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Zakázky 2025\Rozvojová\Vodárna - aktualizace březen 2025\"/>
    </mc:Choice>
  </mc:AlternateContent>
  <bookViews>
    <workbookView xWindow="0" yWindow="0" windowWidth="0" windowHeight="0"/>
  </bookViews>
  <sheets>
    <sheet name="Rekapitulace stavby" sheetId="1" r:id="rId1"/>
    <sheet name="01-01 - Stavebně konstruk..." sheetId="2" r:id="rId2"/>
    <sheet name="01-07 - PS 1.02 - Vertiká..." sheetId="3" r:id="rId3"/>
    <sheet name="02-01 - Architektonicko s..." sheetId="4" r:id="rId4"/>
    <sheet name="02-02 - Stavebně konstruk..." sheetId="5" r:id="rId5"/>
    <sheet name="02-03 - Zařízení zdravotn..." sheetId="6" r:id="rId6"/>
    <sheet name="02-04 - Zařízení pro vytá..." sheetId="7" r:id="rId7"/>
    <sheet name="02-05 - Zařízení vzduchot..." sheetId="8" r:id="rId8"/>
    <sheet name="02-06 - Zařízení elektron..." sheetId="9" r:id="rId9"/>
    <sheet name="02-07 - Zařízení silnopro..." sheetId="10" r:id="rId10"/>
    <sheet name="02-09 - PS 2.01 - Technol..." sheetId="11" r:id="rId11"/>
    <sheet name="03-01 - Architektonicko-s..." sheetId="12" r:id="rId12"/>
    <sheet name="03-02 - Stavebně konstruk..." sheetId="13" r:id="rId13"/>
    <sheet name="03-04 - Zařízení Silnopro..." sheetId="14" r:id="rId14"/>
    <sheet name="03-05 - Zařízení elektron..." sheetId="15" r:id="rId15"/>
    <sheet name="01 - Panely a konstrukce" sheetId="16" r:id="rId16"/>
    <sheet name="02 - Rozvaděče a kabely" sheetId="17" r:id="rId17"/>
    <sheet name="03 - Ostatní zřízení" sheetId="18" r:id="rId18"/>
    <sheet name="04-01 - Komunikace" sheetId="19" r:id="rId19"/>
    <sheet name="04-02 - Sanace pláně" sheetId="20" r:id="rId20"/>
    <sheet name="05 - SO 05 - Oplocení a b..." sheetId="21" r:id="rId21"/>
    <sheet name="05a - IO 01 – Areálová ka..." sheetId="22" r:id="rId22"/>
    <sheet name="06 - IO 02 - Areálová kan..." sheetId="23" r:id="rId23"/>
    <sheet name="07 - IO 04 - Akumulace a ..." sheetId="24" r:id="rId24"/>
    <sheet name="08 - IO 05 - Přípojka NN ..." sheetId="25" r:id="rId25"/>
    <sheet name="09 - IO 06 - Přeložka CETIN" sheetId="26" r:id="rId26"/>
    <sheet name="10 - IO 07 - Areálové roz..." sheetId="27" r:id="rId27"/>
    <sheet name="11 - Vedlejší náklady" sheetId="28" r:id="rId28"/>
    <sheet name="Seznam figur" sheetId="29" r:id="rId29"/>
  </sheets>
  <definedNames>
    <definedName name="_xlnm.Print_Area" localSheetId="0">'Rekapitulace stavby'!$D$4:$AO$76,'Rekapitulace stavby'!$C$82:$AQ$128</definedName>
    <definedName name="_xlnm.Print_Titles" localSheetId="0">'Rekapitulace stavby'!$92:$92</definedName>
    <definedName name="_xlnm._FilterDatabase" localSheetId="1" hidden="1">'01-01 - Stavebně konstruk...'!$C$123:$K$265</definedName>
    <definedName name="_xlnm.Print_Area" localSheetId="1">'01-01 - Stavebně konstruk...'!$C$4:$J$76,'01-01 - Stavebně konstruk...'!$C$82:$J$103,'01-01 - Stavebně konstruk...'!$C$109:$J$265</definedName>
    <definedName name="_xlnm.Print_Titles" localSheetId="1">'01-01 - Stavebně konstruk...'!$123:$123</definedName>
    <definedName name="_xlnm._FilterDatabase" localSheetId="2" hidden="1">'01-07 - PS 1.02 - Vertiká...'!$C$120:$K$127</definedName>
    <definedName name="_xlnm.Print_Area" localSheetId="2">'01-07 - PS 1.02 - Vertiká...'!$C$4:$J$76,'01-07 - PS 1.02 - Vertiká...'!$C$82:$J$100,'01-07 - PS 1.02 - Vertiká...'!$C$106:$J$127</definedName>
    <definedName name="_xlnm.Print_Titles" localSheetId="2">'01-07 - PS 1.02 - Vertiká...'!$120:$120</definedName>
    <definedName name="_xlnm._FilterDatabase" localSheetId="3" hidden="1">'02-01 - Architektonicko s...'!$C$145:$K$1774</definedName>
    <definedName name="_xlnm.Print_Area" localSheetId="3">'02-01 - Architektonicko s...'!$C$4:$J$76,'02-01 - Architektonicko s...'!$C$82:$J$125,'02-01 - Architektonicko s...'!$C$131:$J$1774</definedName>
    <definedName name="_xlnm.Print_Titles" localSheetId="3">'02-01 - Architektonicko s...'!$145:$145</definedName>
    <definedName name="_xlnm._FilterDatabase" localSheetId="4" hidden="1">'02-02 - Stavebně konstruk...'!$C$125:$K$496</definedName>
    <definedName name="_xlnm.Print_Area" localSheetId="4">'02-02 - Stavebně konstruk...'!$C$4:$J$76,'02-02 - Stavebně konstruk...'!$C$82:$J$105,'02-02 - Stavebně konstruk...'!$C$111:$J$496</definedName>
    <definedName name="_xlnm.Print_Titles" localSheetId="4">'02-02 - Stavebně konstruk...'!$125:$125</definedName>
    <definedName name="_xlnm._FilterDatabase" localSheetId="5" hidden="1">'02-03 - Zařízení zdravotn...'!$C$125:$K$436</definedName>
    <definedName name="_xlnm.Print_Area" localSheetId="5">'02-03 - Zařízení zdravotn...'!$C$4:$J$76,'02-03 - Zařízení zdravotn...'!$C$82:$J$105,'02-03 - Zařízení zdravotn...'!$C$111:$J$436</definedName>
    <definedName name="_xlnm.Print_Titles" localSheetId="5">'02-03 - Zařízení zdravotn...'!$125:$125</definedName>
    <definedName name="_xlnm._FilterDatabase" localSheetId="6" hidden="1">'02-04 - Zařízení pro vytá...'!$C$130:$K$626</definedName>
    <definedName name="_xlnm.Print_Area" localSheetId="6">'02-04 - Zařízení pro vytá...'!$C$4:$J$76,'02-04 - Zařízení pro vytá...'!$C$82:$J$110,'02-04 - Zařízení pro vytá...'!$C$116:$J$626</definedName>
    <definedName name="_xlnm.Print_Titles" localSheetId="6">'02-04 - Zařízení pro vytá...'!$130:$130</definedName>
    <definedName name="_xlnm._FilterDatabase" localSheetId="7" hidden="1">'02-05 - Zařízení vzduchot...'!$C$155:$K$615</definedName>
    <definedName name="_xlnm.Print_Area" localSheetId="7">'02-05 - Zařízení vzduchot...'!$C$4:$J$76,'02-05 - Zařízení vzduchot...'!$C$82:$J$135,'02-05 - Zařízení vzduchot...'!$C$141:$J$615</definedName>
    <definedName name="_xlnm.Print_Titles" localSheetId="7">'02-05 - Zařízení vzduchot...'!$155:$155</definedName>
    <definedName name="_xlnm._FilterDatabase" localSheetId="8" hidden="1">'02-06 - Zařízení elektron...'!$C$127:$K$322</definedName>
    <definedName name="_xlnm.Print_Area" localSheetId="8">'02-06 - Zařízení elektron...'!$C$4:$J$76,'02-06 - Zařízení elektron...'!$C$82:$J$107,'02-06 - Zařízení elektron...'!$C$113:$J$322</definedName>
    <definedName name="_xlnm.Print_Titles" localSheetId="8">'02-06 - Zařízení elektron...'!$127:$127</definedName>
    <definedName name="_xlnm._FilterDatabase" localSheetId="9" hidden="1">'02-07 - Zařízení silnopro...'!$C$125:$K$376</definedName>
    <definedName name="_xlnm.Print_Area" localSheetId="9">'02-07 - Zařízení silnopro...'!$C$4:$J$76,'02-07 - Zařízení silnopro...'!$C$82:$J$105,'02-07 - Zařízení silnopro...'!$C$111:$J$376</definedName>
    <definedName name="_xlnm.Print_Titles" localSheetId="9">'02-07 - Zařízení silnopro...'!$125:$125</definedName>
    <definedName name="_xlnm._FilterDatabase" localSheetId="10" hidden="1">'02-09 - PS 2.01 - Technol...'!$C$120:$K$172</definedName>
    <definedName name="_xlnm.Print_Area" localSheetId="10">'02-09 - PS 2.01 - Technol...'!$C$4:$J$76,'02-09 - PS 2.01 - Technol...'!$C$82:$J$100,'02-09 - PS 2.01 - Technol...'!$C$106:$J$172</definedName>
    <definedName name="_xlnm.Print_Titles" localSheetId="10">'02-09 - PS 2.01 - Technol...'!$120:$120</definedName>
    <definedName name="_xlnm._FilterDatabase" localSheetId="11" hidden="1">'03-01 - Architektonicko-s...'!$C$132:$K$353</definedName>
    <definedName name="_xlnm.Print_Area" localSheetId="11">'03-01 - Architektonicko-s...'!$C$4:$J$76,'03-01 - Architektonicko-s...'!$C$82:$J$112,'03-01 - Architektonicko-s...'!$C$118:$J$353</definedName>
    <definedName name="_xlnm.Print_Titles" localSheetId="11">'03-01 - Architektonicko-s...'!$132:$132</definedName>
    <definedName name="_xlnm._FilterDatabase" localSheetId="12" hidden="1">'03-02 - Stavebně konstruk...'!$C$125:$K$278</definedName>
    <definedName name="_xlnm.Print_Area" localSheetId="12">'03-02 - Stavebně konstruk...'!$C$4:$J$76,'03-02 - Stavebně konstruk...'!$C$82:$J$105,'03-02 - Stavebně konstruk...'!$C$111:$J$278</definedName>
    <definedName name="_xlnm.Print_Titles" localSheetId="12">'03-02 - Stavebně konstruk...'!$125:$125</definedName>
    <definedName name="_xlnm._FilterDatabase" localSheetId="13" hidden="1">'03-04 - Zařízení Silnopro...'!$C$123:$K$248</definedName>
    <definedName name="_xlnm.Print_Area" localSheetId="13">'03-04 - Zařízení Silnopro...'!$C$4:$J$76,'03-04 - Zařízení Silnopro...'!$C$82:$J$103,'03-04 - Zařízení Silnopro...'!$C$109:$J$248</definedName>
    <definedName name="_xlnm.Print_Titles" localSheetId="13">'03-04 - Zařízení Silnopro...'!$123:$123</definedName>
    <definedName name="_xlnm._FilterDatabase" localSheetId="14" hidden="1">'03-05 - Zařízení elektron...'!$C$123:$K$170</definedName>
    <definedName name="_xlnm.Print_Area" localSheetId="14">'03-05 - Zařízení elektron...'!$C$4:$J$76,'03-05 - Zařízení elektron...'!$C$82:$J$103,'03-05 - Zařízení elektron...'!$C$109:$J$170</definedName>
    <definedName name="_xlnm.Print_Titles" localSheetId="14">'03-05 - Zařízení elektron...'!$123:$123</definedName>
    <definedName name="_xlnm._FilterDatabase" localSheetId="15" hidden="1">'01 - Panely a konstrukce'!$C$125:$K$180</definedName>
    <definedName name="_xlnm.Print_Area" localSheetId="15">'01 - Panely a konstrukce'!$C$4:$J$76,'01 - Panely a konstrukce'!$C$82:$J$103,'01 - Panely a konstrukce'!$C$109:$J$180</definedName>
    <definedName name="_xlnm.Print_Titles" localSheetId="15">'01 - Panely a konstrukce'!$125:$125</definedName>
    <definedName name="_xlnm._FilterDatabase" localSheetId="16" hidden="1">'02 - Rozvaděče a kabely'!$C$125:$K$210</definedName>
    <definedName name="_xlnm.Print_Area" localSheetId="16">'02 - Rozvaděče a kabely'!$C$4:$J$76,'02 - Rozvaděče a kabely'!$C$82:$J$103,'02 - Rozvaděče a kabely'!$C$109:$J$210</definedName>
    <definedName name="_xlnm.Print_Titles" localSheetId="16">'02 - Rozvaděče a kabely'!$125:$125</definedName>
    <definedName name="_xlnm._FilterDatabase" localSheetId="17" hidden="1">'03 - Ostatní zřízení'!$C$126:$K$208</definedName>
    <definedName name="_xlnm.Print_Area" localSheetId="17">'03 - Ostatní zřízení'!$C$4:$J$76,'03 - Ostatní zřízení'!$C$82:$J$104,'03 - Ostatní zřízení'!$C$110:$J$208</definedName>
    <definedName name="_xlnm.Print_Titles" localSheetId="17">'03 - Ostatní zřízení'!$126:$126</definedName>
    <definedName name="_xlnm._FilterDatabase" localSheetId="18" hidden="1">'04-01 - Komunikace'!$C$124:$K$223</definedName>
    <definedName name="_xlnm.Print_Area" localSheetId="18">'04-01 - Komunikace'!$C$4:$J$76,'04-01 - Komunikace'!$C$82:$J$104,'04-01 - Komunikace'!$C$110:$J$223</definedName>
    <definedName name="_xlnm.Print_Titles" localSheetId="18">'04-01 - Komunikace'!$124:$124</definedName>
    <definedName name="_xlnm._FilterDatabase" localSheetId="19" hidden="1">'04-02 - Sanace pláně'!$C$121:$K$143</definedName>
    <definedName name="_xlnm.Print_Area" localSheetId="19">'04-02 - Sanace pláně'!$C$4:$J$76,'04-02 - Sanace pláně'!$C$82:$J$101,'04-02 - Sanace pláně'!$C$107:$J$143</definedName>
    <definedName name="_xlnm.Print_Titles" localSheetId="19">'04-02 - Sanace pláně'!$121:$121</definedName>
    <definedName name="_xlnm._FilterDatabase" localSheetId="20" hidden="1">'05 - SO 05 - Oplocení a b...'!$C$118:$K$194</definedName>
    <definedName name="_xlnm.Print_Area" localSheetId="20">'05 - SO 05 - Oplocení a b...'!$C$4:$J$76,'05 - SO 05 - Oplocení a b...'!$C$82:$J$100,'05 - SO 05 - Oplocení a b...'!$C$106:$J$194</definedName>
    <definedName name="_xlnm.Print_Titles" localSheetId="20">'05 - SO 05 - Oplocení a b...'!$118:$118</definedName>
    <definedName name="_xlnm._FilterDatabase" localSheetId="21" hidden="1">'05a - IO 01 – Areálová ka...'!$C$124:$K$250</definedName>
    <definedName name="_xlnm.Print_Area" localSheetId="21">'05a - IO 01 – Areálová ka...'!$C$4:$J$76,'05a - IO 01 – Areálová ka...'!$C$82:$J$106,'05a - IO 01 – Areálová ka...'!$C$112:$J$250</definedName>
    <definedName name="_xlnm.Print_Titles" localSheetId="21">'05a - IO 01 – Areálová ka...'!$124:$124</definedName>
    <definedName name="_xlnm._FilterDatabase" localSheetId="22" hidden="1">'06 - IO 02 - Areálová kan...'!$C$121:$K$231</definedName>
    <definedName name="_xlnm.Print_Area" localSheetId="22">'06 - IO 02 - Areálová kan...'!$C$4:$J$76,'06 - IO 02 - Areálová kan...'!$C$82:$J$103,'06 - IO 02 - Areálová kan...'!$C$109:$J$231</definedName>
    <definedName name="_xlnm.Print_Titles" localSheetId="22">'06 - IO 02 - Areálová kan...'!$121:$121</definedName>
    <definedName name="_xlnm._FilterDatabase" localSheetId="23" hidden="1">'07 - IO 04 - Akumulace a ...'!$C$117:$K$202</definedName>
    <definedName name="_xlnm.Print_Area" localSheetId="23">'07 - IO 04 - Akumulace a ...'!$C$4:$J$76,'07 - IO 04 - Akumulace a ...'!$C$82:$J$99,'07 - IO 04 - Akumulace a ...'!$C$105:$J$202</definedName>
    <definedName name="_xlnm.Print_Titles" localSheetId="23">'07 - IO 04 - Akumulace a ...'!$117:$117</definedName>
    <definedName name="_xlnm._FilterDatabase" localSheetId="24" hidden="1">'08 - IO 05 - Přípojka NN ...'!$C$118:$K$191</definedName>
    <definedName name="_xlnm.Print_Area" localSheetId="24">'08 - IO 05 - Přípojka NN ...'!$C$4:$J$76,'08 - IO 05 - Přípojka NN ...'!$C$82:$J$100,'08 - IO 05 - Přípojka NN ...'!$C$106:$J$191</definedName>
    <definedName name="_xlnm.Print_Titles" localSheetId="24">'08 - IO 05 - Přípojka NN ...'!$118:$118</definedName>
    <definedName name="_xlnm._FilterDatabase" localSheetId="25" hidden="1">'09 - IO 06 - Přeložka CETIN'!$C$118:$K$164</definedName>
    <definedName name="_xlnm.Print_Area" localSheetId="25">'09 - IO 06 - Přeložka CETIN'!$C$4:$J$76,'09 - IO 06 - Přeložka CETIN'!$C$82:$J$100,'09 - IO 06 - Přeložka CETIN'!$C$106:$J$164</definedName>
    <definedName name="_xlnm.Print_Titles" localSheetId="25">'09 - IO 06 - Přeložka CETIN'!$118:$118</definedName>
    <definedName name="_xlnm._FilterDatabase" localSheetId="26" hidden="1">'10 - IO 07 - Areálové roz...'!$C$118:$K$161</definedName>
    <definedName name="_xlnm.Print_Area" localSheetId="26">'10 - IO 07 - Areálové roz...'!$C$4:$J$76,'10 - IO 07 - Areálové roz...'!$C$82:$J$100,'10 - IO 07 - Areálové roz...'!$C$106:$J$161</definedName>
    <definedName name="_xlnm.Print_Titles" localSheetId="26">'10 - IO 07 - Areálové roz...'!$118:$118</definedName>
    <definedName name="_xlnm._FilterDatabase" localSheetId="27" hidden="1">'11 - Vedlejší náklady'!$C$118:$K$137</definedName>
    <definedName name="_xlnm.Print_Area" localSheetId="27">'11 - Vedlejší náklady'!$C$4:$J$76,'11 - Vedlejší náklady'!$C$82:$J$100,'11 - Vedlejší náklady'!$C$106:$J$137</definedName>
    <definedName name="_xlnm.Print_Titles" localSheetId="27">'11 - Vedlejší náklady'!$118:$118</definedName>
    <definedName name="_xlnm.Print_Area" localSheetId="28">'Seznam figur'!$C$4:$G$1167</definedName>
    <definedName name="_xlnm.Print_Titles" localSheetId="28">'Seznam figur'!$9:$9</definedName>
  </definedNames>
  <calcPr/>
</workbook>
</file>

<file path=xl/calcChain.xml><?xml version="1.0" encoding="utf-8"?>
<calcChain xmlns="http://schemas.openxmlformats.org/spreadsheetml/2006/main">
  <c i="29" l="1" r="D7"/>
  <c i="28" r="J37"/>
  <c r="J36"/>
  <c i="1" r="AY127"/>
  <c i="28" r="J35"/>
  <c i="1" r="AX127"/>
  <c i="28" r="BI135"/>
  <c r="BH135"/>
  <c r="BG135"/>
  <c r="BF135"/>
  <c r="T135"/>
  <c r="R135"/>
  <c r="P135"/>
  <c r="BI132"/>
  <c r="BH132"/>
  <c r="BG132"/>
  <c r="BF132"/>
  <c r="T132"/>
  <c r="R132"/>
  <c r="P132"/>
  <c r="BI128"/>
  <c r="BH128"/>
  <c r="BG128"/>
  <c r="BF128"/>
  <c r="T128"/>
  <c r="T127"/>
  <c r="R128"/>
  <c r="R127"/>
  <c r="P128"/>
  <c r="P127"/>
  <c r="BI124"/>
  <c r="BH124"/>
  <c r="BG124"/>
  <c r="BF124"/>
  <c r="T124"/>
  <c r="R124"/>
  <c r="P124"/>
  <c r="BI121"/>
  <c r="BH121"/>
  <c r="BG121"/>
  <c r="BF121"/>
  <c r="T121"/>
  <c r="R121"/>
  <c r="P121"/>
  <c r="J116"/>
  <c r="J115"/>
  <c r="F115"/>
  <c r="F113"/>
  <c r="E111"/>
  <c r="J92"/>
  <c r="J91"/>
  <c r="F91"/>
  <c r="F89"/>
  <c r="E87"/>
  <c r="J18"/>
  <c r="E18"/>
  <c r="F116"/>
  <c r="J17"/>
  <c r="J12"/>
  <c r="J113"/>
  <c r="E7"/>
  <c r="E109"/>
  <c i="27" r="J37"/>
  <c r="J36"/>
  <c i="1" r="AY126"/>
  <c i="27" r="J35"/>
  <c i="1" r="AX126"/>
  <c i="27"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J116"/>
  <c r="J115"/>
  <c r="F115"/>
  <c r="F113"/>
  <c r="E111"/>
  <c r="J92"/>
  <c r="J91"/>
  <c r="F91"/>
  <c r="F89"/>
  <c r="E87"/>
  <c r="J18"/>
  <c r="E18"/>
  <c r="F116"/>
  <c r="J17"/>
  <c r="J12"/>
  <c r="J89"/>
  <c r="E7"/>
  <c r="E109"/>
  <c i="26" r="J37"/>
  <c r="J36"/>
  <c i="1" r="AY125"/>
  <c i="26" r="J35"/>
  <c i="1" r="AX125"/>
  <c i="26" r="BI162"/>
  <c r="BH162"/>
  <c r="BG162"/>
  <c r="BF162"/>
  <c r="T162"/>
  <c r="R162"/>
  <c r="P162"/>
  <c r="BI159"/>
  <c r="BH159"/>
  <c r="BG159"/>
  <c r="BF159"/>
  <c r="T159"/>
  <c r="R159"/>
  <c r="P159"/>
  <c r="BI156"/>
  <c r="BH156"/>
  <c r="BG156"/>
  <c r="BF156"/>
  <c r="T156"/>
  <c r="R156"/>
  <c r="P156"/>
  <c r="BI153"/>
  <c r="BH153"/>
  <c r="BG153"/>
  <c r="BF153"/>
  <c r="T153"/>
  <c r="R153"/>
  <c r="P153"/>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J116"/>
  <c r="J115"/>
  <c r="F115"/>
  <c r="F113"/>
  <c r="E111"/>
  <c r="J92"/>
  <c r="J91"/>
  <c r="F91"/>
  <c r="F89"/>
  <c r="E87"/>
  <c r="J18"/>
  <c r="E18"/>
  <c r="F116"/>
  <c r="J17"/>
  <c r="J12"/>
  <c r="J113"/>
  <c r="E7"/>
  <c r="E85"/>
  <c i="25" r="J37"/>
  <c r="J36"/>
  <c i="1" r="AY124"/>
  <c i="25" r="J35"/>
  <c i="1" r="AX124"/>
  <c i="25"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7"/>
  <c r="BH167"/>
  <c r="BG167"/>
  <c r="BF167"/>
  <c r="T167"/>
  <c r="R167"/>
  <c r="P167"/>
  <c r="BI164"/>
  <c r="BH164"/>
  <c r="BG164"/>
  <c r="BF164"/>
  <c r="T164"/>
  <c r="R164"/>
  <c r="P164"/>
  <c r="BI161"/>
  <c r="BH161"/>
  <c r="BG161"/>
  <c r="BF161"/>
  <c r="T161"/>
  <c r="R161"/>
  <c r="P161"/>
  <c r="BI158"/>
  <c r="BH158"/>
  <c r="BG158"/>
  <c r="BF158"/>
  <c r="T158"/>
  <c r="R158"/>
  <c r="P158"/>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J116"/>
  <c r="J115"/>
  <c r="F115"/>
  <c r="F113"/>
  <c r="E111"/>
  <c r="J92"/>
  <c r="J91"/>
  <c r="F91"/>
  <c r="F89"/>
  <c r="E87"/>
  <c r="J18"/>
  <c r="E18"/>
  <c r="F116"/>
  <c r="J17"/>
  <c r="J12"/>
  <c r="J113"/>
  <c r="E7"/>
  <c r="E109"/>
  <c i="24" r="J37"/>
  <c r="J36"/>
  <c i="1" r="AY123"/>
  <c i="24" r="J35"/>
  <c i="1" r="AX123"/>
  <c i="24"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7"/>
  <c r="BH147"/>
  <c r="BG147"/>
  <c r="BF147"/>
  <c r="T147"/>
  <c r="R147"/>
  <c r="P147"/>
  <c r="BI143"/>
  <c r="BH143"/>
  <c r="BG143"/>
  <c r="BF143"/>
  <c r="T143"/>
  <c r="R143"/>
  <c r="P143"/>
  <c r="BI139"/>
  <c r="BH139"/>
  <c r="BG139"/>
  <c r="BF139"/>
  <c r="T139"/>
  <c r="R139"/>
  <c r="P139"/>
  <c r="BI135"/>
  <c r="BH135"/>
  <c r="BG135"/>
  <c r="BF135"/>
  <c r="T135"/>
  <c r="R135"/>
  <c r="P135"/>
  <c r="BI130"/>
  <c r="BH130"/>
  <c r="BG130"/>
  <c r="BF130"/>
  <c r="T130"/>
  <c r="R130"/>
  <c r="P130"/>
  <c r="BI124"/>
  <c r="BH124"/>
  <c r="BG124"/>
  <c r="BF124"/>
  <c r="T124"/>
  <c r="R124"/>
  <c r="P124"/>
  <c r="BI120"/>
  <c r="BH120"/>
  <c r="BG120"/>
  <c r="BF120"/>
  <c r="T120"/>
  <c r="R120"/>
  <c r="P120"/>
  <c r="J115"/>
  <c r="J114"/>
  <c r="F114"/>
  <c r="F112"/>
  <c r="E110"/>
  <c r="J92"/>
  <c r="J91"/>
  <c r="F91"/>
  <c r="F89"/>
  <c r="E87"/>
  <c r="J18"/>
  <c r="E18"/>
  <c r="F115"/>
  <c r="J17"/>
  <c r="J12"/>
  <c r="J112"/>
  <c r="E7"/>
  <c r="E108"/>
  <c i="23" r="J37"/>
  <c r="J36"/>
  <c i="1" r="AY122"/>
  <c i="23" r="J35"/>
  <c i="1" r="AX122"/>
  <c i="23" r="BI230"/>
  <c r="BH230"/>
  <c r="BG230"/>
  <c r="BF230"/>
  <c r="T230"/>
  <c r="R230"/>
  <c r="P230"/>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3"/>
  <c r="BH213"/>
  <c r="BG213"/>
  <c r="BF213"/>
  <c r="T213"/>
  <c r="T212"/>
  <c r="R213"/>
  <c r="R212"/>
  <c r="P213"/>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69"/>
  <c r="BH169"/>
  <c r="BG169"/>
  <c r="BF169"/>
  <c r="T169"/>
  <c r="R169"/>
  <c r="P169"/>
  <c r="BI166"/>
  <c r="BH166"/>
  <c r="BG166"/>
  <c r="BF166"/>
  <c r="T166"/>
  <c r="R166"/>
  <c r="P166"/>
  <c r="BI161"/>
  <c r="BH161"/>
  <c r="BG161"/>
  <c r="BF161"/>
  <c r="T161"/>
  <c r="T160"/>
  <c r="R161"/>
  <c r="R160"/>
  <c r="P161"/>
  <c r="P160"/>
  <c r="BI158"/>
  <c r="BH158"/>
  <c r="BG158"/>
  <c r="BF158"/>
  <c r="T158"/>
  <c r="R158"/>
  <c r="P158"/>
  <c r="BI155"/>
  <c r="BH155"/>
  <c r="BG155"/>
  <c r="BF155"/>
  <c r="T155"/>
  <c r="R155"/>
  <c r="P155"/>
  <c r="BI151"/>
  <c r="BH151"/>
  <c r="BG151"/>
  <c r="BF151"/>
  <c r="T151"/>
  <c r="R151"/>
  <c r="P151"/>
  <c r="BI147"/>
  <c r="BH147"/>
  <c r="BG147"/>
  <c r="BF147"/>
  <c r="T147"/>
  <c r="R147"/>
  <c r="P147"/>
  <c r="BI143"/>
  <c r="BH143"/>
  <c r="BG143"/>
  <c r="BF143"/>
  <c r="T143"/>
  <c r="R143"/>
  <c r="P143"/>
  <c r="BI138"/>
  <c r="BH138"/>
  <c r="BG138"/>
  <c r="BF138"/>
  <c r="T138"/>
  <c r="R138"/>
  <c r="P138"/>
  <c r="BI134"/>
  <c r="BH134"/>
  <c r="BG134"/>
  <c r="BF134"/>
  <c r="T134"/>
  <c r="R134"/>
  <c r="P134"/>
  <c r="BI128"/>
  <c r="BH128"/>
  <c r="BG128"/>
  <c r="BF128"/>
  <c r="T128"/>
  <c r="R128"/>
  <c r="P128"/>
  <c r="BI124"/>
  <c r="BH124"/>
  <c r="BG124"/>
  <c r="BF124"/>
  <c r="T124"/>
  <c r="R124"/>
  <c r="P124"/>
  <c r="J119"/>
  <c r="J118"/>
  <c r="F118"/>
  <c r="F116"/>
  <c r="E114"/>
  <c r="J92"/>
  <c r="J91"/>
  <c r="F91"/>
  <c r="F89"/>
  <c r="E87"/>
  <c r="J18"/>
  <c r="E18"/>
  <c r="F92"/>
  <c r="J17"/>
  <c r="J12"/>
  <c r="J89"/>
  <c r="E7"/>
  <c r="E112"/>
  <c i="22" r="J37"/>
  <c r="J36"/>
  <c i="1" r="AY121"/>
  <c i="22" r="J35"/>
  <c i="1" r="AX121"/>
  <c i="22" r="BI248"/>
  <c r="BH248"/>
  <c r="BG248"/>
  <c r="BF248"/>
  <c r="T248"/>
  <c r="T247"/>
  <c r="R248"/>
  <c r="R247"/>
  <c r="P248"/>
  <c r="P247"/>
  <c r="BI244"/>
  <c r="BH244"/>
  <c r="BG244"/>
  <c r="BF244"/>
  <c r="T244"/>
  <c r="T243"/>
  <c r="R244"/>
  <c r="R243"/>
  <c r="P244"/>
  <c r="P243"/>
  <c r="BI240"/>
  <c r="BH240"/>
  <c r="BG240"/>
  <c r="BF240"/>
  <c r="T240"/>
  <c r="T239"/>
  <c r="R240"/>
  <c r="R239"/>
  <c r="P240"/>
  <c r="P239"/>
  <c r="BI236"/>
  <c r="BH236"/>
  <c r="BG236"/>
  <c r="BF236"/>
  <c r="T236"/>
  <c r="T235"/>
  <c r="R236"/>
  <c r="R235"/>
  <c r="P236"/>
  <c r="P235"/>
  <c r="BI232"/>
  <c r="BH232"/>
  <c r="BG232"/>
  <c r="BF232"/>
  <c r="T232"/>
  <c r="R232"/>
  <c r="P232"/>
  <c r="BI229"/>
  <c r="BH229"/>
  <c r="BG229"/>
  <c r="BF229"/>
  <c r="T229"/>
  <c r="R229"/>
  <c r="P229"/>
  <c r="BI226"/>
  <c r="BH226"/>
  <c r="BG226"/>
  <c r="BF226"/>
  <c r="T226"/>
  <c r="R226"/>
  <c r="P226"/>
  <c r="BI223"/>
  <c r="BH223"/>
  <c r="BG223"/>
  <c r="BF223"/>
  <c r="T223"/>
  <c r="R223"/>
  <c r="P223"/>
  <c r="BI221"/>
  <c r="BH221"/>
  <c r="BG221"/>
  <c r="BF221"/>
  <c r="T221"/>
  <c r="R221"/>
  <c r="P221"/>
  <c r="BI219"/>
  <c r="BH219"/>
  <c r="BG219"/>
  <c r="BF219"/>
  <c r="T219"/>
  <c r="R219"/>
  <c r="P219"/>
  <c r="BI216"/>
  <c r="BH216"/>
  <c r="BG216"/>
  <c r="BF216"/>
  <c r="T216"/>
  <c r="R216"/>
  <c r="P216"/>
  <c r="BI213"/>
  <c r="BH213"/>
  <c r="BG213"/>
  <c r="BF213"/>
  <c r="T213"/>
  <c r="R213"/>
  <c r="P213"/>
  <c r="BI208"/>
  <c r="BH208"/>
  <c r="BG208"/>
  <c r="BF208"/>
  <c r="T208"/>
  <c r="R208"/>
  <c r="P208"/>
  <c r="BI205"/>
  <c r="BH205"/>
  <c r="BG205"/>
  <c r="BF205"/>
  <c r="T205"/>
  <c r="R205"/>
  <c r="P205"/>
  <c r="BI201"/>
  <c r="BH201"/>
  <c r="BG201"/>
  <c r="BF201"/>
  <c r="T201"/>
  <c r="R201"/>
  <c r="P201"/>
  <c r="BI197"/>
  <c r="BH197"/>
  <c r="BG197"/>
  <c r="BF197"/>
  <c r="T197"/>
  <c r="R197"/>
  <c r="P197"/>
  <c r="BI194"/>
  <c r="BH194"/>
  <c r="BG194"/>
  <c r="BF194"/>
  <c r="T194"/>
  <c r="R194"/>
  <c r="P194"/>
  <c r="BI190"/>
  <c r="BH190"/>
  <c r="BG190"/>
  <c r="BF190"/>
  <c r="T190"/>
  <c r="T189"/>
  <c r="R190"/>
  <c r="R189"/>
  <c r="P190"/>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7"/>
  <c r="BH167"/>
  <c r="BG167"/>
  <c r="BF167"/>
  <c r="T167"/>
  <c r="R167"/>
  <c r="P167"/>
  <c r="BI162"/>
  <c r="BH162"/>
  <c r="BG162"/>
  <c r="BF162"/>
  <c r="T162"/>
  <c r="R162"/>
  <c r="P162"/>
  <c r="BI154"/>
  <c r="BH154"/>
  <c r="BG154"/>
  <c r="BF154"/>
  <c r="T154"/>
  <c r="R154"/>
  <c r="P154"/>
  <c r="BI151"/>
  <c r="BH151"/>
  <c r="BG151"/>
  <c r="BF151"/>
  <c r="T151"/>
  <c r="R151"/>
  <c r="P151"/>
  <c r="BI147"/>
  <c r="BH147"/>
  <c r="BG147"/>
  <c r="BF147"/>
  <c r="T147"/>
  <c r="R147"/>
  <c r="P147"/>
  <c r="BI145"/>
  <c r="BH145"/>
  <c r="BG145"/>
  <c r="BF145"/>
  <c r="T145"/>
  <c r="R145"/>
  <c r="P145"/>
  <c r="BI142"/>
  <c r="BH142"/>
  <c r="BG142"/>
  <c r="BF142"/>
  <c r="T142"/>
  <c r="R142"/>
  <c r="P142"/>
  <c r="BI138"/>
  <c r="BH138"/>
  <c r="BG138"/>
  <c r="BF138"/>
  <c r="T138"/>
  <c r="R138"/>
  <c r="P138"/>
  <c r="BI135"/>
  <c r="BH135"/>
  <c r="BG135"/>
  <c r="BF135"/>
  <c r="T135"/>
  <c r="R135"/>
  <c r="P135"/>
  <c r="BI127"/>
  <c r="BH127"/>
  <c r="BG127"/>
  <c r="BF127"/>
  <c r="T127"/>
  <c r="R127"/>
  <c r="P127"/>
  <c r="J122"/>
  <c r="J121"/>
  <c r="F121"/>
  <c r="F119"/>
  <c r="E117"/>
  <c r="J92"/>
  <c r="J91"/>
  <c r="F91"/>
  <c r="F89"/>
  <c r="E87"/>
  <c r="J18"/>
  <c r="E18"/>
  <c r="F122"/>
  <c r="J17"/>
  <c r="J12"/>
  <c r="J119"/>
  <c r="E7"/>
  <c r="E85"/>
  <c i="21" r="J37"/>
  <c r="J36"/>
  <c i="1" r="AY120"/>
  <c i="21" r="J35"/>
  <c i="1" r="AX120"/>
  <c i="21" r="BI192"/>
  <c r="BH192"/>
  <c r="BG192"/>
  <c r="BF192"/>
  <c r="T192"/>
  <c r="T191"/>
  <c r="R192"/>
  <c r="R191"/>
  <c r="P192"/>
  <c r="P191"/>
  <c r="BI188"/>
  <c r="BH188"/>
  <c r="BG188"/>
  <c r="BF188"/>
  <c r="T188"/>
  <c r="R188"/>
  <c r="P188"/>
  <c r="BI185"/>
  <c r="BH185"/>
  <c r="BG185"/>
  <c r="BF185"/>
  <c r="T185"/>
  <c r="R185"/>
  <c r="P185"/>
  <c r="BI183"/>
  <c r="BH183"/>
  <c r="BG183"/>
  <c r="BF183"/>
  <c r="T183"/>
  <c r="R183"/>
  <c r="P183"/>
  <c r="BI180"/>
  <c r="BH180"/>
  <c r="BG180"/>
  <c r="BF180"/>
  <c r="T180"/>
  <c r="R180"/>
  <c r="P180"/>
  <c r="BI177"/>
  <c r="BH177"/>
  <c r="BG177"/>
  <c r="BF177"/>
  <c r="T177"/>
  <c r="R177"/>
  <c r="P177"/>
  <c r="BI174"/>
  <c r="BH174"/>
  <c r="BG174"/>
  <c r="BF174"/>
  <c r="T174"/>
  <c r="R174"/>
  <c r="P174"/>
  <c r="BI165"/>
  <c r="BH165"/>
  <c r="BG165"/>
  <c r="BF165"/>
  <c r="T165"/>
  <c r="R165"/>
  <c r="P165"/>
  <c r="BI156"/>
  <c r="BH156"/>
  <c r="BG156"/>
  <c r="BF156"/>
  <c r="T156"/>
  <c r="R156"/>
  <c r="P156"/>
  <c r="BI147"/>
  <c r="BH147"/>
  <c r="BG147"/>
  <c r="BF147"/>
  <c r="T147"/>
  <c r="R147"/>
  <c r="P147"/>
  <c r="BI144"/>
  <c r="BH144"/>
  <c r="BG144"/>
  <c r="BF144"/>
  <c r="T144"/>
  <c r="R144"/>
  <c r="P144"/>
  <c r="BI141"/>
  <c r="BH141"/>
  <c r="BG141"/>
  <c r="BF141"/>
  <c r="T141"/>
  <c r="R141"/>
  <c r="P141"/>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6"/>
  <c r="BH126"/>
  <c r="BG126"/>
  <c r="BF126"/>
  <c r="T126"/>
  <c r="R126"/>
  <c r="P126"/>
  <c r="BI121"/>
  <c r="BH121"/>
  <c r="BG121"/>
  <c r="BF121"/>
  <c r="T121"/>
  <c r="T120"/>
  <c r="R121"/>
  <c r="R120"/>
  <c r="P121"/>
  <c r="P120"/>
  <c r="J116"/>
  <c r="J115"/>
  <c r="F115"/>
  <c r="F113"/>
  <c r="E111"/>
  <c r="J92"/>
  <c r="J91"/>
  <c r="F91"/>
  <c r="F89"/>
  <c r="E87"/>
  <c r="J18"/>
  <c r="E18"/>
  <c r="F92"/>
  <c r="J17"/>
  <c r="J12"/>
  <c r="J89"/>
  <c r="E7"/>
  <c r="E109"/>
  <c i="20" r="J39"/>
  <c r="J38"/>
  <c i="1" r="AY119"/>
  <c i="20" r="J37"/>
  <c i="1" r="AX119"/>
  <c i="20" r="BI141"/>
  <c r="BH141"/>
  <c r="BG141"/>
  <c r="BF141"/>
  <c r="T141"/>
  <c r="R141"/>
  <c r="P141"/>
  <c r="BI138"/>
  <c r="BH138"/>
  <c r="BG138"/>
  <c r="BF138"/>
  <c r="T138"/>
  <c r="R138"/>
  <c r="P138"/>
  <c r="BI134"/>
  <c r="BH134"/>
  <c r="BG134"/>
  <c r="BF134"/>
  <c r="T134"/>
  <c r="R134"/>
  <c r="P134"/>
  <c r="BI130"/>
  <c r="BH130"/>
  <c r="BG130"/>
  <c r="BF130"/>
  <c r="T130"/>
  <c r="R130"/>
  <c r="P130"/>
  <c r="BI127"/>
  <c r="BH127"/>
  <c r="BG127"/>
  <c r="BF127"/>
  <c r="T127"/>
  <c r="R127"/>
  <c r="P127"/>
  <c r="BI124"/>
  <c r="BH124"/>
  <c r="BG124"/>
  <c r="BF124"/>
  <c r="T124"/>
  <c r="R124"/>
  <c r="P124"/>
  <c r="J119"/>
  <c r="J118"/>
  <c r="F118"/>
  <c r="F116"/>
  <c r="E114"/>
  <c r="J94"/>
  <c r="J93"/>
  <c r="F93"/>
  <c r="F91"/>
  <c r="E89"/>
  <c r="J20"/>
  <c r="E20"/>
  <c r="F119"/>
  <c r="J19"/>
  <c r="J14"/>
  <c r="J116"/>
  <c r="E7"/>
  <c r="E110"/>
  <c i="19" r="J39"/>
  <c r="J38"/>
  <c i="1" r="AY118"/>
  <c i="19" r="J37"/>
  <c i="1" r="AX118"/>
  <c i="19" r="BI221"/>
  <c r="BH221"/>
  <c r="BG221"/>
  <c r="BF221"/>
  <c r="T221"/>
  <c r="T220"/>
  <c r="R221"/>
  <c r="R220"/>
  <c r="P221"/>
  <c r="P220"/>
  <c r="BI210"/>
  <c r="BH210"/>
  <c r="BG210"/>
  <c r="BF210"/>
  <c r="T210"/>
  <c r="R210"/>
  <c r="P210"/>
  <c r="BI207"/>
  <c r="BH207"/>
  <c r="BG207"/>
  <c r="BF207"/>
  <c r="T207"/>
  <c r="R207"/>
  <c r="P207"/>
  <c r="BI204"/>
  <c r="BH204"/>
  <c r="BG204"/>
  <c r="BF204"/>
  <c r="T204"/>
  <c r="R204"/>
  <c r="P204"/>
  <c r="BI201"/>
  <c r="BH201"/>
  <c r="BG201"/>
  <c r="BF201"/>
  <c r="T201"/>
  <c r="R201"/>
  <c r="P201"/>
  <c r="BI199"/>
  <c r="BH199"/>
  <c r="BG199"/>
  <c r="BF199"/>
  <c r="T199"/>
  <c r="R199"/>
  <c r="P199"/>
  <c r="BI196"/>
  <c r="BH196"/>
  <c r="BG196"/>
  <c r="BF196"/>
  <c r="T196"/>
  <c r="R196"/>
  <c r="P196"/>
  <c r="BI193"/>
  <c r="BH193"/>
  <c r="BG193"/>
  <c r="BF193"/>
  <c r="T193"/>
  <c r="R193"/>
  <c r="P193"/>
  <c r="BI184"/>
  <c r="BH184"/>
  <c r="BG184"/>
  <c r="BF184"/>
  <c r="T184"/>
  <c r="R184"/>
  <c r="P184"/>
  <c r="BI179"/>
  <c r="BH179"/>
  <c r="BG179"/>
  <c r="BF179"/>
  <c r="T179"/>
  <c r="R179"/>
  <c r="P179"/>
  <c r="BI174"/>
  <c r="BH174"/>
  <c r="BG174"/>
  <c r="BF174"/>
  <c r="T174"/>
  <c r="R174"/>
  <c r="P174"/>
  <c r="BI164"/>
  <c r="BH164"/>
  <c r="BG164"/>
  <c r="BF164"/>
  <c r="T164"/>
  <c r="R164"/>
  <c r="P164"/>
  <c r="BI161"/>
  <c r="BH161"/>
  <c r="BG161"/>
  <c r="BF161"/>
  <c r="T161"/>
  <c r="R161"/>
  <c r="P161"/>
  <c r="BI157"/>
  <c r="BH157"/>
  <c r="BG157"/>
  <c r="BF157"/>
  <c r="T157"/>
  <c r="R157"/>
  <c r="P157"/>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7"/>
  <c r="BH137"/>
  <c r="BG137"/>
  <c r="BF137"/>
  <c r="T137"/>
  <c r="R137"/>
  <c r="P137"/>
  <c r="BI134"/>
  <c r="BH134"/>
  <c r="BG134"/>
  <c r="BF134"/>
  <c r="T134"/>
  <c r="R134"/>
  <c r="P134"/>
  <c r="BI130"/>
  <c r="BH130"/>
  <c r="BG130"/>
  <c r="BF130"/>
  <c r="T130"/>
  <c r="R130"/>
  <c r="P130"/>
  <c r="BI127"/>
  <c r="BH127"/>
  <c r="BG127"/>
  <c r="BF127"/>
  <c r="T127"/>
  <c r="R127"/>
  <c r="P127"/>
  <c r="J122"/>
  <c r="J121"/>
  <c r="F121"/>
  <c r="F119"/>
  <c r="E117"/>
  <c r="J94"/>
  <c r="J93"/>
  <c r="F93"/>
  <c r="F91"/>
  <c r="E89"/>
  <c r="J20"/>
  <c r="E20"/>
  <c r="F122"/>
  <c r="J19"/>
  <c r="J14"/>
  <c r="J91"/>
  <c r="E7"/>
  <c r="E113"/>
  <c i="18" r="J41"/>
  <c r="J40"/>
  <c i="1" r="AY116"/>
  <c i="18" r="J39"/>
  <c i="1" r="AX116"/>
  <c i="18"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J123"/>
  <c r="F123"/>
  <c r="F121"/>
  <c r="E119"/>
  <c r="J96"/>
  <c r="J95"/>
  <c r="F95"/>
  <c r="F93"/>
  <c r="E91"/>
  <c r="J22"/>
  <c r="E22"/>
  <c r="F96"/>
  <c r="J21"/>
  <c r="J16"/>
  <c r="J121"/>
  <c r="E7"/>
  <c r="E85"/>
  <c i="17" r="J41"/>
  <c r="J40"/>
  <c i="1" r="AY115"/>
  <c i="17" r="J39"/>
  <c i="1" r="AX115"/>
  <c i="17"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120"/>
  <c r="E7"/>
  <c r="E85"/>
  <c i="16" r="J41"/>
  <c r="J40"/>
  <c i="1" r="AY114"/>
  <c i="16" r="J39"/>
  <c i="1" r="AX114"/>
  <c i="16"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120"/>
  <c r="E7"/>
  <c r="E112"/>
  <c i="15" r="J39"/>
  <c r="J38"/>
  <c i="1" r="AY111"/>
  <c i="15" r="J37"/>
  <c i="1" r="AX111"/>
  <c i="15" r="BI168"/>
  <c r="BH168"/>
  <c r="BG168"/>
  <c r="BF168"/>
  <c r="T168"/>
  <c r="R168"/>
  <c r="P168"/>
  <c r="BI165"/>
  <c r="BH165"/>
  <c r="BG165"/>
  <c r="BF165"/>
  <c r="T165"/>
  <c r="R165"/>
  <c r="P165"/>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39"/>
  <c r="BH139"/>
  <c r="BG139"/>
  <c r="BF139"/>
  <c r="T139"/>
  <c r="R139"/>
  <c r="P139"/>
  <c r="BI136"/>
  <c r="BH136"/>
  <c r="BG136"/>
  <c r="BF136"/>
  <c r="T136"/>
  <c r="R136"/>
  <c r="P136"/>
  <c r="BI133"/>
  <c r="BH133"/>
  <c r="BG133"/>
  <c r="BF133"/>
  <c r="T133"/>
  <c r="R133"/>
  <c r="P133"/>
  <c r="BI129"/>
  <c r="BH129"/>
  <c r="BG129"/>
  <c r="BF129"/>
  <c r="T129"/>
  <c r="R129"/>
  <c r="P129"/>
  <c r="BI126"/>
  <c r="BH126"/>
  <c r="BG126"/>
  <c r="BF126"/>
  <c r="T126"/>
  <c r="R126"/>
  <c r="P126"/>
  <c r="J121"/>
  <c r="J120"/>
  <c r="F120"/>
  <c r="F118"/>
  <c r="E116"/>
  <c r="J94"/>
  <c r="J93"/>
  <c r="F93"/>
  <c r="F91"/>
  <c r="E89"/>
  <c r="J20"/>
  <c r="E20"/>
  <c r="F121"/>
  <c r="J19"/>
  <c r="J14"/>
  <c r="J118"/>
  <c r="E7"/>
  <c r="E112"/>
  <c i="14" r="J39"/>
  <c r="J38"/>
  <c i="1" r="AY110"/>
  <c i="14" r="J37"/>
  <c i="1" r="AX110"/>
  <c i="14" r="BI246"/>
  <c r="BH246"/>
  <c r="BG246"/>
  <c r="BF246"/>
  <c r="T246"/>
  <c r="R246"/>
  <c r="P246"/>
  <c r="BI243"/>
  <c r="BH243"/>
  <c r="BG243"/>
  <c r="BF243"/>
  <c r="T243"/>
  <c r="R243"/>
  <c r="P243"/>
  <c r="BI240"/>
  <c r="BH240"/>
  <c r="BG240"/>
  <c r="BF240"/>
  <c r="T240"/>
  <c r="R240"/>
  <c r="P240"/>
  <c r="BI237"/>
  <c r="BH237"/>
  <c r="BG237"/>
  <c r="BF237"/>
  <c r="T237"/>
  <c r="R237"/>
  <c r="P237"/>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2"/>
  <c r="BH172"/>
  <c r="BG172"/>
  <c r="BF172"/>
  <c r="T172"/>
  <c r="R172"/>
  <c r="P172"/>
  <c r="BI169"/>
  <c r="BH169"/>
  <c r="BG169"/>
  <c r="BF169"/>
  <c r="T169"/>
  <c r="R169"/>
  <c r="P169"/>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J121"/>
  <c r="J120"/>
  <c r="F120"/>
  <c r="F118"/>
  <c r="E116"/>
  <c r="J94"/>
  <c r="J93"/>
  <c r="F93"/>
  <c r="F91"/>
  <c r="E89"/>
  <c r="J20"/>
  <c r="E20"/>
  <c r="F121"/>
  <c r="J19"/>
  <c r="J14"/>
  <c r="J91"/>
  <c r="E7"/>
  <c r="E112"/>
  <c i="13" r="J39"/>
  <c r="J38"/>
  <c i="1" r="AY109"/>
  <c i="13" r="J37"/>
  <c i="1" r="AX109"/>
  <c i="13" r="BI276"/>
  <c r="BH276"/>
  <c r="BG276"/>
  <c r="BF276"/>
  <c r="T276"/>
  <c r="T275"/>
  <c r="R276"/>
  <c r="R275"/>
  <c r="P276"/>
  <c r="P275"/>
  <c r="BI271"/>
  <c r="BH271"/>
  <c r="BG271"/>
  <c r="BF271"/>
  <c r="T271"/>
  <c r="T270"/>
  <c r="R271"/>
  <c r="R270"/>
  <c r="P271"/>
  <c r="P270"/>
  <c r="BI266"/>
  <c r="BH266"/>
  <c r="BG266"/>
  <c r="BF266"/>
  <c r="T266"/>
  <c r="T265"/>
  <c r="R266"/>
  <c r="R265"/>
  <c r="P266"/>
  <c r="P265"/>
  <c r="BI259"/>
  <c r="BH259"/>
  <c r="BG259"/>
  <c r="BF259"/>
  <c r="T259"/>
  <c r="R259"/>
  <c r="P259"/>
  <c r="BI254"/>
  <c r="BH254"/>
  <c r="BG254"/>
  <c r="BF254"/>
  <c r="T254"/>
  <c r="R254"/>
  <c r="P254"/>
  <c r="BI251"/>
  <c r="BH251"/>
  <c r="BG251"/>
  <c r="BF251"/>
  <c r="T251"/>
  <c r="R251"/>
  <c r="P251"/>
  <c r="BI241"/>
  <c r="BH241"/>
  <c r="BG241"/>
  <c r="BF241"/>
  <c r="T241"/>
  <c r="R241"/>
  <c r="P241"/>
  <c r="BI233"/>
  <c r="BH233"/>
  <c r="BG233"/>
  <c r="BF233"/>
  <c r="T233"/>
  <c r="R233"/>
  <c r="P233"/>
  <c r="BI227"/>
  <c r="BH227"/>
  <c r="BG227"/>
  <c r="BF227"/>
  <c r="T227"/>
  <c r="R227"/>
  <c r="P227"/>
  <c r="BI216"/>
  <c r="BH216"/>
  <c r="BG216"/>
  <c r="BF216"/>
  <c r="T216"/>
  <c r="R216"/>
  <c r="P216"/>
  <c r="BI213"/>
  <c r="BH213"/>
  <c r="BG213"/>
  <c r="BF213"/>
  <c r="T213"/>
  <c r="R213"/>
  <c r="P213"/>
  <c r="BI199"/>
  <c r="BH199"/>
  <c r="BG199"/>
  <c r="BF199"/>
  <c r="T199"/>
  <c r="R199"/>
  <c r="P199"/>
  <c r="BI186"/>
  <c r="BH186"/>
  <c r="BG186"/>
  <c r="BF186"/>
  <c r="T186"/>
  <c r="R186"/>
  <c r="P186"/>
  <c r="BI182"/>
  <c r="BH182"/>
  <c r="BG182"/>
  <c r="BF182"/>
  <c r="T182"/>
  <c r="R182"/>
  <c r="P182"/>
  <c r="BI178"/>
  <c r="BH178"/>
  <c r="BG178"/>
  <c r="BF178"/>
  <c r="T178"/>
  <c r="R178"/>
  <c r="P178"/>
  <c r="BI175"/>
  <c r="BH175"/>
  <c r="BG175"/>
  <c r="BF175"/>
  <c r="T175"/>
  <c r="R175"/>
  <c r="P175"/>
  <c r="BI172"/>
  <c r="BH172"/>
  <c r="BG172"/>
  <c r="BF172"/>
  <c r="T172"/>
  <c r="R172"/>
  <c r="P172"/>
  <c r="BI168"/>
  <c r="BH168"/>
  <c r="BG168"/>
  <c r="BF168"/>
  <c r="T168"/>
  <c r="R168"/>
  <c r="P168"/>
  <c r="BI165"/>
  <c r="BH165"/>
  <c r="BG165"/>
  <c r="BF165"/>
  <c r="T165"/>
  <c r="R165"/>
  <c r="P165"/>
  <c r="BI157"/>
  <c r="BH157"/>
  <c r="BG157"/>
  <c r="BF157"/>
  <c r="T157"/>
  <c r="R157"/>
  <c r="P157"/>
  <c r="BI152"/>
  <c r="BH152"/>
  <c r="BG152"/>
  <c r="BF152"/>
  <c r="T152"/>
  <c r="R152"/>
  <c r="P152"/>
  <c r="BI141"/>
  <c r="BH141"/>
  <c r="BG141"/>
  <c r="BF141"/>
  <c r="T141"/>
  <c r="R141"/>
  <c r="P141"/>
  <c r="BI133"/>
  <c r="BH133"/>
  <c r="BG133"/>
  <c r="BF133"/>
  <c r="T133"/>
  <c r="R133"/>
  <c r="P133"/>
  <c r="BI128"/>
  <c r="BH128"/>
  <c r="BG128"/>
  <c r="BF128"/>
  <c r="T128"/>
  <c r="R128"/>
  <c r="P128"/>
  <c r="J123"/>
  <c r="J122"/>
  <c r="F122"/>
  <c r="F120"/>
  <c r="E118"/>
  <c r="J94"/>
  <c r="J93"/>
  <c r="F93"/>
  <c r="F91"/>
  <c r="E89"/>
  <c r="J20"/>
  <c r="E20"/>
  <c r="F94"/>
  <c r="J19"/>
  <c r="J14"/>
  <c r="J91"/>
  <c r="E7"/>
  <c r="E85"/>
  <c i="12" r="J39"/>
  <c r="J38"/>
  <c i="1" r="AY108"/>
  <c i="12" r="J37"/>
  <c i="1" r="AX108"/>
  <c i="12" r="BI351"/>
  <c r="BH351"/>
  <c r="BG351"/>
  <c r="BF351"/>
  <c r="T351"/>
  <c r="R351"/>
  <c r="P351"/>
  <c r="BI348"/>
  <c r="BH348"/>
  <c r="BG348"/>
  <c r="BF348"/>
  <c r="T348"/>
  <c r="R348"/>
  <c r="P348"/>
  <c r="BI345"/>
  <c r="BH345"/>
  <c r="BG345"/>
  <c r="BF345"/>
  <c r="T345"/>
  <c r="R345"/>
  <c r="P345"/>
  <c r="BI342"/>
  <c r="BH342"/>
  <c r="BG342"/>
  <c r="BF342"/>
  <c r="T342"/>
  <c r="R342"/>
  <c r="P342"/>
  <c r="BI338"/>
  <c r="BH338"/>
  <c r="BG338"/>
  <c r="BF338"/>
  <c r="T338"/>
  <c r="T337"/>
  <c r="R338"/>
  <c r="R337"/>
  <c r="P338"/>
  <c r="P337"/>
  <c r="BI331"/>
  <c r="BH331"/>
  <c r="BG331"/>
  <c r="BF331"/>
  <c r="T331"/>
  <c r="T330"/>
  <c r="R331"/>
  <c r="R330"/>
  <c r="P331"/>
  <c r="P330"/>
  <c r="BI327"/>
  <c r="BH327"/>
  <c r="BG327"/>
  <c r="BF327"/>
  <c r="T327"/>
  <c r="R327"/>
  <c r="P327"/>
  <c r="BI325"/>
  <c r="BH325"/>
  <c r="BG325"/>
  <c r="BF325"/>
  <c r="T325"/>
  <c r="R325"/>
  <c r="P325"/>
  <c r="BI322"/>
  <c r="BH322"/>
  <c r="BG322"/>
  <c r="BF322"/>
  <c r="T322"/>
  <c r="R322"/>
  <c r="P322"/>
  <c r="BI319"/>
  <c r="BH319"/>
  <c r="BG319"/>
  <c r="BF319"/>
  <c r="T319"/>
  <c r="R319"/>
  <c r="P319"/>
  <c r="BI315"/>
  <c r="BH315"/>
  <c r="BG315"/>
  <c r="BF315"/>
  <c r="T315"/>
  <c r="R315"/>
  <c r="P315"/>
  <c r="BI313"/>
  <c r="BH313"/>
  <c r="BG313"/>
  <c r="BF313"/>
  <c r="T313"/>
  <c r="R313"/>
  <c r="P313"/>
  <c r="BI310"/>
  <c r="BH310"/>
  <c r="BG310"/>
  <c r="BF310"/>
  <c r="T310"/>
  <c r="R310"/>
  <c r="P310"/>
  <c r="BI307"/>
  <c r="BH307"/>
  <c r="BG307"/>
  <c r="BF307"/>
  <c r="T307"/>
  <c r="R307"/>
  <c r="P307"/>
  <c r="BI304"/>
  <c r="BH304"/>
  <c r="BG304"/>
  <c r="BF304"/>
  <c r="T304"/>
  <c r="R304"/>
  <c r="P304"/>
  <c r="BI300"/>
  <c r="BH300"/>
  <c r="BG300"/>
  <c r="BF300"/>
  <c r="T300"/>
  <c r="R300"/>
  <c r="P300"/>
  <c r="BI295"/>
  <c r="BH295"/>
  <c r="BG295"/>
  <c r="BF295"/>
  <c r="T295"/>
  <c r="R295"/>
  <c r="P295"/>
  <c r="BI290"/>
  <c r="BH290"/>
  <c r="BG290"/>
  <c r="BF290"/>
  <c r="T290"/>
  <c r="R290"/>
  <c r="P290"/>
  <c r="BI285"/>
  <c r="BH285"/>
  <c r="BG285"/>
  <c r="BF285"/>
  <c r="T285"/>
  <c r="R285"/>
  <c r="P285"/>
  <c r="BI281"/>
  <c r="BH281"/>
  <c r="BG281"/>
  <c r="BF281"/>
  <c r="T281"/>
  <c r="R281"/>
  <c r="P281"/>
  <c r="BI277"/>
  <c r="BH277"/>
  <c r="BG277"/>
  <c r="BF277"/>
  <c r="T277"/>
  <c r="R277"/>
  <c r="P277"/>
  <c r="BI274"/>
  <c r="BH274"/>
  <c r="BG274"/>
  <c r="BF274"/>
  <c r="T274"/>
  <c r="R274"/>
  <c r="P274"/>
  <c r="BI267"/>
  <c r="BH267"/>
  <c r="BG267"/>
  <c r="BF267"/>
  <c r="T267"/>
  <c r="R267"/>
  <c r="P267"/>
  <c r="BI264"/>
  <c r="BH264"/>
  <c r="BG264"/>
  <c r="BF264"/>
  <c r="T264"/>
  <c r="R264"/>
  <c r="P264"/>
  <c r="BI258"/>
  <c r="BH258"/>
  <c r="BG258"/>
  <c r="BF258"/>
  <c r="T258"/>
  <c r="R258"/>
  <c r="P258"/>
  <c r="BI254"/>
  <c r="BH254"/>
  <c r="BG254"/>
  <c r="BF254"/>
  <c r="T254"/>
  <c r="R254"/>
  <c r="P254"/>
  <c r="BI250"/>
  <c r="BH250"/>
  <c r="BG250"/>
  <c r="BF250"/>
  <c r="T250"/>
  <c r="R250"/>
  <c r="P250"/>
  <c r="BI246"/>
  <c r="BH246"/>
  <c r="BG246"/>
  <c r="BF246"/>
  <c r="T246"/>
  <c r="R246"/>
  <c r="P246"/>
  <c r="BI242"/>
  <c r="BH242"/>
  <c r="BG242"/>
  <c r="BF242"/>
  <c r="T242"/>
  <c r="T241"/>
  <c r="R242"/>
  <c r="R241"/>
  <c r="P242"/>
  <c r="P241"/>
  <c r="BI239"/>
  <c r="BH239"/>
  <c r="BG239"/>
  <c r="BF239"/>
  <c r="T239"/>
  <c r="R239"/>
  <c r="P239"/>
  <c r="BI237"/>
  <c r="BH237"/>
  <c r="BG237"/>
  <c r="BF237"/>
  <c r="T237"/>
  <c r="R237"/>
  <c r="P237"/>
  <c r="BI234"/>
  <c r="BH234"/>
  <c r="BG234"/>
  <c r="BF234"/>
  <c r="T234"/>
  <c r="R234"/>
  <c r="P234"/>
  <c r="BI231"/>
  <c r="BH231"/>
  <c r="BG231"/>
  <c r="BF231"/>
  <c r="T231"/>
  <c r="R231"/>
  <c r="P231"/>
  <c r="BI228"/>
  <c r="BH228"/>
  <c r="BG228"/>
  <c r="BF228"/>
  <c r="T228"/>
  <c r="R228"/>
  <c r="P228"/>
  <c r="BI226"/>
  <c r="BH226"/>
  <c r="BG226"/>
  <c r="BF226"/>
  <c r="T226"/>
  <c r="R226"/>
  <c r="P226"/>
  <c r="BI224"/>
  <c r="BH224"/>
  <c r="BG224"/>
  <c r="BF224"/>
  <c r="T224"/>
  <c r="R224"/>
  <c r="P224"/>
  <c r="BI217"/>
  <c r="BH217"/>
  <c r="BG217"/>
  <c r="BF217"/>
  <c r="T217"/>
  <c r="R217"/>
  <c r="P217"/>
  <c r="BI215"/>
  <c r="BH215"/>
  <c r="BG215"/>
  <c r="BF215"/>
  <c r="T215"/>
  <c r="R215"/>
  <c r="P215"/>
  <c r="BI209"/>
  <c r="BH209"/>
  <c r="BG209"/>
  <c r="BF209"/>
  <c r="T209"/>
  <c r="R209"/>
  <c r="P209"/>
  <c r="BI202"/>
  <c r="BH202"/>
  <c r="BG202"/>
  <c r="BF202"/>
  <c r="T202"/>
  <c r="R202"/>
  <c r="P202"/>
  <c r="BI195"/>
  <c r="BH195"/>
  <c r="BG195"/>
  <c r="BF195"/>
  <c r="T195"/>
  <c r="R195"/>
  <c r="P195"/>
  <c r="BI193"/>
  <c r="BH193"/>
  <c r="BG193"/>
  <c r="BF193"/>
  <c r="T193"/>
  <c r="R193"/>
  <c r="P193"/>
  <c r="BI188"/>
  <c r="BH188"/>
  <c r="BG188"/>
  <c r="BF188"/>
  <c r="T188"/>
  <c r="R188"/>
  <c r="P188"/>
  <c r="BI184"/>
  <c r="BH184"/>
  <c r="BG184"/>
  <c r="BF184"/>
  <c r="T184"/>
  <c r="R184"/>
  <c r="P184"/>
  <c r="BI181"/>
  <c r="BH181"/>
  <c r="BG181"/>
  <c r="BF181"/>
  <c r="T181"/>
  <c r="R181"/>
  <c r="P181"/>
  <c r="BI178"/>
  <c r="BH178"/>
  <c r="BG178"/>
  <c r="BF178"/>
  <c r="T178"/>
  <c r="R178"/>
  <c r="P178"/>
  <c r="BI175"/>
  <c r="BH175"/>
  <c r="BG175"/>
  <c r="BF175"/>
  <c r="T175"/>
  <c r="R175"/>
  <c r="P175"/>
  <c r="BI171"/>
  <c r="BH171"/>
  <c r="BG171"/>
  <c r="BF171"/>
  <c r="T171"/>
  <c r="R171"/>
  <c r="P171"/>
  <c r="BI167"/>
  <c r="BH167"/>
  <c r="BG167"/>
  <c r="BF167"/>
  <c r="T167"/>
  <c r="R167"/>
  <c r="P167"/>
  <c r="BI165"/>
  <c r="BH165"/>
  <c r="BG165"/>
  <c r="BF165"/>
  <c r="T165"/>
  <c r="R165"/>
  <c r="P165"/>
  <c r="BI161"/>
  <c r="BH161"/>
  <c r="BG161"/>
  <c r="BF161"/>
  <c r="T161"/>
  <c r="R161"/>
  <c r="P161"/>
  <c r="BI158"/>
  <c r="BH158"/>
  <c r="BG158"/>
  <c r="BF158"/>
  <c r="T158"/>
  <c r="R158"/>
  <c r="P158"/>
  <c r="BI156"/>
  <c r="BH156"/>
  <c r="BG156"/>
  <c r="BF156"/>
  <c r="T156"/>
  <c r="R156"/>
  <c r="P156"/>
  <c r="BI153"/>
  <c r="BH153"/>
  <c r="BG153"/>
  <c r="BF153"/>
  <c r="T153"/>
  <c r="R153"/>
  <c r="P153"/>
  <c r="BI150"/>
  <c r="BH150"/>
  <c r="BG150"/>
  <c r="BF150"/>
  <c r="T150"/>
  <c r="R150"/>
  <c r="P150"/>
  <c r="BI147"/>
  <c r="BH147"/>
  <c r="BG147"/>
  <c r="BF147"/>
  <c r="T147"/>
  <c r="R147"/>
  <c r="P147"/>
  <c r="BI143"/>
  <c r="BH143"/>
  <c r="BG143"/>
  <c r="BF143"/>
  <c r="T143"/>
  <c r="R143"/>
  <c r="P143"/>
  <c r="BI135"/>
  <c r="BH135"/>
  <c r="BG135"/>
  <c r="BF135"/>
  <c r="T135"/>
  <c r="T134"/>
  <c r="R135"/>
  <c r="R134"/>
  <c r="P135"/>
  <c r="P134"/>
  <c r="J130"/>
  <c r="J129"/>
  <c r="F129"/>
  <c r="F127"/>
  <c r="E125"/>
  <c r="J94"/>
  <c r="J93"/>
  <c r="F93"/>
  <c r="F91"/>
  <c r="E89"/>
  <c r="J20"/>
  <c r="E20"/>
  <c r="F130"/>
  <c r="J19"/>
  <c r="J14"/>
  <c r="J127"/>
  <c r="E7"/>
  <c r="E121"/>
  <c i="11" r="J39"/>
  <c r="J38"/>
  <c i="1" r="AY106"/>
  <c i="11" r="J37"/>
  <c i="1" r="AX106"/>
  <c i="11"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8"/>
  <c r="J117"/>
  <c r="F117"/>
  <c r="F115"/>
  <c r="E113"/>
  <c r="J94"/>
  <c r="J93"/>
  <c r="F93"/>
  <c r="F91"/>
  <c r="E89"/>
  <c r="J20"/>
  <c r="E20"/>
  <c r="F94"/>
  <c r="J19"/>
  <c r="J14"/>
  <c r="J91"/>
  <c r="E7"/>
  <c r="E109"/>
  <c i="10" r="J39"/>
  <c r="J38"/>
  <c i="1" r="AY105"/>
  <c i="10" r="J37"/>
  <c i="1" r="AX105"/>
  <c i="10" r="BI375"/>
  <c r="BH375"/>
  <c r="BG375"/>
  <c r="BF375"/>
  <c r="T375"/>
  <c r="R375"/>
  <c r="P375"/>
  <c r="BI373"/>
  <c r="BH373"/>
  <c r="BG373"/>
  <c r="BF373"/>
  <c r="T373"/>
  <c r="R373"/>
  <c r="P373"/>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7"/>
  <c r="BH357"/>
  <c r="BG357"/>
  <c r="BF357"/>
  <c r="T357"/>
  <c r="R357"/>
  <c r="P357"/>
  <c r="BI355"/>
  <c r="BH355"/>
  <c r="BG355"/>
  <c r="BF355"/>
  <c r="T355"/>
  <c r="R355"/>
  <c r="P355"/>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4"/>
  <c r="J93"/>
  <c r="F93"/>
  <c r="F91"/>
  <c r="E89"/>
  <c r="J20"/>
  <c r="E20"/>
  <c r="F123"/>
  <c r="J19"/>
  <c r="J14"/>
  <c r="J91"/>
  <c r="E7"/>
  <c r="E85"/>
  <c i="9" r="J39"/>
  <c r="J38"/>
  <c i="1" r="AY104"/>
  <c i="9" r="J37"/>
  <c i="1" r="AX104"/>
  <c i="9"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5"/>
  <c r="J124"/>
  <c r="F124"/>
  <c r="F122"/>
  <c r="E120"/>
  <c r="J94"/>
  <c r="J93"/>
  <c r="F93"/>
  <c r="F91"/>
  <c r="E89"/>
  <c r="J20"/>
  <c r="E20"/>
  <c r="F125"/>
  <c r="J19"/>
  <c r="J14"/>
  <c r="J122"/>
  <c r="E7"/>
  <c r="E85"/>
  <c i="8" r="J39"/>
  <c r="J38"/>
  <c i="1" r="AY103"/>
  <c i="8" r="J37"/>
  <c i="1" r="AX103"/>
  <c i="8" r="BI614"/>
  <c r="BH614"/>
  <c r="BG614"/>
  <c r="BF614"/>
  <c r="T614"/>
  <c r="R614"/>
  <c r="P614"/>
  <c r="BI612"/>
  <c r="BH612"/>
  <c r="BG612"/>
  <c r="BF612"/>
  <c r="T612"/>
  <c r="R612"/>
  <c r="P612"/>
  <c r="BI610"/>
  <c r="BH610"/>
  <c r="BG610"/>
  <c r="BF610"/>
  <c r="T610"/>
  <c r="R610"/>
  <c r="P610"/>
  <c r="BI608"/>
  <c r="BH608"/>
  <c r="BG608"/>
  <c r="BF608"/>
  <c r="T608"/>
  <c r="R608"/>
  <c r="P608"/>
  <c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5"/>
  <c r="BH585"/>
  <c r="BG585"/>
  <c r="BF585"/>
  <c r="T585"/>
  <c r="T584"/>
  <c r="R585"/>
  <c r="R584"/>
  <c r="P585"/>
  <c r="P584"/>
  <c r="BI582"/>
  <c r="BH582"/>
  <c r="BG582"/>
  <c r="BF582"/>
  <c r="T582"/>
  <c r="R582"/>
  <c r="P582"/>
  <c r="BI579"/>
  <c r="BH579"/>
  <c r="BG579"/>
  <c r="BF579"/>
  <c r="T579"/>
  <c r="R579"/>
  <c r="P579"/>
  <c r="BI576"/>
  <c r="BH576"/>
  <c r="BG576"/>
  <c r="BF576"/>
  <c r="T576"/>
  <c r="R576"/>
  <c r="P576"/>
  <c r="BI574"/>
  <c r="BH574"/>
  <c r="BG574"/>
  <c r="BF574"/>
  <c r="T574"/>
  <c r="R574"/>
  <c r="P574"/>
  <c r="BI572"/>
  <c r="BH572"/>
  <c r="BG572"/>
  <c r="BF572"/>
  <c r="T572"/>
  <c r="R572"/>
  <c r="P572"/>
  <c r="BI569"/>
  <c r="BH569"/>
  <c r="BG569"/>
  <c r="BF569"/>
  <c r="T569"/>
  <c r="R569"/>
  <c r="P569"/>
  <c r="BI567"/>
  <c r="BH567"/>
  <c r="BG567"/>
  <c r="BF567"/>
  <c r="T567"/>
  <c r="R567"/>
  <c r="P567"/>
  <c r="BI565"/>
  <c r="BH565"/>
  <c r="BG565"/>
  <c r="BF565"/>
  <c r="T565"/>
  <c r="R565"/>
  <c r="P565"/>
  <c r="BI563"/>
  <c r="BH563"/>
  <c r="BG563"/>
  <c r="BF563"/>
  <c r="T563"/>
  <c r="R563"/>
  <c r="P563"/>
  <c r="BI561"/>
  <c r="BH561"/>
  <c r="BG561"/>
  <c r="BF561"/>
  <c r="T561"/>
  <c r="R561"/>
  <c r="P561"/>
  <c r="BI559"/>
  <c r="BH559"/>
  <c r="BG559"/>
  <c r="BF559"/>
  <c r="T559"/>
  <c r="R559"/>
  <c r="P559"/>
  <c r="BI556"/>
  <c r="BH556"/>
  <c r="BG556"/>
  <c r="BF556"/>
  <c r="T556"/>
  <c r="R556"/>
  <c r="P556"/>
  <c r="BI554"/>
  <c r="BH554"/>
  <c r="BG554"/>
  <c r="BF554"/>
  <c r="T554"/>
  <c r="R554"/>
  <c r="P554"/>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8"/>
  <c r="BH538"/>
  <c r="BG538"/>
  <c r="BF538"/>
  <c r="T538"/>
  <c r="R538"/>
  <c r="P538"/>
  <c r="BI535"/>
  <c r="BH535"/>
  <c r="BG535"/>
  <c r="BF535"/>
  <c r="T535"/>
  <c r="R535"/>
  <c r="P535"/>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5"/>
  <c r="BH495"/>
  <c r="BG495"/>
  <c r="BF495"/>
  <c r="T495"/>
  <c r="R495"/>
  <c r="P495"/>
  <c r="BI492"/>
  <c r="BH492"/>
  <c r="BG492"/>
  <c r="BF492"/>
  <c r="T492"/>
  <c r="R492"/>
  <c r="P492"/>
  <c r="BI489"/>
  <c r="BH489"/>
  <c r="BG489"/>
  <c r="BF489"/>
  <c r="T489"/>
  <c r="R489"/>
  <c r="P489"/>
  <c r="BI487"/>
  <c r="BH487"/>
  <c r="BG487"/>
  <c r="BF487"/>
  <c r="T487"/>
  <c r="R487"/>
  <c r="P487"/>
  <c r="BI484"/>
  <c r="BH484"/>
  <c r="BG484"/>
  <c r="BF484"/>
  <c r="T484"/>
  <c r="R484"/>
  <c r="P484"/>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0"/>
  <c r="BH470"/>
  <c r="BG470"/>
  <c r="BF470"/>
  <c r="T470"/>
  <c r="R470"/>
  <c r="P470"/>
  <c r="BI467"/>
  <c r="BH467"/>
  <c r="BG467"/>
  <c r="BF467"/>
  <c r="T467"/>
  <c r="R467"/>
  <c r="P467"/>
  <c r="BI465"/>
  <c r="BH465"/>
  <c r="BG465"/>
  <c r="BF465"/>
  <c r="T465"/>
  <c r="R465"/>
  <c r="P465"/>
  <c r="BI462"/>
  <c r="BH462"/>
  <c r="BG462"/>
  <c r="BF462"/>
  <c r="T462"/>
  <c r="R462"/>
  <c r="P462"/>
  <c r="BI459"/>
  <c r="BH459"/>
  <c r="BG459"/>
  <c r="BF459"/>
  <c r="T459"/>
  <c r="R459"/>
  <c r="P459"/>
  <c r="BI457"/>
  <c r="BH457"/>
  <c r="BG457"/>
  <c r="BF457"/>
  <c r="T457"/>
  <c r="R457"/>
  <c r="P457"/>
  <c r="BI455"/>
  <c r="BH455"/>
  <c r="BG455"/>
  <c r="BF455"/>
  <c r="T455"/>
  <c r="R455"/>
  <c r="P455"/>
  <c r="BI452"/>
  <c r="BH452"/>
  <c r="BG452"/>
  <c r="BF452"/>
  <c r="T452"/>
  <c r="R452"/>
  <c r="P452"/>
  <c r="BI450"/>
  <c r="BH450"/>
  <c r="BG450"/>
  <c r="BF450"/>
  <c r="T450"/>
  <c r="R450"/>
  <c r="P450"/>
  <c r="BI448"/>
  <c r="BH448"/>
  <c r="BG448"/>
  <c r="BF448"/>
  <c r="T448"/>
  <c r="R448"/>
  <c r="P448"/>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5"/>
  <c r="BH425"/>
  <c r="BG425"/>
  <c r="BF425"/>
  <c r="T425"/>
  <c r="R425"/>
  <c r="P425"/>
  <c r="BI422"/>
  <c r="BH422"/>
  <c r="BG422"/>
  <c r="BF422"/>
  <c r="T422"/>
  <c r="R422"/>
  <c r="P422"/>
  <c r="BI419"/>
  <c r="BH419"/>
  <c r="BG419"/>
  <c r="BF419"/>
  <c r="T419"/>
  <c r="R419"/>
  <c r="P419"/>
  <c r="BI417"/>
  <c r="BH417"/>
  <c r="BG417"/>
  <c r="BF417"/>
  <c r="T417"/>
  <c r="R417"/>
  <c r="P417"/>
  <c r="BI414"/>
  <c r="BH414"/>
  <c r="BG414"/>
  <c r="BF414"/>
  <c r="T414"/>
  <c r="R414"/>
  <c r="P414"/>
  <c r="BI411"/>
  <c r="BH411"/>
  <c r="BG411"/>
  <c r="BF411"/>
  <c r="T411"/>
  <c r="R411"/>
  <c r="P411"/>
  <c r="BI408"/>
  <c r="BH408"/>
  <c r="BG408"/>
  <c r="BF408"/>
  <c r="T408"/>
  <c r="R408"/>
  <c r="P408"/>
  <c r="BI406"/>
  <c r="BH406"/>
  <c r="BG406"/>
  <c r="BF406"/>
  <c r="T406"/>
  <c r="R406"/>
  <c r="P406"/>
  <c r="BI403"/>
  <c r="BH403"/>
  <c r="BG403"/>
  <c r="BF403"/>
  <c r="T403"/>
  <c r="R403"/>
  <c r="P403"/>
  <c r="BI401"/>
  <c r="BH401"/>
  <c r="BG401"/>
  <c r="BF401"/>
  <c r="T401"/>
  <c r="R401"/>
  <c r="P401"/>
  <c r="BI399"/>
  <c r="BH399"/>
  <c r="BG399"/>
  <c r="BF399"/>
  <c r="T399"/>
  <c r="R399"/>
  <c r="P399"/>
  <c r="BI397"/>
  <c r="BH397"/>
  <c r="BG397"/>
  <c r="BF397"/>
  <c r="T397"/>
  <c r="R397"/>
  <c r="P397"/>
  <c r="BI394"/>
  <c r="BH394"/>
  <c r="BG394"/>
  <c r="BF394"/>
  <c r="T394"/>
  <c r="R394"/>
  <c r="P394"/>
  <c r="BI391"/>
  <c r="BH391"/>
  <c r="BG391"/>
  <c r="BF391"/>
  <c r="T391"/>
  <c r="R391"/>
  <c r="P391"/>
  <c r="BI388"/>
  <c r="BH388"/>
  <c r="BG388"/>
  <c r="BF388"/>
  <c r="T388"/>
  <c r="R388"/>
  <c r="P388"/>
  <c r="BI386"/>
  <c r="BH386"/>
  <c r="BG386"/>
  <c r="BF386"/>
  <c r="T386"/>
  <c r="R386"/>
  <c r="P386"/>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8"/>
  <c r="BH348"/>
  <c r="BG348"/>
  <c r="BF348"/>
  <c r="T348"/>
  <c r="R348"/>
  <c r="P348"/>
  <c r="BI346"/>
  <c r="BH346"/>
  <c r="BG346"/>
  <c r="BF346"/>
  <c r="T346"/>
  <c r="R346"/>
  <c r="P346"/>
  <c r="BI343"/>
  <c r="BH343"/>
  <c r="BG343"/>
  <c r="BF343"/>
  <c r="T343"/>
  <c r="R343"/>
  <c r="P343"/>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4"/>
  <c r="BH314"/>
  <c r="BG314"/>
  <c r="BF314"/>
  <c r="T314"/>
  <c r="R314"/>
  <c r="P314"/>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89"/>
  <c r="BH289"/>
  <c r="BG289"/>
  <c r="BF289"/>
  <c r="T289"/>
  <c r="R289"/>
  <c r="P289"/>
  <c r="BI286"/>
  <c r="BH286"/>
  <c r="BG286"/>
  <c r="BF286"/>
  <c r="T286"/>
  <c r="R286"/>
  <c r="P286"/>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60"/>
  <c r="BH260"/>
  <c r="BG260"/>
  <c r="BF260"/>
  <c r="T260"/>
  <c r="R260"/>
  <c r="P260"/>
  <c r="BI257"/>
  <c r="BH257"/>
  <c r="BG257"/>
  <c r="BF257"/>
  <c r="T257"/>
  <c r="R257"/>
  <c r="P257"/>
  <c r="BI255"/>
  <c r="BH255"/>
  <c r="BG255"/>
  <c r="BF255"/>
  <c r="T255"/>
  <c r="R255"/>
  <c r="P255"/>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4"/>
  <c r="BH234"/>
  <c r="BG234"/>
  <c r="BF234"/>
  <c r="T234"/>
  <c r="R234"/>
  <c r="P234"/>
  <c r="BI232"/>
  <c r="BH232"/>
  <c r="BG232"/>
  <c r="BF232"/>
  <c r="T232"/>
  <c r="R232"/>
  <c r="P232"/>
  <c r="BI230"/>
  <c r="BH230"/>
  <c r="BG230"/>
  <c r="BF230"/>
  <c r="T230"/>
  <c r="R230"/>
  <c r="P230"/>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J153"/>
  <c r="J152"/>
  <c r="F152"/>
  <c r="F150"/>
  <c r="E148"/>
  <c r="J94"/>
  <c r="J93"/>
  <c r="F93"/>
  <c r="F91"/>
  <c r="E89"/>
  <c r="J20"/>
  <c r="E20"/>
  <c r="F94"/>
  <c r="J19"/>
  <c r="J14"/>
  <c r="J150"/>
  <c r="E7"/>
  <c r="E85"/>
  <c i="7" r="J39"/>
  <c r="J38"/>
  <c i="1" r="AY102"/>
  <c i="7" r="J37"/>
  <c i="1" r="AX102"/>
  <c i="7" r="BI625"/>
  <c r="BH625"/>
  <c r="BG625"/>
  <c r="BF625"/>
  <c r="T625"/>
  <c r="R625"/>
  <c r="P625"/>
  <c r="BI623"/>
  <c r="BH623"/>
  <c r="BG623"/>
  <c r="BF623"/>
  <c r="T623"/>
  <c r="R623"/>
  <c r="P623"/>
  <c r="BI621"/>
  <c r="BH621"/>
  <c r="BG621"/>
  <c r="BF621"/>
  <c r="T621"/>
  <c r="R621"/>
  <c r="P621"/>
  <c r="BI619"/>
  <c r="BH619"/>
  <c r="BG619"/>
  <c r="BF619"/>
  <c r="T619"/>
  <c r="R619"/>
  <c r="P619"/>
  <c r="BI617"/>
  <c r="BH617"/>
  <c r="BG617"/>
  <c r="BF617"/>
  <c r="T617"/>
  <c r="R617"/>
  <c r="P617"/>
  <c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5"/>
  <c r="BH595"/>
  <c r="BG595"/>
  <c r="BF595"/>
  <c r="T595"/>
  <c r="R595"/>
  <c r="P595"/>
  <c r="BI593"/>
  <c r="BH593"/>
  <c r="BG593"/>
  <c r="BF593"/>
  <c r="T593"/>
  <c r="R593"/>
  <c r="P593"/>
  <c r="BI590"/>
  <c r="BH590"/>
  <c r="BG590"/>
  <c r="BF590"/>
  <c r="T590"/>
  <c r="R590"/>
  <c r="P590"/>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5"/>
  <c r="BH565"/>
  <c r="BG565"/>
  <c r="BF565"/>
  <c r="T565"/>
  <c r="R565"/>
  <c r="P565"/>
  <c r="BI563"/>
  <c r="BH563"/>
  <c r="BG563"/>
  <c r="BF563"/>
  <c r="T563"/>
  <c r="R563"/>
  <c r="P563"/>
  <c r="BI561"/>
  <c r="BH561"/>
  <c r="BG561"/>
  <c r="BF561"/>
  <c r="T561"/>
  <c r="R561"/>
  <c r="P561"/>
  <c r="BI559"/>
  <c r="BH559"/>
  <c r="BG559"/>
  <c r="BF559"/>
  <c r="T559"/>
  <c r="R559"/>
  <c r="P559"/>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0"/>
  <c r="BH540"/>
  <c r="BG540"/>
  <c r="BF540"/>
  <c r="T540"/>
  <c r="R540"/>
  <c r="P540"/>
  <c r="BI538"/>
  <c r="BH538"/>
  <c r="BG538"/>
  <c r="BF538"/>
  <c r="T538"/>
  <c r="R538"/>
  <c r="P538"/>
  <c r="BI536"/>
  <c r="BH536"/>
  <c r="BG536"/>
  <c r="BF536"/>
  <c r="T536"/>
  <c r="R536"/>
  <c r="P536"/>
  <c r="BI534"/>
  <c r="BH534"/>
  <c r="BG534"/>
  <c r="BF534"/>
  <c r="T534"/>
  <c r="R534"/>
  <c r="P534"/>
  <c r="BI531"/>
  <c r="BH531"/>
  <c r="BG531"/>
  <c r="BF531"/>
  <c r="T531"/>
  <c r="R531"/>
  <c r="P531"/>
  <c r="BI528"/>
  <c r="BH528"/>
  <c r="BG528"/>
  <c r="BF528"/>
  <c r="T528"/>
  <c r="R528"/>
  <c r="P528"/>
  <c r="BI526"/>
  <c r="BH526"/>
  <c r="BG526"/>
  <c r="BF526"/>
  <c r="T526"/>
  <c r="R526"/>
  <c r="P526"/>
  <c r="BI524"/>
  <c r="BH524"/>
  <c r="BG524"/>
  <c r="BF524"/>
  <c r="T524"/>
  <c r="R524"/>
  <c r="P524"/>
  <c r="BI522"/>
  <c r="BH522"/>
  <c r="BG522"/>
  <c r="BF522"/>
  <c r="T522"/>
  <c r="R522"/>
  <c r="P522"/>
  <c r="BI519"/>
  <c r="BH519"/>
  <c r="BG519"/>
  <c r="BF519"/>
  <c r="T519"/>
  <c r="R519"/>
  <c r="P519"/>
  <c r="BI516"/>
  <c r="BH516"/>
  <c r="BG516"/>
  <c r="BF516"/>
  <c r="T516"/>
  <c r="R516"/>
  <c r="P516"/>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1"/>
  <c r="BH441"/>
  <c r="BG441"/>
  <c r="BF441"/>
  <c r="T441"/>
  <c r="R441"/>
  <c r="P441"/>
  <c r="BI438"/>
  <c r="BH438"/>
  <c r="BG438"/>
  <c r="BF438"/>
  <c r="T438"/>
  <c r="R438"/>
  <c r="P438"/>
  <c r="BI436"/>
  <c r="BH436"/>
  <c r="BG436"/>
  <c r="BF436"/>
  <c r="T436"/>
  <c r="R436"/>
  <c r="P436"/>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2"/>
  <c r="BH422"/>
  <c r="BG422"/>
  <c r="BF422"/>
  <c r="T422"/>
  <c r="R422"/>
  <c r="P422"/>
  <c r="BI419"/>
  <c r="BH419"/>
  <c r="BG419"/>
  <c r="BF419"/>
  <c r="T419"/>
  <c r="R419"/>
  <c r="P419"/>
  <c r="BI417"/>
  <c r="BH417"/>
  <c r="BG417"/>
  <c r="BF417"/>
  <c r="T417"/>
  <c r="R417"/>
  <c r="P417"/>
  <c r="BI415"/>
  <c r="BH415"/>
  <c r="BG415"/>
  <c r="BF415"/>
  <c r="T415"/>
  <c r="R415"/>
  <c r="P415"/>
  <c r="BI413"/>
  <c r="BH413"/>
  <c r="BG413"/>
  <c r="BF413"/>
  <c r="T413"/>
  <c r="R413"/>
  <c r="P413"/>
  <c r="BI410"/>
  <c r="BH410"/>
  <c r="BG410"/>
  <c r="BF410"/>
  <c r="T410"/>
  <c r="R410"/>
  <c r="P410"/>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6"/>
  <c r="BH316"/>
  <c r="BG316"/>
  <c r="BF316"/>
  <c r="T316"/>
  <c r="R316"/>
  <c r="P316"/>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69"/>
  <c r="BH269"/>
  <c r="BG269"/>
  <c r="BF269"/>
  <c r="T269"/>
  <c r="R269"/>
  <c r="P269"/>
  <c r="BI266"/>
  <c r="BH266"/>
  <c r="BG266"/>
  <c r="BF266"/>
  <c r="T266"/>
  <c r="R266"/>
  <c r="P266"/>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8"/>
  <c r="J127"/>
  <c r="F127"/>
  <c r="F125"/>
  <c r="E123"/>
  <c r="J94"/>
  <c r="J93"/>
  <c r="F93"/>
  <c r="F91"/>
  <c r="E89"/>
  <c r="J20"/>
  <c r="E20"/>
  <c r="F128"/>
  <c r="J19"/>
  <c r="J14"/>
  <c r="J125"/>
  <c r="E7"/>
  <c r="E119"/>
  <c i="6" r="J39"/>
  <c r="J38"/>
  <c i="1" r="AY101"/>
  <c i="6" r="J37"/>
  <c i="1" r="AX101"/>
  <c i="6" r="BI435"/>
  <c r="BH435"/>
  <c r="BG435"/>
  <c r="BF435"/>
  <c r="T435"/>
  <c r="R435"/>
  <c r="P435"/>
  <c r="BI432"/>
  <c r="BH432"/>
  <c r="BG432"/>
  <c r="BF432"/>
  <c r="T432"/>
  <c r="R432"/>
  <c r="P432"/>
  <c r="BI429"/>
  <c r="BH429"/>
  <c r="BG429"/>
  <c r="BF429"/>
  <c r="T429"/>
  <c r="T428"/>
  <c r="R429"/>
  <c r="R428"/>
  <c r="P429"/>
  <c r="P428"/>
  <c r="BI425"/>
  <c r="BH425"/>
  <c r="BG425"/>
  <c r="BF425"/>
  <c r="T425"/>
  <c r="R425"/>
  <c r="P425"/>
  <c r="BI422"/>
  <c r="BH422"/>
  <c r="BG422"/>
  <c r="BF422"/>
  <c r="T422"/>
  <c r="R422"/>
  <c r="P422"/>
  <c r="BI419"/>
  <c r="BH419"/>
  <c r="BG419"/>
  <c r="BF419"/>
  <c r="T419"/>
  <c r="R419"/>
  <c r="P419"/>
  <c r="BI416"/>
  <c r="BH416"/>
  <c r="BG416"/>
  <c r="BF416"/>
  <c r="T416"/>
  <c r="R416"/>
  <c r="P416"/>
  <c r="BI412"/>
  <c r="BH412"/>
  <c r="BG412"/>
  <c r="BF412"/>
  <c r="T412"/>
  <c r="R412"/>
  <c r="P412"/>
  <c r="BI410"/>
  <c r="BH410"/>
  <c r="BG410"/>
  <c r="BF410"/>
  <c r="T410"/>
  <c r="R410"/>
  <c r="P410"/>
  <c r="BI408"/>
  <c r="BH408"/>
  <c r="BG408"/>
  <c r="BF408"/>
  <c r="T408"/>
  <c r="R408"/>
  <c r="P408"/>
  <c r="BI406"/>
  <c r="BH406"/>
  <c r="BG406"/>
  <c r="BF406"/>
  <c r="T406"/>
  <c r="R406"/>
  <c r="P406"/>
  <c r="BI403"/>
  <c r="BH403"/>
  <c r="BG403"/>
  <c r="BF403"/>
  <c r="T403"/>
  <c r="R403"/>
  <c r="P403"/>
  <c r="BI400"/>
  <c r="BH400"/>
  <c r="BG400"/>
  <c r="BF400"/>
  <c r="T400"/>
  <c r="R400"/>
  <c r="P400"/>
  <c r="BI397"/>
  <c r="BH397"/>
  <c r="BG397"/>
  <c r="BF397"/>
  <c r="T397"/>
  <c r="R397"/>
  <c r="P397"/>
  <c r="BI394"/>
  <c r="BH394"/>
  <c r="BG394"/>
  <c r="BF394"/>
  <c r="T394"/>
  <c r="R394"/>
  <c r="P394"/>
  <c r="BI391"/>
  <c r="BH391"/>
  <c r="BG391"/>
  <c r="BF391"/>
  <c r="T391"/>
  <c r="R391"/>
  <c r="P391"/>
  <c r="BI389"/>
  <c r="BH389"/>
  <c r="BG389"/>
  <c r="BF389"/>
  <c r="T389"/>
  <c r="R389"/>
  <c r="P389"/>
  <c r="BI386"/>
  <c r="BH386"/>
  <c r="BG386"/>
  <c r="BF386"/>
  <c r="T386"/>
  <c r="R386"/>
  <c r="P386"/>
  <c r="BI383"/>
  <c r="BH383"/>
  <c r="BG383"/>
  <c r="BF383"/>
  <c r="T383"/>
  <c r="R383"/>
  <c r="P383"/>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5"/>
  <c r="BH345"/>
  <c r="BG345"/>
  <c r="BF345"/>
  <c r="T345"/>
  <c r="R345"/>
  <c r="P345"/>
  <c r="BI343"/>
  <c r="BH343"/>
  <c r="BG343"/>
  <c r="BF343"/>
  <c r="T343"/>
  <c r="R343"/>
  <c r="P343"/>
  <c r="BI341"/>
  <c r="BH341"/>
  <c r="BG341"/>
  <c r="BF341"/>
  <c r="T341"/>
  <c r="R341"/>
  <c r="P341"/>
  <c r="BI339"/>
  <c r="BH339"/>
  <c r="BG339"/>
  <c r="BF339"/>
  <c r="T339"/>
  <c r="R339"/>
  <c r="P339"/>
  <c r="BI336"/>
  <c r="BH336"/>
  <c r="BG336"/>
  <c r="BF336"/>
  <c r="T336"/>
  <c r="R336"/>
  <c r="P336"/>
  <c r="BI334"/>
  <c r="BH334"/>
  <c r="BG334"/>
  <c r="BF334"/>
  <c r="T334"/>
  <c r="R334"/>
  <c r="P334"/>
  <c r="BI332"/>
  <c r="BH332"/>
  <c r="BG332"/>
  <c r="BF332"/>
  <c r="T332"/>
  <c r="R332"/>
  <c r="P332"/>
  <c r="BI330"/>
  <c r="BH330"/>
  <c r="BG330"/>
  <c r="BF330"/>
  <c r="T330"/>
  <c r="R330"/>
  <c r="P330"/>
  <c r="BI327"/>
  <c r="BH327"/>
  <c r="BG327"/>
  <c r="BF327"/>
  <c r="T327"/>
  <c r="R327"/>
  <c r="P327"/>
  <c r="BI324"/>
  <c r="BH324"/>
  <c r="BG324"/>
  <c r="BF324"/>
  <c r="T324"/>
  <c r="R324"/>
  <c r="P324"/>
  <c r="BI321"/>
  <c r="BH321"/>
  <c r="BG321"/>
  <c r="BF321"/>
  <c r="T321"/>
  <c r="R321"/>
  <c r="P321"/>
  <c r="BI317"/>
  <c r="BH317"/>
  <c r="BG317"/>
  <c r="BF317"/>
  <c r="T317"/>
  <c r="R317"/>
  <c r="P317"/>
  <c r="BI314"/>
  <c r="BH314"/>
  <c r="BG314"/>
  <c r="BF314"/>
  <c r="T314"/>
  <c r="R314"/>
  <c r="P314"/>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4"/>
  <c r="BH294"/>
  <c r="BG294"/>
  <c r="BF294"/>
  <c r="T294"/>
  <c r="R294"/>
  <c r="P294"/>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3"/>
  <c r="BH213"/>
  <c r="BG213"/>
  <c r="BF213"/>
  <c r="T213"/>
  <c r="R213"/>
  <c r="P213"/>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7"/>
  <c r="BH187"/>
  <c r="BG187"/>
  <c r="BF187"/>
  <c r="T187"/>
  <c r="R187"/>
  <c r="P187"/>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J123"/>
  <c r="J122"/>
  <c r="F122"/>
  <c r="F120"/>
  <c r="E118"/>
  <c r="J94"/>
  <c r="J93"/>
  <c r="F93"/>
  <c r="F91"/>
  <c r="E89"/>
  <c r="J20"/>
  <c r="E20"/>
  <c r="F123"/>
  <c r="J19"/>
  <c r="J14"/>
  <c r="J120"/>
  <c r="E7"/>
  <c r="E114"/>
  <c i="5" r="J39"/>
  <c r="J38"/>
  <c i="1" r="AY100"/>
  <c i="5" r="J37"/>
  <c i="1" r="AX100"/>
  <c i="5" r="BI495"/>
  <c r="BH495"/>
  <c r="BG495"/>
  <c r="BF495"/>
  <c r="T495"/>
  <c r="R495"/>
  <c r="P495"/>
  <c r="BI493"/>
  <c r="BH493"/>
  <c r="BG493"/>
  <c r="BF493"/>
  <c r="T493"/>
  <c r="R493"/>
  <c r="P493"/>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3"/>
  <c r="BH443"/>
  <c r="BG443"/>
  <c r="BF443"/>
  <c r="T443"/>
  <c r="T442"/>
  <c r="R443"/>
  <c r="R442"/>
  <c r="P443"/>
  <c r="P442"/>
  <c r="BI424"/>
  <c r="BH424"/>
  <c r="BG424"/>
  <c r="BF424"/>
  <c r="T424"/>
  <c r="R424"/>
  <c r="P424"/>
  <c r="BI419"/>
  <c r="BH419"/>
  <c r="BG419"/>
  <c r="BF419"/>
  <c r="T419"/>
  <c r="R419"/>
  <c r="P419"/>
  <c r="BI415"/>
  <c r="BH415"/>
  <c r="BG415"/>
  <c r="BF415"/>
  <c r="T415"/>
  <c r="R415"/>
  <c r="P415"/>
  <c r="BI409"/>
  <c r="BH409"/>
  <c r="BG409"/>
  <c r="BF409"/>
  <c r="T409"/>
  <c r="R409"/>
  <c r="P409"/>
  <c r="BI403"/>
  <c r="BH403"/>
  <c r="BG403"/>
  <c r="BF403"/>
  <c r="T403"/>
  <c r="R403"/>
  <c r="P403"/>
  <c r="BI399"/>
  <c r="BH399"/>
  <c r="BG399"/>
  <c r="BF399"/>
  <c r="T399"/>
  <c r="R399"/>
  <c r="P399"/>
  <c r="BI394"/>
  <c r="BH394"/>
  <c r="BG394"/>
  <c r="BF394"/>
  <c r="T394"/>
  <c r="R394"/>
  <c r="P394"/>
  <c r="BI390"/>
  <c r="BH390"/>
  <c r="BG390"/>
  <c r="BF390"/>
  <c r="T390"/>
  <c r="R390"/>
  <c r="P390"/>
  <c r="BI380"/>
  <c r="BH380"/>
  <c r="BG380"/>
  <c r="BF380"/>
  <c r="T380"/>
  <c r="R380"/>
  <c r="P380"/>
  <c r="BI369"/>
  <c r="BH369"/>
  <c r="BG369"/>
  <c r="BF369"/>
  <c r="T369"/>
  <c r="R369"/>
  <c r="P369"/>
  <c r="BI357"/>
  <c r="BH357"/>
  <c r="BG357"/>
  <c r="BF357"/>
  <c r="T357"/>
  <c r="R357"/>
  <c r="P357"/>
  <c r="BI353"/>
  <c r="BH353"/>
  <c r="BG353"/>
  <c r="BF353"/>
  <c r="T353"/>
  <c r="R353"/>
  <c r="P353"/>
  <c r="BI349"/>
  <c r="BH349"/>
  <c r="BG349"/>
  <c r="BF349"/>
  <c r="T349"/>
  <c r="R349"/>
  <c r="P349"/>
  <c r="BI344"/>
  <c r="BH344"/>
  <c r="BG344"/>
  <c r="BF344"/>
  <c r="T344"/>
  <c r="R344"/>
  <c r="P344"/>
  <c r="BI339"/>
  <c r="BH339"/>
  <c r="BG339"/>
  <c r="BF339"/>
  <c r="T339"/>
  <c r="R339"/>
  <c r="P339"/>
  <c r="BI336"/>
  <c r="BH336"/>
  <c r="BG336"/>
  <c r="BF336"/>
  <c r="T336"/>
  <c r="R336"/>
  <c r="P336"/>
  <c r="BI333"/>
  <c r="BH333"/>
  <c r="BG333"/>
  <c r="BF333"/>
  <c r="T333"/>
  <c r="R333"/>
  <c r="P333"/>
  <c r="BI323"/>
  <c r="BH323"/>
  <c r="BG323"/>
  <c r="BF323"/>
  <c r="T323"/>
  <c r="R323"/>
  <c r="P323"/>
  <c r="BI320"/>
  <c r="BH320"/>
  <c r="BG320"/>
  <c r="BF320"/>
  <c r="T320"/>
  <c r="R320"/>
  <c r="P320"/>
  <c r="BI317"/>
  <c r="BH317"/>
  <c r="BG317"/>
  <c r="BF317"/>
  <c r="T317"/>
  <c r="R317"/>
  <c r="P317"/>
  <c r="BI314"/>
  <c r="BH314"/>
  <c r="BG314"/>
  <c r="BF314"/>
  <c r="T314"/>
  <c r="R314"/>
  <c r="P314"/>
  <c r="BI304"/>
  <c r="BH304"/>
  <c r="BG304"/>
  <c r="BF304"/>
  <c r="T304"/>
  <c r="R304"/>
  <c r="P304"/>
  <c r="BI301"/>
  <c r="BH301"/>
  <c r="BG301"/>
  <c r="BF301"/>
  <c r="T301"/>
  <c r="R301"/>
  <c r="P301"/>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79"/>
  <c r="BH279"/>
  <c r="BG279"/>
  <c r="BF279"/>
  <c r="T279"/>
  <c r="R279"/>
  <c r="P279"/>
  <c r="BI277"/>
  <c r="BH277"/>
  <c r="BG277"/>
  <c r="BF277"/>
  <c r="T277"/>
  <c r="R277"/>
  <c r="P277"/>
  <c r="BI273"/>
  <c r="BH273"/>
  <c r="BG273"/>
  <c r="BF273"/>
  <c r="T273"/>
  <c r="R273"/>
  <c r="P273"/>
  <c r="BI258"/>
  <c r="BH258"/>
  <c r="BG258"/>
  <c r="BF258"/>
  <c r="T258"/>
  <c r="R258"/>
  <c r="P258"/>
  <c r="BI246"/>
  <c r="BH246"/>
  <c r="BG246"/>
  <c r="BF246"/>
  <c r="T246"/>
  <c r="R246"/>
  <c r="P246"/>
  <c r="BI243"/>
  <c r="BH243"/>
  <c r="BG243"/>
  <c r="BF243"/>
  <c r="T243"/>
  <c r="R243"/>
  <c r="P243"/>
  <c r="BI240"/>
  <c r="BH240"/>
  <c r="BG240"/>
  <c r="BF240"/>
  <c r="T240"/>
  <c r="R240"/>
  <c r="P240"/>
  <c r="BI237"/>
  <c r="BH237"/>
  <c r="BG237"/>
  <c r="BF237"/>
  <c r="T237"/>
  <c r="R237"/>
  <c r="P237"/>
  <c r="BI209"/>
  <c r="BH209"/>
  <c r="BG209"/>
  <c r="BF209"/>
  <c r="T209"/>
  <c r="R209"/>
  <c r="P209"/>
  <c r="BI179"/>
  <c r="BH179"/>
  <c r="BG179"/>
  <c r="BF179"/>
  <c r="T179"/>
  <c r="R179"/>
  <c r="P179"/>
  <c r="BI170"/>
  <c r="BH170"/>
  <c r="BG170"/>
  <c r="BF170"/>
  <c r="T170"/>
  <c r="R170"/>
  <c r="P170"/>
  <c r="BI162"/>
  <c r="BH162"/>
  <c r="BG162"/>
  <c r="BF162"/>
  <c r="T162"/>
  <c r="R162"/>
  <c r="P162"/>
  <c r="BI159"/>
  <c r="BH159"/>
  <c r="BG159"/>
  <c r="BF159"/>
  <c r="T159"/>
  <c r="R159"/>
  <c r="P159"/>
  <c r="BI143"/>
  <c r="BH143"/>
  <c r="BG143"/>
  <c r="BF143"/>
  <c r="T143"/>
  <c r="R143"/>
  <c r="P143"/>
  <c r="BI128"/>
  <c r="BH128"/>
  <c r="BG128"/>
  <c r="BF128"/>
  <c r="T128"/>
  <c r="R128"/>
  <c r="P128"/>
  <c r="J123"/>
  <c r="J122"/>
  <c r="F122"/>
  <c r="F120"/>
  <c r="E118"/>
  <c r="J94"/>
  <c r="J93"/>
  <c r="F93"/>
  <c r="F91"/>
  <c r="E89"/>
  <c r="J20"/>
  <c r="E20"/>
  <c r="F94"/>
  <c r="J19"/>
  <c r="J14"/>
  <c r="J120"/>
  <c r="E7"/>
  <c r="E114"/>
  <c i="4" r="J39"/>
  <c r="J38"/>
  <c i="1" r="AY99"/>
  <c i="4" r="J37"/>
  <c i="1" r="AX99"/>
  <c i="4" r="BI1773"/>
  <c r="BH1773"/>
  <c r="BG1773"/>
  <c r="BF1773"/>
  <c r="T1773"/>
  <c r="R1773"/>
  <c r="P1773"/>
  <c r="BI1771"/>
  <c r="BH1771"/>
  <c r="BG1771"/>
  <c r="BF1771"/>
  <c r="T1771"/>
  <c r="R1771"/>
  <c r="P1771"/>
  <c r="BI1769"/>
  <c r="BH1769"/>
  <c r="BG1769"/>
  <c r="BF1769"/>
  <c r="T1769"/>
  <c r="R1769"/>
  <c r="P1769"/>
  <c r="BI1767"/>
  <c r="BH1767"/>
  <c r="BG1767"/>
  <c r="BF1767"/>
  <c r="T1767"/>
  <c r="R1767"/>
  <c r="P1767"/>
  <c r="BI1765"/>
  <c r="BH1765"/>
  <c r="BG1765"/>
  <c r="BF1765"/>
  <c r="T1765"/>
  <c r="R1765"/>
  <c r="P1765"/>
  <c r="BI1763"/>
  <c r="BH1763"/>
  <c r="BG1763"/>
  <c r="BF1763"/>
  <c r="T1763"/>
  <c r="R1763"/>
  <c r="P1763"/>
  <c r="BI1761"/>
  <c r="BH1761"/>
  <c r="BG1761"/>
  <c r="BF1761"/>
  <c r="T1761"/>
  <c r="R1761"/>
  <c r="P1761"/>
  <c r="BI1759"/>
  <c r="BH1759"/>
  <c r="BG1759"/>
  <c r="BF1759"/>
  <c r="T1759"/>
  <c r="R1759"/>
  <c r="P1759"/>
  <c r="BI1757"/>
  <c r="BH1757"/>
  <c r="BG1757"/>
  <c r="BF1757"/>
  <c r="T1757"/>
  <c r="R1757"/>
  <c r="P1757"/>
  <c r="BI1755"/>
  <c r="BH1755"/>
  <c r="BG1755"/>
  <c r="BF1755"/>
  <c r="T1755"/>
  <c r="R1755"/>
  <c r="P1755"/>
  <c r="BI1753"/>
  <c r="BH1753"/>
  <c r="BG1753"/>
  <c r="BF1753"/>
  <c r="T1753"/>
  <c r="R1753"/>
  <c r="P1753"/>
  <c r="BI1751"/>
  <c r="BH1751"/>
  <c r="BG1751"/>
  <c r="BF1751"/>
  <c r="T1751"/>
  <c r="R1751"/>
  <c r="P1751"/>
  <c r="BI1749"/>
  <c r="BH1749"/>
  <c r="BG1749"/>
  <c r="BF1749"/>
  <c r="T1749"/>
  <c r="R1749"/>
  <c r="P1749"/>
  <c r="BI1747"/>
  <c r="BH1747"/>
  <c r="BG1747"/>
  <c r="BF1747"/>
  <c r="T1747"/>
  <c r="R1747"/>
  <c r="P1747"/>
  <c r="BI1745"/>
  <c r="BH1745"/>
  <c r="BG1745"/>
  <c r="BF1745"/>
  <c r="T1745"/>
  <c r="R1745"/>
  <c r="P1745"/>
  <c r="BI1742"/>
  <c r="BH1742"/>
  <c r="BG1742"/>
  <c r="BF1742"/>
  <c r="T1742"/>
  <c r="R1742"/>
  <c r="P1742"/>
  <c r="BI1740"/>
  <c r="BH1740"/>
  <c r="BG1740"/>
  <c r="BF1740"/>
  <c r="T1740"/>
  <c r="R1740"/>
  <c r="P1740"/>
  <c r="BI1738"/>
  <c r="BH1738"/>
  <c r="BG1738"/>
  <c r="BF1738"/>
  <c r="T1738"/>
  <c r="R1738"/>
  <c r="P1738"/>
  <c r="BI1736"/>
  <c r="BH1736"/>
  <c r="BG1736"/>
  <c r="BF1736"/>
  <c r="T1736"/>
  <c r="R1736"/>
  <c r="P1736"/>
  <c r="BI1734"/>
  <c r="BH1734"/>
  <c r="BG1734"/>
  <c r="BF1734"/>
  <c r="T1734"/>
  <c r="R1734"/>
  <c r="P1734"/>
  <c r="BI1732"/>
  <c r="BH1732"/>
  <c r="BG1732"/>
  <c r="BF1732"/>
  <c r="T1732"/>
  <c r="R1732"/>
  <c r="P1732"/>
  <c r="BI1730"/>
  <c r="BH1730"/>
  <c r="BG1730"/>
  <c r="BF1730"/>
  <c r="T1730"/>
  <c r="R1730"/>
  <c r="P1730"/>
  <c r="BI1728"/>
  <c r="BH1728"/>
  <c r="BG1728"/>
  <c r="BF1728"/>
  <c r="T1728"/>
  <c r="R1728"/>
  <c r="P1728"/>
  <c r="BI1726"/>
  <c r="BH1726"/>
  <c r="BG1726"/>
  <c r="BF1726"/>
  <c r="T1726"/>
  <c r="R1726"/>
  <c r="P1726"/>
  <c r="BI1723"/>
  <c r="BH1723"/>
  <c r="BG1723"/>
  <c r="BF1723"/>
  <c r="T1723"/>
  <c r="T1722"/>
  <c r="R1723"/>
  <c r="R1722"/>
  <c r="P1723"/>
  <c r="P1722"/>
  <c r="BI1720"/>
  <c r="BH1720"/>
  <c r="BG1720"/>
  <c r="BF1720"/>
  <c r="T1720"/>
  <c r="R1720"/>
  <c r="P1720"/>
  <c r="BI1716"/>
  <c r="BH1716"/>
  <c r="BG1716"/>
  <c r="BF1716"/>
  <c r="T1716"/>
  <c r="R1716"/>
  <c r="P1716"/>
  <c r="BI1711"/>
  <c r="BH1711"/>
  <c r="BG1711"/>
  <c r="BF1711"/>
  <c r="T1711"/>
  <c r="R1711"/>
  <c r="P1711"/>
  <c r="BI1706"/>
  <c r="BH1706"/>
  <c r="BG1706"/>
  <c r="BF1706"/>
  <c r="T1706"/>
  <c r="R1706"/>
  <c r="P1706"/>
  <c r="BI1703"/>
  <c r="BH1703"/>
  <c r="BG1703"/>
  <c r="BF1703"/>
  <c r="T1703"/>
  <c r="R1703"/>
  <c r="P1703"/>
  <c r="BI1698"/>
  <c r="BH1698"/>
  <c r="BG1698"/>
  <c r="BF1698"/>
  <c r="T1698"/>
  <c r="R1698"/>
  <c r="P1698"/>
  <c r="BI1694"/>
  <c r="BH1694"/>
  <c r="BG1694"/>
  <c r="BF1694"/>
  <c r="T1694"/>
  <c r="R1694"/>
  <c r="P1694"/>
  <c r="BI1689"/>
  <c r="BH1689"/>
  <c r="BG1689"/>
  <c r="BF1689"/>
  <c r="T1689"/>
  <c r="R1689"/>
  <c r="P1689"/>
  <c r="BI1670"/>
  <c r="BH1670"/>
  <c r="BG1670"/>
  <c r="BF1670"/>
  <c r="T1670"/>
  <c r="R1670"/>
  <c r="P1670"/>
  <c r="BI1666"/>
  <c r="BH1666"/>
  <c r="BG1666"/>
  <c r="BF1666"/>
  <c r="T1666"/>
  <c r="R1666"/>
  <c r="P1666"/>
  <c r="BI1662"/>
  <c r="BH1662"/>
  <c r="BG1662"/>
  <c r="BF1662"/>
  <c r="T1662"/>
  <c r="R1662"/>
  <c r="P1662"/>
  <c r="BI1658"/>
  <c r="BH1658"/>
  <c r="BG1658"/>
  <c r="BF1658"/>
  <c r="T1658"/>
  <c r="R1658"/>
  <c r="P1658"/>
  <c r="BI1654"/>
  <c r="BH1654"/>
  <c r="BG1654"/>
  <c r="BF1654"/>
  <c r="T1654"/>
  <c r="R1654"/>
  <c r="P1654"/>
  <c r="BI1650"/>
  <c r="BH1650"/>
  <c r="BG1650"/>
  <c r="BF1650"/>
  <c r="T1650"/>
  <c r="R1650"/>
  <c r="P1650"/>
  <c r="BI1646"/>
  <c r="BH1646"/>
  <c r="BG1646"/>
  <c r="BF1646"/>
  <c r="T1646"/>
  <c r="R1646"/>
  <c r="P1646"/>
  <c r="BI1642"/>
  <c r="BH1642"/>
  <c r="BG1642"/>
  <c r="BF1642"/>
  <c r="T1642"/>
  <c r="R1642"/>
  <c r="P1642"/>
  <c r="BI1638"/>
  <c r="BH1638"/>
  <c r="BG1638"/>
  <c r="BF1638"/>
  <c r="T1638"/>
  <c r="R1638"/>
  <c r="P1638"/>
  <c r="BI1634"/>
  <c r="BH1634"/>
  <c r="BG1634"/>
  <c r="BF1634"/>
  <c r="T1634"/>
  <c r="R1634"/>
  <c r="P1634"/>
  <c r="BI1625"/>
  <c r="BH1625"/>
  <c r="BG1625"/>
  <c r="BF1625"/>
  <c r="T1625"/>
  <c r="R1625"/>
  <c r="P1625"/>
  <c r="BI1619"/>
  <c r="BH1619"/>
  <c r="BG1619"/>
  <c r="BF1619"/>
  <c r="T1619"/>
  <c r="R1619"/>
  <c r="P1619"/>
  <c r="BI1615"/>
  <c r="BH1615"/>
  <c r="BG1615"/>
  <c r="BF1615"/>
  <c r="T1615"/>
  <c r="R1615"/>
  <c r="P1615"/>
  <c r="BI1608"/>
  <c r="BH1608"/>
  <c r="BG1608"/>
  <c r="BF1608"/>
  <c r="T1608"/>
  <c r="R1608"/>
  <c r="P1608"/>
  <c r="BI1601"/>
  <c r="BH1601"/>
  <c r="BG1601"/>
  <c r="BF1601"/>
  <c r="T1601"/>
  <c r="R1601"/>
  <c r="P1601"/>
  <c r="BI1597"/>
  <c r="BH1597"/>
  <c r="BG1597"/>
  <c r="BF1597"/>
  <c r="T1597"/>
  <c r="R1597"/>
  <c r="P1597"/>
  <c r="BI1593"/>
  <c r="BH1593"/>
  <c r="BG1593"/>
  <c r="BF1593"/>
  <c r="T1593"/>
  <c r="R1593"/>
  <c r="P1593"/>
  <c r="BI1587"/>
  <c r="BH1587"/>
  <c r="BG1587"/>
  <c r="BF1587"/>
  <c r="T1587"/>
  <c r="R1587"/>
  <c r="P1587"/>
  <c r="BI1581"/>
  <c r="BH1581"/>
  <c r="BG1581"/>
  <c r="BF1581"/>
  <c r="T1581"/>
  <c r="R1581"/>
  <c r="P1581"/>
  <c r="BI1569"/>
  <c r="BH1569"/>
  <c r="BG1569"/>
  <c r="BF1569"/>
  <c r="T1569"/>
  <c r="R1569"/>
  <c r="P1569"/>
  <c r="BI1561"/>
  <c r="BH1561"/>
  <c r="BG1561"/>
  <c r="BF1561"/>
  <c r="T1561"/>
  <c r="R1561"/>
  <c r="P1561"/>
  <c r="BI1546"/>
  <c r="BH1546"/>
  <c r="BG1546"/>
  <c r="BF1546"/>
  <c r="T1546"/>
  <c r="R1546"/>
  <c r="P1546"/>
  <c r="BI1530"/>
  <c r="BH1530"/>
  <c r="BG1530"/>
  <c r="BF1530"/>
  <c r="T1530"/>
  <c r="R1530"/>
  <c r="P1530"/>
  <c r="BI1526"/>
  <c r="BH1526"/>
  <c r="BG1526"/>
  <c r="BF1526"/>
  <c r="T1526"/>
  <c r="R1526"/>
  <c r="P1526"/>
  <c r="BI1523"/>
  <c r="BH1523"/>
  <c r="BG1523"/>
  <c r="BF1523"/>
  <c r="T1523"/>
  <c r="R1523"/>
  <c r="P1523"/>
  <c r="BI1518"/>
  <c r="BH1518"/>
  <c r="BG1518"/>
  <c r="BF1518"/>
  <c r="T1518"/>
  <c r="R1518"/>
  <c r="P1518"/>
  <c r="BI1510"/>
  <c r="BH1510"/>
  <c r="BG1510"/>
  <c r="BF1510"/>
  <c r="T1510"/>
  <c r="R1510"/>
  <c r="P1510"/>
  <c r="BI1500"/>
  <c r="BH1500"/>
  <c r="BG1500"/>
  <c r="BF1500"/>
  <c r="T1500"/>
  <c r="R1500"/>
  <c r="P1500"/>
  <c r="BI1492"/>
  <c r="BH1492"/>
  <c r="BG1492"/>
  <c r="BF1492"/>
  <c r="T1492"/>
  <c r="R1492"/>
  <c r="P1492"/>
  <c r="BI1473"/>
  <c r="BH1473"/>
  <c r="BG1473"/>
  <c r="BF1473"/>
  <c r="T1473"/>
  <c r="R1473"/>
  <c r="P1473"/>
  <c r="BI1451"/>
  <c r="BH1451"/>
  <c r="BG1451"/>
  <c r="BF1451"/>
  <c r="T1451"/>
  <c r="R1451"/>
  <c r="P1451"/>
  <c r="BI1449"/>
  <c r="BH1449"/>
  <c r="BG1449"/>
  <c r="BF1449"/>
  <c r="T1449"/>
  <c r="R1449"/>
  <c r="P1449"/>
  <c r="BI1447"/>
  <c r="BH1447"/>
  <c r="BG1447"/>
  <c r="BF1447"/>
  <c r="T1447"/>
  <c r="R1447"/>
  <c r="P1447"/>
  <c r="BI1445"/>
  <c r="BH1445"/>
  <c r="BG1445"/>
  <c r="BF1445"/>
  <c r="T1445"/>
  <c r="R1445"/>
  <c r="P1445"/>
  <c r="BI1443"/>
  <c r="BH1443"/>
  <c r="BG1443"/>
  <c r="BF1443"/>
  <c r="T1443"/>
  <c r="R1443"/>
  <c r="P1443"/>
  <c r="BI1440"/>
  <c r="BH1440"/>
  <c r="BG1440"/>
  <c r="BF1440"/>
  <c r="T1440"/>
  <c r="R1440"/>
  <c r="P1440"/>
  <c r="BI1438"/>
  <c r="BH1438"/>
  <c r="BG1438"/>
  <c r="BF1438"/>
  <c r="T1438"/>
  <c r="R1438"/>
  <c r="P1438"/>
  <c r="BI1436"/>
  <c r="BH1436"/>
  <c r="BG1436"/>
  <c r="BF1436"/>
  <c r="T1436"/>
  <c r="R1436"/>
  <c r="P1436"/>
  <c r="BI1434"/>
  <c r="BH1434"/>
  <c r="BG1434"/>
  <c r="BF1434"/>
  <c r="T1434"/>
  <c r="R1434"/>
  <c r="P1434"/>
  <c r="BI1431"/>
  <c r="BH1431"/>
  <c r="BG1431"/>
  <c r="BF1431"/>
  <c r="T1431"/>
  <c r="R1431"/>
  <c r="P1431"/>
  <c r="BI1429"/>
  <c r="BH1429"/>
  <c r="BG1429"/>
  <c r="BF1429"/>
  <c r="T1429"/>
  <c r="R1429"/>
  <c r="P1429"/>
  <c r="BI1427"/>
  <c r="BH1427"/>
  <c r="BG1427"/>
  <c r="BF1427"/>
  <c r="T1427"/>
  <c r="R1427"/>
  <c r="P1427"/>
  <c r="BI1425"/>
  <c r="BH1425"/>
  <c r="BG1425"/>
  <c r="BF1425"/>
  <c r="T1425"/>
  <c r="R1425"/>
  <c r="P1425"/>
  <c r="BI1422"/>
  <c r="BH1422"/>
  <c r="BG1422"/>
  <c r="BF1422"/>
  <c r="T1422"/>
  <c r="R1422"/>
  <c r="P1422"/>
  <c r="BI1420"/>
  <c r="BH1420"/>
  <c r="BG1420"/>
  <c r="BF1420"/>
  <c r="T1420"/>
  <c r="R1420"/>
  <c r="P1420"/>
  <c r="BI1418"/>
  <c r="BH1418"/>
  <c r="BG1418"/>
  <c r="BF1418"/>
  <c r="T1418"/>
  <c r="R1418"/>
  <c r="P1418"/>
  <c r="BI1416"/>
  <c r="BH1416"/>
  <c r="BG1416"/>
  <c r="BF1416"/>
  <c r="T1416"/>
  <c r="R1416"/>
  <c r="P1416"/>
  <c r="BI1414"/>
  <c r="BH1414"/>
  <c r="BG1414"/>
  <c r="BF1414"/>
  <c r="T1414"/>
  <c r="R1414"/>
  <c r="P1414"/>
  <c r="BI1412"/>
  <c r="BH1412"/>
  <c r="BG1412"/>
  <c r="BF1412"/>
  <c r="T1412"/>
  <c r="R1412"/>
  <c r="P1412"/>
  <c r="BI1410"/>
  <c r="BH1410"/>
  <c r="BG1410"/>
  <c r="BF1410"/>
  <c r="T1410"/>
  <c r="R1410"/>
  <c r="P1410"/>
  <c r="BI1407"/>
  <c r="BH1407"/>
  <c r="BG1407"/>
  <c r="BF1407"/>
  <c r="T1407"/>
  <c r="R1407"/>
  <c r="P1407"/>
  <c r="BI1404"/>
  <c r="BH1404"/>
  <c r="BG1404"/>
  <c r="BF1404"/>
  <c r="T1404"/>
  <c r="R1404"/>
  <c r="P1404"/>
  <c r="BI1402"/>
  <c r="BH1402"/>
  <c r="BG1402"/>
  <c r="BF1402"/>
  <c r="T1402"/>
  <c r="R1402"/>
  <c r="P1402"/>
  <c r="BI1396"/>
  <c r="BH1396"/>
  <c r="BG1396"/>
  <c r="BF1396"/>
  <c r="T1396"/>
  <c r="R1396"/>
  <c r="P1396"/>
  <c r="BI1393"/>
  <c r="BH1393"/>
  <c r="BG1393"/>
  <c r="BF1393"/>
  <c r="T1393"/>
  <c r="R1393"/>
  <c r="P1393"/>
  <c r="BI1391"/>
  <c r="BH1391"/>
  <c r="BG1391"/>
  <c r="BF1391"/>
  <c r="T1391"/>
  <c r="R1391"/>
  <c r="P1391"/>
  <c r="BI1389"/>
  <c r="BH1389"/>
  <c r="BG1389"/>
  <c r="BF1389"/>
  <c r="T1389"/>
  <c r="R1389"/>
  <c r="P1389"/>
  <c r="BI1387"/>
  <c r="BH1387"/>
  <c r="BG1387"/>
  <c r="BF1387"/>
  <c r="T1387"/>
  <c r="R1387"/>
  <c r="P1387"/>
  <c r="BI1385"/>
  <c r="BH1385"/>
  <c r="BG1385"/>
  <c r="BF1385"/>
  <c r="T1385"/>
  <c r="R1385"/>
  <c r="P1385"/>
  <c r="BI1383"/>
  <c r="BH1383"/>
  <c r="BG1383"/>
  <c r="BF1383"/>
  <c r="T1383"/>
  <c r="R1383"/>
  <c r="P1383"/>
  <c r="BI1379"/>
  <c r="BH1379"/>
  <c r="BG1379"/>
  <c r="BF1379"/>
  <c r="T1379"/>
  <c r="R1379"/>
  <c r="P1379"/>
  <c r="BI1377"/>
  <c r="BH1377"/>
  <c r="BG1377"/>
  <c r="BF1377"/>
  <c r="T1377"/>
  <c r="R1377"/>
  <c r="P1377"/>
  <c r="BI1375"/>
  <c r="BH1375"/>
  <c r="BG1375"/>
  <c r="BF1375"/>
  <c r="T1375"/>
  <c r="R1375"/>
  <c r="P1375"/>
  <c r="BI1373"/>
  <c r="BH1373"/>
  <c r="BG1373"/>
  <c r="BF1373"/>
  <c r="T1373"/>
  <c r="R1373"/>
  <c r="P1373"/>
  <c r="BI1371"/>
  <c r="BH1371"/>
  <c r="BG1371"/>
  <c r="BF1371"/>
  <c r="T1371"/>
  <c r="R1371"/>
  <c r="P1371"/>
  <c r="BI1369"/>
  <c r="BH1369"/>
  <c r="BG1369"/>
  <c r="BF1369"/>
  <c r="T1369"/>
  <c r="R1369"/>
  <c r="P1369"/>
  <c r="BI1367"/>
  <c r="BH1367"/>
  <c r="BG1367"/>
  <c r="BF1367"/>
  <c r="T1367"/>
  <c r="R1367"/>
  <c r="P1367"/>
  <c r="BI1365"/>
  <c r="BH1365"/>
  <c r="BG1365"/>
  <c r="BF1365"/>
  <c r="T1365"/>
  <c r="R1365"/>
  <c r="P1365"/>
  <c r="BI1363"/>
  <c r="BH1363"/>
  <c r="BG1363"/>
  <c r="BF1363"/>
  <c r="T1363"/>
  <c r="R1363"/>
  <c r="P1363"/>
  <c r="BI1361"/>
  <c r="BH1361"/>
  <c r="BG1361"/>
  <c r="BF1361"/>
  <c r="T1361"/>
  <c r="R1361"/>
  <c r="P1361"/>
  <c r="BI1359"/>
  <c r="BH1359"/>
  <c r="BG1359"/>
  <c r="BF1359"/>
  <c r="T1359"/>
  <c r="R1359"/>
  <c r="P1359"/>
  <c r="BI1357"/>
  <c r="BH1357"/>
  <c r="BG1357"/>
  <c r="BF1357"/>
  <c r="T1357"/>
  <c r="R1357"/>
  <c r="P1357"/>
  <c r="BI1355"/>
  <c r="BH1355"/>
  <c r="BG1355"/>
  <c r="BF1355"/>
  <c r="T1355"/>
  <c r="R1355"/>
  <c r="P1355"/>
  <c r="BI1351"/>
  <c r="BH1351"/>
  <c r="BG1351"/>
  <c r="BF1351"/>
  <c r="T1351"/>
  <c r="R1351"/>
  <c r="P1351"/>
  <c r="BI1341"/>
  <c r="BH1341"/>
  <c r="BG1341"/>
  <c r="BF1341"/>
  <c r="T1341"/>
  <c r="R1341"/>
  <c r="P1341"/>
  <c r="BI1329"/>
  <c r="BH1329"/>
  <c r="BG1329"/>
  <c r="BF1329"/>
  <c r="T1329"/>
  <c r="R1329"/>
  <c r="P1329"/>
  <c r="BI1324"/>
  <c r="BH1324"/>
  <c r="BG1324"/>
  <c r="BF1324"/>
  <c r="T1324"/>
  <c r="R1324"/>
  <c r="P1324"/>
  <c r="BI1316"/>
  <c r="BH1316"/>
  <c r="BG1316"/>
  <c r="BF1316"/>
  <c r="T1316"/>
  <c r="R1316"/>
  <c r="P1316"/>
  <c r="BI1306"/>
  <c r="BH1306"/>
  <c r="BG1306"/>
  <c r="BF1306"/>
  <c r="T1306"/>
  <c r="R1306"/>
  <c r="P1306"/>
  <c r="BI1303"/>
  <c r="BH1303"/>
  <c r="BG1303"/>
  <c r="BF1303"/>
  <c r="T1303"/>
  <c r="R1303"/>
  <c r="P1303"/>
  <c r="BI1298"/>
  <c r="BH1298"/>
  <c r="BG1298"/>
  <c r="BF1298"/>
  <c r="T1298"/>
  <c r="R1298"/>
  <c r="P1298"/>
  <c r="BI1294"/>
  <c r="BH1294"/>
  <c r="BG1294"/>
  <c r="BF1294"/>
  <c r="T1294"/>
  <c r="R1294"/>
  <c r="P1294"/>
  <c r="BI1290"/>
  <c r="BH1290"/>
  <c r="BG1290"/>
  <c r="BF1290"/>
  <c r="T1290"/>
  <c r="R1290"/>
  <c r="P1290"/>
  <c r="BI1263"/>
  <c r="BH1263"/>
  <c r="BG1263"/>
  <c r="BF1263"/>
  <c r="T1263"/>
  <c r="R1263"/>
  <c r="P1263"/>
  <c r="BI1259"/>
  <c r="BH1259"/>
  <c r="BG1259"/>
  <c r="BF1259"/>
  <c r="T1259"/>
  <c r="R1259"/>
  <c r="P1259"/>
  <c r="BI1238"/>
  <c r="BH1238"/>
  <c r="BG1238"/>
  <c r="BF1238"/>
  <c r="T1238"/>
  <c r="R1238"/>
  <c r="P1238"/>
  <c r="BI1235"/>
  <c r="BH1235"/>
  <c r="BG1235"/>
  <c r="BF1235"/>
  <c r="T1235"/>
  <c r="T1234"/>
  <c r="R1235"/>
  <c r="R1234"/>
  <c r="P1235"/>
  <c r="P1234"/>
  <c r="BI1231"/>
  <c r="BH1231"/>
  <c r="BG1231"/>
  <c r="BF1231"/>
  <c r="T1231"/>
  <c r="R1231"/>
  <c r="P1231"/>
  <c r="BI1226"/>
  <c r="BH1226"/>
  <c r="BG1226"/>
  <c r="BF1226"/>
  <c r="T1226"/>
  <c r="R1226"/>
  <c r="P1226"/>
  <c r="BI1221"/>
  <c r="BH1221"/>
  <c r="BG1221"/>
  <c r="BF1221"/>
  <c r="T1221"/>
  <c r="R1221"/>
  <c r="P1221"/>
  <c r="BI1217"/>
  <c r="BH1217"/>
  <c r="BG1217"/>
  <c r="BF1217"/>
  <c r="T1217"/>
  <c r="R1217"/>
  <c r="P1217"/>
  <c r="BI1212"/>
  <c r="BH1212"/>
  <c r="BG1212"/>
  <c r="BF1212"/>
  <c r="T1212"/>
  <c r="R1212"/>
  <c r="P1212"/>
  <c r="BI1207"/>
  <c r="BH1207"/>
  <c r="BG1207"/>
  <c r="BF1207"/>
  <c r="T1207"/>
  <c r="R1207"/>
  <c r="P1207"/>
  <c r="BI1203"/>
  <c r="BH1203"/>
  <c r="BG1203"/>
  <c r="BF1203"/>
  <c r="T1203"/>
  <c r="R1203"/>
  <c r="P1203"/>
  <c r="BI1199"/>
  <c r="BH1199"/>
  <c r="BG1199"/>
  <c r="BF1199"/>
  <c r="T1199"/>
  <c r="R1199"/>
  <c r="P1199"/>
  <c r="BI1194"/>
  <c r="BH1194"/>
  <c r="BG1194"/>
  <c r="BF1194"/>
  <c r="T1194"/>
  <c r="R1194"/>
  <c r="P1194"/>
  <c r="BI1190"/>
  <c r="BH1190"/>
  <c r="BG1190"/>
  <c r="BF1190"/>
  <c r="T1190"/>
  <c r="R1190"/>
  <c r="P1190"/>
  <c r="BI1185"/>
  <c r="BH1185"/>
  <c r="BG1185"/>
  <c r="BF1185"/>
  <c r="T1185"/>
  <c r="R1185"/>
  <c r="P1185"/>
  <c r="BI1181"/>
  <c r="BH1181"/>
  <c r="BG1181"/>
  <c r="BF1181"/>
  <c r="T1181"/>
  <c r="R1181"/>
  <c r="P1181"/>
  <c r="BI1178"/>
  <c r="BH1178"/>
  <c r="BG1178"/>
  <c r="BF1178"/>
  <c r="T1178"/>
  <c r="R1178"/>
  <c r="P1178"/>
  <c r="BI1164"/>
  <c r="BH1164"/>
  <c r="BG1164"/>
  <c r="BF1164"/>
  <c r="T1164"/>
  <c r="R1164"/>
  <c r="P1164"/>
  <c r="BI1151"/>
  <c r="BH1151"/>
  <c r="BG1151"/>
  <c r="BF1151"/>
  <c r="T1151"/>
  <c r="R1151"/>
  <c r="P1151"/>
  <c r="BI1148"/>
  <c r="BH1148"/>
  <c r="BG1148"/>
  <c r="BF1148"/>
  <c r="T1148"/>
  <c r="R1148"/>
  <c r="P1148"/>
  <c r="BI1132"/>
  <c r="BH1132"/>
  <c r="BG1132"/>
  <c r="BF1132"/>
  <c r="T1132"/>
  <c r="R1132"/>
  <c r="P1132"/>
  <c r="BI1128"/>
  <c r="BH1128"/>
  <c r="BG1128"/>
  <c r="BF1128"/>
  <c r="T1128"/>
  <c r="R1128"/>
  <c r="P1128"/>
  <c r="BI1122"/>
  <c r="BH1122"/>
  <c r="BG1122"/>
  <c r="BF1122"/>
  <c r="T1122"/>
  <c r="R1122"/>
  <c r="P1122"/>
  <c r="BI1116"/>
  <c r="BH1116"/>
  <c r="BG1116"/>
  <c r="BF1116"/>
  <c r="T1116"/>
  <c r="R1116"/>
  <c r="P1116"/>
  <c r="BI1113"/>
  <c r="BH1113"/>
  <c r="BG1113"/>
  <c r="BF1113"/>
  <c r="T1113"/>
  <c r="R1113"/>
  <c r="P1113"/>
  <c r="BI1110"/>
  <c r="BH1110"/>
  <c r="BG1110"/>
  <c r="BF1110"/>
  <c r="T1110"/>
  <c r="R1110"/>
  <c r="P1110"/>
  <c r="BI1107"/>
  <c r="BH1107"/>
  <c r="BG1107"/>
  <c r="BF1107"/>
  <c r="T1107"/>
  <c r="R1107"/>
  <c r="P1107"/>
  <c r="BI1100"/>
  <c r="BH1100"/>
  <c r="BG1100"/>
  <c r="BF1100"/>
  <c r="T1100"/>
  <c r="R1100"/>
  <c r="P1100"/>
  <c r="BI1086"/>
  <c r="BH1086"/>
  <c r="BG1086"/>
  <c r="BF1086"/>
  <c r="T1086"/>
  <c r="R1086"/>
  <c r="P1086"/>
  <c r="BI1080"/>
  <c r="BH1080"/>
  <c r="BG1080"/>
  <c r="BF1080"/>
  <c r="T1080"/>
  <c r="R1080"/>
  <c r="P1080"/>
  <c r="BI1075"/>
  <c r="BH1075"/>
  <c r="BG1075"/>
  <c r="BF1075"/>
  <c r="T1075"/>
  <c r="R1075"/>
  <c r="P1075"/>
  <c r="BI1071"/>
  <c r="BH1071"/>
  <c r="BG1071"/>
  <c r="BF1071"/>
  <c r="T1071"/>
  <c r="R1071"/>
  <c r="P1071"/>
  <c r="BI1064"/>
  <c r="BH1064"/>
  <c r="BG1064"/>
  <c r="BF1064"/>
  <c r="T1064"/>
  <c r="R1064"/>
  <c r="P1064"/>
  <c r="BI1060"/>
  <c r="BH1060"/>
  <c r="BG1060"/>
  <c r="BF1060"/>
  <c r="T1060"/>
  <c r="R1060"/>
  <c r="P1060"/>
  <c r="BI1054"/>
  <c r="BH1054"/>
  <c r="BG1054"/>
  <c r="BF1054"/>
  <c r="T1054"/>
  <c r="R1054"/>
  <c r="P1054"/>
  <c r="BI1044"/>
  <c r="BH1044"/>
  <c r="BG1044"/>
  <c r="BF1044"/>
  <c r="T1044"/>
  <c r="R1044"/>
  <c r="P1044"/>
  <c r="BI1037"/>
  <c r="BH1037"/>
  <c r="BG1037"/>
  <c r="BF1037"/>
  <c r="T1037"/>
  <c r="R1037"/>
  <c r="P1037"/>
  <c r="BI1030"/>
  <c r="BH1030"/>
  <c r="BG1030"/>
  <c r="BF1030"/>
  <c r="T1030"/>
  <c r="R1030"/>
  <c r="P1030"/>
  <c r="BI1023"/>
  <c r="BH1023"/>
  <c r="BG1023"/>
  <c r="BF1023"/>
  <c r="T1023"/>
  <c r="R1023"/>
  <c r="P1023"/>
  <c r="BI1016"/>
  <c r="BH1016"/>
  <c r="BG1016"/>
  <c r="BF1016"/>
  <c r="T1016"/>
  <c r="R1016"/>
  <c r="P1016"/>
  <c r="BI1010"/>
  <c r="BH1010"/>
  <c r="BG1010"/>
  <c r="BF1010"/>
  <c r="T1010"/>
  <c r="R1010"/>
  <c r="P1010"/>
  <c r="BI1004"/>
  <c r="BH1004"/>
  <c r="BG1004"/>
  <c r="BF1004"/>
  <c r="T1004"/>
  <c r="R1004"/>
  <c r="P1004"/>
  <c r="BI998"/>
  <c r="BH998"/>
  <c r="BG998"/>
  <c r="BF998"/>
  <c r="T998"/>
  <c r="R998"/>
  <c r="P998"/>
  <c r="BI995"/>
  <c r="BH995"/>
  <c r="BG995"/>
  <c r="BF995"/>
  <c r="T995"/>
  <c r="R995"/>
  <c r="P995"/>
  <c r="BI991"/>
  <c r="BH991"/>
  <c r="BG991"/>
  <c r="BF991"/>
  <c r="T991"/>
  <c r="R991"/>
  <c r="P991"/>
  <c r="BI987"/>
  <c r="BH987"/>
  <c r="BG987"/>
  <c r="BF987"/>
  <c r="T987"/>
  <c r="R987"/>
  <c r="P987"/>
  <c r="BI979"/>
  <c r="BH979"/>
  <c r="BG979"/>
  <c r="BF979"/>
  <c r="T979"/>
  <c r="R979"/>
  <c r="P979"/>
  <c r="BI972"/>
  <c r="BH972"/>
  <c r="BG972"/>
  <c r="BF972"/>
  <c r="T972"/>
  <c r="R972"/>
  <c r="P972"/>
  <c r="BI955"/>
  <c r="BH955"/>
  <c r="BG955"/>
  <c r="BF955"/>
  <c r="T955"/>
  <c r="R955"/>
  <c r="P955"/>
  <c r="BI938"/>
  <c r="BH938"/>
  <c r="BG938"/>
  <c r="BF938"/>
  <c r="T938"/>
  <c r="R938"/>
  <c r="P938"/>
  <c r="BI923"/>
  <c r="BH923"/>
  <c r="BG923"/>
  <c r="BF923"/>
  <c r="T923"/>
  <c r="R923"/>
  <c r="P923"/>
  <c r="BI908"/>
  <c r="BH908"/>
  <c r="BG908"/>
  <c r="BF908"/>
  <c r="T908"/>
  <c r="R908"/>
  <c r="P908"/>
  <c r="BI892"/>
  <c r="BH892"/>
  <c r="BG892"/>
  <c r="BF892"/>
  <c r="T892"/>
  <c r="R892"/>
  <c r="P892"/>
  <c r="BI877"/>
  <c r="BH877"/>
  <c r="BG877"/>
  <c r="BF877"/>
  <c r="T877"/>
  <c r="R877"/>
  <c r="P877"/>
  <c r="BI872"/>
  <c r="BH872"/>
  <c r="BG872"/>
  <c r="BF872"/>
  <c r="T872"/>
  <c r="R872"/>
  <c r="P872"/>
  <c r="BI860"/>
  <c r="BH860"/>
  <c r="BG860"/>
  <c r="BF860"/>
  <c r="T860"/>
  <c r="R860"/>
  <c r="P860"/>
  <c r="BI844"/>
  <c r="BH844"/>
  <c r="BG844"/>
  <c r="BF844"/>
  <c r="T844"/>
  <c r="R844"/>
  <c r="P844"/>
  <c r="BI827"/>
  <c r="BH827"/>
  <c r="BG827"/>
  <c r="BF827"/>
  <c r="T827"/>
  <c r="R827"/>
  <c r="P827"/>
  <c r="BI823"/>
  <c r="BH823"/>
  <c r="BG823"/>
  <c r="BF823"/>
  <c r="T823"/>
  <c r="T822"/>
  <c r="R823"/>
  <c r="R822"/>
  <c r="P823"/>
  <c r="P822"/>
  <c r="BI819"/>
  <c r="BH819"/>
  <c r="BG819"/>
  <c r="BF819"/>
  <c r="T819"/>
  <c r="R819"/>
  <c r="P819"/>
  <c r="BI816"/>
  <c r="BH816"/>
  <c r="BG816"/>
  <c r="BF816"/>
  <c r="T816"/>
  <c r="R816"/>
  <c r="P816"/>
  <c r="BI813"/>
  <c r="BH813"/>
  <c r="BG813"/>
  <c r="BF813"/>
  <c r="T813"/>
  <c r="R813"/>
  <c r="P813"/>
  <c r="BI810"/>
  <c r="BH810"/>
  <c r="BG810"/>
  <c r="BF810"/>
  <c r="T810"/>
  <c r="R810"/>
  <c r="P810"/>
  <c r="BI808"/>
  <c r="BH808"/>
  <c r="BG808"/>
  <c r="BF808"/>
  <c r="T808"/>
  <c r="R808"/>
  <c r="P808"/>
  <c r="BI806"/>
  <c r="BH806"/>
  <c r="BG806"/>
  <c r="BF806"/>
  <c r="T806"/>
  <c r="R806"/>
  <c r="P806"/>
  <c r="BI804"/>
  <c r="BH804"/>
  <c r="BG804"/>
  <c r="BF804"/>
  <c r="T804"/>
  <c r="R804"/>
  <c r="P804"/>
  <c r="BI802"/>
  <c r="BH802"/>
  <c r="BG802"/>
  <c r="BF802"/>
  <c r="T802"/>
  <c r="R802"/>
  <c r="P802"/>
  <c r="BI800"/>
  <c r="BH800"/>
  <c r="BG800"/>
  <c r="BF800"/>
  <c r="T800"/>
  <c r="R800"/>
  <c r="P800"/>
  <c r="BI796"/>
  <c r="BH796"/>
  <c r="BG796"/>
  <c r="BF796"/>
  <c r="T796"/>
  <c r="R796"/>
  <c r="P796"/>
  <c r="BI792"/>
  <c r="BH792"/>
  <c r="BG792"/>
  <c r="BF792"/>
  <c r="T792"/>
  <c r="R792"/>
  <c r="P792"/>
  <c r="BI786"/>
  <c r="BH786"/>
  <c r="BG786"/>
  <c r="BF786"/>
  <c r="T786"/>
  <c r="R786"/>
  <c r="P786"/>
  <c r="BI753"/>
  <c r="BH753"/>
  <c r="BG753"/>
  <c r="BF753"/>
  <c r="T753"/>
  <c r="R753"/>
  <c r="P753"/>
  <c r="BI735"/>
  <c r="BH735"/>
  <c r="BG735"/>
  <c r="BF735"/>
  <c r="T735"/>
  <c r="R735"/>
  <c r="P735"/>
  <c r="BI702"/>
  <c r="BH702"/>
  <c r="BG702"/>
  <c r="BF702"/>
  <c r="T702"/>
  <c r="R702"/>
  <c r="P702"/>
  <c r="BI697"/>
  <c r="BH697"/>
  <c r="BG697"/>
  <c r="BF697"/>
  <c r="T697"/>
  <c r="R697"/>
  <c r="P697"/>
  <c r="BI682"/>
  <c r="BH682"/>
  <c r="BG682"/>
  <c r="BF682"/>
  <c r="T682"/>
  <c r="R682"/>
  <c r="P682"/>
  <c r="BI671"/>
  <c r="BH671"/>
  <c r="BG671"/>
  <c r="BF671"/>
  <c r="T671"/>
  <c r="R671"/>
  <c r="P671"/>
  <c r="BI666"/>
  <c r="BH666"/>
  <c r="BG666"/>
  <c r="BF666"/>
  <c r="T666"/>
  <c r="R666"/>
  <c r="P666"/>
  <c r="BI658"/>
  <c r="BH658"/>
  <c r="BG658"/>
  <c r="BF658"/>
  <c r="T658"/>
  <c r="R658"/>
  <c r="P658"/>
  <c r="BI652"/>
  <c r="BH652"/>
  <c r="BG652"/>
  <c r="BF652"/>
  <c r="T652"/>
  <c r="R652"/>
  <c r="P652"/>
  <c r="BI636"/>
  <c r="BH636"/>
  <c r="BG636"/>
  <c r="BF636"/>
  <c r="T636"/>
  <c r="R636"/>
  <c r="P636"/>
  <c r="BI633"/>
  <c r="BH633"/>
  <c r="BG633"/>
  <c r="BF633"/>
  <c r="T633"/>
  <c r="R633"/>
  <c r="P633"/>
  <c r="BI630"/>
  <c r="BH630"/>
  <c r="BG630"/>
  <c r="BF630"/>
  <c r="T630"/>
  <c r="R630"/>
  <c r="P630"/>
  <c r="BI626"/>
  <c r="BH626"/>
  <c r="BG626"/>
  <c r="BF626"/>
  <c r="T626"/>
  <c r="R626"/>
  <c r="P626"/>
  <c r="BI623"/>
  <c r="BH623"/>
  <c r="BG623"/>
  <c r="BF623"/>
  <c r="T623"/>
  <c r="R623"/>
  <c r="P623"/>
  <c r="BI620"/>
  <c r="BH620"/>
  <c r="BG620"/>
  <c r="BF620"/>
  <c r="T620"/>
  <c r="R620"/>
  <c r="P620"/>
  <c r="BI616"/>
  <c r="BH616"/>
  <c r="BG616"/>
  <c r="BF616"/>
  <c r="T616"/>
  <c r="R616"/>
  <c r="P616"/>
  <c r="BI612"/>
  <c r="BH612"/>
  <c r="BG612"/>
  <c r="BF612"/>
  <c r="T612"/>
  <c r="R612"/>
  <c r="P612"/>
  <c r="BI609"/>
  <c r="BH609"/>
  <c r="BG609"/>
  <c r="BF609"/>
  <c r="T609"/>
  <c r="R609"/>
  <c r="P609"/>
  <c r="BI604"/>
  <c r="BH604"/>
  <c r="BG604"/>
  <c r="BF604"/>
  <c r="T604"/>
  <c r="R604"/>
  <c r="P604"/>
  <c r="BI599"/>
  <c r="BH599"/>
  <c r="BG599"/>
  <c r="BF599"/>
  <c r="T599"/>
  <c r="R599"/>
  <c r="P599"/>
  <c r="BI591"/>
  <c r="BH591"/>
  <c r="BG591"/>
  <c r="BF591"/>
  <c r="T591"/>
  <c r="R591"/>
  <c r="P591"/>
  <c r="BI573"/>
  <c r="BH573"/>
  <c r="BG573"/>
  <c r="BF573"/>
  <c r="T573"/>
  <c r="R573"/>
  <c r="P573"/>
  <c r="BI562"/>
  <c r="BH562"/>
  <c r="BG562"/>
  <c r="BF562"/>
  <c r="T562"/>
  <c r="R562"/>
  <c r="P562"/>
  <c r="BI541"/>
  <c r="BH541"/>
  <c r="BG541"/>
  <c r="BF541"/>
  <c r="T541"/>
  <c r="R541"/>
  <c r="P541"/>
  <c r="BI531"/>
  <c r="BH531"/>
  <c r="BG531"/>
  <c r="BF531"/>
  <c r="T531"/>
  <c r="R531"/>
  <c r="P531"/>
  <c r="BI515"/>
  <c r="BH515"/>
  <c r="BG515"/>
  <c r="BF515"/>
  <c r="T515"/>
  <c r="R515"/>
  <c r="P515"/>
  <c r="BI509"/>
  <c r="BH509"/>
  <c r="BG509"/>
  <c r="BF509"/>
  <c r="T509"/>
  <c r="R509"/>
  <c r="P509"/>
  <c r="BI497"/>
  <c r="BH497"/>
  <c r="BG497"/>
  <c r="BF497"/>
  <c r="T497"/>
  <c r="R497"/>
  <c r="P497"/>
  <c r="BI493"/>
  <c r="BH493"/>
  <c r="BG493"/>
  <c r="BF493"/>
  <c r="T493"/>
  <c r="R493"/>
  <c r="P493"/>
  <c r="BI485"/>
  <c r="BH485"/>
  <c r="BG485"/>
  <c r="BF485"/>
  <c r="T485"/>
  <c r="R485"/>
  <c r="P485"/>
  <c r="BI478"/>
  <c r="BH478"/>
  <c r="BG478"/>
  <c r="BF478"/>
  <c r="T478"/>
  <c r="R478"/>
  <c r="P478"/>
  <c r="BI476"/>
  <c r="BH476"/>
  <c r="BG476"/>
  <c r="BF476"/>
  <c r="T476"/>
  <c r="R476"/>
  <c r="P476"/>
  <c r="BI427"/>
  <c r="BH427"/>
  <c r="BG427"/>
  <c r="BF427"/>
  <c r="T427"/>
  <c r="R427"/>
  <c r="P427"/>
  <c r="BI424"/>
  <c r="BH424"/>
  <c r="BG424"/>
  <c r="BF424"/>
  <c r="T424"/>
  <c r="R424"/>
  <c r="P424"/>
  <c r="BI420"/>
  <c r="BH420"/>
  <c r="BG420"/>
  <c r="BF420"/>
  <c r="T420"/>
  <c r="R420"/>
  <c r="P420"/>
  <c r="BI416"/>
  <c r="BH416"/>
  <c r="BG416"/>
  <c r="BF416"/>
  <c r="T416"/>
  <c r="R416"/>
  <c r="P416"/>
  <c r="BI409"/>
  <c r="BH409"/>
  <c r="BG409"/>
  <c r="BF409"/>
  <c r="T409"/>
  <c r="R409"/>
  <c r="P409"/>
  <c r="BI404"/>
  <c r="BH404"/>
  <c r="BG404"/>
  <c r="BF404"/>
  <c r="T404"/>
  <c r="R404"/>
  <c r="P404"/>
  <c r="BI400"/>
  <c r="BH400"/>
  <c r="BG400"/>
  <c r="BF400"/>
  <c r="T400"/>
  <c r="R400"/>
  <c r="P400"/>
  <c r="BI393"/>
  <c r="BH393"/>
  <c r="BG393"/>
  <c r="BF393"/>
  <c r="T393"/>
  <c r="R393"/>
  <c r="P393"/>
  <c r="BI387"/>
  <c r="BH387"/>
  <c r="BG387"/>
  <c r="BF387"/>
  <c r="T387"/>
  <c r="R387"/>
  <c r="P387"/>
  <c r="BI382"/>
  <c r="BH382"/>
  <c r="BG382"/>
  <c r="BF382"/>
  <c r="T382"/>
  <c r="R382"/>
  <c r="P382"/>
  <c r="BI378"/>
  <c r="BH378"/>
  <c r="BG378"/>
  <c r="BF378"/>
  <c r="T378"/>
  <c r="R378"/>
  <c r="P378"/>
  <c r="BI374"/>
  <c r="BH374"/>
  <c r="BG374"/>
  <c r="BF374"/>
  <c r="T374"/>
  <c r="R374"/>
  <c r="P374"/>
  <c r="BI370"/>
  <c r="BH370"/>
  <c r="BG370"/>
  <c r="BF370"/>
  <c r="T370"/>
  <c r="R370"/>
  <c r="P370"/>
  <c r="BI366"/>
  <c r="BH366"/>
  <c r="BG366"/>
  <c r="BF366"/>
  <c r="T366"/>
  <c r="R366"/>
  <c r="P366"/>
  <c r="BI362"/>
  <c r="BH362"/>
  <c r="BG362"/>
  <c r="BF362"/>
  <c r="T362"/>
  <c r="R362"/>
  <c r="P362"/>
  <c r="BI356"/>
  <c r="BH356"/>
  <c r="BG356"/>
  <c r="BF356"/>
  <c r="T356"/>
  <c r="R356"/>
  <c r="P356"/>
  <c r="BI351"/>
  <c r="BH351"/>
  <c r="BG351"/>
  <c r="BF351"/>
  <c r="T351"/>
  <c r="R351"/>
  <c r="P351"/>
  <c r="BI347"/>
  <c r="BH347"/>
  <c r="BG347"/>
  <c r="BF347"/>
  <c r="T347"/>
  <c r="R347"/>
  <c r="P347"/>
  <c r="BI342"/>
  <c r="BH342"/>
  <c r="BG342"/>
  <c r="BF342"/>
  <c r="T342"/>
  <c r="R342"/>
  <c r="P342"/>
  <c r="BI338"/>
  <c r="BH338"/>
  <c r="BG338"/>
  <c r="BF338"/>
  <c r="T338"/>
  <c r="R338"/>
  <c r="P338"/>
  <c r="BI334"/>
  <c r="BH334"/>
  <c r="BG334"/>
  <c r="BF334"/>
  <c r="T334"/>
  <c r="R334"/>
  <c r="P334"/>
  <c r="BI330"/>
  <c r="BH330"/>
  <c r="BG330"/>
  <c r="BF330"/>
  <c r="T330"/>
  <c r="R330"/>
  <c r="P330"/>
  <c r="BI326"/>
  <c r="BH326"/>
  <c r="BG326"/>
  <c r="BF326"/>
  <c r="T326"/>
  <c r="R326"/>
  <c r="P326"/>
  <c r="BI322"/>
  <c r="BH322"/>
  <c r="BG322"/>
  <c r="BF322"/>
  <c r="T322"/>
  <c r="R322"/>
  <c r="P322"/>
  <c r="BI314"/>
  <c r="BH314"/>
  <c r="BG314"/>
  <c r="BF314"/>
  <c r="T314"/>
  <c r="R314"/>
  <c r="P314"/>
  <c r="BI309"/>
  <c r="BH309"/>
  <c r="BG309"/>
  <c r="BF309"/>
  <c r="T309"/>
  <c r="T301"/>
  <c r="R309"/>
  <c r="R301"/>
  <c r="P309"/>
  <c r="P301"/>
  <c r="BI304"/>
  <c r="BH304"/>
  <c r="BG304"/>
  <c r="BF304"/>
  <c r="T304"/>
  <c r="R304"/>
  <c r="P304"/>
  <c r="BI302"/>
  <c r="BH302"/>
  <c r="BG302"/>
  <c r="BF302"/>
  <c r="T302"/>
  <c r="R302"/>
  <c r="P302"/>
  <c r="BI274"/>
  <c r="BH274"/>
  <c r="BG274"/>
  <c r="BF274"/>
  <c r="T274"/>
  <c r="R274"/>
  <c r="P274"/>
  <c r="BI257"/>
  <c r="BH257"/>
  <c r="BG257"/>
  <c r="BF257"/>
  <c r="T257"/>
  <c r="R257"/>
  <c r="P257"/>
  <c r="BI226"/>
  <c r="BH226"/>
  <c r="BG226"/>
  <c r="BF226"/>
  <c r="T226"/>
  <c r="R226"/>
  <c r="P226"/>
  <c r="BI219"/>
  <c r="BH219"/>
  <c r="BG219"/>
  <c r="BF219"/>
  <c r="T219"/>
  <c r="R219"/>
  <c r="P219"/>
  <c r="BI209"/>
  <c r="BH209"/>
  <c r="BG209"/>
  <c r="BF209"/>
  <c r="T209"/>
  <c r="R209"/>
  <c r="P209"/>
  <c r="BI158"/>
  <c r="BH158"/>
  <c r="BG158"/>
  <c r="BF158"/>
  <c r="T158"/>
  <c r="R158"/>
  <c r="P158"/>
  <c r="BI154"/>
  <c r="BH154"/>
  <c r="BG154"/>
  <c r="BF154"/>
  <c r="T154"/>
  <c r="R154"/>
  <c r="P154"/>
  <c r="BI148"/>
  <c r="BH148"/>
  <c r="BG148"/>
  <c r="BF148"/>
  <c r="T148"/>
  <c r="R148"/>
  <c r="P148"/>
  <c r="J143"/>
  <c r="J142"/>
  <c r="F142"/>
  <c r="F140"/>
  <c r="E138"/>
  <c r="J94"/>
  <c r="J93"/>
  <c r="F93"/>
  <c r="F91"/>
  <c r="E89"/>
  <c r="J20"/>
  <c r="E20"/>
  <c r="F94"/>
  <c r="J19"/>
  <c r="J14"/>
  <c r="J91"/>
  <c r="E7"/>
  <c r="E85"/>
  <c i="3" r="J39"/>
  <c r="J38"/>
  <c i="1" r="AY97"/>
  <c i="3" r="J37"/>
  <c i="1" r="AX97"/>
  <c i="3" r="BI126"/>
  <c r="BH126"/>
  <c r="BG126"/>
  <c r="BF126"/>
  <c r="T126"/>
  <c r="R126"/>
  <c r="P126"/>
  <c r="BI123"/>
  <c r="BH123"/>
  <c r="BG123"/>
  <c r="BF123"/>
  <c r="T123"/>
  <c r="R123"/>
  <c r="P123"/>
  <c r="J118"/>
  <c r="J117"/>
  <c r="F117"/>
  <c r="F115"/>
  <c r="E113"/>
  <c r="J94"/>
  <c r="J93"/>
  <c r="F93"/>
  <c r="F91"/>
  <c r="E89"/>
  <c r="J20"/>
  <c r="E20"/>
  <c r="F94"/>
  <c r="J19"/>
  <c r="J14"/>
  <c r="J115"/>
  <c r="E7"/>
  <c r="E109"/>
  <c i="2" r="J39"/>
  <c r="J38"/>
  <c i="1" r="AY96"/>
  <c i="2" r="J37"/>
  <c i="1" r="AX96"/>
  <c i="2" r="BI263"/>
  <c r="BH263"/>
  <c r="BG263"/>
  <c r="BF263"/>
  <c r="T263"/>
  <c r="T262"/>
  <c r="R263"/>
  <c r="R262"/>
  <c r="P263"/>
  <c r="P262"/>
  <c r="BI253"/>
  <c r="BH253"/>
  <c r="BG253"/>
  <c r="BF253"/>
  <c r="T253"/>
  <c r="R253"/>
  <c r="P253"/>
  <c r="BI244"/>
  <c r="BH244"/>
  <c r="BG244"/>
  <c r="BF244"/>
  <c r="T244"/>
  <c r="R244"/>
  <c r="P244"/>
  <c r="BI241"/>
  <c r="BH241"/>
  <c r="BG241"/>
  <c r="BF241"/>
  <c r="T241"/>
  <c r="R241"/>
  <c r="P241"/>
  <c r="BI236"/>
  <c r="BH236"/>
  <c r="BG236"/>
  <c r="BF236"/>
  <c r="T236"/>
  <c r="R236"/>
  <c r="P236"/>
  <c r="BI233"/>
  <c r="BH233"/>
  <c r="BG233"/>
  <c r="BF233"/>
  <c r="T233"/>
  <c r="R233"/>
  <c r="P233"/>
  <c r="BI220"/>
  <c r="BH220"/>
  <c r="BG220"/>
  <c r="BF220"/>
  <c r="T220"/>
  <c r="R220"/>
  <c r="P220"/>
  <c r="BI207"/>
  <c r="BH207"/>
  <c r="BG207"/>
  <c r="BF207"/>
  <c r="T207"/>
  <c r="R207"/>
  <c r="P207"/>
  <c r="BI198"/>
  <c r="BH198"/>
  <c r="BG198"/>
  <c r="BF198"/>
  <c r="T198"/>
  <c r="R198"/>
  <c r="P198"/>
  <c r="BI180"/>
  <c r="BH180"/>
  <c r="BG180"/>
  <c r="BF180"/>
  <c r="T180"/>
  <c r="R180"/>
  <c r="P180"/>
  <c r="BI177"/>
  <c r="BH177"/>
  <c r="BG177"/>
  <c r="BF177"/>
  <c r="T177"/>
  <c r="R177"/>
  <c r="P177"/>
  <c r="BI164"/>
  <c r="BH164"/>
  <c r="BG164"/>
  <c r="BF164"/>
  <c r="T164"/>
  <c r="R164"/>
  <c r="P164"/>
  <c r="BI156"/>
  <c r="BH156"/>
  <c r="BG156"/>
  <c r="BF156"/>
  <c r="T156"/>
  <c r="R156"/>
  <c r="P156"/>
  <c r="BI141"/>
  <c r="BH141"/>
  <c r="BG141"/>
  <c r="BF141"/>
  <c r="T141"/>
  <c r="R141"/>
  <c r="P141"/>
  <c r="BI138"/>
  <c r="BH138"/>
  <c r="BG138"/>
  <c r="BF138"/>
  <c r="T138"/>
  <c r="R138"/>
  <c r="P138"/>
  <c r="BI133"/>
  <c r="BH133"/>
  <c r="BG133"/>
  <c r="BF133"/>
  <c r="T133"/>
  <c r="R133"/>
  <c r="P133"/>
  <c r="BI126"/>
  <c r="BH126"/>
  <c r="BG126"/>
  <c r="BF126"/>
  <c r="T126"/>
  <c r="R126"/>
  <c r="P126"/>
  <c r="J121"/>
  <c r="J120"/>
  <c r="F120"/>
  <c r="F118"/>
  <c r="E116"/>
  <c r="J94"/>
  <c r="J93"/>
  <c r="F93"/>
  <c r="F91"/>
  <c r="E89"/>
  <c r="J20"/>
  <c r="E20"/>
  <c r="F121"/>
  <c r="J19"/>
  <c r="J14"/>
  <c r="J118"/>
  <c r="E7"/>
  <c r="E112"/>
  <c i="1" r="L90"/>
  <c r="AM90"/>
  <c r="AM89"/>
  <c r="L89"/>
  <c r="AM87"/>
  <c r="L87"/>
  <c r="L85"/>
  <c r="L84"/>
  <c i="11" r="BK145"/>
  <c i="12" r="J331"/>
  <c r="J242"/>
  <c r="J158"/>
  <c r="BK327"/>
  <c r="J254"/>
  <c r="J181"/>
  <c r="BK348"/>
  <c i="14" r="BK181"/>
  <c r="J153"/>
  <c r="J227"/>
  <c r="J233"/>
  <c r="BK153"/>
  <c r="J181"/>
  <c r="J209"/>
  <c i="15" r="J165"/>
  <c r="J149"/>
  <c r="BK146"/>
  <c i="16" r="BK163"/>
  <c r="J134"/>
  <c r="J132"/>
  <c r="BK142"/>
  <c i="17" r="BK191"/>
  <c r="J132"/>
  <c r="BK177"/>
  <c r="J175"/>
  <c r="J146"/>
  <c r="BK195"/>
  <c r="J179"/>
  <c r="BK140"/>
  <c i="18" r="BK170"/>
  <c r="BK197"/>
  <c r="J177"/>
  <c r="J141"/>
  <c r="J179"/>
  <c r="BK177"/>
  <c r="J139"/>
  <c i="19" r="J161"/>
  <c r="J210"/>
  <c r="J221"/>
  <c i="2" r="F37"/>
  <c r="BK198"/>
  <c r="J180"/>
  <c r="BK156"/>
  <c r="J138"/>
  <c r="J126"/>
  <c i="1" r="AS112"/>
  <c r="AS95"/>
  <c r="AT113"/>
  <c i="4" r="J1742"/>
  <c r="BK1734"/>
  <c r="BK1723"/>
  <c r="J1662"/>
  <c r="BK1597"/>
  <c r="BK1510"/>
  <c r="BK378"/>
  <c r="J347"/>
  <c r="BK1767"/>
  <c r="J1734"/>
  <c r="BK1654"/>
  <c r="BK1569"/>
  <c r="J1510"/>
  <c r="BK1436"/>
  <c r="J1391"/>
  <c r="J1383"/>
  <c r="J1316"/>
  <c r="J562"/>
  <c r="J476"/>
  <c r="BK370"/>
  <c r="BK338"/>
  <c r="J302"/>
  <c r="BK1771"/>
  <c r="J1755"/>
  <c r="BK1745"/>
  <c r="J1720"/>
  <c r="J1658"/>
  <c r="BK1634"/>
  <c r="J1587"/>
  <c r="J1518"/>
  <c r="BK1420"/>
  <c r="BK1410"/>
  <c r="BK1379"/>
  <c r="BK1355"/>
  <c r="J1194"/>
  <c r="J877"/>
  <c r="BK810"/>
  <c r="BK493"/>
  <c r="J309"/>
  <c r="BK1736"/>
  <c r="BK1716"/>
  <c r="J1625"/>
  <c r="J1492"/>
  <c r="BK1438"/>
  <c r="J1377"/>
  <c r="BK1303"/>
  <c r="BK1107"/>
  <c r="BK1071"/>
  <c r="J923"/>
  <c r="J844"/>
  <c r="J753"/>
  <c r="BK652"/>
  <c r="J616"/>
  <c r="J509"/>
  <c r="J393"/>
  <c r="BK154"/>
  <c r="BK1080"/>
  <c r="J493"/>
  <c r="J1726"/>
  <c r="BK1662"/>
  <c r="J1593"/>
  <c r="BK1526"/>
  <c r="J1449"/>
  <c r="BK1425"/>
  <c r="BK1391"/>
  <c r="J226"/>
  <c r="BK1445"/>
  <c r="J1422"/>
  <c r="J1407"/>
  <c r="J1389"/>
  <c r="BK1373"/>
  <c r="J1341"/>
  <c r="J1263"/>
  <c r="BK1199"/>
  <c r="BK1132"/>
  <c r="BK979"/>
  <c r="J806"/>
  <c r="J697"/>
  <c r="J636"/>
  <c r="J531"/>
  <c r="BK416"/>
  <c r="BK1371"/>
  <c r="BK1361"/>
  <c r="J1324"/>
  <c r="J1303"/>
  <c r="BK1116"/>
  <c r="J1010"/>
  <c r="J342"/>
  <c r="BK1357"/>
  <c r="BK1148"/>
  <c r="BK892"/>
  <c r="BK796"/>
  <c r="BK623"/>
  <c r="BK304"/>
  <c r="BK1294"/>
  <c r="BK1203"/>
  <c r="BK1086"/>
  <c r="BK827"/>
  <c r="J802"/>
  <c r="BK351"/>
  <c r="BK302"/>
  <c r="J1100"/>
  <c r="BK972"/>
  <c r="J1181"/>
  <c r="BK1100"/>
  <c r="J991"/>
  <c r="J892"/>
  <c r="J819"/>
  <c r="BK786"/>
  <c r="BK630"/>
  <c r="J485"/>
  <c r="J420"/>
  <c r="BK362"/>
  <c r="BK148"/>
  <c r="J800"/>
  <c r="BK476"/>
  <c r="J416"/>
  <c r="BK382"/>
  <c r="J362"/>
  <c r="BK347"/>
  <c r="J796"/>
  <c r="J735"/>
  <c r="J671"/>
  <c r="BK620"/>
  <c r="BK616"/>
  <c r="BK409"/>
  <c i="5" r="BK424"/>
  <c r="J390"/>
  <c r="BK353"/>
  <c r="J339"/>
  <c r="BK323"/>
  <c r="J314"/>
  <c r="J301"/>
  <c r="J293"/>
  <c r="J291"/>
  <c r="BK287"/>
  <c r="BK475"/>
  <c r="J460"/>
  <c r="BK443"/>
  <c r="BK419"/>
  <c r="J399"/>
  <c r="J344"/>
  <c r="BK339"/>
  <c r="BK301"/>
  <c r="J287"/>
  <c r="J277"/>
  <c r="BK258"/>
  <c r="BK237"/>
  <c r="BK143"/>
  <c r="J394"/>
  <c r="BK349"/>
  <c r="J317"/>
  <c r="J304"/>
  <c r="BK289"/>
  <c r="BK273"/>
  <c r="J258"/>
  <c r="J240"/>
  <c r="J179"/>
  <c r="BK162"/>
  <c r="J495"/>
  <c r="J489"/>
  <c r="BK481"/>
  <c r="BK477"/>
  <c r="BK470"/>
  <c r="J456"/>
  <c r="J452"/>
  <c r="J447"/>
  <c r="BK399"/>
  <c r="J493"/>
  <c r="J487"/>
  <c r="BK468"/>
  <c r="J419"/>
  <c r="J466"/>
  <c r="J458"/>
  <c r="BK394"/>
  <c r="J468"/>
  <c r="BK390"/>
  <c r="J349"/>
  <c r="J323"/>
  <c r="J246"/>
  <c r="BK179"/>
  <c i="6" r="J435"/>
  <c r="BK422"/>
  <c r="J400"/>
  <c r="J380"/>
  <c r="BK362"/>
  <c r="J334"/>
  <c r="BK301"/>
  <c r="BK280"/>
  <c r="BK217"/>
  <c r="BK162"/>
  <c r="J134"/>
  <c r="J416"/>
  <c r="BK380"/>
  <c r="BK352"/>
  <c r="BK321"/>
  <c r="BK297"/>
  <c r="J256"/>
  <c r="BK203"/>
  <c r="J154"/>
  <c r="BK140"/>
  <c r="BK309"/>
  <c r="BK397"/>
  <c r="J366"/>
  <c r="BK348"/>
  <c r="J289"/>
  <c r="BK238"/>
  <c r="J179"/>
  <c r="J168"/>
  <c r="J386"/>
  <c r="J360"/>
  <c r="J324"/>
  <c r="BK292"/>
  <c r="J250"/>
  <c r="J217"/>
  <c r="J185"/>
  <c r="J149"/>
  <c r="J422"/>
  <c r="BK391"/>
  <c r="J370"/>
  <c r="BK345"/>
  <c r="J299"/>
  <c r="J274"/>
  <c r="BK137"/>
  <c r="BK259"/>
  <c r="BK206"/>
  <c r="BK182"/>
  <c r="J140"/>
  <c r="BK134"/>
  <c i="7" r="J593"/>
  <c r="J538"/>
  <c r="BK476"/>
  <c r="J456"/>
  <c r="BK395"/>
  <c r="BK359"/>
  <c r="J333"/>
  <c r="J282"/>
  <c r="J257"/>
  <c r="BK621"/>
  <c r="BK609"/>
  <c r="BK601"/>
  <c r="BK565"/>
  <c r="J553"/>
  <c r="BK519"/>
  <c r="BK503"/>
  <c r="BK486"/>
  <c r="J466"/>
  <c r="BK438"/>
  <c r="J422"/>
  <c r="BK399"/>
  <c r="BK385"/>
  <c r="BK365"/>
  <c r="J353"/>
  <c r="J335"/>
  <c r="J327"/>
  <c r="J295"/>
  <c r="BK286"/>
  <c r="J623"/>
  <c r="BK595"/>
  <c r="J565"/>
  <c r="BK538"/>
  <c r="J215"/>
  <c r="BK203"/>
  <c r="J185"/>
  <c r="J152"/>
  <c r="J607"/>
  <c r="J579"/>
  <c r="BK555"/>
  <c r="J526"/>
  <c r="BK505"/>
  <c r="BK482"/>
  <c r="BK454"/>
  <c r="BK425"/>
  <c r="J408"/>
  <c r="BK371"/>
  <c r="BK329"/>
  <c r="J293"/>
  <c r="J621"/>
  <c r="J599"/>
  <c r="J573"/>
  <c r="BK549"/>
  <c r="J519"/>
  <c r="BK456"/>
  <c r="BK436"/>
  <c r="BK405"/>
  <c r="BK393"/>
  <c r="BK379"/>
  <c r="J341"/>
  <c r="J305"/>
  <c r="J286"/>
  <c r="J577"/>
  <c r="BK528"/>
  <c r="J505"/>
  <c r="J488"/>
  <c r="J476"/>
  <c r="BK448"/>
  <c r="J425"/>
  <c r="J345"/>
  <c r="BK335"/>
  <c r="BK319"/>
  <c r="J290"/>
  <c r="J255"/>
  <c r="BK249"/>
  <c r="J244"/>
  <c r="BK237"/>
  <c r="J227"/>
  <c r="J196"/>
  <c r="BK172"/>
  <c r="J448"/>
  <c r="BK410"/>
  <c r="J387"/>
  <c r="BK361"/>
  <c r="BK327"/>
  <c r="J299"/>
  <c r="BK280"/>
  <c r="J225"/>
  <c r="J178"/>
  <c r="BK156"/>
  <c r="J229"/>
  <c r="BK215"/>
  <c r="BK205"/>
  <c r="BK183"/>
  <c r="J138"/>
  <c r="J166"/>
  <c r="BK138"/>
  <c r="J201"/>
  <c r="J168"/>
  <c r="BK144"/>
  <c i="8" r="J604"/>
  <c r="J596"/>
  <c r="J551"/>
  <c r="J403"/>
  <c r="BK377"/>
  <c r="BK363"/>
  <c r="BK305"/>
  <c r="J612"/>
  <c r="BK602"/>
  <c r="J576"/>
  <c r="J565"/>
  <c r="J513"/>
  <c r="J504"/>
  <c r="BK465"/>
  <c r="BK438"/>
  <c r="J399"/>
  <c r="BK355"/>
  <c r="J338"/>
  <c r="J286"/>
  <c r="BK252"/>
  <c r="BK608"/>
  <c r="BK582"/>
  <c r="BK588"/>
  <c r="J530"/>
  <c r="BK596"/>
  <c r="BK565"/>
  <c r="BK545"/>
  <c r="BK504"/>
  <c r="BK467"/>
  <c r="BK383"/>
  <c r="J343"/>
  <c r="J323"/>
  <c r="BK307"/>
  <c r="J260"/>
  <c r="J240"/>
  <c r="J197"/>
  <c r="BK180"/>
  <c r="BK549"/>
  <c r="J517"/>
  <c r="BK470"/>
  <c r="BK403"/>
  <c r="BK379"/>
  <c r="BK353"/>
  <c r="J321"/>
  <c r="J211"/>
  <c r="J182"/>
  <c r="BK502"/>
  <c r="BK386"/>
  <c r="BK335"/>
  <c r="BK260"/>
  <c r="BK170"/>
  <c r="BK532"/>
  <c r="J502"/>
  <c r="J526"/>
  <c r="BK509"/>
  <c r="BK477"/>
  <c r="J459"/>
  <c r="J452"/>
  <c r="J292"/>
  <c r="BK232"/>
  <c r="BK209"/>
  <c r="J193"/>
  <c r="J178"/>
  <c r="BK160"/>
  <c r="BK448"/>
  <c r="J419"/>
  <c r="BK452"/>
  <c r="J440"/>
  <c r="BK411"/>
  <c r="J379"/>
  <c r="BK319"/>
  <c r="BK201"/>
  <c r="BK343"/>
  <c r="BK303"/>
  <c r="J271"/>
  <c r="BK248"/>
  <c r="BK211"/>
  <c r="J294"/>
  <c r="J250"/>
  <c r="J234"/>
  <c r="BK205"/>
  <c r="BK188"/>
  <c r="BK172"/>
  <c i="9" r="J317"/>
  <c r="BK300"/>
  <c r="J290"/>
  <c r="J277"/>
  <c r="J235"/>
  <c r="J219"/>
  <c r="BK194"/>
  <c r="J173"/>
  <c r="BK150"/>
  <c r="BK319"/>
  <c r="BK311"/>
  <c r="J288"/>
  <c r="J241"/>
  <c r="BK217"/>
  <c r="J198"/>
  <c r="BK173"/>
  <c r="BK161"/>
  <c r="BK152"/>
  <c r="J130"/>
  <c r="J279"/>
  <c r="BK264"/>
  <c r="BK237"/>
  <c r="J212"/>
  <c r="BK165"/>
  <c r="BK142"/>
  <c r="BK309"/>
  <c r="BK288"/>
  <c r="J264"/>
  <c r="J227"/>
  <c r="BK198"/>
  <c r="J183"/>
  <c r="J134"/>
  <c r="J239"/>
  <c r="J223"/>
  <c r="BK204"/>
  <c r="J194"/>
  <c r="J179"/>
  <c r="J167"/>
  <c r="J156"/>
  <c r="BK140"/>
  <c r="BK136"/>
  <c r="J221"/>
  <c r="J210"/>
  <c r="BK196"/>
  <c r="BK154"/>
  <c r="J144"/>
  <c r="J142"/>
  <c r="J136"/>
  <c i="10" r="BK373"/>
  <c r="BK334"/>
  <c r="J309"/>
  <c r="BK291"/>
  <c r="J275"/>
  <c r="BK251"/>
  <c r="BK233"/>
  <c r="BK206"/>
  <c r="BK188"/>
  <c r="J150"/>
  <c r="J348"/>
  <c r="BK323"/>
  <c r="J301"/>
  <c r="BK375"/>
  <c r="J299"/>
  <c r="J269"/>
  <c r="J336"/>
  <c r="J355"/>
  <c r="J325"/>
  <c r="BK301"/>
  <c r="BK247"/>
  <c r="J229"/>
  <c r="BK194"/>
  <c r="BK158"/>
  <c r="BK330"/>
  <c r="BK297"/>
  <c r="BK245"/>
  <c r="J277"/>
  <c r="J247"/>
  <c r="BK215"/>
  <c r="J178"/>
  <c r="BK146"/>
  <c r="BK261"/>
  <c r="J235"/>
  <c r="BK182"/>
  <c r="J154"/>
  <c r="J213"/>
  <c r="BK150"/>
  <c r="BK196"/>
  <c r="J142"/>
  <c i="11" r="J171"/>
  <c r="BK147"/>
  <c r="J155"/>
  <c r="BK163"/>
  <c r="BK157"/>
  <c i="15" r="J146"/>
  <c i="16" r="J173"/>
  <c r="BK132"/>
  <c i="17" r="J165"/>
  <c r="J144"/>
  <c r="BK159"/>
  <c r="BK149"/>
  <c i="18" r="J193"/>
  <c r="J149"/>
  <c r="J170"/>
  <c r="J199"/>
  <c i="19" r="BK204"/>
  <c r="BK144"/>
  <c r="J157"/>
  <c i="20" r="J134"/>
  <c i="21" r="BK165"/>
  <c r="J180"/>
  <c r="BK147"/>
  <c i="22" r="J186"/>
  <c r="BK229"/>
  <c r="BK240"/>
  <c r="BK174"/>
  <c r="J147"/>
  <c i="23" r="BK191"/>
  <c i="24" r="BK165"/>
  <c r="J173"/>
  <c r="J189"/>
  <c r="J135"/>
  <c i="25" r="BK161"/>
  <c i="27" r="BK133"/>
  <c r="J137"/>
  <c i="28" r="J121"/>
  <c i="10" r="BK336"/>
  <c r="J362"/>
  <c r="J346"/>
  <c r="BK275"/>
  <c r="J357"/>
  <c r="BK321"/>
  <c r="J342"/>
  <c r="BK309"/>
  <c r="BK289"/>
  <c r="J271"/>
  <c r="J237"/>
  <c r="BK204"/>
  <c r="BK174"/>
  <c r="J148"/>
  <c r="BK325"/>
  <c r="BK303"/>
  <c r="BK273"/>
  <c r="BK279"/>
  <c r="J251"/>
  <c r="BK223"/>
  <c r="J211"/>
  <c r="J190"/>
  <c r="J168"/>
  <c r="BK132"/>
  <c r="BK253"/>
  <c r="J239"/>
  <c r="J186"/>
  <c r="BK168"/>
  <c r="J221"/>
  <c r="BK178"/>
  <c r="BK142"/>
  <c r="BK186"/>
  <c r="BK154"/>
  <c r="J130"/>
  <c i="11" r="BK159"/>
  <c r="J137"/>
  <c r="J125"/>
  <c r="J133"/>
  <c r="J129"/>
  <c i="12" r="BK325"/>
  <c r="J274"/>
  <c r="J319"/>
  <c r="J217"/>
  <c r="BK150"/>
  <c r="BK310"/>
  <c r="J150"/>
  <c r="BK342"/>
  <c r="BK281"/>
  <c r="J209"/>
  <c r="BK295"/>
  <c r="BK228"/>
  <c r="J153"/>
  <c r="J277"/>
  <c r="J224"/>
  <c r="BK143"/>
  <c i="13" r="J276"/>
  <c r="BK241"/>
  <c r="J213"/>
  <c r="BK213"/>
  <c r="J141"/>
  <c r="BK172"/>
  <c r="BK175"/>
  <c i="14" r="J240"/>
  <c r="J162"/>
  <c r="J246"/>
  <c r="J203"/>
  <c r="J200"/>
  <c r="J178"/>
  <c r="BK141"/>
  <c r="BK224"/>
  <c r="J129"/>
  <c r="BK212"/>
  <c r="J159"/>
  <c i="15" r="BK133"/>
  <c r="J158"/>
  <c r="J136"/>
  <c r="BK136"/>
  <c i="16" r="BK173"/>
  <c r="BK161"/>
  <c r="J153"/>
  <c r="J130"/>
  <c r="J155"/>
  <c r="BK159"/>
  <c r="BK157"/>
  <c i="17" r="BK207"/>
  <c r="BK189"/>
  <c r="BK142"/>
  <c r="BK179"/>
  <c r="J161"/>
  <c r="BK203"/>
  <c r="BK161"/>
  <c r="BK134"/>
  <c r="J185"/>
  <c r="J151"/>
  <c r="J159"/>
  <c i="18" r="BK203"/>
  <c r="BK195"/>
  <c r="J203"/>
  <c r="J147"/>
  <c r="BK135"/>
  <c r="J197"/>
  <c r="J155"/>
  <c r="J187"/>
  <c r="J158"/>
  <c i="19" r="BK164"/>
  <c i="21" r="J165"/>
  <c i="22" r="J240"/>
  <c r="BK197"/>
  <c r="J208"/>
  <c i="23" r="J209"/>
  <c r="J197"/>
  <c r="BK124"/>
  <c r="J184"/>
  <c r="J175"/>
  <c r="BK206"/>
  <c r="BK134"/>
  <c i="24" r="BK193"/>
  <c r="J157"/>
  <c r="BK183"/>
  <c r="BK163"/>
  <c r="BK199"/>
  <c r="J175"/>
  <c r="J169"/>
  <c r="J124"/>
  <c r="BK124"/>
  <c i="25" r="J167"/>
  <c r="BK167"/>
  <c r="J171"/>
  <c r="J127"/>
  <c r="BK145"/>
  <c r="BK177"/>
  <c i="26" r="J146"/>
  <c r="BK162"/>
  <c r="BK149"/>
  <c i="27" r="BK150"/>
  <c r="BK153"/>
  <c r="J127"/>
  <c i="28" r="J132"/>
  <c i="11" r="BK141"/>
  <c i="12" r="BK338"/>
  <c r="J322"/>
  <c r="J195"/>
  <c r="BK274"/>
  <c r="J188"/>
  <c r="J307"/>
  <c i="13" r="J254"/>
  <c i="14" r="BK187"/>
  <c r="BK233"/>
  <c r="J187"/>
  <c r="BK206"/>
  <c i="15" r="J133"/>
  <c r="J152"/>
  <c i="16" r="BK155"/>
  <c r="BK167"/>
  <c i="17" r="BK199"/>
  <c r="J136"/>
  <c i="18" r="BK185"/>
  <c r="BK143"/>
  <c r="J201"/>
  <c i="19" r="BK141"/>
  <c i="21" r="J185"/>
  <c r="BK185"/>
  <c r="J188"/>
  <c i="22" r="BK138"/>
  <c r="J162"/>
  <c i="23" r="J203"/>
  <c r="J223"/>
  <c r="J151"/>
  <c r="J138"/>
  <c i="24" r="J199"/>
  <c r="BK135"/>
  <c r="BK187"/>
  <c i="25" r="J189"/>
  <c r="BK127"/>
  <c r="J174"/>
  <c r="BK124"/>
  <c i="26" r="J137"/>
  <c i="27" r="BK124"/>
  <c i="28" r="BK128"/>
  <c i="2" r="F39"/>
  <c r="J177"/>
  <c r="J156"/>
  <c r="BK138"/>
  <c r="BK126"/>
  <c i="1" r="AS117"/>
  <c r="AS98"/>
  <c i="3" r="BK126"/>
  <c r="J126"/>
  <c r="BK123"/>
  <c r="J123"/>
  <c i="4" r="BK1738"/>
  <c r="J1730"/>
  <c r="J1666"/>
  <c r="J1642"/>
  <c r="BK1581"/>
  <c r="J351"/>
  <c r="BK1773"/>
  <c r="BK1761"/>
  <c r="BK1740"/>
  <c r="BK1703"/>
  <c r="J1670"/>
  <c r="BK1638"/>
  <c r="BK1518"/>
  <c r="J1443"/>
  <c r="J1393"/>
  <c r="BK1324"/>
  <c r="BK591"/>
  <c r="J515"/>
  <c r="J404"/>
  <c r="J322"/>
  <c r="J257"/>
  <c r="J1763"/>
  <c r="J1753"/>
  <c r="J1740"/>
  <c r="J1716"/>
  <c r="BK1650"/>
  <c r="J1601"/>
  <c r="BK1530"/>
  <c r="BK1492"/>
  <c r="BK1429"/>
  <c r="J1396"/>
  <c r="J1365"/>
  <c r="J1217"/>
  <c r="BK1016"/>
  <c r="J804"/>
  <c r="BK404"/>
  <c r="J374"/>
  <c r="J1751"/>
  <c r="BK1720"/>
  <c r="J1597"/>
  <c r="J1451"/>
  <c r="J1431"/>
  <c r="BK1369"/>
  <c r="J1128"/>
  <c r="J1054"/>
  <c r="J823"/>
  <c r="J702"/>
  <c r="BK666"/>
  <c r="BK609"/>
  <c r="BK485"/>
  <c r="BK226"/>
  <c r="J1306"/>
  <c r="J786"/>
  <c r="BK420"/>
  <c r="J1761"/>
  <c r="J1728"/>
  <c r="BK1670"/>
  <c r="J1608"/>
  <c r="BK1523"/>
  <c r="J1447"/>
  <c r="BK1427"/>
  <c r="J1404"/>
  <c r="BK342"/>
  <c r="J154"/>
  <c r="BK1440"/>
  <c r="J1420"/>
  <c r="BK1396"/>
  <c r="BK1387"/>
  <c r="BK1363"/>
  <c r="J1290"/>
  <c r="J1207"/>
  <c r="BK1044"/>
  <c r="BK908"/>
  <c r="BK802"/>
  <c r="J658"/>
  <c r="J623"/>
  <c r="BK393"/>
  <c r="J304"/>
  <c r="BK1431"/>
  <c r="J1203"/>
  <c r="BK1181"/>
  <c r="BK1151"/>
  <c r="BK562"/>
  <c r="J1369"/>
  <c r="BK1190"/>
  <c r="BK1110"/>
  <c r="BK1060"/>
  <c r="BK955"/>
  <c r="J1363"/>
  <c r="J1259"/>
  <c r="J1151"/>
  <c r="BK1064"/>
  <c r="J998"/>
  <c r="BK816"/>
  <c r="BK991"/>
  <c r="J652"/>
  <c r="J158"/>
  <c r="J1178"/>
  <c r="J1044"/>
  <c r="BK938"/>
  <c r="BK753"/>
  <c r="BK573"/>
  <c r="BK497"/>
  <c r="BK658"/>
  <c i="5" r="J477"/>
  <c r="J470"/>
  <c r="BK464"/>
  <c r="BK462"/>
  <c r="BK458"/>
  <c r="J409"/>
  <c r="BK380"/>
  <c r="BK344"/>
  <c r="J333"/>
  <c r="J320"/>
  <c r="BK304"/>
  <c r="BK298"/>
  <c r="J289"/>
  <c r="J485"/>
  <c r="J481"/>
  <c r="BK479"/>
  <c r="J472"/>
  <c r="J462"/>
  <c r="BK454"/>
  <c r="BK403"/>
  <c r="J369"/>
  <c r="J357"/>
  <c r="BK336"/>
  <c r="BK317"/>
  <c r="BK295"/>
  <c r="J279"/>
  <c r="J273"/>
  <c r="J243"/>
  <c r="J162"/>
  <c r="J380"/>
  <c r="BK369"/>
  <c r="BK320"/>
  <c r="BK314"/>
  <c r="J295"/>
  <c r="BK277"/>
  <c r="BK246"/>
  <c r="BK209"/>
  <c r="J170"/>
  <c r="BK128"/>
  <c r="BK493"/>
  <c r="BK487"/>
  <c r="J483"/>
  <c r="J479"/>
  <c r="BK472"/>
  <c r="BK466"/>
  <c r="J450"/>
  <c r="J424"/>
  <c r="BK495"/>
  <c r="BK489"/>
  <c r="BK485"/>
  <c r="J454"/>
  <c r="J415"/>
  <c r="BK460"/>
  <c r="BK456"/>
  <c r="BK483"/>
  <c r="BK452"/>
  <c r="J353"/>
  <c r="BK333"/>
  <c r="BK279"/>
  <c r="J237"/>
  <c r="BK170"/>
  <c i="6" r="J429"/>
  <c r="J412"/>
  <c r="BK386"/>
  <c r="BK356"/>
  <c r="J294"/>
  <c r="J232"/>
  <c r="BK223"/>
  <c r="J176"/>
  <c r="J131"/>
  <c r="J410"/>
  <c r="BK378"/>
  <c r="BK330"/>
  <c r="BK277"/>
  <c r="BK232"/>
  <c r="J164"/>
  <c r="BK146"/>
  <c r="J321"/>
  <c r="BK412"/>
  <c r="J383"/>
  <c r="BK360"/>
  <c r="BK341"/>
  <c r="J292"/>
  <c r="J241"/>
  <c r="J213"/>
  <c r="BK173"/>
  <c r="BK403"/>
  <c r="BK366"/>
  <c r="J354"/>
  <c r="J305"/>
  <c r="J259"/>
  <c r="J226"/>
  <c r="BK197"/>
  <c r="BK176"/>
  <c r="J128"/>
  <c r="BK416"/>
  <c r="BK383"/>
  <c r="BK368"/>
  <c r="J336"/>
  <c r="BK289"/>
  <c r="J265"/>
  <c r="BK262"/>
  <c r="J235"/>
  <c r="BK194"/>
  <c r="BK164"/>
  <c r="J137"/>
  <c i="7" r="J609"/>
  <c r="J575"/>
  <c r="BK513"/>
  <c r="J497"/>
  <c r="BK466"/>
  <c r="BK413"/>
  <c r="J383"/>
  <c r="BK347"/>
  <c r="J303"/>
  <c r="BK278"/>
  <c r="BK269"/>
  <c r="BK623"/>
  <c r="BK615"/>
  <c r="BK567"/>
  <c r="BK559"/>
  <c r="BK540"/>
  <c r="BK509"/>
  <c r="BK492"/>
  <c r="J480"/>
  <c r="J458"/>
  <c r="J436"/>
  <c r="J415"/>
  <c r="BK387"/>
  <c r="J373"/>
  <c r="J357"/>
  <c r="J323"/>
  <c r="BK305"/>
  <c r="BK284"/>
  <c r="J259"/>
  <c r="BK613"/>
  <c r="BK579"/>
  <c r="J549"/>
  <c r="J187"/>
  <c r="BK160"/>
  <c r="J133"/>
  <c r="J595"/>
  <c r="J561"/>
  <c r="J545"/>
  <c r="J522"/>
  <c r="BK499"/>
  <c r="J484"/>
  <c r="BK460"/>
  <c r="J446"/>
  <c r="J413"/>
  <c r="J393"/>
  <c r="BK357"/>
  <c r="J297"/>
  <c r="J263"/>
  <c r="J613"/>
  <c r="J581"/>
  <c r="J559"/>
  <c r="J528"/>
  <c r="J482"/>
  <c r="J450"/>
  <c r="BK433"/>
  <c r="J395"/>
  <c r="J375"/>
  <c r="J331"/>
  <c r="BK301"/>
  <c r="BK593"/>
  <c r="BK534"/>
  <c r="J509"/>
  <c r="BK490"/>
  <c r="BK464"/>
  <c r="BK429"/>
  <c r="BK391"/>
  <c r="BK339"/>
  <c r="J321"/>
  <c r="BK297"/>
  <c r="BK255"/>
  <c r="J253"/>
  <c r="J249"/>
  <c r="J242"/>
  <c r="J237"/>
  <c r="J221"/>
  <c r="BK185"/>
  <c r="J164"/>
  <c r="BK415"/>
  <c r="J399"/>
  <c r="BK375"/>
  <c r="J355"/>
  <c r="J339"/>
  <c r="J301"/>
  <c r="BK263"/>
  <c r="BK217"/>
  <c r="BK175"/>
  <c r="J160"/>
  <c r="BK231"/>
  <c r="J219"/>
  <c r="BK187"/>
  <c r="BK142"/>
  <c r="J191"/>
  <c r="J156"/>
  <c r="BK198"/>
  <c r="J146"/>
  <c i="8" r="J598"/>
  <c r="J556"/>
  <c r="J411"/>
  <c r="BK394"/>
  <c r="BK371"/>
  <c r="J346"/>
  <c r="BK294"/>
  <c r="BK604"/>
  <c r="J592"/>
  <c r="J538"/>
  <c r="BK511"/>
  <c r="J481"/>
  <c r="J445"/>
  <c r="BK432"/>
  <c r="J388"/>
  <c r="BK332"/>
  <c r="J309"/>
  <c r="BK262"/>
  <c r="BK612"/>
  <c r="BK585"/>
  <c r="BK561"/>
  <c r="J535"/>
  <c r="BK598"/>
  <c r="J572"/>
  <c r="BK547"/>
  <c r="J528"/>
  <c r="J500"/>
  <c r="J465"/>
  <c r="BK359"/>
  <c r="J335"/>
  <c r="J319"/>
  <c r="J296"/>
  <c r="J255"/>
  <c r="BK193"/>
  <c r="BK592"/>
  <c r="BK551"/>
  <c r="J532"/>
  <c r="J479"/>
  <c r="J432"/>
  <c r="J401"/>
  <c r="BK375"/>
  <c r="J348"/>
  <c r="BK240"/>
  <c r="BK218"/>
  <c r="BK168"/>
  <c r="BK481"/>
  <c r="J359"/>
  <c r="J276"/>
  <c r="BK213"/>
  <c r="J549"/>
  <c r="BK528"/>
  <c r="BK500"/>
  <c r="BK521"/>
  <c r="J506"/>
  <c r="BK475"/>
  <c r="J467"/>
  <c r="J450"/>
  <c r="J289"/>
  <c r="BK223"/>
  <c r="J199"/>
  <c r="BK186"/>
  <c r="J166"/>
  <c r="BK484"/>
  <c r="J442"/>
  <c r="BK422"/>
  <c r="BK462"/>
  <c r="BK442"/>
  <c r="J417"/>
  <c r="BK381"/>
  <c r="BK348"/>
  <c r="J242"/>
  <c r="BK341"/>
  <c r="J307"/>
  <c r="J265"/>
  <c r="J221"/>
  <c r="J180"/>
  <c r="BK286"/>
  <c r="BK257"/>
  <c r="J237"/>
  <c r="J209"/>
  <c r="BK178"/>
  <c r="J162"/>
  <c i="9" r="BK307"/>
  <c r="BK294"/>
  <c r="J281"/>
  <c r="J237"/>
  <c r="J202"/>
  <c r="J177"/>
  <c r="J152"/>
  <c r="J321"/>
  <c r="J307"/>
  <c r="BK281"/>
  <c r="J258"/>
  <c r="BK247"/>
  <c r="J215"/>
  <c r="J189"/>
  <c r="BK175"/>
  <c r="J158"/>
  <c r="J154"/>
  <c r="J315"/>
  <c r="BK283"/>
  <c r="J268"/>
  <c r="BK243"/>
  <c r="J225"/>
  <c r="J181"/>
  <c r="J150"/>
  <c r="J132"/>
  <c r="BK298"/>
  <c r="J270"/>
  <c r="BK249"/>
  <c r="BK221"/>
  <c i="10" r="BK366"/>
  <c r="BK348"/>
  <c r="J338"/>
  <c r="J321"/>
  <c r="J305"/>
  <c r="J259"/>
  <c r="J243"/>
  <c r="J225"/>
  <c r="BK190"/>
  <c r="BK152"/>
  <c r="BK364"/>
  <c r="J319"/>
  <c r="J313"/>
  <c r="BK287"/>
  <c r="J366"/>
  <c r="J352"/>
  <c r="J281"/>
  <c r="J359"/>
  <c r="J328"/>
  <c r="BK350"/>
  <c r="BK311"/>
  <c r="J287"/>
  <c r="BK243"/>
  <c r="BK202"/>
  <c r="J152"/>
  <c r="BK332"/>
  <c r="BK305"/>
  <c r="BK267"/>
  <c r="J261"/>
  <c r="J217"/>
  <c r="J202"/>
  <c r="J184"/>
  <c r="J164"/>
  <c r="BK257"/>
  <c r="BK217"/>
  <c r="J172"/>
  <c r="BK219"/>
  <c r="BK166"/>
  <c r="BK140"/>
  <c r="J156"/>
  <c i="11" r="BK171"/>
  <c r="BK149"/>
  <c r="J167"/>
  <c r="BK131"/>
  <c r="BK125"/>
  <c r="BK139"/>
  <c i="12" r="BK300"/>
  <c r="J315"/>
  <c r="BK215"/>
  <c r="J165"/>
  <c r="BK193"/>
  <c r="BK345"/>
  <c r="BK290"/>
  <c r="BK188"/>
  <c r="J215"/>
  <c r="BK165"/>
  <c r="J250"/>
  <c r="BK161"/>
  <c r="J156"/>
  <c i="13" r="J251"/>
  <c r="J157"/>
  <c r="BK178"/>
  <c r="BK168"/>
  <c r="BK182"/>
  <c i="14" r="BK218"/>
  <c r="BK175"/>
  <c r="J147"/>
  <c r="BK209"/>
  <c r="J218"/>
  <c r="BK126"/>
  <c r="BK169"/>
  <c r="J230"/>
  <c r="J135"/>
  <c i="15" r="J161"/>
  <c r="BK155"/>
  <c i="16" r="BK169"/>
  <c r="J177"/>
  <c r="J163"/>
  <c r="J149"/>
  <c i="17" r="J201"/>
  <c r="BK183"/>
  <c r="J199"/>
  <c r="J130"/>
  <c i="18" r="BK181"/>
  <c r="J129"/>
  <c r="BK131"/>
  <c i="19" r="BK153"/>
  <c r="BK196"/>
  <c r="J127"/>
  <c r="J196"/>
  <c r="J201"/>
  <c r="J144"/>
  <c i="20" r="BK141"/>
  <c r="BK124"/>
  <c i="21" r="BK188"/>
  <c r="BK138"/>
  <c r="J133"/>
  <c r="BK133"/>
  <c r="J144"/>
  <c i="22" r="J213"/>
  <c r="BK180"/>
  <c r="BK216"/>
  <c r="BK244"/>
  <c r="J183"/>
  <c r="BK151"/>
  <c r="BK223"/>
  <c i="23" r="BK230"/>
  <c r="BK175"/>
  <c r="J172"/>
  <c r="BK147"/>
  <c r="J147"/>
  <c i="25" r="J133"/>
  <c r="BK136"/>
  <c r="J158"/>
  <c r="BK139"/>
  <c i="26" r="BK143"/>
  <c r="BK140"/>
  <c r="J127"/>
  <c i="27" r="J150"/>
  <c i="28" r="J124"/>
  <c i="10" r="J180"/>
  <c r="BK136"/>
  <c i="11" r="J165"/>
  <c r="BK143"/>
  <c r="J143"/>
  <c r="J151"/>
  <c r="BK133"/>
  <c i="12" r="J290"/>
  <c r="BK285"/>
  <c r="BK231"/>
  <c r="J351"/>
  <c r="J264"/>
  <c r="J161"/>
  <c r="BK322"/>
  <c r="BK254"/>
  <c r="J167"/>
  <c r="J231"/>
  <c r="J143"/>
  <c r="J239"/>
  <c r="BK153"/>
  <c i="13" r="BK266"/>
  <c r="J152"/>
  <c r="J216"/>
  <c r="J178"/>
  <c r="J168"/>
  <c r="BK157"/>
  <c i="14" r="BK230"/>
  <c r="BK150"/>
  <c r="J215"/>
  <c r="J197"/>
  <c r="J150"/>
  <c r="BK194"/>
  <c r="BK240"/>
  <c r="BK144"/>
  <c i="15" r="BK168"/>
  <c r="BK139"/>
  <c r="BK126"/>
  <c i="16" r="J167"/>
  <c r="J142"/>
  <c r="J161"/>
  <c r="J138"/>
  <c r="BK146"/>
  <c i="17" r="J195"/>
  <c r="J140"/>
  <c r="BK201"/>
  <c r="J173"/>
  <c r="J209"/>
  <c r="J142"/>
  <c r="J187"/>
  <c r="BK146"/>
  <c r="BK153"/>
  <c i="18" r="J189"/>
  <c r="J153"/>
  <c r="BK172"/>
  <c r="BK145"/>
  <c r="J160"/>
  <c r="J162"/>
  <c i="19" r="BK207"/>
  <c r="BK150"/>
  <c r="J193"/>
  <c r="J147"/>
  <c r="J199"/>
  <c r="BK193"/>
  <c i="21" r="BK141"/>
  <c r="J141"/>
  <c r="BK183"/>
  <c i="22" r="BK167"/>
  <c r="J167"/>
  <c r="BK236"/>
  <c r="J138"/>
  <c r="J180"/>
  <c r="J135"/>
  <c i="23" r="BK187"/>
  <c r="J200"/>
  <c r="BK155"/>
  <c r="BK213"/>
  <c r="J178"/>
  <c r="BK217"/>
  <c r="BK166"/>
  <c r="BK203"/>
  <c r="J143"/>
  <c i="24" r="J185"/>
  <c r="BK153"/>
  <c r="BK181"/>
  <c r="J120"/>
  <c r="BK185"/>
  <c r="BK143"/>
  <c r="BK130"/>
  <c i="25" r="J136"/>
  <c r="J139"/>
  <c r="BK142"/>
  <c r="J142"/>
  <c r="BK130"/>
  <c i="26" r="J149"/>
  <c r="BK124"/>
  <c r="J140"/>
  <c i="27" r="J133"/>
  <c i="28" r="J135"/>
  <c i="2" r="BK263"/>
  <c r="J263"/>
  <c r="BK253"/>
  <c r="J253"/>
  <c r="BK244"/>
  <c r="J244"/>
  <c r="BK241"/>
  <c r="J241"/>
  <c r="BK236"/>
  <c r="J236"/>
  <c r="BK233"/>
  <c r="J233"/>
  <c r="BK220"/>
  <c r="J220"/>
  <c r="BK207"/>
  <c r="J207"/>
  <c r="BK180"/>
  <c r="BK164"/>
  <c r="BK141"/>
  <c r="BK133"/>
  <c r="J36"/>
  <c i="4" r="BK1726"/>
  <c r="BK1646"/>
  <c r="BK1619"/>
  <c r="BK1561"/>
  <c r="J409"/>
  <c r="J1771"/>
  <c r="BK1763"/>
  <c r="BK1747"/>
  <c r="J1711"/>
  <c r="BK1666"/>
  <c r="J1646"/>
  <c r="J1546"/>
  <c r="BK1500"/>
  <c r="BK1422"/>
  <c r="J1385"/>
  <c r="BK1377"/>
  <c r="BK1306"/>
  <c r="BK478"/>
  <c r="BK374"/>
  <c r="J326"/>
  <c r="J148"/>
  <c r="BK1765"/>
  <c r="BK1757"/>
  <c r="BK1751"/>
  <c r="BK1732"/>
  <c r="J1703"/>
  <c r="BK1642"/>
  <c r="BK1593"/>
  <c r="J1569"/>
  <c r="J1438"/>
  <c r="BK1416"/>
  <c r="BK1389"/>
  <c r="J1373"/>
  <c r="BK1351"/>
  <c r="J1212"/>
  <c r="BK987"/>
  <c r="BK819"/>
  <c r="J573"/>
  <c r="J378"/>
  <c r="BK334"/>
  <c r="BK1749"/>
  <c r="BK1728"/>
  <c r="BK1689"/>
  <c r="J1619"/>
  <c r="BK1447"/>
  <c r="J1371"/>
  <c r="BK1238"/>
  <c r="J1113"/>
  <c r="J1004"/>
  <c r="J816"/>
  <c r="BK633"/>
  <c r="BK604"/>
  <c r="BK427"/>
  <c r="BK209"/>
  <c r="J1367"/>
  <c r="J995"/>
  <c r="BK599"/>
  <c r="BK1769"/>
  <c r="BK1755"/>
  <c r="J1698"/>
  <c r="J1634"/>
  <c r="J1530"/>
  <c r="BK1443"/>
  <c r="BK1414"/>
  <c r="J1402"/>
  <c r="J338"/>
  <c r="BK1449"/>
  <c r="BK1434"/>
  <c r="J1410"/>
  <c r="BK1393"/>
  <c r="J1379"/>
  <c r="J1357"/>
  <c r="J1294"/>
  <c r="J1238"/>
  <c r="J1190"/>
  <c r="BK1004"/>
  <c r="BK813"/>
  <c r="J792"/>
  <c r="J633"/>
  <c r="BK515"/>
  <c r="BK400"/>
  <c r="BK158"/>
  <c r="J1298"/>
  <c r="BK1263"/>
  <c r="BK1259"/>
  <c r="BK1185"/>
  <c r="BK1178"/>
  <c r="BK1128"/>
  <c r="J1064"/>
  <c r="J274"/>
  <c r="J938"/>
  <c r="BK823"/>
  <c r="BK697"/>
  <c r="J382"/>
  <c r="BK1329"/>
  <c r="J1226"/>
  <c r="J1023"/>
  <c r="J955"/>
  <c r="J813"/>
  <c r="J387"/>
  <c r="BK309"/>
  <c r="BK1207"/>
  <c r="BK1037"/>
  <c r="J1231"/>
  <c r="BK1212"/>
  <c r="J1116"/>
  <c r="BK1030"/>
  <c r="J908"/>
  <c r="BK806"/>
  <c r="J599"/>
  <c i="5" r="BK409"/>
  <c r="J443"/>
  <c r="J464"/>
  <c r="BK357"/>
  <c r="BK291"/>
  <c r="J209"/>
  <c i="6" r="J432"/>
  <c r="BK410"/>
  <c r="J372"/>
  <c r="J348"/>
  <c r="J307"/>
  <c r="J277"/>
  <c r="J209"/>
  <c r="BK170"/>
  <c r="BK152"/>
  <c r="BK419"/>
  <c r="BK389"/>
  <c r="BK336"/>
  <c r="J317"/>
  <c r="BK299"/>
  <c r="BK271"/>
  <c r="BK229"/>
  <c r="J182"/>
  <c r="J158"/>
  <c r="BK334"/>
  <c r="BK305"/>
  <c r="BK376"/>
  <c r="BK350"/>
  <c r="J311"/>
  <c r="BK274"/>
  <c r="J223"/>
  <c r="BK187"/>
  <c r="J170"/>
  <c r="BK400"/>
  <c r="BK364"/>
  <c r="J339"/>
  <c r="BK303"/>
  <c r="BK265"/>
  <c r="J220"/>
  <c r="J194"/>
  <c r="BK166"/>
  <c r="BK425"/>
  <c r="J397"/>
  <c r="J374"/>
  <c r="J350"/>
  <c r="J327"/>
  <c r="J262"/>
  <c r="J271"/>
  <c r="J238"/>
  <c r="J203"/>
  <c r="J173"/>
  <c r="J160"/>
  <c r="BK131"/>
  <c i="7" r="BK581"/>
  <c r="BK526"/>
  <c r="J501"/>
  <c r="J474"/>
  <c r="BK458"/>
  <c r="BK403"/>
  <c r="J367"/>
  <c r="BK355"/>
  <c r="BK345"/>
  <c r="BK295"/>
  <c r="BK272"/>
  <c r="BK625"/>
  <c r="BK617"/>
  <c r="BK605"/>
  <c r="BK563"/>
  <c r="J557"/>
  <c r="BK522"/>
  <c r="BK507"/>
  <c r="BK478"/>
  <c r="BK446"/>
  <c r="BK417"/>
  <c r="BK389"/>
  <c r="BK369"/>
  <c r="J359"/>
  <c r="J347"/>
  <c r="BK333"/>
  <c r="J325"/>
  <c r="J276"/>
  <c r="J615"/>
  <c r="J597"/>
  <c r="BK569"/>
  <c r="J547"/>
  <c r="BK219"/>
  <c r="J189"/>
  <c r="BK168"/>
  <c r="J148"/>
  <c r="BK599"/>
  <c r="BK575"/>
  <c r="BK553"/>
  <c r="J531"/>
  <c r="J513"/>
  <c r="BK488"/>
  <c r="BK474"/>
  <c r="BK450"/>
  <c r="J417"/>
  <c r="J391"/>
  <c r="BK367"/>
  <c r="BK321"/>
  <c r="BK274"/>
  <c r="BK257"/>
  <c r="BK611"/>
  <c r="BK585"/>
  <c r="J563"/>
  <c r="J536"/>
  <c r="J495"/>
  <c r="J460"/>
  <c r="BK441"/>
  <c r="BK419"/>
  <c r="BK381"/>
  <c r="J343"/>
  <c r="BK307"/>
  <c r="BK266"/>
  <c r="BK573"/>
  <c r="BK524"/>
  <c r="BK501"/>
  <c r="J478"/>
  <c r="J454"/>
  <c r="BK401"/>
  <c r="BK323"/>
  <c r="J307"/>
  <c r="J266"/>
  <c r="J251"/>
  <c r="BK244"/>
  <c r="BK240"/>
  <c r="BK235"/>
  <c r="BK225"/>
  <c r="BK191"/>
  <c r="BK166"/>
  <c r="BK422"/>
  <c r="J403"/>
  <c r="J369"/>
  <c r="BK343"/>
  <c r="J309"/>
  <c r="J284"/>
  <c r="J233"/>
  <c r="J209"/>
  <c r="J172"/>
  <c r="J150"/>
  <c r="BK221"/>
  <c r="BK207"/>
  <c r="J175"/>
  <c r="J211"/>
  <c r="J183"/>
  <c r="BK148"/>
  <c r="BK194"/>
  <c r="BK154"/>
  <c r="J140"/>
  <c i="8" r="BK600"/>
  <c r="BK554"/>
  <c r="BK408"/>
  <c r="BK388"/>
  <c r="BK366"/>
  <c r="J311"/>
  <c r="BK289"/>
  <c r="J606"/>
  <c r="J588"/>
  <c r="BK567"/>
  <c r="BK515"/>
  <c r="BK506"/>
  <c r="J477"/>
  <c r="BK440"/>
  <c r="BK434"/>
  <c r="J386"/>
  <c r="J330"/>
  <c r="BK300"/>
  <c r="J257"/>
  <c r="J610"/>
  <c r="J158"/>
  <c r="J569"/>
  <c r="BK524"/>
  <c r="J582"/>
  <c r="BK559"/>
  <c r="BK530"/>
  <c r="BK517"/>
  <c r="BK487"/>
  <c r="BK346"/>
  <c r="J327"/>
  <c r="BK311"/>
  <c r="BK281"/>
  <c r="J244"/>
  <c r="J186"/>
  <c r="J574"/>
  <c r="BK556"/>
  <c r="BK538"/>
  <c r="BK498"/>
  <c r="BK455"/>
  <c r="BK406"/>
  <c r="J391"/>
  <c r="J373"/>
  <c r="BK323"/>
  <c r="BK221"/>
  <c r="BK199"/>
  <c r="J559"/>
  <c r="J434"/>
  <c r="J363"/>
  <c r="J298"/>
  <c r="J422"/>
  <c r="BK361"/>
  <c r="J278"/>
  <c r="J232"/>
  <c r="J355"/>
  <c r="BK327"/>
  <c r="J281"/>
  <c r="BK255"/>
  <c r="J230"/>
  <c r="BK197"/>
  <c r="J303"/>
  <c r="BK274"/>
  <c r="BK244"/>
  <c r="J227"/>
  <c r="J201"/>
  <c r="BK166"/>
  <c r="BK158"/>
  <c i="9" r="BK304"/>
  <c r="BK292"/>
  <c r="BK279"/>
  <c r="BK270"/>
  <c r="BK212"/>
  <c r="BK189"/>
  <c r="J161"/>
  <c r="BK321"/>
  <c r="J313"/>
  <c r="J304"/>
  <c r="J285"/>
  <c r="J256"/>
  <c r="BK239"/>
  <c r="BK202"/>
  <c r="BK179"/>
  <c r="J171"/>
  <c r="BK156"/>
  <c r="BK132"/>
  <c r="J294"/>
  <c r="BK229"/>
  <c r="J187"/>
  <c r="BK138"/>
  <c r="J300"/>
  <c r="J273"/>
  <c r="J254"/>
  <c r="J204"/>
  <c r="BK181"/>
  <c r="BK273"/>
  <c i="11" r="J163"/>
  <c r="J145"/>
  <c r="BK151"/>
  <c r="BK129"/>
  <c r="J123"/>
  <c i="12" r="J345"/>
  <c r="J304"/>
  <c r="J258"/>
  <c r="BK264"/>
  <c r="J178"/>
  <c r="BK239"/>
  <c r="BK171"/>
  <c r="J338"/>
  <c r="J267"/>
  <c r="BK202"/>
  <c r="BK209"/>
  <c r="BK304"/>
  <c r="J226"/>
  <c r="BK175"/>
  <c i="13" r="J259"/>
  <c r="BK276"/>
  <c r="J227"/>
  <c r="J182"/>
  <c r="J133"/>
  <c i="14" r="BK190"/>
  <c r="J156"/>
  <c r="J126"/>
  <c r="J172"/>
  <c r="J166"/>
  <c r="BK227"/>
  <c r="BK162"/>
  <c r="BK203"/>
  <c i="15" r="BK165"/>
  <c r="J168"/>
  <c r="J139"/>
  <c i="16" r="BK171"/>
  <c i="17" r="BK167"/>
  <c r="J169"/>
  <c r="J134"/>
  <c i="18" r="BK129"/>
  <c r="BK137"/>
  <c r="J168"/>
  <c r="BK151"/>
  <c r="BK193"/>
  <c r="J166"/>
  <c r="J172"/>
  <c r="J145"/>
  <c i="19" r="J134"/>
  <c r="J179"/>
  <c r="J130"/>
  <c r="J164"/>
  <c r="BK179"/>
  <c i="22" r="J170"/>
  <c r="BK232"/>
  <c i="24" r="BK169"/>
  <c r="BK201"/>
  <c r="J165"/>
  <c r="BK139"/>
  <c r="J163"/>
  <c r="BK120"/>
  <c i="25" r="J151"/>
  <c r="BK164"/>
  <c r="BK154"/>
  <c r="J130"/>
  <c i="26" r="BK156"/>
  <c r="J156"/>
  <c r="J143"/>
  <c i="27" r="BK156"/>
  <c r="J153"/>
  <c r="J121"/>
  <c i="28" r="BK135"/>
  <c i="12" r="J171"/>
  <c r="J234"/>
  <c r="BK181"/>
  <c i="13" r="J172"/>
  <c r="BK233"/>
  <c r="J186"/>
  <c r="J128"/>
  <c i="14" r="BK243"/>
  <c r="J194"/>
  <c i="16" r="BK179"/>
  <c r="BK136"/>
  <c r="J136"/>
  <c r="J128"/>
  <c i="18" r="J191"/>
  <c r="BK153"/>
  <c i="20" r="J124"/>
  <c r="J127"/>
  <c i="21" r="J156"/>
  <c r="J192"/>
  <c r="BK156"/>
  <c r="BK136"/>
  <c i="22" r="J223"/>
  <c r="BK219"/>
  <c r="BK154"/>
  <c r="J236"/>
  <c r="J201"/>
  <c r="BK213"/>
  <c r="BK170"/>
  <c r="BK142"/>
  <c r="J194"/>
  <c r="J127"/>
  <c i="23" r="BK172"/>
  <c r="J187"/>
  <c r="J158"/>
  <c r="BK221"/>
  <c r="BK200"/>
  <c r="J169"/>
  <c r="BK189"/>
  <c r="J221"/>
  <c r="BK194"/>
  <c i="24" r="J191"/>
  <c r="J159"/>
  <c r="BK179"/>
  <c r="BK151"/>
  <c r="BK191"/>
  <c r="BK157"/>
  <c r="BK171"/>
  <c r="J143"/>
  <c i="25" r="J177"/>
  <c r="BK180"/>
  <c r="J183"/>
  <c r="J145"/>
  <c r="BK158"/>
  <c r="BK183"/>
  <c i="26" r="J162"/>
  <c r="BK137"/>
  <c r="BK153"/>
  <c i="27" r="BK137"/>
  <c r="BK147"/>
  <c r="BK121"/>
  <c i="28" r="BK124"/>
  <c i="2" r="F38"/>
  <c r="J198"/>
  <c r="BK177"/>
  <c r="J164"/>
  <c r="J141"/>
  <c r="J133"/>
  <c r="F36"/>
  <c i="4" r="J1736"/>
  <c r="J1694"/>
  <c r="BK1658"/>
  <c r="BK1625"/>
  <c r="BK1546"/>
  <c r="J356"/>
  <c r="BK219"/>
  <c r="J1765"/>
  <c r="J1759"/>
  <c r="J1723"/>
  <c r="BK1698"/>
  <c r="BK1601"/>
  <c r="J1523"/>
  <c r="J1445"/>
  <c r="J1418"/>
  <c r="J1387"/>
  <c r="J1359"/>
  <c r="BK612"/>
  <c r="J541"/>
  <c r="BK424"/>
  <c r="BK366"/>
  <c r="BK314"/>
  <c r="J1773"/>
  <c r="BK1759"/>
  <c r="J1747"/>
  <c r="J1738"/>
  <c r="J1706"/>
  <c r="BK1615"/>
  <c r="J1581"/>
  <c r="J1526"/>
  <c r="BK1473"/>
  <c r="J1414"/>
  <c r="BK1385"/>
  <c r="J1361"/>
  <c r="J1235"/>
  <c r="J1110"/>
  <c r="BK860"/>
  <c r="J620"/>
  <c r="J400"/>
  <c r="BK1753"/>
  <c r="BK1742"/>
  <c r="BK1730"/>
  <c r="J1615"/>
  <c r="J1473"/>
  <c r="BK1418"/>
  <c r="BK1217"/>
  <c r="J1080"/>
  <c r="BK995"/>
  <c r="J860"/>
  <c r="J808"/>
  <c r="BK671"/>
  <c r="J626"/>
  <c r="J591"/>
  <c r="J424"/>
  <c r="BK322"/>
  <c r="J1148"/>
  <c r="J810"/>
  <c r="BK326"/>
  <c r="J1757"/>
  <c r="BK1706"/>
  <c r="J1654"/>
  <c r="BK509"/>
  <c r="J370"/>
  <c r="J1425"/>
  <c r="BK1407"/>
  <c r="BK1365"/>
  <c r="BK1075"/>
  <c r="J979"/>
  <c r="J334"/>
  <c r="BK1122"/>
  <c r="J1107"/>
  <c r="BK1023"/>
  <c r="J609"/>
  <c r="BK1341"/>
  <c r="BK1221"/>
  <c r="J1132"/>
  <c r="BK1010"/>
  <c r="BK923"/>
  <c r="J1199"/>
  <c r="BK702"/>
  <c r="J314"/>
  <c r="BK1226"/>
  <c r="BK1164"/>
  <c r="J827"/>
  <c r="BK735"/>
  <c r="J612"/>
  <c i="5" r="J403"/>
  <c r="BK415"/>
  <c r="BK447"/>
  <c r="J159"/>
  <c r="BK293"/>
  <c r="BK243"/>
  <c r="J143"/>
  <c i="6" r="J425"/>
  <c r="BK394"/>
  <c r="J364"/>
  <c r="BK339"/>
  <c r="J309"/>
  <c r="BK235"/>
  <c r="BK213"/>
  <c r="BK158"/>
  <c r="BK435"/>
  <c r="BK406"/>
  <c r="J358"/>
  <c r="BK324"/>
  <c r="BK311"/>
  <c r="J286"/>
  <c r="BK244"/>
  <c r="BK191"/>
  <c r="BK160"/>
  <c r="J143"/>
  <c r="BK317"/>
  <c r="J408"/>
  <c r="BK372"/>
  <c r="J345"/>
  <c r="J301"/>
  <c r="BK256"/>
  <c r="BK200"/>
  <c r="BK408"/>
  <c r="J378"/>
  <c r="BK358"/>
  <c r="J297"/>
  <c r="BK253"/>
  <c r="J229"/>
  <c r="J200"/>
  <c r="J162"/>
  <c r="BK429"/>
  <c r="J406"/>
  <c r="J376"/>
  <c r="J362"/>
  <c r="BK343"/>
  <c r="J280"/>
  <c r="BK250"/>
  <c r="J244"/>
  <c r="BK209"/>
  <c r="BK185"/>
  <c r="BK154"/>
  <c r="J146"/>
  <c i="7" r="BK597"/>
  <c r="J540"/>
  <c r="J503"/>
  <c r="BK495"/>
  <c r="J468"/>
  <c r="J452"/>
  <c r="J349"/>
  <c r="BK337"/>
  <c r="J316"/>
  <c r="BK290"/>
  <c r="J280"/>
  <c r="J625"/>
  <c r="J611"/>
  <c r="BK583"/>
  <c r="J551"/>
  <c r="BK233"/>
  <c r="J194"/>
  <c r="J180"/>
  <c r="BK140"/>
  <c r="J590"/>
  <c r="BK571"/>
  <c r="BK551"/>
  <c r="BK536"/>
  <c r="J516"/>
  <c r="BK497"/>
  <c r="J464"/>
  <c r="BK452"/>
  <c r="J419"/>
  <c r="J397"/>
  <c r="BK377"/>
  <c r="BK351"/>
  <c r="J272"/>
  <c r="J261"/>
  <c r="BK603"/>
  <c r="BK577"/>
  <c r="BK547"/>
  <c r="J499"/>
  <c r="J444"/>
  <c r="J431"/>
  <c r="J401"/>
  <c r="J363"/>
  <c r="J329"/>
  <c r="BK299"/>
  <c r="J583"/>
  <c r="BK531"/>
  <c r="J507"/>
  <c r="BK480"/>
  <c r="BK472"/>
  <c r="BK431"/>
  <c r="J371"/>
  <c r="J337"/>
  <c r="BK316"/>
  <c r="J278"/>
  <c r="BK251"/>
  <c r="J247"/>
  <c r="BK242"/>
  <c r="BK229"/>
  <c r="J205"/>
  <c r="J170"/>
  <c r="J433"/>
  <c r="J389"/>
  <c r="J365"/>
  <c r="J313"/>
  <c r="J288"/>
  <c r="J223"/>
  <c r="BK189"/>
  <c r="BK170"/>
  <c r="BK146"/>
  <c r="BK209"/>
  <c r="BK196"/>
  <c r="J154"/>
  <c r="J198"/>
  <c r="BK162"/>
  <c r="BK211"/>
  <c r="BK178"/>
  <c r="BK150"/>
  <c r="J136"/>
  <c i="8" r="J590"/>
  <c r="BK419"/>
  <c r="J406"/>
  <c r="J383"/>
  <c r="J353"/>
  <c r="BK317"/>
  <c r="BK614"/>
  <c r="J608"/>
  <c r="J594"/>
  <c r="BK569"/>
  <c r="BK526"/>
  <c r="BK457"/>
  <c r="J425"/>
  <c r="J361"/>
  <c r="J341"/>
  <c r="J305"/>
  <c r="J268"/>
  <c r="J614"/>
  <c r="BK579"/>
  <c r="J579"/>
  <c r="BK543"/>
  <c r="J602"/>
  <c r="BK574"/>
  <c r="J554"/>
  <c r="J524"/>
  <c r="J498"/>
  <c r="BK445"/>
  <c r="J377"/>
  <c r="BK338"/>
  <c r="J314"/>
  <c r="BK283"/>
  <c r="J218"/>
  <c r="BK191"/>
  <c r="BK175"/>
  <c r="BK563"/>
  <c r="J545"/>
  <c r="J492"/>
  <c r="BK414"/>
  <c r="BK397"/>
  <c r="J366"/>
  <c r="BK234"/>
  <c r="J216"/>
  <c r="J191"/>
  <c r="J436"/>
  <c r="J375"/>
  <c r="J300"/>
  <c r="BK225"/>
  <c r="BK162"/>
  <c r="J519"/>
  <c r="J495"/>
  <c r="BK519"/>
  <c r="BK479"/>
  <c r="J470"/>
  <c r="J455"/>
  <c r="J438"/>
  <c r="BK237"/>
  <c r="J213"/>
  <c r="J172"/>
  <c r="BK492"/>
  <c r="J430"/>
  <c r="J397"/>
  <c r="BK459"/>
  <c r="BK428"/>
  <c r="BK399"/>
  <c r="J369"/>
  <c r="BK265"/>
  <c r="J195"/>
  <c r="BK330"/>
  <c r="BK292"/>
  <c r="BK268"/>
  <c r="J225"/>
  <c r="J170"/>
  <c r="BK278"/>
  <c r="J248"/>
  <c r="J184"/>
  <c r="BK164"/>
  <c i="9" r="J319"/>
  <c r="J296"/>
  <c r="BK268"/>
  <c r="J266"/>
  <c r="BK262"/>
  <c r="BK258"/>
  <c r="BK256"/>
  <c r="BK254"/>
  <c r="J249"/>
  <c r="J247"/>
  <c r="BK245"/>
  <c r="BK231"/>
  <c r="J217"/>
  <c r="J191"/>
  <c r="BK167"/>
  <c r="BK146"/>
  <c r="BK315"/>
  <c r="BK296"/>
  <c r="J283"/>
  <c r="J260"/>
  <c r="J233"/>
  <c r="BK206"/>
  <c r="J196"/>
  <c r="BK177"/>
  <c r="J165"/>
  <c r="J148"/>
  <c r="J298"/>
  <c r="J275"/>
  <c r="BK260"/>
  <c r="J231"/>
  <c r="J206"/>
  <c r="J163"/>
  <c r="BK134"/>
  <c r="BK302"/>
  <c r="BK285"/>
  <c r="BK241"/>
  <c r="BK191"/>
  <c r="J175"/>
  <c r="BK130"/>
  <c r="BK227"/>
  <c r="BK219"/>
  <c i="11" r="BK155"/>
  <c r="BK135"/>
  <c r="BK153"/>
  <c r="BK123"/>
  <c i="12" r="BK313"/>
  <c r="BK267"/>
  <c i="13" r="BK165"/>
  <c i="14" r="BK246"/>
  <c r="J206"/>
  <c r="BK166"/>
  <c r="J144"/>
  <c r="BK200"/>
  <c r="J190"/>
  <c r="BK129"/>
  <c r="J175"/>
  <c r="BK221"/>
  <c r="J184"/>
  <c i="15" r="BK149"/>
  <c r="BK152"/>
  <c r="BK129"/>
  <c r="BK143"/>
  <c i="16" r="BK175"/>
  <c r="BK134"/>
  <c r="BK151"/>
  <c r="J169"/>
  <c r="BK140"/>
  <c r="J157"/>
  <c r="BK153"/>
  <c r="BK130"/>
  <c i="17" r="J207"/>
  <c r="BK175"/>
  <c r="BK128"/>
  <c r="BK169"/>
  <c r="BK136"/>
  <c r="J189"/>
  <c r="BK144"/>
  <c r="J149"/>
  <c i="18" r="BK201"/>
  <c r="BK147"/>
  <c r="J175"/>
  <c r="J181"/>
  <c r="BK149"/>
  <c r="J131"/>
  <c r="BK168"/>
  <c r="BK164"/>
  <c r="J151"/>
  <c i="19" r="BK157"/>
  <c r="J204"/>
  <c r="BK161"/>
  <c r="J137"/>
  <c r="J207"/>
  <c r="BK147"/>
  <c r="BK130"/>
  <c i="20" r="J138"/>
  <c r="BK130"/>
  <c r="J130"/>
  <c i="21" r="BK192"/>
  <c r="J147"/>
  <c r="BK131"/>
  <c r="J177"/>
  <c r="J131"/>
  <c r="BK180"/>
  <c i="22" r="J244"/>
  <c r="J221"/>
  <c r="BK194"/>
  <c r="BK145"/>
  <c r="J248"/>
  <c r="J219"/>
  <c r="BK127"/>
  <c r="J205"/>
  <c r="BK221"/>
  <c r="J142"/>
  <c i="23" r="J189"/>
  <c r="J194"/>
  <c r="J166"/>
  <c r="BK225"/>
  <c r="J206"/>
  <c r="J191"/>
  <c r="J227"/>
  <c r="BK181"/>
  <c r="J161"/>
  <c r="BK197"/>
  <c r="BK151"/>
  <c i="24" r="J187"/>
  <c r="BK147"/>
  <c r="J167"/>
  <c r="J147"/>
  <c r="BK177"/>
  <c r="BK159"/>
  <c r="BK175"/>
  <c r="J161"/>
  <c i="25" r="BK186"/>
  <c r="BK189"/>
  <c r="BK174"/>
  <c r="BK151"/>
  <c r="BK171"/>
  <c r="J121"/>
  <c r="BK121"/>
  <c i="26" r="J153"/>
  <c r="J133"/>
  <c r="BK133"/>
  <c i="27" r="J147"/>
  <c r="BK143"/>
  <c r="J143"/>
  <c r="J124"/>
  <c i="28" r="J128"/>
  <c i="10" r="BK209"/>
  <c i="11" r="J169"/>
  <c r="J147"/>
  <c i="12" r="J281"/>
  <c r="BK226"/>
  <c r="J300"/>
  <c r="J184"/>
  <c r="J313"/>
  <c r="BK237"/>
  <c r="BK156"/>
  <c r="BK224"/>
  <c i="13" r="BK259"/>
  <c r="BK216"/>
  <c r="BK133"/>
  <c i="14" r="BK178"/>
  <c r="J132"/>
  <c r="BK159"/>
  <c i="16" r="J175"/>
  <c r="BK177"/>
  <c i="17" r="BK209"/>
  <c r="J205"/>
  <c r="J177"/>
  <c r="BK130"/>
  <c i="18" r="J143"/>
  <c r="BK139"/>
  <c i="19" r="BK201"/>
  <c r="J184"/>
  <c r="J153"/>
  <c i="21" r="BK177"/>
  <c i="22" r="J226"/>
  <c r="J177"/>
  <c r="J154"/>
  <c i="23" r="BK219"/>
  <c r="J134"/>
  <c r="BK138"/>
  <c r="J213"/>
  <c i="24" r="BK197"/>
  <c r="J130"/>
  <c i="25" r="J161"/>
  <c i="4" r="J1769"/>
  <c r="J1732"/>
  <c r="J1689"/>
  <c r="BK1608"/>
  <c r="J1436"/>
  <c r="J1412"/>
  <c r="BK1375"/>
  <c r="J1329"/>
  <c r="J1164"/>
  <c r="BK872"/>
  <c r="BK800"/>
  <c r="J497"/>
  <c r="BK356"/>
  <c r="J1745"/>
  <c r="BK1711"/>
  <c r="J1650"/>
  <c r="BK1587"/>
  <c r="J1440"/>
  <c r="J1375"/>
  <c r="BK1235"/>
  <c r="J1075"/>
  <c r="J1037"/>
  <c r="J872"/>
  <c r="BK682"/>
  <c r="BK636"/>
  <c r="BK541"/>
  <c r="J330"/>
  <c r="BK1402"/>
  <c r="J1030"/>
  <c r="J478"/>
  <c r="J1767"/>
  <c r="J1749"/>
  <c r="BK1694"/>
  <c r="J1638"/>
  <c r="J1561"/>
  <c r="BK1451"/>
  <c r="J1429"/>
  <c r="BK1412"/>
  <c r="BK274"/>
  <c r="J1500"/>
  <c r="J1427"/>
  <c r="BK1404"/>
  <c r="BK1383"/>
  <c r="BK1359"/>
  <c r="BK1298"/>
  <c r="J1221"/>
  <c r="J1185"/>
  <c r="BK998"/>
  <c r="BK844"/>
  <c r="J682"/>
  <c r="J630"/>
  <c r="J427"/>
  <c r="BK387"/>
  <c r="J1434"/>
  <c r="J1416"/>
  <c r="BK1367"/>
  <c r="J1355"/>
  <c r="J1351"/>
  <c r="BK1316"/>
  <c r="J1016"/>
  <c r="J604"/>
  <c r="J209"/>
  <c r="BK1231"/>
  <c r="BK1113"/>
  <c r="J1086"/>
  <c r="J987"/>
  <c r="J666"/>
  <c r="J219"/>
  <c r="BK1290"/>
  <c r="BK1194"/>
  <c r="J1122"/>
  <c r="J1060"/>
  <c r="BK792"/>
  <c r="BK330"/>
  <c r="BK257"/>
  <c r="BK1054"/>
  <c r="BK808"/>
  <c r="J366"/>
  <c r="J1071"/>
  <c r="J972"/>
  <c r="BK877"/>
  <c r="BK804"/>
  <c r="BK626"/>
  <c r="BK531"/>
  <c i="5" r="J475"/>
  <c r="BK159"/>
  <c r="BK450"/>
  <c r="J336"/>
  <c r="J298"/>
  <c r="BK240"/>
  <c r="J128"/>
  <c i="6" r="J403"/>
  <c r="BK374"/>
  <c r="BK354"/>
  <c r="BK332"/>
  <c r="J283"/>
  <c r="BK241"/>
  <c r="J187"/>
  <c r="BK156"/>
  <c r="BK432"/>
  <c r="J394"/>
  <c r="J368"/>
  <c r="BK327"/>
  <c r="J314"/>
  <c r="BK294"/>
  <c r="BK226"/>
  <c r="BK168"/>
  <c r="BK149"/>
  <c r="J330"/>
  <c r="J303"/>
  <c r="J391"/>
  <c r="J356"/>
  <c r="J332"/>
  <c r="BK283"/>
  <c r="J268"/>
  <c r="BK220"/>
  <c r="J197"/>
  <c r="J156"/>
  <c r="BK370"/>
  <c r="J343"/>
  <c r="BK314"/>
  <c r="BK286"/>
  <c r="J247"/>
  <c r="J206"/>
  <c r="BK179"/>
  <c r="BK143"/>
  <c r="J419"/>
  <c r="J389"/>
  <c r="J352"/>
  <c r="J341"/>
  <c r="BK307"/>
  <c r="BK268"/>
  <c r="BK247"/>
  <c r="J253"/>
  <c r="J191"/>
  <c r="J166"/>
  <c r="J152"/>
  <c r="BK128"/>
  <c i="7" r="J601"/>
  <c r="BK545"/>
  <c r="BK516"/>
  <c r="BK470"/>
  <c r="J462"/>
  <c r="J405"/>
  <c r="J381"/>
  <c r="J351"/>
  <c r="BK309"/>
  <c r="J274"/>
  <c r="BK259"/>
  <c r="BK619"/>
  <c r="BK607"/>
  <c r="J569"/>
  <c r="BK561"/>
  <c r="J543"/>
  <c r="J511"/>
  <c r="J490"/>
  <c r="J470"/>
  <c r="BK462"/>
  <c r="J429"/>
  <c r="BK397"/>
  <c r="J377"/>
  <c r="J361"/>
  <c r="BK341"/>
  <c r="BK331"/>
  <c r="J311"/>
  <c r="BK288"/>
  <c r="BK261"/>
  <c r="J619"/>
  <c r="J603"/>
  <c r="J587"/>
  <c r="J555"/>
  <c r="J235"/>
  <c r="J217"/>
  <c r="BK213"/>
  <c r="J162"/>
  <c r="J144"/>
  <c r="J605"/>
  <c r="J585"/>
  <c r="BK557"/>
  <c r="BK543"/>
  <c r="J524"/>
  <c r="J486"/>
  <c r="J472"/>
  <c r="J441"/>
  <c r="J410"/>
  <c r="J385"/>
  <c r="BK353"/>
  <c r="BK313"/>
  <c r="J269"/>
  <c r="J617"/>
  <c r="BK587"/>
  <c r="J571"/>
  <c r="J534"/>
  <c r="J492"/>
  <c r="J438"/>
  <c r="BK427"/>
  <c r="BK383"/>
  <c r="BK373"/>
  <c r="J319"/>
  <c r="BK293"/>
  <c r="BK590"/>
  <c r="J567"/>
  <c r="BK511"/>
  <c r="BK484"/>
  <c r="BK468"/>
  <c r="J427"/>
  <c r="BK363"/>
  <c r="BK325"/>
  <c r="BK303"/>
  <c r="BK282"/>
  <c r="BK253"/>
  <c r="BK247"/>
  <c r="J240"/>
  <c r="J231"/>
  <c r="BK180"/>
  <c r="BK444"/>
  <c r="BK408"/>
  <c r="J379"/>
  <c r="BK349"/>
  <c r="BK311"/>
  <c r="BK276"/>
  <c r="BK227"/>
  <c r="BK201"/>
  <c r="BK158"/>
  <c r="BK136"/>
  <c r="BK223"/>
  <c r="J203"/>
  <c r="BK152"/>
  <c r="J207"/>
  <c r="J158"/>
  <c r="J213"/>
  <c r="BK164"/>
  <c r="J142"/>
  <c r="BK133"/>
  <c i="8" r="BK594"/>
  <c r="BK417"/>
  <c r="BK401"/>
  <c r="BK369"/>
  <c r="BK325"/>
  <c r="BK298"/>
  <c r="BK610"/>
  <c r="J600"/>
  <c r="BK572"/>
  <c r="BK535"/>
  <c r="J509"/>
  <c r="BK489"/>
  <c r="BK473"/>
  <c r="BK436"/>
  <c r="J414"/>
  <c r="BK373"/>
  <c r="J351"/>
  <c r="J317"/>
  <c r="BK271"/>
  <c r="BK246"/>
  <c r="BK606"/>
  <c r="BK590"/>
  <c r="BK576"/>
  <c r="J541"/>
  <c r="J585"/>
  <c r="J561"/>
  <c r="BK541"/>
  <c r="J521"/>
  <c r="BK495"/>
  <c r="BK391"/>
  <c r="J371"/>
  <c r="J332"/>
  <c r="BK309"/>
  <c r="BK276"/>
  <c r="BK242"/>
  <c r="J205"/>
  <c r="BK182"/>
  <c r="J567"/>
  <c r="J547"/>
  <c r="J515"/>
  <c r="J475"/>
  <c r="J408"/>
  <c r="J381"/>
  <c r="BK357"/>
  <c r="J325"/>
  <c r="BK227"/>
  <c r="J207"/>
  <c r="J563"/>
  <c r="J489"/>
  <c r="BK430"/>
  <c r="BK314"/>
  <c r="J223"/>
  <c r="J543"/>
  <c r="J511"/>
  <c r="J487"/>
  <c r="BK513"/>
  <c r="J484"/>
  <c r="J473"/>
  <c r="J457"/>
  <c r="J448"/>
  <c r="J283"/>
  <c r="BK216"/>
  <c r="BK207"/>
  <c r="BK184"/>
  <c r="J164"/>
  <c r="J462"/>
  <c r="J428"/>
  <c r="J394"/>
  <c r="BK450"/>
  <c r="BK425"/>
  <c r="J357"/>
  <c r="BK351"/>
  <c r="BK250"/>
  <c r="J168"/>
  <c r="BK321"/>
  <c r="J274"/>
  <c r="J262"/>
  <c r="J246"/>
  <c r="J188"/>
  <c r="BK296"/>
  <c r="J252"/>
  <c r="BK230"/>
  <c r="BK195"/>
  <c r="J175"/>
  <c r="J160"/>
  <c i="9" r="J302"/>
  <c r="BK275"/>
  <c r="J229"/>
  <c r="BK183"/>
  <c r="BK169"/>
  <c r="J140"/>
  <c r="BK317"/>
  <c r="J309"/>
  <c r="J292"/>
  <c r="J262"/>
  <c r="BK251"/>
  <c r="BK223"/>
  <c r="J200"/>
  <c r="BK185"/>
  <c r="J169"/>
  <c r="BK144"/>
  <c r="BK313"/>
  <c r="BK277"/>
  <c r="J251"/>
  <c r="BK233"/>
  <c r="BK210"/>
  <c r="J146"/>
  <c r="J311"/>
  <c r="BK290"/>
  <c r="BK266"/>
  <c r="J245"/>
  <c r="J208"/>
  <c r="J185"/>
  <c r="BK163"/>
  <c r="J243"/>
  <c r="BK225"/>
  <c r="BK208"/>
  <c r="BK200"/>
  <c r="BK187"/>
  <c r="BK171"/>
  <c r="BK158"/>
  <c r="BK148"/>
  <c r="J138"/>
  <c r="BK235"/>
  <c r="BK215"/>
  <c i="10" r="BK362"/>
  <c r="BK342"/>
  <c r="J303"/>
  <c r="BK285"/>
  <c r="J265"/>
  <c r="BK249"/>
  <c r="BK239"/>
  <c r="J227"/>
  <c r="BK211"/>
  <c r="BK200"/>
  <c r="BK184"/>
  <c r="J146"/>
  <c r="J128"/>
  <c r="J344"/>
  <c r="J330"/>
  <c r="J297"/>
  <c r="J293"/>
  <c r="J375"/>
  <c r="BK359"/>
  <c r="J317"/>
  <c r="BK277"/>
  <c r="J373"/>
  <c r="J340"/>
  <c r="BK352"/>
  <c r="BK344"/>
  <c r="BK313"/>
  <c r="BK299"/>
  <c r="BK265"/>
  <c r="J233"/>
  <c r="J209"/>
  <c r="J188"/>
  <c r="BK160"/>
  <c r="BK340"/>
  <c r="J315"/>
  <c r="BK281"/>
  <c r="BK271"/>
  <c r="J283"/>
  <c r="J257"/>
  <c r="BK221"/>
  <c r="J206"/>
  <c r="J192"/>
  <c r="BK172"/>
  <c r="J249"/>
  <c r="J219"/>
  <c r="BK180"/>
  <c r="BK225"/>
  <c r="BK198"/>
  <c r="BK148"/>
  <c r="BK192"/>
  <c r="BK138"/>
  <c i="11" r="BK169"/>
  <c r="J149"/>
  <c r="J159"/>
  <c r="BK165"/>
  <c r="J127"/>
  <c i="12" r="BK307"/>
  <c r="J342"/>
  <c r="BK250"/>
  <c r="BK167"/>
  <c r="J348"/>
  <c r="BK258"/>
  <c r="J228"/>
  <c r="J135"/>
  <c r="J310"/>
  <c r="BK234"/>
  <c r="BK277"/>
  <c r="BK178"/>
  <c r="J325"/>
  <c r="J147"/>
  <c i="13" r="BK141"/>
  <c r="J165"/>
  <c i="14" r="J237"/>
  <c r="BK172"/>
  <c r="J221"/>
  <c r="BK147"/>
  <c r="BK184"/>
  <c r="BK237"/>
  <c r="BK138"/>
  <c i="15" r="J129"/>
  <c r="BK158"/>
  <c i="16" r="J179"/>
  <c r="BK165"/>
  <c r="BK128"/>
  <c r="J165"/>
  <c i="17" r="BK197"/>
  <c r="J157"/>
  <c r="J191"/>
  <c r="BK151"/>
  <c r="J171"/>
  <c r="BK193"/>
  <c r="BK173"/>
  <c i="18" r="BK205"/>
  <c r="BK155"/>
  <c r="BK183"/>
  <c r="BK189"/>
  <c r="BK141"/>
  <c r="J137"/>
  <c r="J185"/>
  <c r="J135"/>
  <c i="19" r="BK221"/>
  <c r="J141"/>
  <c r="BK184"/>
  <c i="22" r="BK177"/>
  <c r="BK208"/>
  <c i="23" r="BK178"/>
  <c r="J217"/>
  <c r="BK161"/>
  <c r="J124"/>
  <c i="24" r="J195"/>
  <c r="BK167"/>
  <c r="J197"/>
  <c r="J139"/>
  <c i="26" r="BK146"/>
  <c r="BK127"/>
  <c i="27" r="BK130"/>
  <c r="BK140"/>
  <c r="J140"/>
  <c i="28" r="BK121"/>
  <c i="10" r="J158"/>
  <c i="11" r="J161"/>
  <c i="12" r="BK184"/>
  <c r="BK217"/>
  <c r="J327"/>
  <c r="J202"/>
  <c r="J246"/>
  <c i="13" r="BK254"/>
  <c r="J266"/>
  <c r="BK227"/>
  <c i="14" r="J212"/>
  <c r="J141"/>
  <c r="BK156"/>
  <c r="BK215"/>
  <c r="BK197"/>
  <c i="15" r="J155"/>
  <c r="BK161"/>
  <c i="16" r="J144"/>
  <c r="BK144"/>
  <c r="J140"/>
  <c i="17" r="BK163"/>
  <c r="J153"/>
  <c r="BK157"/>
  <c r="BK181"/>
  <c i="18" r="J207"/>
  <c r="BK191"/>
  <c r="BK162"/>
  <c r="BK133"/>
  <c i="20" r="BK138"/>
  <c i="21" r="J121"/>
  <c r="BK121"/>
  <c r="J138"/>
  <c i="22" r="J190"/>
  <c r="BK205"/>
  <c r="BK248"/>
  <c r="J145"/>
  <c i="23" r="BK227"/>
  <c r="BK209"/>
  <c r="J128"/>
  <c r="J181"/>
  <c r="J155"/>
  <c r="BK158"/>
  <c i="24" r="J181"/>
  <c r="J171"/>
  <c r="J183"/>
  <c r="J153"/>
  <c i="25" r="J148"/>
  <c r="J154"/>
  <c r="J124"/>
  <c i="26" r="J130"/>
  <c i="10" r="BK368"/>
  <c r="J263"/>
  <c r="J241"/>
  <c r="BK231"/>
  <c r="J204"/>
  <c r="J160"/>
  <c r="J140"/>
  <c r="J332"/>
  <c r="BK315"/>
  <c r="J291"/>
  <c r="J368"/>
  <c r="J350"/>
  <c r="J273"/>
  <c r="BK355"/>
  <c r="J364"/>
  <c r="J334"/>
  <c r="BK307"/>
  <c r="J255"/>
  <c r="BK227"/>
  <c r="J182"/>
  <c r="J138"/>
  <c r="BK319"/>
  <c r="J289"/>
  <c r="J253"/>
  <c r="BK269"/>
  <c r="BK229"/>
  <c r="J196"/>
  <c r="J174"/>
  <c r="BK128"/>
  <c r="BK241"/>
  <c r="J215"/>
  <c r="J170"/>
  <c r="J223"/>
  <c r="BK156"/>
  <c r="BK134"/>
  <c r="BK162"/>
  <c r="BK130"/>
  <c i="11" r="J153"/>
  <c r="BK127"/>
  <c r="J141"/>
  <c r="J131"/>
  <c r="BK137"/>
  <c i="12" r="BK331"/>
  <c r="J285"/>
  <c r="BK242"/>
  <c r="BK246"/>
  <c r="BK135"/>
  <c r="BK315"/>
  <c r="J237"/>
  <c r="BK158"/>
  <c r="BK319"/>
  <c r="BK351"/>
  <c r="J175"/>
  <c r="J295"/>
  <c r="J193"/>
  <c i="13" r="BK271"/>
  <c r="J241"/>
  <c r="J199"/>
  <c r="BK186"/>
  <c r="J233"/>
  <c r="J175"/>
  <c i="14" r="J224"/>
  <c r="J169"/>
  <c r="BK135"/>
  <c r="J243"/>
  <c r="J138"/>
  <c r="BK132"/>
  <c i="17" r="BK205"/>
  <c r="J138"/>
  <c r="BK185"/>
  <c r="BK132"/>
  <c r="J197"/>
  <c r="BK171"/>
  <c r="J128"/>
  <c r="BK138"/>
  <c i="18" r="J164"/>
  <c r="BK187"/>
  <c r="BK199"/>
  <c r="BK166"/>
  <c i="19" r="BK134"/>
  <c i="20" r="BK127"/>
  <c i="21" r="BK129"/>
  <c r="BK144"/>
  <c r="BK174"/>
  <c r="J126"/>
  <c r="J129"/>
  <c i="22" r="J216"/>
  <c r="BK183"/>
  <c r="BK226"/>
  <c r="BK162"/>
  <c r="BK190"/>
  <c r="BK147"/>
  <c r="BK201"/>
  <c i="23" r="J225"/>
  <c r="J230"/>
  <c r="BK169"/>
  <c r="J219"/>
  <c r="BK184"/>
  <c r="BK223"/>
  <c r="BK143"/>
  <c r="BK128"/>
  <c i="24" r="BK189"/>
  <c r="BK161"/>
  <c r="J193"/>
  <c r="J155"/>
  <c r="BK195"/>
  <c r="BK173"/>
  <c r="J177"/>
  <c r="BK155"/>
  <c i="25" r="J180"/>
  <c r="J186"/>
  <c r="J164"/>
  <c r="BK133"/>
  <c r="BK148"/>
  <c i="26" r="J159"/>
  <c r="BK121"/>
  <c r="BK130"/>
  <c i="27" r="J156"/>
  <c i="10" r="BK370"/>
  <c r="J323"/>
  <c r="J295"/>
  <c r="BK283"/>
  <c r="BK255"/>
  <c r="BK237"/>
  <c r="BK213"/>
  <c r="J166"/>
  <c r="BK144"/>
  <c r="BK338"/>
  <c r="BK317"/>
  <c r="BK295"/>
  <c r="J370"/>
  <c r="J311"/>
  <c r="BK263"/>
  <c r="BK346"/>
  <c r="BK357"/>
  <c r="BK328"/>
  <c r="BK293"/>
  <c r="BK259"/>
  <c r="J231"/>
  <c r="J200"/>
  <c r="J162"/>
  <c r="J134"/>
  <c r="J307"/>
  <c r="J279"/>
  <c r="J285"/>
  <c r="J267"/>
  <c r="BK235"/>
  <c r="J194"/>
  <c r="J176"/>
  <c r="J144"/>
  <c r="J245"/>
  <c r="J198"/>
  <c r="BK164"/>
  <c r="BK170"/>
  <c r="J136"/>
  <c r="BK176"/>
  <c r="J132"/>
  <c i="11" r="J157"/>
  <c r="BK161"/>
  <c r="BK167"/>
  <c r="J139"/>
  <c r="J135"/>
  <c i="12" r="BK195"/>
  <c r="BK147"/>
  <c i="13" r="BK251"/>
  <c r="J271"/>
  <c r="BK199"/>
  <c r="BK152"/>
  <c r="BK128"/>
  <c i="15" r="J126"/>
  <c r="J143"/>
  <c i="16" r="J151"/>
  <c r="J159"/>
  <c r="J171"/>
  <c r="J146"/>
  <c r="BK149"/>
  <c r="BK138"/>
  <c i="17" r="J193"/>
  <c r="BK155"/>
  <c r="BK187"/>
  <c r="J167"/>
  <c r="J181"/>
  <c r="BK165"/>
  <c r="J203"/>
  <c r="J183"/>
  <c r="J155"/>
  <c r="J163"/>
  <c i="18" r="J195"/>
  <c r="J205"/>
  <c r="BK207"/>
  <c r="BK179"/>
  <c r="BK158"/>
  <c r="J133"/>
  <c r="BK175"/>
  <c r="J183"/>
  <c r="BK160"/>
  <c i="19" r="J174"/>
  <c r="BK137"/>
  <c r="BK199"/>
  <c r="J150"/>
  <c r="BK210"/>
  <c r="BK127"/>
  <c r="BK174"/>
  <c i="20" r="BK134"/>
  <c r="J141"/>
  <c i="21" r="J183"/>
  <c r="J136"/>
  <c r="BK126"/>
  <c r="J174"/>
  <c i="22" r="J229"/>
  <c r="J174"/>
  <c r="J197"/>
  <c r="BK135"/>
  <c r="J232"/>
  <c r="J151"/>
  <c r="BK186"/>
  <c i="24" r="J201"/>
  <c r="J179"/>
  <c r="J151"/>
  <c i="26" r="BK159"/>
  <c r="J124"/>
  <c r="J121"/>
  <c i="27" r="BK159"/>
  <c r="BK127"/>
  <c r="J159"/>
  <c r="J130"/>
  <c i="28" r="BK132"/>
  <c i="7" l="1" r="BK177"/>
  <c r="J177"/>
  <c r="J101"/>
  <c r="T318"/>
  <c r="R424"/>
  <c r="BK542"/>
  <c r="J542"/>
  <c r="J108"/>
  <c r="BK592"/>
  <c r="J592"/>
  <c r="J109"/>
  <c i="8" r="R190"/>
  <c r="T204"/>
  <c r="P259"/>
  <c r="BK280"/>
  <c r="J280"/>
  <c r="J108"/>
  <c r="T316"/>
  <c r="T288"/>
  <c r="R334"/>
  <c r="T390"/>
  <c r="P405"/>
  <c r="P396"/>
  <c r="T410"/>
  <c r="T447"/>
  <c r="T427"/>
  <c r="P464"/>
  <c r="BK491"/>
  <c r="J491"/>
  <c r="J126"/>
  <c r="P523"/>
  <c r="P497"/>
  <c r="P534"/>
  <c r="T571"/>
  <c r="T540"/>
  <c r="T578"/>
  <c i="9" r="P160"/>
  <c r="T214"/>
  <c r="R272"/>
  <c i="10" r="R208"/>
  <c r="BK361"/>
  <c r="J361"/>
  <c r="J103"/>
  <c r="R372"/>
  <c i="12" r="BK160"/>
  <c r="J160"/>
  <c r="J101"/>
  <c r="T174"/>
  <c r="T245"/>
  <c r="T303"/>
  <c i="13" r="R232"/>
  <c i="14" r="P165"/>
  <c r="R236"/>
  <c i="15" r="R125"/>
  <c r="P132"/>
  <c r="R164"/>
  <c i="16" r="R148"/>
  <c i="17" r="R127"/>
  <c i="18" r="T128"/>
  <c i="19" r="T126"/>
  <c r="T125"/>
  <c r="T156"/>
  <c r="T163"/>
  <c i="20" r="T123"/>
  <c r="P137"/>
  <c i="21" r="BK125"/>
  <c r="J125"/>
  <c r="J98"/>
  <c i="19" r="R126"/>
  <c r="P163"/>
  <c i="12" r="R187"/>
  <c r="T257"/>
  <c i="13" r="BK232"/>
  <c r="J232"/>
  <c r="J101"/>
  <c i="14" r="T193"/>
  <c i="15" r="T142"/>
  <c i="17" r="BK127"/>
  <c r="J127"/>
  <c r="J101"/>
  <c i="18" r="BK174"/>
  <c r="J174"/>
  <c r="J103"/>
  <c i="19" r="T192"/>
  <c i="22" r="T126"/>
  <c r="R212"/>
  <c i="10" r="T208"/>
  <c r="R361"/>
  <c i="11" r="T122"/>
  <c r="T121"/>
  <c i="12" r="T142"/>
  <c r="T133"/>
  <c r="BK174"/>
  <c r="J174"/>
  <c r="J102"/>
  <c r="P257"/>
  <c i="13" r="BK185"/>
  <c r="J185"/>
  <c r="J100"/>
  <c i="14" r="T165"/>
  <c i="15" r="BK125"/>
  <c r="T125"/>
  <c r="T164"/>
  <c i="16" r="BK148"/>
  <c r="J148"/>
  <c r="J102"/>
  <c i="17" r="T127"/>
  <c i="18" r="T157"/>
  <c i="2" r="P125"/>
  <c r="R155"/>
  <c r="T155"/>
  <c i="3" r="R122"/>
  <c r="R121"/>
  <c i="4" r="BK157"/>
  <c r="J157"/>
  <c r="J100"/>
  <c r="P313"/>
  <c r="P611"/>
  <c r="R826"/>
  <c r="R1063"/>
  <c r="BK1237"/>
  <c r="J1237"/>
  <c r="J110"/>
  <c r="T1237"/>
  <c r="BK1305"/>
  <c r="J1305"/>
  <c r="J112"/>
  <c r="BK1354"/>
  <c r="J1354"/>
  <c r="J113"/>
  <c r="T1382"/>
  <c r="BK1600"/>
  <c r="J1600"/>
  <c r="J116"/>
  <c r="P1618"/>
  <c r="T1618"/>
  <c r="BK1669"/>
  <c r="J1669"/>
  <c r="J119"/>
  <c r="P1693"/>
  <c r="R1702"/>
  <c r="T1744"/>
  <c i="5" r="P127"/>
  <c r="T272"/>
  <c r="P492"/>
  <c i="6" r="R127"/>
  <c r="R190"/>
  <c r="BK415"/>
  <c r="J415"/>
  <c r="J102"/>
  <c i="7" r="P135"/>
  <c r="R135"/>
  <c r="BK318"/>
  <c r="J318"/>
  <c r="J103"/>
  <c r="T443"/>
  <c r="BK533"/>
  <c r="J533"/>
  <c r="J107"/>
  <c r="T533"/>
  <c r="R592"/>
  <c i="8" r="P190"/>
  <c r="P204"/>
  <c r="R259"/>
  <c r="R273"/>
  <c r="R267"/>
  <c r="T280"/>
  <c r="BK368"/>
  <c r="J368"/>
  <c r="J113"/>
  <c r="R390"/>
  <c r="R410"/>
  <c r="P421"/>
  <c r="P416"/>
  <c r="BK447"/>
  <c r="J447"/>
  <c r="J121"/>
  <c r="R454"/>
  <c r="BK486"/>
  <c r="J486"/>
  <c r="J125"/>
  <c r="R523"/>
  <c r="R497"/>
  <c r="P571"/>
  <c r="P540"/>
  <c r="R578"/>
  <c i="9" r="BK129"/>
  <c r="J129"/>
  <c r="J99"/>
  <c r="R214"/>
  <c r="R287"/>
  <c i="10" r="BK208"/>
  <c r="J208"/>
  <c r="J100"/>
  <c r="BK354"/>
  <c r="J354"/>
  <c r="J102"/>
  <c i="11" r="BK122"/>
  <c r="BK121"/>
  <c r="J121"/>
  <c r="J98"/>
  <c i="12" r="P174"/>
  <c r="T280"/>
  <c i="13" r="T127"/>
  <c i="14" r="R125"/>
  <c i="15" r="P164"/>
  <c i="19" r="BK163"/>
  <c r="J163"/>
  <c r="J101"/>
  <c i="20" r="BK123"/>
  <c r="J123"/>
  <c r="J99"/>
  <c i="22" r="P126"/>
  <c r="R173"/>
  <c r="P212"/>
  <c i="23" r="P154"/>
  <c r="T154"/>
  <c i="16" r="P127"/>
  <c i="17" r="R148"/>
  <c i="18" r="BK128"/>
  <c r="J128"/>
  <c r="J101"/>
  <c r="BK157"/>
  <c r="J157"/>
  <c r="J102"/>
  <c i="19" r="BK192"/>
  <c r="J192"/>
  <c r="J102"/>
  <c i="20" r="P123"/>
  <c r="P122"/>
  <c i="1" r="AU119"/>
  <c i="20" r="R137"/>
  <c i="22" r="R126"/>
  <c r="R125"/>
  <c r="R193"/>
  <c i="23" r="R154"/>
  <c i="2" r="R125"/>
  <c r="BK206"/>
  <c r="J206"/>
  <c r="J101"/>
  <c i="4" r="T147"/>
  <c r="BK313"/>
  <c r="J313"/>
  <c r="J102"/>
  <c r="R611"/>
  <c r="T826"/>
  <c r="BK1063"/>
  <c r="J1063"/>
  <c r="J108"/>
  <c r="BK1262"/>
  <c r="J1262"/>
  <c r="J111"/>
  <c r="P1305"/>
  <c r="P1354"/>
  <c r="R1354"/>
  <c r="T1354"/>
  <c r="BK1529"/>
  <c r="J1529"/>
  <c r="J115"/>
  <c r="R1600"/>
  <c r="BK1637"/>
  <c r="J1637"/>
  <c r="J118"/>
  <c r="T1669"/>
  <c r="R1693"/>
  <c r="T1693"/>
  <c r="R1744"/>
  <c i="5" r="BK127"/>
  <c r="J127"/>
  <c r="J99"/>
  <c r="P178"/>
  <c r="T178"/>
  <c r="T446"/>
  <c i="6" r="P190"/>
  <c r="T320"/>
  <c r="P431"/>
  <c i="7" r="P177"/>
  <c r="R318"/>
  <c r="BK424"/>
  <c r="J424"/>
  <c r="J104"/>
  <c r="T424"/>
  <c r="BK521"/>
  <c r="J521"/>
  <c r="J106"/>
  <c r="T542"/>
  <c i="8" r="T190"/>
  <c r="R239"/>
  <c r="R215"/>
  <c r="P280"/>
  <c r="R316"/>
  <c r="R288"/>
  <c r="P334"/>
  <c r="P390"/>
  <c r="T405"/>
  <c r="T396"/>
  <c r="BK454"/>
  <c r="J454"/>
  <c r="J122"/>
  <c r="T464"/>
  <c r="R486"/>
  <c r="R472"/>
  <c r="T491"/>
  <c r="BK534"/>
  <c r="J534"/>
  <c r="J129"/>
  <c r="BK578"/>
  <c r="J578"/>
  <c r="J132"/>
  <c r="R587"/>
  <c i="9" r="BK160"/>
  <c r="J160"/>
  <c r="J100"/>
  <c r="P193"/>
  <c r="T193"/>
  <c r="R253"/>
  <c r="BK287"/>
  <c r="J287"/>
  <c r="J105"/>
  <c r="T306"/>
  <c i="10" r="R127"/>
  <c r="T327"/>
  <c r="T361"/>
  <c i="12" r="BK142"/>
  <c r="J142"/>
  <c r="J100"/>
  <c r="P160"/>
  <c r="R174"/>
  <c r="BK257"/>
  <c r="J257"/>
  <c r="J106"/>
  <c r="R303"/>
  <c r="P341"/>
  <c i="13" r="BK127"/>
  <c r="J127"/>
  <c r="J99"/>
  <c r="P232"/>
  <c i="14" r="BK193"/>
  <c r="J193"/>
  <c r="J101"/>
  <c i="15" r="BK132"/>
  <c r="J132"/>
  <c r="J100"/>
  <c r="BK164"/>
  <c r="J164"/>
  <c r="J102"/>
  <c i="16" r="BK127"/>
  <c r="J127"/>
  <c r="J101"/>
  <c i="18" r="P128"/>
  <c r="P157"/>
  <c i="19" r="BK156"/>
  <c r="J156"/>
  <c r="J100"/>
  <c r="R163"/>
  <c i="21" r="R125"/>
  <c r="R119"/>
  <c i="22" r="P193"/>
  <c i="23" r="BK123"/>
  <c r="T216"/>
  <c i="5" r="R272"/>
  <c r="BK492"/>
  <c r="J492"/>
  <c r="J104"/>
  <c i="6" r="BK127"/>
  <c r="R320"/>
  <c r="T431"/>
  <c i="7" r="P318"/>
  <c r="P424"/>
  <c r="P542"/>
  <c i="8" r="P239"/>
  <c r="P215"/>
  <c r="P368"/>
  <c r="P340"/>
  <c r="P454"/>
  <c r="T486"/>
  <c r="T472"/>
  <c r="T534"/>
  <c r="T587"/>
  <c i="9" r="P129"/>
  <c r="R160"/>
  <c r="BK253"/>
  <c r="J253"/>
  <c r="J103"/>
  <c r="BK272"/>
  <c r="J272"/>
  <c r="J104"/>
  <c r="T287"/>
  <c i="10" r="P127"/>
  <c r="R327"/>
  <c r="P361"/>
  <c r="T372"/>
  <c i="12" r="R142"/>
  <c r="R133"/>
  <c r="T160"/>
  <c r="P245"/>
  <c r="R257"/>
  <c r="T341"/>
  <c i="13" r="T185"/>
  <c i="14" r="P125"/>
  <c r="P193"/>
  <c i="16" r="R127"/>
  <c r="R126"/>
  <c i="18" r="R174"/>
  <c i="19" r="R156"/>
  <c i="22" r="BK173"/>
  <c r="J173"/>
  <c r="J98"/>
  <c r="T212"/>
  <c i="23" r="P123"/>
  <c r="R165"/>
  <c r="P216"/>
  <c i="24" r="BK119"/>
  <c r="J119"/>
  <c r="J97"/>
  <c i="2" r="T125"/>
  <c r="T206"/>
  <c i="3" r="BK122"/>
  <c r="J122"/>
  <c r="J99"/>
  <c i="4" r="BK147"/>
  <c r="J147"/>
  <c r="J99"/>
  <c r="R157"/>
  <c r="T313"/>
  <c r="BK826"/>
  <c r="J826"/>
  <c r="J106"/>
  <c r="T1063"/>
  <c r="P1237"/>
  <c r="T1262"/>
  <c r="BK1382"/>
  <c r="J1382"/>
  <c r="J114"/>
  <c r="P1529"/>
  <c r="P1600"/>
  <c r="R1618"/>
  <c r="T1637"/>
  <c r="BK1693"/>
  <c r="J1693"/>
  <c r="J120"/>
  <c r="T1702"/>
  <c r="R1725"/>
  <c r="T1725"/>
  <c i="5" r="T127"/>
  <c r="T126"/>
  <c r="P272"/>
  <c r="BK446"/>
  <c r="J446"/>
  <c r="J103"/>
  <c r="T492"/>
  <c i="6" r="P127"/>
  <c r="T190"/>
  <c r="P415"/>
  <c r="R431"/>
  <c i="7" r="BK135"/>
  <c r="T135"/>
  <c r="BK271"/>
  <c r="J271"/>
  <c r="J102"/>
  <c r="P271"/>
  <c r="BK443"/>
  <c r="J443"/>
  <c r="J105"/>
  <c r="P521"/>
  <c r="R542"/>
  <c i="8" r="BK190"/>
  <c r="J190"/>
  <c r="J101"/>
  <c r="BK239"/>
  <c r="J239"/>
  <c r="J104"/>
  <c r="T259"/>
  <c r="P273"/>
  <c r="P267"/>
  <c r="R280"/>
  <c r="BK334"/>
  <c r="J334"/>
  <c r="J111"/>
  <c r="T334"/>
  <c r="BK390"/>
  <c r="J390"/>
  <c r="J114"/>
  <c r="BK410"/>
  <c r="J410"/>
  <c r="J117"/>
  <c r="T421"/>
  <c r="T416"/>
  <c r="P447"/>
  <c r="P427"/>
  <c r="R464"/>
  <c r="P486"/>
  <c r="P472"/>
  <c r="R491"/>
  <c r="R534"/>
  <c r="R571"/>
  <c r="R540"/>
  <c r="BK587"/>
  <c r="J587"/>
  <c r="J134"/>
  <c i="9" r="T129"/>
  <c r="BK193"/>
  <c r="J193"/>
  <c r="J101"/>
  <c r="P214"/>
  <c r="P272"/>
  <c r="P287"/>
  <c r="R306"/>
  <c i="10" r="BK127"/>
  <c r="J127"/>
  <c r="J99"/>
  <c r="P327"/>
  <c r="R354"/>
  <c r="BK372"/>
  <c r="J372"/>
  <c r="J104"/>
  <c i="12" r="BK245"/>
  <c r="J245"/>
  <c r="J105"/>
  <c r="P280"/>
  <c i="13" r="P127"/>
  <c i="15" r="BK142"/>
  <c r="J142"/>
  <c r="J101"/>
  <c i="17" r="T148"/>
  <c i="18" r="R157"/>
  <c i="19" r="P156"/>
  <c i="23" r="T123"/>
  <c r="P165"/>
  <c r="R216"/>
  <c i="24" r="T150"/>
  <c i="25" r="T170"/>
  <c i="10" r="T127"/>
  <c r="T126"/>
  <c r="BK327"/>
  <c r="J327"/>
  <c r="J101"/>
  <c r="T354"/>
  <c r="P372"/>
  <c i="11" r="R122"/>
  <c r="R121"/>
  <c i="12" r="BK187"/>
  <c r="J187"/>
  <c r="J103"/>
  <c r="R245"/>
  <c r="P303"/>
  <c r="R341"/>
  <c i="13" r="T232"/>
  <c i="14" r="BK125"/>
  <c r="J125"/>
  <c r="J99"/>
  <c r="R193"/>
  <c i="15" r="T132"/>
  <c i="17" r="BK148"/>
  <c r="J148"/>
  <c r="J102"/>
  <c i="18" r="T174"/>
  <c i="19" r="P192"/>
  <c i="20" r="BK137"/>
  <c r="J137"/>
  <c r="J100"/>
  <c i="22" r="BK193"/>
  <c r="J193"/>
  <c r="J100"/>
  <c i="24" r="R150"/>
  <c i="25" r="P157"/>
  <c i="2" r="BK125"/>
  <c r="J125"/>
  <c r="J99"/>
  <c r="P155"/>
  <c r="R206"/>
  <c i="3" r="T122"/>
  <c r="T121"/>
  <c i="4" r="R147"/>
  <c r="T157"/>
  <c r="BK611"/>
  <c r="J611"/>
  <c r="J103"/>
  <c r="P826"/>
  <c r="P1063"/>
  <c r="P1262"/>
  <c r="R1305"/>
  <c r="P1382"/>
  <c r="R1529"/>
  <c r="T1600"/>
  <c r="P1637"/>
  <c r="P1669"/>
  <c r="BK1702"/>
  <c r="J1702"/>
  <c r="J121"/>
  <c r="BK1725"/>
  <c r="J1725"/>
  <c r="J123"/>
  <c r="BK1744"/>
  <c r="J1744"/>
  <c r="J124"/>
  <c i="5" r="BK178"/>
  <c r="J178"/>
  <c r="J100"/>
  <c r="R178"/>
  <c r="R446"/>
  <c i="6" r="BK190"/>
  <c r="J190"/>
  <c r="J100"/>
  <c r="BK320"/>
  <c r="J320"/>
  <c r="J101"/>
  <c r="R415"/>
  <c r="BK431"/>
  <c r="J431"/>
  <c r="J104"/>
  <c i="7" r="T177"/>
  <c r="R271"/>
  <c r="P443"/>
  <c r="R521"/>
  <c r="R533"/>
  <c r="T592"/>
  <c i="8" r="BK177"/>
  <c r="J177"/>
  <c r="J100"/>
  <c r="R177"/>
  <c r="R157"/>
  <c r="BK204"/>
  <c r="J204"/>
  <c r="J102"/>
  <c r="T239"/>
  <c r="T215"/>
  <c r="BK273"/>
  <c r="J273"/>
  <c r="J107"/>
  <c r="P316"/>
  <c r="P288"/>
  <c r="R368"/>
  <c r="R340"/>
  <c r="BK405"/>
  <c r="J405"/>
  <c r="J116"/>
  <c r="P410"/>
  <c r="BK421"/>
  <c r="J421"/>
  <c r="J119"/>
  <c r="R447"/>
  <c r="R427"/>
  <c r="BK464"/>
  <c r="J464"/>
  <c r="J123"/>
  <c r="P491"/>
  <c r="T523"/>
  <c r="T497"/>
  <c r="BK571"/>
  <c r="J571"/>
  <c r="J131"/>
  <c r="P578"/>
  <c r="P587"/>
  <c i="9" r="R129"/>
  <c r="BK214"/>
  <c r="J214"/>
  <c r="J102"/>
  <c r="T253"/>
  <c r="BK306"/>
  <c r="J306"/>
  <c r="J106"/>
  <c i="12" r="T187"/>
  <c r="BK280"/>
  <c r="J280"/>
  <c r="J107"/>
  <c i="13" r="P185"/>
  <c i="14" r="T125"/>
  <c r="T124"/>
  <c r="T236"/>
  <c i="15" r="P125"/>
  <c r="R132"/>
  <c i="16" r="T148"/>
  <c i="17" r="P127"/>
  <c i="18" r="P174"/>
  <c i="19" r="P126"/>
  <c r="P125"/>
  <c i="1" r="AU118"/>
  <c i="19" r="R192"/>
  <c i="20" r="R123"/>
  <c r="R122"/>
  <c r="T137"/>
  <c i="21" r="T125"/>
  <c r="T119"/>
  <c i="22" r="P173"/>
  <c r="T193"/>
  <c i="23" r="R123"/>
  <c r="R122"/>
  <c r="BK165"/>
  <c r="J165"/>
  <c r="J100"/>
  <c r="BK216"/>
  <c r="J216"/>
  <c r="J102"/>
  <c i="24" r="P150"/>
  <c i="25" r="BK120"/>
  <c r="R157"/>
  <c i="26" r="T152"/>
  <c i="21" r="P125"/>
  <c r="P119"/>
  <c i="1" r="AU120"/>
  <c i="22" r="BK126"/>
  <c r="J126"/>
  <c r="J97"/>
  <c r="T173"/>
  <c r="BK212"/>
  <c r="J212"/>
  <c r="J101"/>
  <c i="23" r="BK154"/>
  <c r="J154"/>
  <c r="J98"/>
  <c r="T165"/>
  <c i="24" r="P119"/>
  <c r="R119"/>
  <c r="R118"/>
  <c r="T119"/>
  <c i="25" r="P120"/>
  <c r="P119"/>
  <c i="1" r="AU124"/>
  <c i="25" r="T157"/>
  <c i="26" r="BK120"/>
  <c r="J120"/>
  <c r="J97"/>
  <c r="T136"/>
  <c i="12" r="P142"/>
  <c r="R160"/>
  <c r="BK303"/>
  <c r="J303"/>
  <c r="J108"/>
  <c r="BK341"/>
  <c r="J341"/>
  <c r="J111"/>
  <c i="13" r="R127"/>
  <c i="14" r="R165"/>
  <c r="P236"/>
  <c i="15" r="R142"/>
  <c r="R124"/>
  <c i="16" r="P148"/>
  <c i="18" r="R128"/>
  <c r="R127"/>
  <c i="19" r="BK126"/>
  <c r="J126"/>
  <c r="J99"/>
  <c i="24" r="BK150"/>
  <c r="J150"/>
  <c r="J98"/>
  <c i="25" r="BK157"/>
  <c r="J157"/>
  <c r="J98"/>
  <c r="P170"/>
  <c i="26" r="R120"/>
  <c r="P136"/>
  <c r="P152"/>
  <c i="27" r="T120"/>
  <c r="P146"/>
  <c i="2" r="BK155"/>
  <c r="J155"/>
  <c r="J100"/>
  <c r="P206"/>
  <c i="3" r="P122"/>
  <c r="P121"/>
  <c i="1" r="AU97"/>
  <c i="4" r="P147"/>
  <c r="P157"/>
  <c r="R313"/>
  <c r="T611"/>
  <c r="BK812"/>
  <c r="J812"/>
  <c r="J104"/>
  <c r="P812"/>
  <c r="R812"/>
  <c r="T812"/>
  <c r="BK990"/>
  <c r="J990"/>
  <c r="J107"/>
  <c r="P990"/>
  <c r="R990"/>
  <c r="T990"/>
  <c r="R1237"/>
  <c r="R1262"/>
  <c r="T1305"/>
  <c r="R1382"/>
  <c r="T1529"/>
  <c r="BK1618"/>
  <c r="J1618"/>
  <c r="J117"/>
  <c r="R1637"/>
  <c r="R1669"/>
  <c r="P1702"/>
  <c r="P1725"/>
  <c r="P1744"/>
  <c i="5" r="R127"/>
  <c r="R126"/>
  <c r="BK272"/>
  <c r="J272"/>
  <c r="J101"/>
  <c r="P446"/>
  <c r="R492"/>
  <c i="6" r="T127"/>
  <c r="T126"/>
  <c r="P320"/>
  <c r="T415"/>
  <c i="7" r="R177"/>
  <c r="R131"/>
  <c r="T271"/>
  <c r="R443"/>
  <c r="T521"/>
  <c r="P533"/>
  <c r="P592"/>
  <c i="8" r="P177"/>
  <c r="P157"/>
  <c r="P156"/>
  <c i="1" r="AU103"/>
  <c i="8" r="T177"/>
  <c r="T157"/>
  <c r="R204"/>
  <c r="BK259"/>
  <c r="J259"/>
  <c r="J105"/>
  <c r="T273"/>
  <c r="T267"/>
  <c r="BK316"/>
  <c r="J316"/>
  <c r="J110"/>
  <c r="T368"/>
  <c r="T340"/>
  <c r="R405"/>
  <c r="R396"/>
  <c r="R421"/>
  <c r="R416"/>
  <c r="T454"/>
  <c r="BK523"/>
  <c r="J523"/>
  <c r="J128"/>
  <c i="9" r="T160"/>
  <c r="R193"/>
  <c r="P253"/>
  <c r="T272"/>
  <c r="P306"/>
  <c i="10" r="P208"/>
  <c r="P354"/>
  <c i="11" r="P122"/>
  <c r="P121"/>
  <c i="1" r="AU106"/>
  <c i="12" r="P187"/>
  <c r="R280"/>
  <c i="13" r="R185"/>
  <c i="14" r="BK165"/>
  <c r="J165"/>
  <c r="J100"/>
  <c r="BK236"/>
  <c r="J236"/>
  <c r="J102"/>
  <c i="15" r="P142"/>
  <c i="16" r="T127"/>
  <c r="T126"/>
  <c i="17" r="P148"/>
  <c i="25" r="R120"/>
  <c r="BK170"/>
  <c r="J170"/>
  <c r="J99"/>
  <c i="26" r="T120"/>
  <c r="T119"/>
  <c r="R136"/>
  <c r="BK152"/>
  <c r="J152"/>
  <c r="J99"/>
  <c i="27" r="R120"/>
  <c r="P136"/>
  <c r="T136"/>
  <c r="R146"/>
  <c i="25" r="T120"/>
  <c r="T119"/>
  <c r="R170"/>
  <c i="26" r="P120"/>
  <c r="P119"/>
  <c i="1" r="AU125"/>
  <c i="26" r="BK136"/>
  <c r="J136"/>
  <c r="J98"/>
  <c r="R152"/>
  <c i="27" r="BK120"/>
  <c r="J120"/>
  <c r="J97"/>
  <c r="P120"/>
  <c r="P119"/>
  <c i="1" r="AU126"/>
  <c i="27" r="BK136"/>
  <c r="J136"/>
  <c r="J98"/>
  <c r="R136"/>
  <c r="BK146"/>
  <c r="J146"/>
  <c r="J99"/>
  <c r="T146"/>
  <c i="28" r="BK120"/>
  <c r="J120"/>
  <c r="J97"/>
  <c r="P120"/>
  <c r="R120"/>
  <c r="R119"/>
  <c r="T120"/>
  <c r="BK131"/>
  <c r="J131"/>
  <c r="J99"/>
  <c r="P131"/>
  <c r="R131"/>
  <c r="T131"/>
  <c i="7" r="BK132"/>
  <c r="J132"/>
  <c r="J99"/>
  <c i="8" r="BK267"/>
  <c r="J267"/>
  <c r="J106"/>
  <c r="BK427"/>
  <c r="J427"/>
  <c r="J120"/>
  <c r="BK584"/>
  <c r="J584"/>
  <c r="J133"/>
  <c i="12" r="BK337"/>
  <c r="J337"/>
  <c r="J110"/>
  <c i="22" r="BK189"/>
  <c r="J189"/>
  <c r="J99"/>
  <c i="13" r="BK265"/>
  <c r="J265"/>
  <c r="J102"/>
  <c i="2" r="BK262"/>
  <c r="J262"/>
  <c r="J102"/>
  <c i="5" r="BK442"/>
  <c r="J442"/>
  <c r="J102"/>
  <c i="8" r="BK215"/>
  <c r="J215"/>
  <c r="J103"/>
  <c r="BK540"/>
  <c r="J540"/>
  <c r="J130"/>
  <c i="23" r="BK160"/>
  <c r="J160"/>
  <c r="J99"/>
  <c r="BK212"/>
  <c r="J212"/>
  <c r="J101"/>
  <c i="19" r="BK220"/>
  <c r="J220"/>
  <c r="J103"/>
  <c i="21" r="BK120"/>
  <c r="J120"/>
  <c r="J97"/>
  <c r="BK191"/>
  <c r="J191"/>
  <c r="J99"/>
  <c i="4" r="BK1722"/>
  <c r="J1722"/>
  <c r="J122"/>
  <c i="6" r="BK428"/>
  <c r="J428"/>
  <c r="J103"/>
  <c i="8" r="BK340"/>
  <c r="J340"/>
  <c r="J112"/>
  <c i="12" r="BK241"/>
  <c r="J241"/>
  <c r="J104"/>
  <c i="13" r="BK270"/>
  <c r="J270"/>
  <c r="J103"/>
  <c i="12" r="BK134"/>
  <c r="J134"/>
  <c r="J99"/>
  <c i="13" r="BK275"/>
  <c r="J275"/>
  <c r="J104"/>
  <c i="8" r="BK157"/>
  <c r="BK156"/>
  <c r="J156"/>
  <c r="J98"/>
  <c r="BK288"/>
  <c r="J288"/>
  <c r="J109"/>
  <c i="12" r="BK330"/>
  <c r="J330"/>
  <c r="J109"/>
  <c i="22" r="BK243"/>
  <c r="J243"/>
  <c r="J104"/>
  <c i="4" r="BK301"/>
  <c r="J301"/>
  <c r="J101"/>
  <c i="8" r="BK497"/>
  <c r="J497"/>
  <c r="J127"/>
  <c i="22" r="BK235"/>
  <c r="J235"/>
  <c r="J102"/>
  <c r="BK239"/>
  <c r="J239"/>
  <c r="J103"/>
  <c r="BK247"/>
  <c r="J247"/>
  <c r="J105"/>
  <c i="4" r="BK822"/>
  <c r="J822"/>
  <c r="J105"/>
  <c r="BK1234"/>
  <c r="J1234"/>
  <c r="J109"/>
  <c i="8" r="BK396"/>
  <c r="J396"/>
  <c r="J115"/>
  <c r="BK416"/>
  <c r="J416"/>
  <c r="J118"/>
  <c r="BK472"/>
  <c r="J472"/>
  <c r="J124"/>
  <c i="28" r="BK127"/>
  <c r="J127"/>
  <c r="J98"/>
  <c r="E85"/>
  <c r="BE121"/>
  <c r="BE124"/>
  <c i="27" r="BK119"/>
  <c r="J119"/>
  <c i="28" r="J89"/>
  <c r="F92"/>
  <c r="BE128"/>
  <c r="BE132"/>
  <c r="BE135"/>
  <c i="27" r="J113"/>
  <c r="BE121"/>
  <c r="BE147"/>
  <c r="E85"/>
  <c r="F92"/>
  <c r="BE127"/>
  <c r="BE130"/>
  <c r="BE133"/>
  <c r="BE140"/>
  <c r="BE143"/>
  <c r="BE150"/>
  <c r="BE156"/>
  <c i="26" r="BK119"/>
  <c r="J119"/>
  <c i="27" r="BE124"/>
  <c r="BE137"/>
  <c r="BE153"/>
  <c r="BE159"/>
  <c i="26" r="J89"/>
  <c r="BE121"/>
  <c r="BE133"/>
  <c r="BE137"/>
  <c i="25" r="J120"/>
  <c r="J97"/>
  <c i="26" r="F92"/>
  <c r="E109"/>
  <c r="BE124"/>
  <c r="BE143"/>
  <c r="BE156"/>
  <c r="BE127"/>
  <c r="BE130"/>
  <c r="BE140"/>
  <c r="BE146"/>
  <c r="BE149"/>
  <c r="BE153"/>
  <c r="BE159"/>
  <c r="BE162"/>
  <c i="25" r="J89"/>
  <c r="BE121"/>
  <c r="BE127"/>
  <c r="E85"/>
  <c r="F92"/>
  <c r="BE136"/>
  <c r="BE139"/>
  <c r="BE167"/>
  <c r="BE130"/>
  <c r="BE154"/>
  <c r="BE158"/>
  <c r="BE177"/>
  <c r="BE180"/>
  <c r="BE183"/>
  <c r="BE186"/>
  <c r="BE189"/>
  <c i="24" r="BK118"/>
  <c r="J118"/>
  <c r="J96"/>
  <c i="25" r="BE124"/>
  <c r="BE133"/>
  <c r="BE142"/>
  <c r="BE145"/>
  <c r="BE151"/>
  <c r="BE161"/>
  <c r="BE174"/>
  <c r="BE148"/>
  <c r="BE164"/>
  <c r="BE171"/>
  <c i="23" r="J123"/>
  <c r="J97"/>
  <c i="24" r="J89"/>
  <c r="BE135"/>
  <c r="BE139"/>
  <c r="BE157"/>
  <c r="BE163"/>
  <c r="BE167"/>
  <c r="BE169"/>
  <c r="BE179"/>
  <c r="BE185"/>
  <c r="F92"/>
  <c r="BE124"/>
  <c r="BE147"/>
  <c r="BE151"/>
  <c r="BE153"/>
  <c r="BE165"/>
  <c r="BE181"/>
  <c r="BE183"/>
  <c r="BE193"/>
  <c r="BE197"/>
  <c r="E85"/>
  <c r="BE130"/>
  <c r="BE155"/>
  <c r="BE159"/>
  <c r="BE173"/>
  <c r="BE175"/>
  <c r="BE177"/>
  <c r="BE187"/>
  <c r="BE191"/>
  <c r="BE195"/>
  <c r="BE120"/>
  <c r="BE143"/>
  <c r="BE161"/>
  <c r="BE171"/>
  <c r="BE189"/>
  <c r="BE199"/>
  <c r="BE201"/>
  <c i="23" r="E85"/>
  <c r="BE128"/>
  <c r="BE158"/>
  <c i="22" r="BK125"/>
  <c r="J125"/>
  <c i="23" r="J116"/>
  <c r="F119"/>
  <c r="BE155"/>
  <c r="BE200"/>
  <c r="BE217"/>
  <c r="BE225"/>
  <c r="BE134"/>
  <c r="BE147"/>
  <c r="BE172"/>
  <c r="BE187"/>
  <c r="BE191"/>
  <c r="BE203"/>
  <c r="BE213"/>
  <c r="BE219"/>
  <c r="BE221"/>
  <c r="BE143"/>
  <c r="BE151"/>
  <c r="BE166"/>
  <c r="BE175"/>
  <c r="BE194"/>
  <c r="BE230"/>
  <c r="BE124"/>
  <c r="BE138"/>
  <c r="BE161"/>
  <c r="BE178"/>
  <c r="BE184"/>
  <c r="BE206"/>
  <c r="BE223"/>
  <c r="BE227"/>
  <c r="BE169"/>
  <c r="BE181"/>
  <c r="BE189"/>
  <c r="BE197"/>
  <c r="BE209"/>
  <c i="22" r="J89"/>
  <c r="E115"/>
  <c r="BE145"/>
  <c r="BE151"/>
  <c r="BE170"/>
  <c r="BE190"/>
  <c r="BE205"/>
  <c r="BE240"/>
  <c r="BE135"/>
  <c r="BE167"/>
  <c r="BE174"/>
  <c r="BE183"/>
  <c r="BE194"/>
  <c r="BE197"/>
  <c r="BE221"/>
  <c r="BE236"/>
  <c r="F92"/>
  <c r="BE138"/>
  <c r="BE142"/>
  <c r="BE147"/>
  <c r="BE177"/>
  <c r="BE180"/>
  <c r="BE216"/>
  <c r="BE229"/>
  <c r="BE213"/>
  <c r="BE219"/>
  <c r="BE223"/>
  <c r="BE127"/>
  <c i="21" r="BK119"/>
  <c r="J119"/>
  <c r="J96"/>
  <c i="22" r="BE154"/>
  <c r="BE162"/>
  <c r="BE186"/>
  <c r="BE201"/>
  <c r="BE208"/>
  <c r="BE226"/>
  <c r="BE232"/>
  <c r="BE244"/>
  <c r="BE248"/>
  <c i="21" r="J113"/>
  <c r="BE121"/>
  <c r="BE126"/>
  <c r="F116"/>
  <c r="BE129"/>
  <c r="BE138"/>
  <c r="BE144"/>
  <c r="BE183"/>
  <c r="BE131"/>
  <c r="BE156"/>
  <c r="BE165"/>
  <c r="BE133"/>
  <c r="BE147"/>
  <c r="BE177"/>
  <c r="BE185"/>
  <c r="E85"/>
  <c r="BE136"/>
  <c r="BE141"/>
  <c r="BE174"/>
  <c r="BE180"/>
  <c r="BE188"/>
  <c r="BE192"/>
  <c i="20" r="BE124"/>
  <c r="E85"/>
  <c r="J91"/>
  <c r="BE130"/>
  <c r="BE134"/>
  <c r="BE138"/>
  <c r="F94"/>
  <c r="BE141"/>
  <c r="BE127"/>
  <c i="19" r="E85"/>
  <c r="F94"/>
  <c r="BE147"/>
  <c r="BE153"/>
  <c r="BE157"/>
  <c r="BE137"/>
  <c r="BE141"/>
  <c r="BE150"/>
  <c r="BE164"/>
  <c r="BE184"/>
  <c r="BE201"/>
  <c r="BE207"/>
  <c r="J119"/>
  <c r="BE144"/>
  <c r="BE179"/>
  <c r="BE193"/>
  <c r="BE204"/>
  <c i="18" r="BK127"/>
  <c r="J127"/>
  <c i="19" r="BE134"/>
  <c r="BE174"/>
  <c r="BE127"/>
  <c r="BE130"/>
  <c r="BE161"/>
  <c r="BE196"/>
  <c r="BE199"/>
  <c r="BE210"/>
  <c r="BE221"/>
  <c i="18" r="BE153"/>
  <c i="17" r="BK126"/>
  <c r="J126"/>
  <c r="J100"/>
  <c i="18" r="J93"/>
  <c r="F124"/>
  <c r="BE175"/>
  <c r="E113"/>
  <c r="BE131"/>
  <c r="BE158"/>
  <c r="BE183"/>
  <c r="BE195"/>
  <c r="BE129"/>
  <c r="BE137"/>
  <c r="BE141"/>
  <c r="BE147"/>
  <c r="BE155"/>
  <c r="BE166"/>
  <c r="BE168"/>
  <c r="BE133"/>
  <c r="BE139"/>
  <c r="BE151"/>
  <c r="BE160"/>
  <c r="BE164"/>
  <c r="BE170"/>
  <c r="BE177"/>
  <c r="BE189"/>
  <c r="BE201"/>
  <c r="BE135"/>
  <c r="BE143"/>
  <c r="BE162"/>
  <c r="BE172"/>
  <c r="BE181"/>
  <c r="BE185"/>
  <c r="BE193"/>
  <c r="BE203"/>
  <c r="BE207"/>
  <c r="BE145"/>
  <c r="BE149"/>
  <c r="BE179"/>
  <c r="BE187"/>
  <c r="BE191"/>
  <c r="BE197"/>
  <c r="BE199"/>
  <c r="BE205"/>
  <c i="17" r="E112"/>
  <c r="BE132"/>
  <c r="BE134"/>
  <c r="BE136"/>
  <c r="BE146"/>
  <c r="BE155"/>
  <c r="BE157"/>
  <c r="BE161"/>
  <c r="BE165"/>
  <c r="BE173"/>
  <c r="BE175"/>
  <c i="16" r="BK126"/>
  <c r="J126"/>
  <c i="17" r="J93"/>
  <c r="BE130"/>
  <c r="BE153"/>
  <c r="BE183"/>
  <c r="BE203"/>
  <c r="BE207"/>
  <c r="BE138"/>
  <c r="BE167"/>
  <c r="BE191"/>
  <c r="BE197"/>
  <c r="BE199"/>
  <c r="BE140"/>
  <c r="BE142"/>
  <c r="BE144"/>
  <c r="BE159"/>
  <c r="BE163"/>
  <c r="BE171"/>
  <c r="BE177"/>
  <c r="BE181"/>
  <c r="BE189"/>
  <c r="BE209"/>
  <c r="F96"/>
  <c r="BE128"/>
  <c r="BE149"/>
  <c r="BE151"/>
  <c r="BE169"/>
  <c r="BE179"/>
  <c r="BE185"/>
  <c r="BE187"/>
  <c r="BE193"/>
  <c r="BE195"/>
  <c r="BE201"/>
  <c r="BE205"/>
  <c i="16" r="E85"/>
  <c r="F96"/>
  <c r="BE144"/>
  <c r="J93"/>
  <c r="BE136"/>
  <c r="BE161"/>
  <c r="BE169"/>
  <c r="BE171"/>
  <c r="BE132"/>
  <c r="BE134"/>
  <c r="BE138"/>
  <c r="BE142"/>
  <c r="BE163"/>
  <c r="BE175"/>
  <c i="15" r="J125"/>
  <c r="J99"/>
  <c i="16" r="BE128"/>
  <c r="BE140"/>
  <c r="BE146"/>
  <c r="BE151"/>
  <c r="BE153"/>
  <c r="BE155"/>
  <c r="BE159"/>
  <c r="BE165"/>
  <c r="BE177"/>
  <c r="BE130"/>
  <c r="BE149"/>
  <c r="BE157"/>
  <c r="BE167"/>
  <c r="BE173"/>
  <c r="BE179"/>
  <c i="14" r="BK124"/>
  <c r="J124"/>
  <c i="15" r="BE133"/>
  <c r="BE143"/>
  <c r="BE149"/>
  <c r="J91"/>
  <c r="F94"/>
  <c r="BE126"/>
  <c r="BE139"/>
  <c r="BE155"/>
  <c r="E85"/>
  <c r="BE136"/>
  <c r="BE161"/>
  <c r="BE129"/>
  <c r="BE146"/>
  <c r="BE152"/>
  <c r="BE158"/>
  <c r="BE165"/>
  <c r="BE168"/>
  <c i="14" r="E85"/>
  <c r="F94"/>
  <c r="J118"/>
  <c r="BE147"/>
  <c r="BE156"/>
  <c r="BE184"/>
  <c r="BE215"/>
  <c r="BE233"/>
  <c r="BE246"/>
  <c r="BE126"/>
  <c r="BE135"/>
  <c r="BE138"/>
  <c r="BE150"/>
  <c r="BE153"/>
  <c r="BE187"/>
  <c r="BE197"/>
  <c r="BE203"/>
  <c r="BE206"/>
  <c r="BE209"/>
  <c r="BE218"/>
  <c r="BE230"/>
  <c r="BE243"/>
  <c i="13" r="BK126"/>
  <c r="J126"/>
  <c r="J98"/>
  <c i="14" r="BE132"/>
  <c r="BE141"/>
  <c r="BE144"/>
  <c r="BE166"/>
  <c r="BE181"/>
  <c r="BE190"/>
  <c r="BE224"/>
  <c r="BE227"/>
  <c r="BE237"/>
  <c r="BE162"/>
  <c r="BE172"/>
  <c r="BE200"/>
  <c r="BE212"/>
  <c r="BE240"/>
  <c r="BE129"/>
  <c r="BE159"/>
  <c r="BE169"/>
  <c r="BE175"/>
  <c r="BE178"/>
  <c r="BE194"/>
  <c r="BE221"/>
  <c i="13" r="E114"/>
  <c r="J120"/>
  <c r="BE152"/>
  <c r="BE165"/>
  <c r="BE168"/>
  <c r="BE172"/>
  <c r="F123"/>
  <c r="BE128"/>
  <c r="BE141"/>
  <c r="BE178"/>
  <c r="BE182"/>
  <c r="BE199"/>
  <c r="BE216"/>
  <c r="BE157"/>
  <c r="BE175"/>
  <c r="BE186"/>
  <c r="BE213"/>
  <c r="BE227"/>
  <c r="BE233"/>
  <c r="BE241"/>
  <c r="BE271"/>
  <c r="BE266"/>
  <c r="BE133"/>
  <c r="BE251"/>
  <c r="BE254"/>
  <c r="BE259"/>
  <c r="BE276"/>
  <c i="12" r="F94"/>
  <c r="BE143"/>
  <c r="BE153"/>
  <c i="11" r="J122"/>
  <c r="J99"/>
  <c i="12" r="E85"/>
  <c r="BE135"/>
  <c r="BE202"/>
  <c r="BE165"/>
  <c r="BE171"/>
  <c r="BE193"/>
  <c r="BE209"/>
  <c r="BE234"/>
  <c r="BE239"/>
  <c r="BE258"/>
  <c r="BE167"/>
  <c r="BE184"/>
  <c r="BE215"/>
  <c r="BE228"/>
  <c r="BE231"/>
  <c r="BE246"/>
  <c r="BE254"/>
  <c r="BE264"/>
  <c r="BE290"/>
  <c r="BE300"/>
  <c r="BE310"/>
  <c r="BE150"/>
  <c r="BE175"/>
  <c r="BE181"/>
  <c r="BE195"/>
  <c r="BE226"/>
  <c r="BE281"/>
  <c r="BE345"/>
  <c r="BE348"/>
  <c r="BE351"/>
  <c r="BE158"/>
  <c r="BE178"/>
  <c r="BE277"/>
  <c r="BE285"/>
  <c r="BE304"/>
  <c r="BE315"/>
  <c r="BE331"/>
  <c r="J91"/>
  <c r="BE147"/>
  <c r="BE156"/>
  <c r="BE224"/>
  <c r="BE237"/>
  <c r="BE250"/>
  <c r="BE267"/>
  <c r="BE295"/>
  <c r="BE322"/>
  <c r="BE161"/>
  <c r="BE188"/>
  <c r="BE217"/>
  <c r="BE242"/>
  <c r="BE274"/>
  <c r="BE307"/>
  <c r="BE313"/>
  <c r="BE319"/>
  <c r="BE327"/>
  <c r="BE338"/>
  <c r="BE325"/>
  <c r="BE342"/>
  <c i="10" r="BK126"/>
  <c r="J126"/>
  <c i="11" r="F118"/>
  <c r="BE133"/>
  <c r="BE155"/>
  <c r="BE131"/>
  <c r="BE151"/>
  <c r="BE125"/>
  <c r="BE135"/>
  <c r="BE149"/>
  <c r="BE157"/>
  <c r="E85"/>
  <c r="BE123"/>
  <c r="BE127"/>
  <c r="BE141"/>
  <c r="BE145"/>
  <c r="BE161"/>
  <c r="BE163"/>
  <c r="BE169"/>
  <c r="BE171"/>
  <c r="J115"/>
  <c r="BE129"/>
  <c r="BE137"/>
  <c r="BE139"/>
  <c r="BE147"/>
  <c r="BE143"/>
  <c r="BE153"/>
  <c r="BE159"/>
  <c r="BE165"/>
  <c r="BE167"/>
  <c i="10" r="J120"/>
  <c r="BE134"/>
  <c r="BE140"/>
  <c r="BE144"/>
  <c r="BE160"/>
  <c r="BE174"/>
  <c r="BE190"/>
  <c r="BE194"/>
  <c r="BE198"/>
  <c r="E114"/>
  <c r="BE132"/>
  <c r="BE168"/>
  <c r="BE176"/>
  <c r="BE184"/>
  <c r="BE206"/>
  <c r="BE152"/>
  <c r="BE156"/>
  <c r="BE162"/>
  <c r="BE166"/>
  <c r="BE178"/>
  <c r="BE188"/>
  <c r="BE192"/>
  <c r="BE202"/>
  <c r="BE211"/>
  <c r="BE233"/>
  <c r="BE235"/>
  <c r="BE243"/>
  <c r="BE247"/>
  <c r="BE249"/>
  <c r="BE251"/>
  <c r="BE255"/>
  <c r="BE259"/>
  <c i="9" r="BK128"/>
  <c r="J128"/>
  <c i="10" r="F94"/>
  <c r="BE130"/>
  <c r="BE142"/>
  <c r="BE170"/>
  <c r="BE180"/>
  <c r="BE204"/>
  <c r="BE217"/>
  <c r="BE227"/>
  <c r="BE231"/>
  <c r="BE237"/>
  <c r="BE239"/>
  <c r="BE263"/>
  <c r="BE271"/>
  <c r="BE281"/>
  <c r="BE245"/>
  <c r="BE277"/>
  <c r="BE323"/>
  <c r="BE128"/>
  <c r="BE146"/>
  <c r="BE154"/>
  <c r="BE164"/>
  <c r="BE172"/>
  <c r="BE186"/>
  <c r="BE196"/>
  <c r="BE200"/>
  <c r="BE213"/>
  <c r="BE219"/>
  <c r="BE225"/>
  <c r="BE229"/>
  <c r="BE257"/>
  <c r="BE261"/>
  <c r="BE289"/>
  <c r="BE291"/>
  <c r="BE340"/>
  <c r="BE359"/>
  <c r="BE317"/>
  <c r="BE325"/>
  <c r="BE332"/>
  <c r="BE334"/>
  <c r="BE338"/>
  <c r="BE352"/>
  <c r="BE368"/>
  <c r="BE370"/>
  <c r="BE265"/>
  <c r="BE267"/>
  <c r="BE279"/>
  <c r="BE283"/>
  <c r="BE287"/>
  <c r="BE295"/>
  <c r="BE303"/>
  <c r="BE305"/>
  <c r="BE309"/>
  <c r="BE321"/>
  <c r="BE344"/>
  <c r="BE348"/>
  <c r="BE357"/>
  <c r="BE364"/>
  <c r="BE366"/>
  <c r="BE373"/>
  <c r="BE375"/>
  <c r="BE285"/>
  <c r="BE293"/>
  <c r="BE299"/>
  <c r="BE328"/>
  <c r="BE342"/>
  <c r="BE346"/>
  <c r="BE350"/>
  <c r="BE362"/>
  <c r="BE136"/>
  <c r="BE138"/>
  <c r="BE148"/>
  <c r="BE150"/>
  <c r="BE158"/>
  <c r="BE182"/>
  <c r="BE209"/>
  <c r="BE215"/>
  <c r="BE221"/>
  <c r="BE223"/>
  <c r="BE241"/>
  <c r="BE253"/>
  <c r="BE269"/>
  <c r="BE273"/>
  <c r="BE275"/>
  <c r="BE297"/>
  <c r="BE301"/>
  <c r="BE307"/>
  <c r="BE311"/>
  <c r="BE313"/>
  <c r="BE315"/>
  <c r="BE319"/>
  <c r="BE330"/>
  <c r="BE336"/>
  <c r="BE355"/>
  <c i="8" r="J157"/>
  <c r="J99"/>
  <c i="9" r="J91"/>
  <c r="E116"/>
  <c r="BE152"/>
  <c r="BE198"/>
  <c r="BE202"/>
  <c r="BE212"/>
  <c r="BE223"/>
  <c r="BE130"/>
  <c r="BE132"/>
  <c r="BE134"/>
  <c r="BE142"/>
  <c r="BE154"/>
  <c r="BE161"/>
  <c r="BE165"/>
  <c r="BE181"/>
  <c r="BE191"/>
  <c r="BE217"/>
  <c r="BE221"/>
  <c r="BE237"/>
  <c r="BE262"/>
  <c r="F94"/>
  <c r="BE156"/>
  <c r="BE158"/>
  <c r="BE173"/>
  <c r="BE179"/>
  <c r="BE189"/>
  <c r="BE194"/>
  <c r="BE196"/>
  <c r="BE200"/>
  <c r="BE206"/>
  <c r="BE210"/>
  <c r="BE215"/>
  <c r="BE219"/>
  <c r="BE225"/>
  <c r="BE239"/>
  <c r="BE243"/>
  <c r="BE249"/>
  <c r="BE251"/>
  <c r="BE260"/>
  <c r="BE270"/>
  <c r="BE279"/>
  <c r="BE281"/>
  <c r="BE294"/>
  <c r="BE136"/>
  <c r="BE140"/>
  <c r="BE163"/>
  <c r="BE175"/>
  <c r="BE185"/>
  <c r="BE204"/>
  <c r="BE208"/>
  <c r="BE227"/>
  <c r="BE235"/>
  <c r="BE241"/>
  <c r="BE247"/>
  <c r="BE254"/>
  <c r="BE268"/>
  <c r="BE273"/>
  <c r="BE283"/>
  <c r="BE285"/>
  <c r="BE290"/>
  <c r="BE302"/>
  <c r="BE304"/>
  <c r="BE307"/>
  <c r="BE309"/>
  <c r="BE315"/>
  <c r="BE146"/>
  <c r="BE150"/>
  <c r="BE169"/>
  <c r="BE183"/>
  <c r="BE187"/>
  <c r="BE229"/>
  <c r="BE231"/>
  <c r="BE245"/>
  <c r="BE256"/>
  <c r="BE258"/>
  <c r="BE264"/>
  <c r="BE266"/>
  <c r="BE275"/>
  <c r="BE277"/>
  <c r="BE288"/>
  <c r="BE292"/>
  <c r="BE296"/>
  <c r="BE300"/>
  <c r="BE317"/>
  <c r="BE319"/>
  <c r="BE321"/>
  <c r="BE138"/>
  <c r="BE144"/>
  <c r="BE148"/>
  <c r="BE167"/>
  <c r="BE171"/>
  <c r="BE177"/>
  <c r="BE233"/>
  <c r="BE298"/>
  <c r="BE311"/>
  <c r="BE313"/>
  <c i="8" r="J91"/>
  <c r="E144"/>
  <c r="BE186"/>
  <c r="BE191"/>
  <c r="BE199"/>
  <c r="BE207"/>
  <c r="BE218"/>
  <c r="BE221"/>
  <c r="BE262"/>
  <c r="BE265"/>
  <c r="BE276"/>
  <c r="BE289"/>
  <c r="BE166"/>
  <c r="BE168"/>
  <c r="BE178"/>
  <c r="BE195"/>
  <c r="BE223"/>
  <c r="BE278"/>
  <c r="BE305"/>
  <c r="BE309"/>
  <c r="BE314"/>
  <c r="BE319"/>
  <c r="BE323"/>
  <c r="BE327"/>
  <c r="BE164"/>
  <c r="BE175"/>
  <c r="BE244"/>
  <c r="BE257"/>
  <c r="BE281"/>
  <c r="BE296"/>
  <c r="BE330"/>
  <c r="BE381"/>
  <c r="BE411"/>
  <c r="BE373"/>
  <c r="BE377"/>
  <c r="BE401"/>
  <c r="BE425"/>
  <c r="BE448"/>
  <c r="BE406"/>
  <c r="BE417"/>
  <c r="BE422"/>
  <c r="BE428"/>
  <c r="BE432"/>
  <c r="BE434"/>
  <c r="BE438"/>
  <c r="BE477"/>
  <c r="BE489"/>
  <c r="F153"/>
  <c r="BE180"/>
  <c r="BE182"/>
  <c r="BE211"/>
  <c r="BE230"/>
  <c r="BE234"/>
  <c r="BE271"/>
  <c r="BE283"/>
  <c r="BE286"/>
  <c r="BE436"/>
  <c r="BE459"/>
  <c r="BE465"/>
  <c r="BE467"/>
  <c r="BE470"/>
  <c r="BE481"/>
  <c r="BE492"/>
  <c r="BE500"/>
  <c r="BE506"/>
  <c r="BE528"/>
  <c r="BE498"/>
  <c r="BE509"/>
  <c r="BE517"/>
  <c r="BE530"/>
  <c r="BE547"/>
  <c r="BE158"/>
  <c r="BE184"/>
  <c r="BE205"/>
  <c r="BE209"/>
  <c r="BE237"/>
  <c r="BE242"/>
  <c r="BE248"/>
  <c r="BE252"/>
  <c r="BE317"/>
  <c r="BE462"/>
  <c r="BE567"/>
  <c i="7" r="J135"/>
  <c r="J100"/>
  <c i="8" r="BE160"/>
  <c r="BE172"/>
  <c r="BE188"/>
  <c r="BE193"/>
  <c r="BE197"/>
  <c r="BE225"/>
  <c r="BE232"/>
  <c r="BE332"/>
  <c r="BE346"/>
  <c r="BE369"/>
  <c r="BE371"/>
  <c r="BE394"/>
  <c r="BE440"/>
  <c r="BE445"/>
  <c r="BE452"/>
  <c r="BE473"/>
  <c r="BE495"/>
  <c r="BE541"/>
  <c r="BE543"/>
  <c r="BE554"/>
  <c r="BE565"/>
  <c r="BE579"/>
  <c r="BE170"/>
  <c r="BE201"/>
  <c r="BE213"/>
  <c r="BE216"/>
  <c r="BE227"/>
  <c r="BE240"/>
  <c r="BE246"/>
  <c r="BE250"/>
  <c r="BE274"/>
  <c r="BE292"/>
  <c r="BE294"/>
  <c r="BE325"/>
  <c r="BE341"/>
  <c r="BE351"/>
  <c r="BE363"/>
  <c r="BE366"/>
  <c r="BE442"/>
  <c r="BE450"/>
  <c r="BE457"/>
  <c r="BE479"/>
  <c r="BE484"/>
  <c r="BE502"/>
  <c r="BE515"/>
  <c r="BE535"/>
  <c r="BE556"/>
  <c r="BE576"/>
  <c r="BE606"/>
  <c r="BE519"/>
  <c r="BE521"/>
  <c r="BE526"/>
  <c r="BE538"/>
  <c r="BE551"/>
  <c r="BE563"/>
  <c r="BE572"/>
  <c r="BE582"/>
  <c r="BE588"/>
  <c r="BE592"/>
  <c r="BE600"/>
  <c r="BE604"/>
  <c r="BE255"/>
  <c r="BE260"/>
  <c r="BE268"/>
  <c r="BE298"/>
  <c r="BE303"/>
  <c r="BE321"/>
  <c r="BE348"/>
  <c r="BE353"/>
  <c r="BE355"/>
  <c r="BE357"/>
  <c r="BE383"/>
  <c r="BE403"/>
  <c r="BE408"/>
  <c r="BE419"/>
  <c r="BE430"/>
  <c r="BE455"/>
  <c r="BE475"/>
  <c r="BE487"/>
  <c r="BE504"/>
  <c r="BE511"/>
  <c r="BE513"/>
  <c r="BE524"/>
  <c r="BE532"/>
  <c r="BE545"/>
  <c r="BE559"/>
  <c r="BE561"/>
  <c r="BE574"/>
  <c r="BE585"/>
  <c r="BE590"/>
  <c r="BE594"/>
  <c r="BE598"/>
  <c r="BE608"/>
  <c r="BE610"/>
  <c r="BE612"/>
  <c r="BE614"/>
  <c r="BE162"/>
  <c r="BE300"/>
  <c r="BE307"/>
  <c r="BE311"/>
  <c r="BE335"/>
  <c r="BE338"/>
  <c r="BE343"/>
  <c r="BE359"/>
  <c r="BE361"/>
  <c r="BE375"/>
  <c r="BE379"/>
  <c r="BE386"/>
  <c r="BE388"/>
  <c r="BE391"/>
  <c r="BE397"/>
  <c r="BE399"/>
  <c r="BE414"/>
  <c r="BE549"/>
  <c r="BE569"/>
  <c r="BE596"/>
  <c r="BE602"/>
  <c i="6" r="J127"/>
  <c r="J99"/>
  <c i="7" r="F94"/>
  <c r="BE140"/>
  <c r="J91"/>
  <c r="BE133"/>
  <c r="BE138"/>
  <c r="BE142"/>
  <c r="BE148"/>
  <c r="BE162"/>
  <c r="BE175"/>
  <c r="BE183"/>
  <c r="BE196"/>
  <c r="BE217"/>
  <c r="BE136"/>
  <c r="BE146"/>
  <c r="BE154"/>
  <c r="BE156"/>
  <c r="BE160"/>
  <c r="BE164"/>
  <c r="BE180"/>
  <c r="BE205"/>
  <c r="BE223"/>
  <c r="E85"/>
  <c r="BE150"/>
  <c r="BE152"/>
  <c r="BE158"/>
  <c r="BE185"/>
  <c r="BE194"/>
  <c r="BE213"/>
  <c r="BE225"/>
  <c r="BE233"/>
  <c r="BE144"/>
  <c r="BE187"/>
  <c r="BE198"/>
  <c r="BE211"/>
  <c r="BE219"/>
  <c r="BE227"/>
  <c r="BE231"/>
  <c r="BE259"/>
  <c r="BE269"/>
  <c r="BE272"/>
  <c r="BE274"/>
  <c r="BE282"/>
  <c r="BE357"/>
  <c r="BE385"/>
  <c r="BE413"/>
  <c r="BE427"/>
  <c r="BE431"/>
  <c r="BE441"/>
  <c r="BE168"/>
  <c r="BE178"/>
  <c r="BE189"/>
  <c r="BE203"/>
  <c r="BE209"/>
  <c r="BE215"/>
  <c r="BE229"/>
  <c r="BE235"/>
  <c r="BE237"/>
  <c r="BE240"/>
  <c r="BE242"/>
  <c r="BE244"/>
  <c r="BE247"/>
  <c r="BE249"/>
  <c r="BE251"/>
  <c r="BE253"/>
  <c r="BE263"/>
  <c r="BE295"/>
  <c r="BE305"/>
  <c r="BE307"/>
  <c r="BE333"/>
  <c r="BE343"/>
  <c r="BE347"/>
  <c r="BE397"/>
  <c r="BE399"/>
  <c r="BE405"/>
  <c r="BE408"/>
  <c r="BE436"/>
  <c r="BE446"/>
  <c r="BE452"/>
  <c r="BE486"/>
  <c r="BE503"/>
  <c r="BE513"/>
  <c r="BE519"/>
  <c r="BE526"/>
  <c r="BE536"/>
  <c r="BE543"/>
  <c r="BE559"/>
  <c r="BE571"/>
  <c r="BE587"/>
  <c r="BE595"/>
  <c r="BE599"/>
  <c r="BE607"/>
  <c r="BE297"/>
  <c r="BE323"/>
  <c r="BE327"/>
  <c r="BE335"/>
  <c r="BE341"/>
  <c r="BE349"/>
  <c r="BE359"/>
  <c r="BE361"/>
  <c r="BE363"/>
  <c r="BE375"/>
  <c r="BE387"/>
  <c r="BE391"/>
  <c r="BE403"/>
  <c r="BE417"/>
  <c r="BE422"/>
  <c r="BE425"/>
  <c r="BE438"/>
  <c r="BE458"/>
  <c r="BE466"/>
  <c r="BE472"/>
  <c r="BE474"/>
  <c r="BE478"/>
  <c r="BE482"/>
  <c r="BE484"/>
  <c r="BE488"/>
  <c r="BE490"/>
  <c r="BE492"/>
  <c r="BE497"/>
  <c r="BE501"/>
  <c r="BE509"/>
  <c r="BE516"/>
  <c r="BE522"/>
  <c r="BE531"/>
  <c r="BE540"/>
  <c r="BE545"/>
  <c r="BE557"/>
  <c r="BE569"/>
  <c r="BE579"/>
  <c r="BE605"/>
  <c r="BE609"/>
  <c r="BE617"/>
  <c r="BE625"/>
  <c r="BE261"/>
  <c r="BE278"/>
  <c r="BE284"/>
  <c r="BE290"/>
  <c r="BE299"/>
  <c r="BE301"/>
  <c r="BE311"/>
  <c r="BE316"/>
  <c r="BE319"/>
  <c r="BE325"/>
  <c r="BE355"/>
  <c r="BE365"/>
  <c r="BE367"/>
  <c r="BE369"/>
  <c r="BE373"/>
  <c r="BE377"/>
  <c r="BE379"/>
  <c r="BE383"/>
  <c r="BE395"/>
  <c r="BE415"/>
  <c r="BE429"/>
  <c r="BE448"/>
  <c r="BE462"/>
  <c r="BE470"/>
  <c r="BE476"/>
  <c r="BE480"/>
  <c r="BE495"/>
  <c r="BE507"/>
  <c r="BE511"/>
  <c r="BE528"/>
  <c r="BE561"/>
  <c r="BE565"/>
  <c r="BE583"/>
  <c r="BE593"/>
  <c r="BE597"/>
  <c r="BE166"/>
  <c r="BE170"/>
  <c r="BE172"/>
  <c r="BE191"/>
  <c r="BE201"/>
  <c r="BE207"/>
  <c r="BE221"/>
  <c r="BE551"/>
  <c r="BE553"/>
  <c r="BE563"/>
  <c r="BE567"/>
  <c r="BE577"/>
  <c r="BE581"/>
  <c r="BE585"/>
  <c r="BE590"/>
  <c r="BE601"/>
  <c r="BE615"/>
  <c r="BE619"/>
  <c r="BE621"/>
  <c r="BE623"/>
  <c r="BE255"/>
  <c r="BE280"/>
  <c r="BE303"/>
  <c r="BE309"/>
  <c r="BE313"/>
  <c r="BE321"/>
  <c r="BE329"/>
  <c r="BE339"/>
  <c r="BE345"/>
  <c r="BE351"/>
  <c r="BE371"/>
  <c r="BE381"/>
  <c r="BE393"/>
  <c r="BE419"/>
  <c r="BE433"/>
  <c r="BE444"/>
  <c r="BE454"/>
  <c r="BE456"/>
  <c r="BE464"/>
  <c r="BE468"/>
  <c r="BE499"/>
  <c r="BE524"/>
  <c r="BE538"/>
  <c r="BE549"/>
  <c r="BE575"/>
  <c r="BE613"/>
  <c r="BE257"/>
  <c r="BE266"/>
  <c r="BE276"/>
  <c r="BE286"/>
  <c r="BE288"/>
  <c r="BE293"/>
  <c r="BE331"/>
  <c r="BE337"/>
  <c r="BE353"/>
  <c r="BE389"/>
  <c r="BE401"/>
  <c r="BE410"/>
  <c r="BE450"/>
  <c r="BE460"/>
  <c r="BE505"/>
  <c r="BE534"/>
  <c r="BE547"/>
  <c r="BE555"/>
  <c r="BE573"/>
  <c r="BE603"/>
  <c r="BE611"/>
  <c i="6" r="J91"/>
  <c i="5" r="BK126"/>
  <c r="J126"/>
  <c r="J98"/>
  <c i="6" r="F94"/>
  <c r="BE154"/>
  <c r="BE158"/>
  <c r="BE170"/>
  <c r="BE179"/>
  <c r="BE200"/>
  <c r="BE226"/>
  <c r="BE244"/>
  <c r="BE250"/>
  <c r="BE256"/>
  <c r="BE143"/>
  <c r="BE259"/>
  <c r="BE283"/>
  <c r="BE289"/>
  <c r="BE317"/>
  <c r="BE324"/>
  <c r="BE336"/>
  <c r="BE358"/>
  <c r="BE374"/>
  <c r="BE376"/>
  <c r="BE378"/>
  <c r="BE380"/>
  <c r="BE425"/>
  <c r="BE432"/>
  <c r="BE435"/>
  <c r="BE131"/>
  <c r="BE149"/>
  <c r="BE152"/>
  <c r="BE164"/>
  <c r="BE173"/>
  <c r="BE213"/>
  <c r="BE217"/>
  <c r="BE223"/>
  <c r="BE229"/>
  <c r="BE232"/>
  <c r="BE262"/>
  <c r="BE292"/>
  <c r="BE294"/>
  <c r="BE297"/>
  <c r="BE301"/>
  <c r="BE321"/>
  <c r="BE332"/>
  <c r="BE341"/>
  <c r="BE345"/>
  <c r="BE348"/>
  <c r="BE356"/>
  <c r="BE368"/>
  <c r="BE383"/>
  <c r="BE166"/>
  <c r="BE185"/>
  <c r="BE203"/>
  <c r="BE206"/>
  <c r="BE209"/>
  <c r="BE271"/>
  <c r="BE277"/>
  <c r="BE339"/>
  <c r="BE364"/>
  <c r="BE389"/>
  <c r="BE394"/>
  <c r="BE400"/>
  <c r="BE403"/>
  <c r="BE406"/>
  <c r="BE419"/>
  <c r="BE134"/>
  <c r="BE162"/>
  <c r="BE187"/>
  <c r="BE194"/>
  <c r="BE197"/>
  <c r="BE235"/>
  <c r="BE241"/>
  <c r="BE247"/>
  <c r="BE253"/>
  <c r="BE265"/>
  <c r="BE268"/>
  <c r="BE280"/>
  <c r="BE303"/>
  <c r="BE307"/>
  <c r="BE314"/>
  <c r="BE327"/>
  <c r="BE343"/>
  <c r="BE350"/>
  <c r="BE352"/>
  <c r="BE354"/>
  <c r="BE360"/>
  <c r="BE366"/>
  <c r="BE372"/>
  <c r="BE408"/>
  <c r="BE410"/>
  <c r="BE416"/>
  <c r="BE422"/>
  <c r="E85"/>
  <c r="BE128"/>
  <c r="BE137"/>
  <c r="BE140"/>
  <c r="BE146"/>
  <c r="BE156"/>
  <c r="BE160"/>
  <c r="BE168"/>
  <c r="BE176"/>
  <c r="BE182"/>
  <c r="BE191"/>
  <c r="BE220"/>
  <c r="BE238"/>
  <c r="BE274"/>
  <c r="BE286"/>
  <c r="BE299"/>
  <c r="BE305"/>
  <c r="BE309"/>
  <c r="BE311"/>
  <c r="BE330"/>
  <c r="BE334"/>
  <c r="BE362"/>
  <c r="BE370"/>
  <c r="BE386"/>
  <c r="BE391"/>
  <c r="BE397"/>
  <c r="BE412"/>
  <c r="BE429"/>
  <c i="5" r="E85"/>
  <c r="BE170"/>
  <c r="BE317"/>
  <c r="BE159"/>
  <c r="BE162"/>
  <c r="BE243"/>
  <c r="BE339"/>
  <c r="BE353"/>
  <c r="BE390"/>
  <c r="F123"/>
  <c r="BE409"/>
  <c r="BE419"/>
  <c r="BE454"/>
  <c r="BE460"/>
  <c r="BE462"/>
  <c r="BE452"/>
  <c r="BE468"/>
  <c r="BE472"/>
  <c r="BE475"/>
  <c r="BE481"/>
  <c r="J91"/>
  <c r="BE357"/>
  <c r="BE369"/>
  <c r="BE443"/>
  <c r="BE464"/>
  <c r="BE466"/>
  <c r="BE485"/>
  <c r="BE495"/>
  <c i="4" r="BK146"/>
  <c r="J146"/>
  <c i="5" r="BE143"/>
  <c r="BE179"/>
  <c r="BE209"/>
  <c r="BE237"/>
  <c r="BE246"/>
  <c r="BE273"/>
  <c r="BE279"/>
  <c r="BE287"/>
  <c r="BE291"/>
  <c r="BE304"/>
  <c r="BE336"/>
  <c r="BE344"/>
  <c r="BE240"/>
  <c r="BE258"/>
  <c r="BE277"/>
  <c r="BE289"/>
  <c r="BE298"/>
  <c r="BE301"/>
  <c r="BE314"/>
  <c r="BE320"/>
  <c r="BE323"/>
  <c r="BE333"/>
  <c r="BE380"/>
  <c r="BE394"/>
  <c r="BE399"/>
  <c r="BE403"/>
  <c r="BE415"/>
  <c r="BE424"/>
  <c r="BE450"/>
  <c r="BE458"/>
  <c r="BE470"/>
  <c r="BE483"/>
  <c r="BE487"/>
  <c r="BE489"/>
  <c r="BE493"/>
  <c r="BE128"/>
  <c r="BE293"/>
  <c r="BE295"/>
  <c r="BE349"/>
  <c r="BE447"/>
  <c r="BE456"/>
  <c r="BE477"/>
  <c r="BE479"/>
  <c i="4" r="BE219"/>
  <c r="BE652"/>
  <c r="BE666"/>
  <c r="BE393"/>
  <c r="BE753"/>
  <c r="BE309"/>
  <c r="J140"/>
  <c r="BE424"/>
  <c r="BE478"/>
  <c r="BE509"/>
  <c r="BE515"/>
  <c r="BE671"/>
  <c r="BE682"/>
  <c r="BE697"/>
  <c r="BE702"/>
  <c r="BE792"/>
  <c r="BE816"/>
  <c r="BE823"/>
  <c r="BE872"/>
  <c r="BE923"/>
  <c r="BE955"/>
  <c r="BE979"/>
  <c r="BE1016"/>
  <c r="BE1086"/>
  <c r="BE1185"/>
  <c r="BE374"/>
  <c r="BE609"/>
  <c r="BE800"/>
  <c r="E134"/>
  <c r="BE274"/>
  <c r="BE338"/>
  <c r="BE370"/>
  <c r="BE382"/>
  <c r="BE813"/>
  <c r="BE844"/>
  <c r="BE938"/>
  <c r="BE991"/>
  <c r="BE995"/>
  <c r="BE1004"/>
  <c r="BE1044"/>
  <c r="BE1071"/>
  <c r="BE1178"/>
  <c r="BE1190"/>
  <c r="BE1235"/>
  <c r="BE1238"/>
  <c r="BE1303"/>
  <c r="BE158"/>
  <c r="BE400"/>
  <c r="BE786"/>
  <c r="BE810"/>
  <c r="BE1259"/>
  <c r="BE148"/>
  <c r="BE322"/>
  <c r="BE351"/>
  <c r="BE427"/>
  <c r="BE591"/>
  <c r="BE972"/>
  <c r="BE998"/>
  <c r="BE1080"/>
  <c r="BE1132"/>
  <c r="BE1148"/>
  <c r="BE1194"/>
  <c r="BE1203"/>
  <c r="BE1207"/>
  <c r="BE1221"/>
  <c r="BE1290"/>
  <c r="BE1324"/>
  <c r="BE1329"/>
  <c r="BE1351"/>
  <c r="BE1363"/>
  <c r="BE1373"/>
  <c r="BE1377"/>
  <c r="BE1436"/>
  <c r="BE1438"/>
  <c r="F143"/>
  <c r="BE209"/>
  <c r="BE378"/>
  <c r="BE404"/>
  <c r="BE485"/>
  <c r="BE626"/>
  <c r="BE630"/>
  <c r="BE804"/>
  <c r="BE819"/>
  <c r="BE860"/>
  <c r="BE877"/>
  <c r="BE892"/>
  <c r="BE908"/>
  <c r="BE987"/>
  <c r="BE1122"/>
  <c r="BE1128"/>
  <c r="BE1164"/>
  <c r="BE1181"/>
  <c r="BE1212"/>
  <c r="BE1217"/>
  <c r="BE1306"/>
  <c r="BE1316"/>
  <c r="BE1391"/>
  <c r="BE1402"/>
  <c r="BE1412"/>
  <c r="BE1414"/>
  <c r="BE1431"/>
  <c r="BE1443"/>
  <c r="BE1447"/>
  <c r="BE326"/>
  <c r="BE330"/>
  <c r="BE356"/>
  <c r="BE420"/>
  <c r="BE1389"/>
  <c r="BE1396"/>
  <c r="BE1410"/>
  <c r="BE1418"/>
  <c r="BE1546"/>
  <c r="BE1587"/>
  <c r="BE1625"/>
  <c r="BE1634"/>
  <c r="BE1654"/>
  <c r="BE1703"/>
  <c r="BE1723"/>
  <c r="BE1730"/>
  <c r="BE1745"/>
  <c r="BE1763"/>
  <c r="BE1771"/>
  <c r="BE154"/>
  <c r="BE304"/>
  <c r="BE314"/>
  <c r="BE342"/>
  <c r="BE409"/>
  <c r="BE573"/>
  <c r="BE604"/>
  <c r="BE612"/>
  <c r="BE620"/>
  <c r="BE633"/>
  <c r="BE802"/>
  <c r="BE806"/>
  <c r="BE1054"/>
  <c r="BE1064"/>
  <c r="BE1100"/>
  <c r="BE1199"/>
  <c r="BE1263"/>
  <c r="BE1355"/>
  <c r="BE1385"/>
  <c i="3" r="BK121"/>
  <c r="J121"/>
  <c i="4" r="BE302"/>
  <c r="BE334"/>
  <c r="BE366"/>
  <c r="BE476"/>
  <c r="BE493"/>
  <c r="BE562"/>
  <c r="BE616"/>
  <c r="BE623"/>
  <c r="BE658"/>
  <c r="BE735"/>
  <c r="BE827"/>
  <c r="BE1023"/>
  <c r="BE1110"/>
  <c r="BE1116"/>
  <c r="BE1294"/>
  <c r="BE1298"/>
  <c r="BE1365"/>
  <c r="BE1429"/>
  <c r="BE1445"/>
  <c r="BE1449"/>
  <c r="BE1451"/>
  <c r="BE1473"/>
  <c r="BE1492"/>
  <c r="BE1523"/>
  <c r="BE1561"/>
  <c r="BE1593"/>
  <c r="BE1619"/>
  <c r="BE1638"/>
  <c r="BE1732"/>
  <c r="BE1747"/>
  <c r="BE1706"/>
  <c r="BE1726"/>
  <c r="BE1738"/>
  <c r="BE1740"/>
  <c r="BE257"/>
  <c r="BE347"/>
  <c r="BE531"/>
  <c r="BE541"/>
  <c r="BE599"/>
  <c r="BE636"/>
  <c r="BE796"/>
  <c r="BE808"/>
  <c r="BE1010"/>
  <c r="BE1030"/>
  <c r="BE1037"/>
  <c r="BE1060"/>
  <c r="BE1075"/>
  <c r="BE1107"/>
  <c r="BE1113"/>
  <c r="BE1151"/>
  <c r="BE1226"/>
  <c r="BE1231"/>
  <c r="BE1341"/>
  <c r="BE1357"/>
  <c r="BE1359"/>
  <c r="BE1367"/>
  <c r="BE1371"/>
  <c r="BE1387"/>
  <c r="BE1393"/>
  <c r="BE1407"/>
  <c r="BE1422"/>
  <c r="BE1434"/>
  <c r="BE1510"/>
  <c r="BE1526"/>
  <c r="BE1569"/>
  <c r="BE1597"/>
  <c r="BE1608"/>
  <c r="BE1646"/>
  <c r="BE1666"/>
  <c r="BE1698"/>
  <c r="BE1711"/>
  <c r="BE1728"/>
  <c r="BE1742"/>
  <c r="BE1749"/>
  <c r="BE1755"/>
  <c r="BE1757"/>
  <c r="BE1761"/>
  <c r="BE1769"/>
  <c r="BE362"/>
  <c r="BE387"/>
  <c r="BE497"/>
  <c r="BE1361"/>
  <c r="BE1369"/>
  <c r="BE1375"/>
  <c r="BE1379"/>
  <c r="BE1383"/>
  <c r="BE1404"/>
  <c r="BE1416"/>
  <c r="BE1420"/>
  <c r="BE1425"/>
  <c r="BE1427"/>
  <c r="BE1440"/>
  <c r="BE1530"/>
  <c r="BE1581"/>
  <c r="BE1642"/>
  <c r="BE1658"/>
  <c r="BE1662"/>
  <c r="BE1694"/>
  <c r="BE1720"/>
  <c r="BE1734"/>
  <c r="BE1736"/>
  <c r="BE1751"/>
  <c r="BE1753"/>
  <c r="BE1759"/>
  <c r="BE1765"/>
  <c r="BE1767"/>
  <c r="BE1773"/>
  <c r="BE226"/>
  <c r="BE416"/>
  <c r="BE1500"/>
  <c r="BE1518"/>
  <c r="BE1601"/>
  <c r="BE1615"/>
  <c r="BE1650"/>
  <c r="BE1670"/>
  <c r="BE1689"/>
  <c r="BE1716"/>
  <c i="2" r="BK124"/>
  <c r="J124"/>
  <c r="J98"/>
  <c i="3" r="F118"/>
  <c r="E85"/>
  <c r="J91"/>
  <c r="BE123"/>
  <c r="BE126"/>
  <c i="2" r="E85"/>
  <c r="J91"/>
  <c r="F94"/>
  <c r="BE126"/>
  <c r="BE133"/>
  <c r="BE138"/>
  <c r="BE141"/>
  <c r="BE156"/>
  <c r="BE164"/>
  <c r="BE177"/>
  <c r="BE180"/>
  <c r="BE198"/>
  <c r="BE207"/>
  <c r="BE220"/>
  <c r="BE233"/>
  <c r="BE236"/>
  <c r="BE241"/>
  <c r="BE244"/>
  <c r="BE253"/>
  <c r="BE263"/>
  <c i="1" r="BB96"/>
  <c r="AN113"/>
  <c r="BC96"/>
  <c r="BA96"/>
  <c r="AW96"/>
  <c r="BD96"/>
  <c i="6" r="F38"/>
  <c i="1" r="BC101"/>
  <c i="7" r="F37"/>
  <c i="1" r="BB102"/>
  <c i="11" r="F36"/>
  <c i="1" r="BA106"/>
  <c i="11" r="J36"/>
  <c i="1" r="AW106"/>
  <c i="11" r="F37"/>
  <c i="1" r="BB106"/>
  <c i="12" r="F36"/>
  <c i="1" r="BA108"/>
  <c i="15" r="F38"/>
  <c i="1" r="BC111"/>
  <c i="16" r="F41"/>
  <c i="1" r="BD114"/>
  <c i="18" r="J38"/>
  <c i="1" r="AW116"/>
  <c i="18" r="J34"/>
  <c i="20" r="F38"/>
  <c i="1" r="BC119"/>
  <c i="20" r="F39"/>
  <c i="1" r="BD119"/>
  <c i="22" r="J34"/>
  <c i="1" r="AW121"/>
  <c i="25" r="F37"/>
  <c i="1" r="BD124"/>
  <c i="27" r="F35"/>
  <c i="1" r="BB126"/>
  <c i="3" r="J32"/>
  <c i="5" r="F36"/>
  <c i="1" r="BA100"/>
  <c i="8" r="J36"/>
  <c i="1" r="AW103"/>
  <c i="8" r="J32"/>
  <c i="9" r="F37"/>
  <c i="1" r="BB104"/>
  <c i="10" r="J32"/>
  <c i="12" r="J36"/>
  <c i="1" r="AW108"/>
  <c i="14" r="F39"/>
  <c i="1" r="BD110"/>
  <c i="17" r="F38"/>
  <c i="1" r="BA115"/>
  <c i="19" r="F39"/>
  <c i="1" r="BD118"/>
  <c i="22" r="F37"/>
  <c i="1" r="BD121"/>
  <c i="24" r="F36"/>
  <c i="1" r="BC123"/>
  <c i="26" r="J34"/>
  <c i="1" r="AW125"/>
  <c i="28" r="F34"/>
  <c i="1" r="BA127"/>
  <c i="4" r="J36"/>
  <c i="1" r="AW99"/>
  <c i="21" r="F37"/>
  <c i="1" r="BD120"/>
  <c i="22" r="J30"/>
  <c i="24" r="F34"/>
  <c i="1" r="BA123"/>
  <c i="28" r="F37"/>
  <c i="1" r="BD127"/>
  <c i="3" r="J36"/>
  <c i="1" r="AW97"/>
  <c i="6" r="F36"/>
  <c i="1" r="BA101"/>
  <c i="8" r="F37"/>
  <c i="1" r="BB103"/>
  <c i="10" r="F39"/>
  <c i="1" r="BD105"/>
  <c i="13" r="F36"/>
  <c i="1" r="BA109"/>
  <c i="15" r="F37"/>
  <c i="1" r="BB111"/>
  <c i="15" r="F39"/>
  <c i="1" r="BD111"/>
  <c i="16" r="J34"/>
  <c i="17" r="F39"/>
  <c i="1" r="BB115"/>
  <c i="21" r="F34"/>
  <c i="1" r="BA120"/>
  <c i="24" r="F37"/>
  <c i="1" r="BD123"/>
  <c i="28" r="F35"/>
  <c i="1" r="BB127"/>
  <c i="4" r="F36"/>
  <c i="1" r="BA99"/>
  <c i="21" r="F35"/>
  <c i="1" r="BB120"/>
  <c i="24" r="J34"/>
  <c i="1" r="AW123"/>
  <c i="26" r="F36"/>
  <c i="1" r="BC125"/>
  <c r="AS107"/>
  <c i="4" r="J32"/>
  <c i="6" r="F39"/>
  <c i="1" r="BD101"/>
  <c i="6" r="J36"/>
  <c i="1" r="AW101"/>
  <c i="7" r="F39"/>
  <c i="1" r="BD102"/>
  <c i="8" r="F38"/>
  <c i="1" r="BC103"/>
  <c i="9" r="J32"/>
  <c i="10" r="F38"/>
  <c i="1" r="BC105"/>
  <c i="12" r="F37"/>
  <c i="1" r="BB108"/>
  <c i="14" r="J36"/>
  <c i="1" r="AW110"/>
  <c i="16" r="F40"/>
  <c i="1" r="BC114"/>
  <c i="18" r="F38"/>
  <c i="1" r="BA116"/>
  <c i="19" r="F37"/>
  <c i="1" r="BB118"/>
  <c i="22" r="F36"/>
  <c i="1" r="BC121"/>
  <c i="24" r="F35"/>
  <c i="1" r="BB123"/>
  <c i="26" r="F35"/>
  <c i="1" r="BB125"/>
  <c i="27" r="F36"/>
  <c i="1" r="BC126"/>
  <c i="4" r="F39"/>
  <c i="1" r="BD99"/>
  <c i="21" r="J34"/>
  <c i="1" r="AW120"/>
  <c i="23" r="F37"/>
  <c i="1" r="BD122"/>
  <c i="27" r="J30"/>
  <c i="3" r="F39"/>
  <c i="1" r="BD97"/>
  <c r="BD95"/>
  <c i="6" r="F37"/>
  <c i="1" r="BB101"/>
  <c i="7" r="J36"/>
  <c i="1" r="AW102"/>
  <c i="9" r="F36"/>
  <c i="1" r="BA104"/>
  <c i="10" r="J36"/>
  <c i="1" r="AW105"/>
  <c i="13" r="J36"/>
  <c i="1" r="AW109"/>
  <c i="14" r="F38"/>
  <c i="1" r="BC110"/>
  <c i="17" r="F40"/>
  <c i="1" r="BC115"/>
  <c i="19" r="F38"/>
  <c i="1" r="BC118"/>
  <c i="23" r="F34"/>
  <c i="1" r="BA122"/>
  <c i="25" r="J34"/>
  <c i="1" r="AW124"/>
  <c i="27" r="F34"/>
  <c i="1" r="BA126"/>
  <c i="3" r="F38"/>
  <c i="1" r="BC97"/>
  <c r="BC95"/>
  <c r="AY95"/>
  <c i="5" r="F39"/>
  <c i="1" r="BD100"/>
  <c i="7" r="F38"/>
  <c i="1" r="BC102"/>
  <c i="11" r="F38"/>
  <c i="1" r="BC106"/>
  <c i="11" r="J32"/>
  <c i="12" r="F38"/>
  <c i="1" r="BC108"/>
  <c i="15" r="J36"/>
  <c i="1" r="AW111"/>
  <c i="16" r="F38"/>
  <c i="1" r="BA114"/>
  <c i="18" r="F40"/>
  <c i="1" r="BC116"/>
  <c i="20" r="J36"/>
  <c i="1" r="AW119"/>
  <c i="22" r="F35"/>
  <c i="1" r="BB121"/>
  <c i="25" r="F34"/>
  <c i="1" r="BA124"/>
  <c i="26" r="J30"/>
  <c i="28" r="J34"/>
  <c i="1" r="AW127"/>
  <c i="3" r="F36"/>
  <c i="1" r="BA97"/>
  <c r="BA95"/>
  <c r="AW95"/>
  <c i="5" r="J36"/>
  <c i="1" r="AW100"/>
  <c i="8" r="F36"/>
  <c i="1" r="BA103"/>
  <c i="9" r="J36"/>
  <c i="1" r="AW104"/>
  <c i="10" r="F37"/>
  <c i="1" r="BB105"/>
  <c i="13" r="F39"/>
  <c i="1" r="BD109"/>
  <c i="14" r="F37"/>
  <c i="1" r="BB110"/>
  <c i="17" r="J38"/>
  <c i="1" r="AW115"/>
  <c i="19" r="F36"/>
  <c i="1" r="BA118"/>
  <c i="23" r="F36"/>
  <c i="1" r="BC122"/>
  <c i="25" r="F36"/>
  <c i="1" r="BC124"/>
  <c i="26" r="F37"/>
  <c i="1" r="BD125"/>
  <c i="4" r="F38"/>
  <c i="1" r="BC99"/>
  <c i="15" r="F36"/>
  <c i="1" r="BA111"/>
  <c i="16" r="J38"/>
  <c i="1" r="AW114"/>
  <c i="18" r="F41"/>
  <c i="1" r="BD116"/>
  <c i="20" r="F37"/>
  <c i="1" r="BB119"/>
  <c i="22" r="F34"/>
  <c i="1" r="BA121"/>
  <c i="25" r="F35"/>
  <c i="1" r="BB124"/>
  <c i="28" r="F36"/>
  <c i="1" r="BC127"/>
  <c i="4" r="F37"/>
  <c i="1" r="BB99"/>
  <c i="5" r="F38"/>
  <c i="1" r="BC100"/>
  <c i="7" r="F36"/>
  <c i="1" r="BA102"/>
  <c i="9" r="F38"/>
  <c i="1" r="BC104"/>
  <c i="10" r="F36"/>
  <c i="1" r="BA105"/>
  <c i="13" r="F37"/>
  <c i="1" r="BB109"/>
  <c i="14" r="F36"/>
  <c i="1" r="BA110"/>
  <c i="17" r="F41"/>
  <c i="1" r="BD115"/>
  <c i="19" r="J36"/>
  <c i="1" r="AW118"/>
  <c i="23" r="J34"/>
  <c i="1" r="AW122"/>
  <c i="26" r="F34"/>
  <c i="1" r="BA125"/>
  <c i="27" r="F37"/>
  <c i="1" r="BD126"/>
  <c i="3" r="F37"/>
  <c i="1" r="BB97"/>
  <c r="BB95"/>
  <c r="AX95"/>
  <c i="5" r="F37"/>
  <c i="1" r="BB100"/>
  <c i="8" r="F39"/>
  <c i="1" r="BD103"/>
  <c i="9" r="F39"/>
  <c i="1" r="BD104"/>
  <c i="11" r="F39"/>
  <c i="1" r="BD106"/>
  <c i="12" r="F39"/>
  <c i="1" r="BD108"/>
  <c i="13" r="F38"/>
  <c i="1" r="BC109"/>
  <c i="14" r="J32"/>
  <c i="16" r="F39"/>
  <c i="1" r="BB114"/>
  <c i="18" r="F39"/>
  <c i="1" r="BB116"/>
  <c i="20" r="F36"/>
  <c i="1" r="BA119"/>
  <c i="21" r="F36"/>
  <c i="1" r="BC120"/>
  <c i="23" r="F35"/>
  <c i="1" r="BB122"/>
  <c i="27" r="J34"/>
  <c i="1" r="AW126"/>
  <c i="8" l="1" r="T156"/>
  <c r="R156"/>
  <c i="6" r="P126"/>
  <c i="1" r="AU101"/>
  <c i="18" r="P127"/>
  <c i="1" r="AU116"/>
  <c i="15" r="T124"/>
  <c i="12" r="P133"/>
  <c i="1" r="AU108"/>
  <c i="23" r="BK122"/>
  <c r="J122"/>
  <c r="J96"/>
  <c i="13" r="T126"/>
  <c i="26" r="R119"/>
  <c i="6" r="BK126"/>
  <c r="J126"/>
  <c r="J98"/>
  <c i="15" r="BK124"/>
  <c r="J124"/>
  <c r="J98"/>
  <c i="27" r="T119"/>
  <c i="24" r="P118"/>
  <c i="1" r="AU123"/>
  <c i="7" r="T131"/>
  <c r="BK131"/>
  <c r="J131"/>
  <c r="J98"/>
  <c i="22" r="P125"/>
  <c i="1" r="AU121"/>
  <c i="28" r="P119"/>
  <c i="1" r="AU127"/>
  <c i="24" r="T118"/>
  <c i="2" r="R124"/>
  <c i="4" r="P146"/>
  <c i="1" r="AU99"/>
  <c i="13" r="P126"/>
  <c i="1" r="AU109"/>
  <c i="4" r="R146"/>
  <c i="7" r="P131"/>
  <c i="1" r="AU102"/>
  <c i="20" r="T122"/>
  <c i="25" r="R119"/>
  <c i="13" r="R126"/>
  <c i="9" r="R128"/>
  <c i="2" r="P124"/>
  <c i="1" r="AU96"/>
  <c i="27" r="R119"/>
  <c i="4" r="T146"/>
  <c i="19" r="R125"/>
  <c i="22" r="T125"/>
  <c i="28" r="T119"/>
  <c i="17" r="P126"/>
  <c i="1" r="AU115"/>
  <c i="23" r="P122"/>
  <c i="1" r="AU122"/>
  <c i="6" r="R126"/>
  <c i="17" r="T126"/>
  <c r="R126"/>
  <c i="15" r="P124"/>
  <c i="1" r="AU111"/>
  <c i="14" r="P124"/>
  <c i="1" r="AU110"/>
  <c i="9" r="P128"/>
  <c i="1" r="AU104"/>
  <c i="10" r="R126"/>
  <c i="25" r="BK119"/>
  <c r="J119"/>
  <c r="J96"/>
  <c i="23" r="T122"/>
  <c i="9" r="T128"/>
  <c i="10" r="P126"/>
  <c i="1" r="AU105"/>
  <c i="16" r="P126"/>
  <c i="1" r="AU114"/>
  <c i="5" r="P126"/>
  <c i="1" r="AU100"/>
  <c i="14" r="R124"/>
  <c i="18" r="T127"/>
  <c i="2" r="T124"/>
  <c i="20" r="BK122"/>
  <c r="J122"/>
  <c r="J98"/>
  <c i="12" r="BK133"/>
  <c r="J133"/>
  <c r="J98"/>
  <c i="19" r="BK125"/>
  <c r="J125"/>
  <c r="J98"/>
  <c i="28" r="BK119"/>
  <c r="J119"/>
  <c r="J96"/>
  <c i="1" r="AG126"/>
  <c i="27" r="J96"/>
  <c i="1" r="AG125"/>
  <c i="26" r="J96"/>
  <c i="1" r="AG121"/>
  <c i="22" r="J96"/>
  <c i="1" r="AG116"/>
  <c i="18" r="J100"/>
  <c i="1" r="AG114"/>
  <c i="16" r="J100"/>
  <c i="1" r="AG110"/>
  <c i="14" r="J98"/>
  <c i="1" r="AG106"/>
  <c r="AG105"/>
  <c i="10" r="J98"/>
  <c i="1" r="AG104"/>
  <c i="9" r="J98"/>
  <c i="1" r="AG103"/>
  <c r="AG99"/>
  <c i="4" r="J98"/>
  <c i="1" r="AG97"/>
  <c i="3" r="J98"/>
  <c i="2" r="J32"/>
  <c i="1" r="AG96"/>
  <c r="AG95"/>
  <c i="7" r="F35"/>
  <c i="1" r="AZ102"/>
  <c r="BB117"/>
  <c r="AX117"/>
  <c i="21" r="F33"/>
  <c i="1" r="AZ120"/>
  <c i="28" r="F33"/>
  <c i="1" r="AZ127"/>
  <c r="BD98"/>
  <c r="BC98"/>
  <c r="AY98"/>
  <c i="12" r="F35"/>
  <c i="1" r="AZ108"/>
  <c r="BC117"/>
  <c r="AY117"/>
  <c i="21" r="J33"/>
  <c i="1" r="AV120"/>
  <c r="AT120"/>
  <c i="28" r="J33"/>
  <c i="1" r="AV127"/>
  <c r="AT127"/>
  <c i="6" r="J35"/>
  <c i="1" r="AV101"/>
  <c r="AT101"/>
  <c r="BA98"/>
  <c r="AW98"/>
  <c i="13" r="J32"/>
  <c i="1" r="AG109"/>
  <c i="14" r="J35"/>
  <c i="1" r="AV110"/>
  <c r="AT110"/>
  <c r="AN110"/>
  <c i="17" r="J34"/>
  <c i="1" r="AG115"/>
  <c r="AG112"/>
  <c i="18" r="J37"/>
  <c i="1" r="AV116"/>
  <c r="AT116"/>
  <c r="AN116"/>
  <c i="26" r="J33"/>
  <c i="1" r="AV125"/>
  <c r="AT125"/>
  <c r="AN125"/>
  <c r="AU95"/>
  <c i="4" r="J35"/>
  <c i="1" r="AV99"/>
  <c r="AT99"/>
  <c r="AN99"/>
  <c i="11" r="J35"/>
  <c i="1" r="AV106"/>
  <c r="AT106"/>
  <c r="AN106"/>
  <c i="13" r="F35"/>
  <c i="1" r="AZ109"/>
  <c i="17" r="J37"/>
  <c i="1" r="AV115"/>
  <c r="AT115"/>
  <c i="23" r="J33"/>
  <c i="1" r="AV122"/>
  <c r="AT122"/>
  <c r="AS94"/>
  <c i="8" r="J35"/>
  <c i="1" r="AV103"/>
  <c r="AT103"/>
  <c r="AN103"/>
  <c i="18" r="F37"/>
  <c i="1" r="AZ116"/>
  <c i="25" r="J33"/>
  <c i="1" r="AV124"/>
  <c r="AT124"/>
  <c i="3" r="J35"/>
  <c i="1" r="AV97"/>
  <c r="AT97"/>
  <c r="AN97"/>
  <c i="8" r="F35"/>
  <c i="1" r="AZ103"/>
  <c r="BD112"/>
  <c i="20" r="J35"/>
  <c i="1" r="AV119"/>
  <c r="AT119"/>
  <c i="24" r="F33"/>
  <c i="1" r="AZ123"/>
  <c r="AU117"/>
  <c i="6" r="F35"/>
  <c i="1" r="AZ101"/>
  <c r="BB98"/>
  <c r="AX98"/>
  <c i="12" r="J35"/>
  <c i="1" r="AV108"/>
  <c r="AT108"/>
  <c i="20" r="F35"/>
  <c i="1" r="AZ119"/>
  <c i="23" r="F33"/>
  <c i="1" r="AZ122"/>
  <c i="2" r="J35"/>
  <c i="1" r="AV96"/>
  <c r="AT96"/>
  <c i="10" r="F35"/>
  <c i="1" r="AZ105"/>
  <c i="16" r="F37"/>
  <c i="1" r="AZ114"/>
  <c r="BA112"/>
  <c r="AW112"/>
  <c r="BD117"/>
  <c i="21" r="J30"/>
  <c i="1" r="AG120"/>
  <c i="22" r="F33"/>
  <c i="1" r="AZ121"/>
  <c i="5" r="F35"/>
  <c i="1" r="AZ100"/>
  <c i="11" r="F35"/>
  <c i="1" r="AZ106"/>
  <c i="14" r="F35"/>
  <c i="1" r="AZ110"/>
  <c i="17" r="F37"/>
  <c i="1" r="AZ115"/>
  <c i="24" r="J33"/>
  <c i="1" r="AV123"/>
  <c r="AT123"/>
  <c i="3" r="F35"/>
  <c i="1" r="AZ97"/>
  <c i="7" r="J35"/>
  <c i="1" r="AV102"/>
  <c r="AT102"/>
  <c i="19" r="J35"/>
  <c i="1" r="AV118"/>
  <c r="AT118"/>
  <c i="27" r="F33"/>
  <c i="1" r="AZ126"/>
  <c i="2" r="F35"/>
  <c i="1" r="AZ96"/>
  <c i="10" r="J35"/>
  <c i="1" r="AV105"/>
  <c r="AT105"/>
  <c r="AN105"/>
  <c i="16" r="J37"/>
  <c i="1" r="AV114"/>
  <c r="AT114"/>
  <c r="AN114"/>
  <c i="19" r="F35"/>
  <c i="1" r="AZ118"/>
  <c i="27" r="J33"/>
  <c i="1" r="AV126"/>
  <c r="AT126"/>
  <c r="AN126"/>
  <c i="9" r="J35"/>
  <c i="1" r="AV104"/>
  <c r="AT104"/>
  <c r="AN104"/>
  <c i="15" r="J35"/>
  <c i="1" r="AV111"/>
  <c r="AT111"/>
  <c r="BB112"/>
  <c r="AX112"/>
  <c i="22" r="J33"/>
  <c i="1" r="AV121"/>
  <c r="AT121"/>
  <c r="AN121"/>
  <c i="5" r="J35"/>
  <c i="1" r="AV100"/>
  <c r="AT100"/>
  <c i="13" r="J35"/>
  <c i="1" r="AV109"/>
  <c r="AT109"/>
  <c r="BC112"/>
  <c r="AY112"/>
  <c i="25" r="F33"/>
  <c i="1" r="AZ124"/>
  <c i="5" r="J32"/>
  <c i="1" r="AG100"/>
  <c i="9" r="F35"/>
  <c i="1" r="AZ104"/>
  <c i="15" r="F35"/>
  <c i="1" r="AZ111"/>
  <c r="BA117"/>
  <c r="AW117"/>
  <c i="24" r="J30"/>
  <c i="1" r="AG123"/>
  <c i="26" r="F33"/>
  <c i="1" r="AZ125"/>
  <c i="4" r="F35"/>
  <c i="1" r="AZ99"/>
  <c i="27" l="1" r="J39"/>
  <c i="26" r="J39"/>
  <c i="1" r="AN123"/>
  <c i="24" r="J39"/>
  <c i="1" r="AN120"/>
  <c i="22" r="J39"/>
  <c i="21" r="J39"/>
  <c i="1" r="AN115"/>
  <c i="18" r="J43"/>
  <c i="17" r="J43"/>
  <c i="16" r="J43"/>
  <c i="1" r="AN109"/>
  <c i="14" r="J41"/>
  <c i="13" r="J41"/>
  <c i="11" r="J41"/>
  <c i="10" r="J41"/>
  <c i="9" r="J41"/>
  <c i="8" r="J41"/>
  <c i="1" r="AN100"/>
  <c i="5" r="J41"/>
  <c i="4" r="J41"/>
  <c i="1" r="AN96"/>
  <c i="3" r="J41"/>
  <c i="2" r="J41"/>
  <c i="1" r="AU98"/>
  <c r="AU112"/>
  <c r="AU107"/>
  <c i="15" r="J32"/>
  <c i="1" r="AG111"/>
  <c i="19" r="J32"/>
  <c i="1" r="AG118"/>
  <c i="28" r="J30"/>
  <c i="1" r="AG127"/>
  <c i="7" r="J32"/>
  <c i="1" r="AG102"/>
  <c i="25" r="J30"/>
  <c i="1" r="AG124"/>
  <c i="12" r="J32"/>
  <c i="1" r="AG108"/>
  <c r="AG107"/>
  <c i="23" r="J30"/>
  <c i="1" r="AG122"/>
  <c i="6" r="J32"/>
  <c i="1" r="AG101"/>
  <c i="20" r="J32"/>
  <c i="1" r="AG119"/>
  <c r="AZ112"/>
  <c r="AV112"/>
  <c r="AT112"/>
  <c r="AN112"/>
  <c r="BA107"/>
  <c r="AW107"/>
  <c r="AZ98"/>
  <c r="AV98"/>
  <c r="AT98"/>
  <c r="AZ95"/>
  <c r="AV95"/>
  <c r="AT95"/>
  <c r="AN95"/>
  <c r="BD107"/>
  <c r="AZ117"/>
  <c r="AV117"/>
  <c r="AT117"/>
  <c r="BB107"/>
  <c r="AX107"/>
  <c r="BC107"/>
  <c r="AY107"/>
  <c i="15" l="1" r="J41"/>
  <c i="20" r="J41"/>
  <c i="28" r="J39"/>
  <c i="23" r="J39"/>
  <c i="25" r="J39"/>
  <c i="7" r="J41"/>
  <c i="6" r="J41"/>
  <c i="19" r="J41"/>
  <c i="12" r="J41"/>
  <c i="1" r="AN127"/>
  <c r="AN101"/>
  <c r="AN122"/>
  <c r="AN124"/>
  <c r="AN119"/>
  <c r="AN108"/>
  <c r="AN102"/>
  <c r="AN118"/>
  <c r="AN111"/>
  <c r="AG98"/>
  <c r="AZ107"/>
  <c r="AV107"/>
  <c r="AT107"/>
  <c r="AN107"/>
  <c r="BD94"/>
  <c r="W33"/>
  <c r="BA94"/>
  <c r="AW94"/>
  <c r="AK30"/>
  <c r="AG117"/>
  <c r="BC94"/>
  <c r="AY94"/>
  <c r="BB94"/>
  <c r="W31"/>
  <c r="AU94"/>
  <c l="1" r="AN98"/>
  <c r="AN117"/>
  <c r="AG94"/>
  <c r="W30"/>
  <c r="AX94"/>
  <c r="AZ94"/>
  <c r="AV94"/>
  <c r="AK29"/>
  <c r="W32"/>
  <c l="1" r="AK26"/>
  <c r="W29"/>
  <c r="AT94"/>
  <c l="1" r="AK35"/>
  <c r="AN94"/>
</calcChain>
</file>

<file path=xl/sharedStrings.xml><?xml version="1.0" encoding="utf-8"?>
<sst xmlns="http://schemas.openxmlformats.org/spreadsheetml/2006/main">
  <si>
    <t>Export Komplet</t>
  </si>
  <si>
    <t/>
  </si>
  <si>
    <t>2.0</t>
  </si>
  <si>
    <t>ZAMOK</t>
  </si>
  <si>
    <t>False</t>
  </si>
  <si>
    <t>{07ffa17a-4299-4cab-a275-5dc509852172}</t>
  </si>
  <si>
    <t>0,01</t>
  </si>
  <si>
    <t>21</t>
  </si>
  <si>
    <t>12</t>
  </si>
  <si>
    <t>REKAPITULACE STAVBY</t>
  </si>
  <si>
    <t xml:space="preserve">v ---  níže se nacházejí doplnkové a pomocné údaje k sestavám  --- v</t>
  </si>
  <si>
    <t>Návod na vyplnění</t>
  </si>
  <si>
    <t>0,001</t>
  </si>
  <si>
    <t>Kód:</t>
  </si>
  <si>
    <t>2023-SR-04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</si>
  <si>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</si>
  <si>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</si>
  <si>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Konverze Vodárenské věže - výstavba větrné elektrárny Bohumín - Pudlov</t>
  </si>
  <si>
    <t>KSO:</t>
  </si>
  <si>
    <t>CC-CZ:</t>
  </si>
  <si>
    <t>Místo:</t>
  </si>
  <si>
    <t xml:space="preserve"> </t>
  </si>
  <si>
    <t>Datum:</t>
  </si>
  <si>
    <t>19. 3. 2025</t>
  </si>
  <si>
    <t>Zadavatel:</t>
  </si>
  <si>
    <t>IČ:</t>
  </si>
  <si>
    <t>Ing. Vladimír Cigánek</t>
  </si>
  <si>
    <t>DIČ:</t>
  </si>
  <si>
    <t>Uchazeč:</t>
  </si>
  <si>
    <t>Vyplň údaj</t>
  </si>
  <si>
    <t>Projektant:</t>
  </si>
  <si>
    <t>PPS Kania s.r.o.</t>
  </si>
  <si>
    <t>True</t>
  </si>
  <si>
    <t>Zpracovatel:</t>
  </si>
  <si>
    <t>kolektiv autorů</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</si>
  <si>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</si>
  <si>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</si>
  <si>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</si>
  <si>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</si>
  <si>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</si>
  <si>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</si>
  <si>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</si>
  <si>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</si>
  <si>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</si>
  <si>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</si>
  <si>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</si>
  <si>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</si>
  <si>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</si>
  <si>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</si>
  <si>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</si>
  <si>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</si>
  <si>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</si>
  <si>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</si>
  <si>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</si>
  <si>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</si>
  <si>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</si>
  <si>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</si>
  <si>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</si>
  <si>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</si>
  <si>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</si>
  <si>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</si>
  <si>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</si>
  <si>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</si>
  <si>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</si>
  <si>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</si>
  <si>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</si>
  <si>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</si>
  <si>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</si>
  <si>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</si>
  <si>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</si>
  <si>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</si>
  <si>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</si>
  <si>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</si>
  <si>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</si>
  <si>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</si>
  <si>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</si>
  <si>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</si>
  <si>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</si>
  <si>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</si>
  <si>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</si>
  <si>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01</t>
  </si>
  <si>
    <t>SO 01 - Výstavba větrné elektrárny</t>
  </si>
  <si>
    <t>STA</t>
  </si>
  <si>
    <t>1</t>
  </si>
  <si>
    <t>{362df7d8-d122-4e17-b79c-9fba0441525e}</t>
  </si>
  <si>
    <t>2</t>
  </si>
  <si>
    <t>/</t>
  </si>
  <si>
    <t>01-01</t>
  </si>
  <si>
    <t>Stavebně konstrukční řešení</t>
  </si>
  <si>
    <t>Soupis</t>
  </si>
  <si>
    <t>{1b34d04b-bda9-4a8a-988b-62bccc5139a5}</t>
  </si>
  <si>
    <t>01-07</t>
  </si>
  <si>
    <t>PS 1.02 - Vertikální komunikace - výtah</t>
  </si>
  <si>
    <t>{fb39010f-969a-4f96-8b0b-656cfd5c0f98}</t>
  </si>
  <si>
    <t>02</t>
  </si>
  <si>
    <t>SO 02 - Konverze vodárenské věže</t>
  </si>
  <si>
    <t>{16399329-b717-41e5-9d0b-9614efaaec87}</t>
  </si>
  <si>
    <t>02-01</t>
  </si>
  <si>
    <t>Architektonicko stavební část</t>
  </si>
  <si>
    <t>{6f291721-f224-4c8e-b440-3cab40a593eb}</t>
  </si>
  <si>
    <t>02-02</t>
  </si>
  <si>
    <t>Stavebně konstrukční část založení, betonové a ocelové konstrukce</t>
  </si>
  <si>
    <t>{97ecc466-1240-4482-8fa2-766f152883dc}</t>
  </si>
  <si>
    <t>02-03</t>
  </si>
  <si>
    <t>Zařízení zdravotně technických instalací</t>
  </si>
  <si>
    <t>{636580d6-7930-4b78-ab8a-65b8d8771f51}</t>
  </si>
  <si>
    <t>02-04</t>
  </si>
  <si>
    <t>Zařízení pro vytápění staveb</t>
  </si>
  <si>
    <t>{b785b944-4459-4ce2-b634-4905a069dccc}</t>
  </si>
  <si>
    <t>02-05</t>
  </si>
  <si>
    <t>Zařízení vzduchotechniky a klimatizace</t>
  </si>
  <si>
    <t>{b423ef1e-1c7d-463d-ad19-ffc174f28865}</t>
  </si>
  <si>
    <t>02-06</t>
  </si>
  <si>
    <t>Zařízení elektronické komunikace - Slaboprod a měření a regulace</t>
  </si>
  <si>
    <t>{93354d53-5bc7-42d8-9205-89b30bddcc39}</t>
  </si>
  <si>
    <t>02-07</t>
  </si>
  <si>
    <t>Zařízení silnoproudé elektrotechniky a hromosvod</t>
  </si>
  <si>
    <t>{4bb2af7d-4a6d-41d4-8a15-6196e7a1f221}</t>
  </si>
  <si>
    <t>02-09</t>
  </si>
  <si>
    <t>PS 2.01 - Technologie rezidenčního hašení</t>
  </si>
  <si>
    <t>{70bc226a-681a-49c9-bcf2-460208835eb2}</t>
  </si>
  <si>
    <t>03</t>
  </si>
  <si>
    <t>SO 03 - Přístřešek pro FVE</t>
  </si>
  <si>
    <t>{c64355e9-4427-4e1b-9e96-36d0e6f259c9}</t>
  </si>
  <si>
    <t>03-01</t>
  </si>
  <si>
    <t>Architektonicko-stavební řešení</t>
  </si>
  <si>
    <t>{4ac27e53-23d6-4f47-bbcf-84990c4e9fa2}</t>
  </si>
  <si>
    <t>03-02</t>
  </si>
  <si>
    <t>{7af923a8-8e96-43f2-aeeb-6c7e67914665}</t>
  </si>
  <si>
    <t>03-04</t>
  </si>
  <si>
    <t>Zařízení Silnoproudé elektrotechniky a hromosvod</t>
  </si>
  <si>
    <t>{554a07d6-110c-4a8c-9b16-e84601b5b480}</t>
  </si>
  <si>
    <t>03-05</t>
  </si>
  <si>
    <t>Zařízení elektronické komunikace - Slaboproud</t>
  </si>
  <si>
    <t>{1c116558-40e5-4c3c-b91a-7dcdf50c3a0a}</t>
  </si>
  <si>
    <t>03-06</t>
  </si>
  <si>
    <t>PS 3.01 - Technologie fotovoltaické elektrárny</t>
  </si>
  <si>
    <t>{ed6a2221-f575-491d-b1d5-b588a193c5d2}</t>
  </si>
  <si>
    <t>3</t>
  </si>
  <si>
    <t>###NOINSERT###</t>
  </si>
  <si>
    <t>Panely a konstrukce</t>
  </si>
  <si>
    <t>{a063ae84-c861-41f0-b0c5-c1fbe8fe0791}</t>
  </si>
  <si>
    <t>Rozvaděče a kabely</t>
  </si>
  <si>
    <t>{503f82f1-f49d-413a-a7bb-07267afe0424}</t>
  </si>
  <si>
    <t>Ostatní zřízení</t>
  </si>
  <si>
    <t>{09c329fc-dba1-4f10-a4f0-6440a21d4ff7}</t>
  </si>
  <si>
    <t>04</t>
  </si>
  <si>
    <t>SO 04 - Areálové komunikace a zpevněné plochy</t>
  </si>
  <si>
    <t>{26c83d66-c283-4a57-9700-7ce0d1146c2f}</t>
  </si>
  <si>
    <t>04-01</t>
  </si>
  <si>
    <t>Komunikace</t>
  </si>
  <si>
    <t>{3a9c4c76-eab8-475d-bca3-e6026549b66f}</t>
  </si>
  <si>
    <t>04-02</t>
  </si>
  <si>
    <t>Sanace pláně</t>
  </si>
  <si>
    <t>{98b016b9-2191-4058-9d18-d3a2392a3137}</t>
  </si>
  <si>
    <t>05</t>
  </si>
  <si>
    <t>SO 05 - Oplocení a brány</t>
  </si>
  <si>
    <t>{af7840b9-3828-492a-9248-3f6ea38f1b34}</t>
  </si>
  <si>
    <t>05a</t>
  </si>
  <si>
    <t>IO 01 – Areálová kanalizace splašková a ČOV</t>
  </si>
  <si>
    <t>{9c6c8626-0ab0-48e4-a12d-5788328a0a37}</t>
  </si>
  <si>
    <t>06</t>
  </si>
  <si>
    <t>IO 02 - Areálová kanalizace dešťová a retence</t>
  </si>
  <si>
    <t>{fed39d76-000a-4b36-977b-62d388140943}</t>
  </si>
  <si>
    <t>07</t>
  </si>
  <si>
    <t>IO 04 - Akumulace a areálové rozvody tepla</t>
  </si>
  <si>
    <t>{c8b42c91-5b79-454b-8e7b-44725cf65a7f}</t>
  </si>
  <si>
    <t>08</t>
  </si>
  <si>
    <t>IO 05 - Přípojka NN a areálové rozvody NN</t>
  </si>
  <si>
    <t>{986d3faf-bd5d-4259-b9b0-c4aa4614f3c9}</t>
  </si>
  <si>
    <t>09</t>
  </si>
  <si>
    <t>IO 06 - Přeložka CETIN</t>
  </si>
  <si>
    <t>{a1163862-67e2-4309-8e2e-e0cf4169028c}</t>
  </si>
  <si>
    <t>10</t>
  </si>
  <si>
    <t>IO 07 - Areálové rozvody slaboproudu</t>
  </si>
  <si>
    <t>{66b8b3d3-9472-4e17-b18a-82a061cc24fb}</t>
  </si>
  <si>
    <t>11</t>
  </si>
  <si>
    <t>Vedlejší náklady</t>
  </si>
  <si>
    <t>{1d63ea2f-28c5-4e70-9745-142616d5690a}</t>
  </si>
  <si>
    <t>KRYCÍ LIST SOUPISU PRACÍ</t>
  </si>
  <si>
    <t>Objekt:</t>
  </si>
  <si>
    <t>01 - SO 01 - Výstavba větrné elektrárny</t>
  </si>
  <si>
    <t>Soupis:</t>
  </si>
  <si>
    <t>01-01 - Stavebně konstrukční řešení</t>
  </si>
  <si>
    <t>REKAPITULACE ČLENĚNÍ SOUPISU PRACÍ</t>
  </si>
  <si>
    <t>Kód dílu - Popis</t>
  </si>
  <si>
    <t>Cena celkem [CZK]</t>
  </si>
  <si>
    <t>Náklady ze soupisu prací</t>
  </si>
  <si>
    <t>-1</t>
  </si>
  <si>
    <t>2 - Zakládání</t>
  </si>
  <si>
    <t>3 - Svislé a kompletní konstrukce</t>
  </si>
  <si>
    <t>4 - Vodorovné konstrukce</t>
  </si>
  <si>
    <t>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</si>
  <si>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</si>
  <si>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</si>
  <si>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</si>
  <si>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</si>
  <si>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</si>
  <si>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</si>
  <si>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</si>
  <si>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</si>
  <si>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</si>
  <si>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</si>
  <si>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</si>
  <si>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</si>
  <si>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</si>
  <si>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Zakládání</t>
  </si>
  <si>
    <t>ROZPOCET</t>
  </si>
  <si>
    <t>K</t>
  </si>
  <si>
    <t>273321611</t>
  </si>
  <si>
    <t>Základové desky ze ŽB bez zvýšených nároků na prostředí tř. C 30/37</t>
  </si>
  <si>
    <t>m3</t>
  </si>
  <si>
    <t>4</t>
  </si>
  <si>
    <t>-1510095312</t>
  </si>
  <si>
    <t>PP</t>
  </si>
  <si>
    <t>Základy z betonu železového (bez výztuže) desky z betonu bez zvláštních nároků na prostředí tř. C 30/37</t>
  </si>
  <si>
    <t>Online PSC</t>
  </si>
  <si>
    <t>https://podminky.urs.cz/item/CS_URS_2024_01/273321611</t>
  </si>
  <si>
    <t>VV</t>
  </si>
  <si>
    <t>vč 8</t>
  </si>
  <si>
    <t>1,90*1,60*0,34</t>
  </si>
  <si>
    <t>1,00*0,70*00,34</t>
  </si>
  <si>
    <t>Součet</t>
  </si>
  <si>
    <t>273351121</t>
  </si>
  <si>
    <t>Zřízení bednění základových desek</t>
  </si>
  <si>
    <t>m2</t>
  </si>
  <si>
    <t>1509810357</t>
  </si>
  <si>
    <t>Bednění základů desek zřízení</t>
  </si>
  <si>
    <t>https://podminky.urs.cz/item/CS_URS_2024_01/273351121</t>
  </si>
  <si>
    <t xml:space="preserve">(2,90+1,60)*2*0,34 </t>
  </si>
  <si>
    <t>273351122</t>
  </si>
  <si>
    <t>Odstranění bednění základových desek</t>
  </si>
  <si>
    <t>1999007800</t>
  </si>
  <si>
    <t>Bednění základů desek odstranění</t>
  </si>
  <si>
    <t>https://podminky.urs.cz/item/CS_URS_2024_01/273351122</t>
  </si>
  <si>
    <t>273361821</t>
  </si>
  <si>
    <t>Výztuž základových desek betonářskou ocelí 10 505 (R)</t>
  </si>
  <si>
    <t>t</t>
  </si>
  <si>
    <t>-475532868</t>
  </si>
  <si>
    <t>Výztuž základů desek z betonářské oceli 10 505 (R) nebo BSt 500</t>
  </si>
  <si>
    <t>https://podminky.urs.cz/item/CS_URS_2024_01/273361821</t>
  </si>
  <si>
    <t>pol.1 až 8</t>
  </si>
  <si>
    <t>50,96*0,000888</t>
  </si>
  <si>
    <t>26,66*0,000888</t>
  </si>
  <si>
    <t>15,96*0,000888</t>
  </si>
  <si>
    <t>25,32*0,000888</t>
  </si>
  <si>
    <t>13,92*0,000888</t>
  </si>
  <si>
    <t>21,35*0,000888</t>
  </si>
  <si>
    <t>16,60*0,000888</t>
  </si>
  <si>
    <t>42,90*0,000888</t>
  </si>
  <si>
    <t>Svislé a kompletní konstrukce</t>
  </si>
  <si>
    <t>5</t>
  </si>
  <si>
    <t>341321610</t>
  </si>
  <si>
    <t>Stěny nosné ze ŽB tř. C 30/37</t>
  </si>
  <si>
    <t>1614352679</t>
  </si>
  <si>
    <t>Stěny a příčky z betonu železového (bez výztuže) nosné tř. C 30/37</t>
  </si>
  <si>
    <t>https://podminky.urs.cz/item/CS_URS_2024_01/341321610</t>
  </si>
  <si>
    <t>1,90*0,20*27,58*2</t>
  </si>
  <si>
    <t>1,20*0,20*27,58*2</t>
  </si>
  <si>
    <t>odpočet výtahových dveří</t>
  </si>
  <si>
    <t>-1,09*2,185*0,20*4</t>
  </si>
  <si>
    <t>6</t>
  </si>
  <si>
    <t>341351111</t>
  </si>
  <si>
    <t>Zřízení oboustranného bednění nosných stěn</t>
  </si>
  <si>
    <t>-1829763243</t>
  </si>
  <si>
    <t>Bednění stěn a příček nosných rovné oboustranné za každou stranu zřízení</t>
  </si>
  <si>
    <t>https://podminky.urs.cz/item/CS_URS_2024_01/341351111</t>
  </si>
  <si>
    <t>vnitřek</t>
  </si>
  <si>
    <t>(1,50+1,20)*2*27,58</t>
  </si>
  <si>
    <t>venek</t>
  </si>
  <si>
    <t>(1,90+1,60)*27,58</t>
  </si>
  <si>
    <t>odpočty dveří</t>
  </si>
  <si>
    <t>-1,09*2,182*2*4</t>
  </si>
  <si>
    <t>špalety dveří</t>
  </si>
  <si>
    <t>0,20*2,185*2*4</t>
  </si>
  <si>
    <t>1,09*0,20*4</t>
  </si>
  <si>
    <t>7</t>
  </si>
  <si>
    <t>341351112</t>
  </si>
  <si>
    <t>Odstranění oboustranného bednění nosných stěn</t>
  </si>
  <si>
    <t>1475960602</t>
  </si>
  <si>
    <t>Bednění stěn a příček nosných rovné oboustranné za každou stranu odstranění</t>
  </si>
  <si>
    <t>https://podminky.urs.cz/item/CS_URS_2024_01/341351112</t>
  </si>
  <si>
    <t>8</t>
  </si>
  <si>
    <t>341361821</t>
  </si>
  <si>
    <t>Výztuž stěn betonářskou ocelí 10 505</t>
  </si>
  <si>
    <t>1310417074</t>
  </si>
  <si>
    <t>Výztuž stěn a příček nosných svislých nebo šikmých, rovných nebo oblých z betonářské oceli 10 505 (R) nebo BSt 500</t>
  </si>
  <si>
    <t>https://podminky.urs.cz/item/CS_URS_2024_01/341361821</t>
  </si>
  <si>
    <t>pol.9 - 17</t>
  </si>
  <si>
    <t>60,00*0,000888</t>
  </si>
  <si>
    <t>172,90*0,000395</t>
  </si>
  <si>
    <t>12,40*0,000888</t>
  </si>
  <si>
    <t>35,40*0,000395</t>
  </si>
  <si>
    <t>5,50*0,001578</t>
  </si>
  <si>
    <t>10,12*0,000888</t>
  </si>
  <si>
    <t>18,00*0,000395</t>
  </si>
  <si>
    <t>36,00*0,000395</t>
  </si>
  <si>
    <t>6,00*0,000888</t>
  </si>
  <si>
    <t>Mezisoučet</t>
  </si>
  <si>
    <t>vč 9</t>
  </si>
  <si>
    <t>1,2402</t>
  </si>
  <si>
    <t>9</t>
  </si>
  <si>
    <t>341362021</t>
  </si>
  <si>
    <t>Výztuž stěn svařovanými sítěmi Kari</t>
  </si>
  <si>
    <t>-2061993258</t>
  </si>
  <si>
    <t>Výztuž stěn a příček nosných svislých nebo šikmých, rovných nebo oblých ze svařovaných sítí z drátů typu KARI</t>
  </si>
  <si>
    <t>https://podminky.urs.cz/item/CS_URS_2024_01/341362021</t>
  </si>
  <si>
    <t>0,09470</t>
  </si>
  <si>
    <t>1,024</t>
  </si>
  <si>
    <t>Vodorovné konstrukce</t>
  </si>
  <si>
    <t>411324646</t>
  </si>
  <si>
    <t>Stropy deskové ze ŽB pohledového tř. C 30/37</t>
  </si>
  <si>
    <t>-516278103</t>
  </si>
  <si>
    <t>Stropy z betonu železového (bez výztuže) pohledového stropů deskových, plochých střech, desek balkonových, desek hřibových stropů včetně hlavic hřibových sloupů tř. C 30/37</t>
  </si>
  <si>
    <t>https://podminky.urs.cz/item/CS_URS_2024_01/411324646</t>
  </si>
  <si>
    <t>strop 2np až 8np</t>
  </si>
  <si>
    <t>(PI*2,965*2,965*0,13)*7</t>
  </si>
  <si>
    <t xml:space="preserve">odpočet výtahové šachty </t>
  </si>
  <si>
    <t>-1,90*1,60*0,13*7</t>
  </si>
  <si>
    <t>odpočet ostatních otvorů</t>
  </si>
  <si>
    <t>-0,300*0,275*0,13*2*7</t>
  </si>
  <si>
    <t>-0,350*0,180*0,13*2*7</t>
  </si>
  <si>
    <t>otvory pro schodiště</t>
  </si>
  <si>
    <t>-(PI*0,60*0,60*0,13)*4</t>
  </si>
  <si>
    <t>411352103</t>
  </si>
  <si>
    <t>Zřízení bednění víceúhelníkových a kruhových hlavic tl přes 5 do 25 cm bez podpěrné kce</t>
  </si>
  <si>
    <t>1744682529</t>
  </si>
  <si>
    <t>Bednění stropních konstrukcí - bez podpěrné konstrukce hlavic víceúhelníkových nebo kruhových tloušťky hlavice pod spodní líc stropní desky přes 5 do 25 cm zřízení</t>
  </si>
  <si>
    <t>https://podminky.urs.cz/item/CS_URS_2024_01/411352103</t>
  </si>
  <si>
    <t>(PI*2,965*2,965)*7</t>
  </si>
  <si>
    <t>-1,90*1,60*7</t>
  </si>
  <si>
    <t>-0,300*0,275*2*7</t>
  </si>
  <si>
    <t>-0,350*0,180*2*7</t>
  </si>
  <si>
    <t>3,14*1,20*4</t>
  </si>
  <si>
    <t>411352104</t>
  </si>
  <si>
    <t>Odstranění bednění víceúhelníkových a kruhových hlavic tl přes 5 do 25 cm bez podpěrné kce</t>
  </si>
  <si>
    <t>-1468288592</t>
  </si>
  <si>
    <t>Bednění stropních konstrukcí - bez podpěrné konstrukce hlavic víceúhelníkových nebo kruhových tloušťky hlavice pod spodní líc stropní desky přes 5 do 25 cm odstranění</t>
  </si>
  <si>
    <t>https://podminky.urs.cz/item/CS_URS_2024_01/411352104</t>
  </si>
  <si>
    <t>13</t>
  </si>
  <si>
    <t>411354311</t>
  </si>
  <si>
    <t>Zřízení podpěrné konstrukce stropů výšky do 4 m tl přes 5 do 15 cm</t>
  </si>
  <si>
    <t>-1914945058</t>
  </si>
  <si>
    <t>Podpěrná konstrukce stropů - desek, kleneb a skořepin výška podepření do 4 m tloušťka stropu přes 5 do 15 cm zřízení</t>
  </si>
  <si>
    <t>https://podminky.urs.cz/item/CS_URS_2024_01/411354311</t>
  </si>
  <si>
    <t>14</t>
  </si>
  <si>
    <t>411354312</t>
  </si>
  <si>
    <t>Odstranění podpěrné konstrukce stropů výšky do 4 m tl přes 5 do 15 cm</t>
  </si>
  <si>
    <t>-830006199</t>
  </si>
  <si>
    <t>Podpěrná konstrukce stropů - desek, kleneb a skořepin výška podepření do 4 m tloušťka stropu přes 5 do 15 cm odstranění</t>
  </si>
  <si>
    <t>https://podminky.urs.cz/item/CS_URS_2024_01/411354312</t>
  </si>
  <si>
    <t>15</t>
  </si>
  <si>
    <t>411361821</t>
  </si>
  <si>
    <t>Výztuž stropů betonářskou ocelí 10 505</t>
  </si>
  <si>
    <t>-1477621546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</si>
  <si>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</si>
  <si>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https://podminky.urs.cz/item/CS_URS_2024_01/411361821</t>
  </si>
  <si>
    <t>deska typ 1</t>
  </si>
  <si>
    <t>0,2988*3</t>
  </si>
  <si>
    <t>deska typ 2</t>
  </si>
  <si>
    <t>0,2809*4</t>
  </si>
  <si>
    <t>16</t>
  </si>
  <si>
    <t>411362021</t>
  </si>
  <si>
    <t>Výztuž stropů svařovanými sítěmi Kari</t>
  </si>
  <si>
    <t>-1895909557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</si>
  <si>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</si>
  <si>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https://podminky.urs.cz/item/CS_URS_2024_01/411362021</t>
  </si>
  <si>
    <t>0,2793*3</t>
  </si>
  <si>
    <t>0,2317*4</t>
  </si>
  <si>
    <t>998</t>
  </si>
  <si>
    <t>Přesun hmot</t>
  </si>
  <si>
    <t>17</t>
  </si>
  <si>
    <t>998012045</t>
  </si>
  <si>
    <t>Přesun hmot pro budovy monolitické s omezením mechanizace pro budovy v přes 36 do 45 m</t>
  </si>
  <si>
    <t>138845098</t>
  </si>
  <si>
    <t>Přesun hmot pro budovy občanské výstavby, bydlení, výrobu a služby s nosnou svislou konstrukcí monolitickou betonovou tyčovou nebo plošnou s jakýkoliv obvodovým pláštěm kromě vyzdívaného vodorovná dopravní vzdálenost do 100 m s omezením mechanizace pro budovy výšky přes 36 do 45 m</t>
  </si>
  <si>
    <t>https://podminky.urs.cz/item/CS_URS_2024_01/998012045</t>
  </si>
  <si>
    <t>01-07 - PS 1.02 - Vertikální komunikace - výtah</t>
  </si>
  <si>
    <t>33-M - Montáže dopr.zaříz.,sklad. zař. a váh</t>
  </si>
  <si>
    <t>33-M</t>
  </si>
  <si>
    <t>Montáže dopr.zaříz.,sklad. zař. a váh</t>
  </si>
  <si>
    <t>33001</t>
  </si>
  <si>
    <t>Dodávka a montáž výtahu bez dveří - viz poznámka a technická zpráva</t>
  </si>
  <si>
    <t>suma</t>
  </si>
  <si>
    <t>-455256554</t>
  </si>
  <si>
    <t>P</t>
  </si>
  <si>
    <t>Poznámka k položce:_x000d_
V ceně je zahrnuto:_x000d_
Projekt / Dokumentace:_x000d_
− projektová dokumentace ověřená autorizovanou osobou (dispoziční výkres, technická zpráva, statické_x000d_
posouzení; výpočet, schéma zapojení rozvaděče, včetně související elektrodokumentace, certifikátyatesty_x000d_
na dodané komponenty, prohlášení o shodě, kniha výtahu, návody na montáž, obsluhu a údržbu)_x000d_
Výroba, dodávka, montáž:_x000d_
- Výroba a dodávka materiálu výtahu/technologie a ocelové konstrukce (nových dílů a komponentů),_x000d_
ocelová vana do prohlubně, doprava na místo montáže, montáž, lešení pro montáž výtahu a ocelové_x000d_
konstrukce, všechny předepsané revize a zkoušky a činnosti související s komplexní realizací díla - dle_x000d_
rozsahu technické specifikace uvedených v této nabídce!_x000d_
- Osvětlení výtahové šachty, hlavní vypínač výtahu, skříň a dvířka výtahového rozvaděče bez PO v odstínu_x000d_
RAL, žebřík do prohlubně, konečný nátěr dílů dodaných v základním nátěru, svislý a vodorovný přesun_x000d_
materiálu a koordinační technická pomoc při realizaci._x000d_
Zkoušky:_x000d_
− veškeré nezbytné zkoušky a revize výtahu_x000d_
V ceně je dále zahrnuto:_x000d_
- jednání s orgány činnými ve stavebním řízení - vyřízení kolaudačního souhlasu_x000d_
- mobilní WC, zábor_x000d_
- předání kompletní realizační dokumentace včetně certifikátů, atd.</t>
  </si>
  <si>
    <t>33002</t>
  </si>
  <si>
    <t>Dodávka a montáž výtahových dveří</t>
  </si>
  <si>
    <t>-1691616244</t>
  </si>
  <si>
    <t>Banátský_štuk</t>
  </si>
  <si>
    <t>Benátský štuk</t>
  </si>
  <si>
    <t>52,453</t>
  </si>
  <si>
    <t>Břidlice</t>
  </si>
  <si>
    <t>Obklad břidlicí</t>
  </si>
  <si>
    <t>31,919</t>
  </si>
  <si>
    <t>Dno_bazenu</t>
  </si>
  <si>
    <t>Dno bazénu</t>
  </si>
  <si>
    <t>43,014</t>
  </si>
  <si>
    <t>Keramický_obklad</t>
  </si>
  <si>
    <t>Keramický obklad</t>
  </si>
  <si>
    <t>229,39</t>
  </si>
  <si>
    <t>Mozaika_koupelny</t>
  </si>
  <si>
    <t>Mozaika - koupelny</t>
  </si>
  <si>
    <t>6,429</t>
  </si>
  <si>
    <t>S_1</t>
  </si>
  <si>
    <t>PODLAHA – 1.PP (Stěrka)</t>
  </si>
  <si>
    <t>21,81</t>
  </si>
  <si>
    <t>S_10</t>
  </si>
  <si>
    <t>PODLAHA – 11.NP (CEMENTOVÝ POTĚR)</t>
  </si>
  <si>
    <t>94,24</t>
  </si>
  <si>
    <t>02 - SO 02 - Konverze vodárenské věže</t>
  </si>
  <si>
    <t>S_11</t>
  </si>
  <si>
    <t>PODLAHA – 12.NP (CEMENTOVÝ POTĚR)</t>
  </si>
  <si>
    <t>102,5</t>
  </si>
  <si>
    <t>S_12</t>
  </si>
  <si>
    <t>PODLAHA – 12.NP (DLAŽBY)</t>
  </si>
  <si>
    <t>6,37</t>
  </si>
  <si>
    <t>02-01 - Architektonicko stavební část</t>
  </si>
  <si>
    <t>S_13</t>
  </si>
  <si>
    <t>96,6</t>
  </si>
  <si>
    <t>S_14</t>
  </si>
  <si>
    <t>PODLAHA – 13.NP (DLAŽBY)</t>
  </si>
  <si>
    <t>7,76</t>
  </si>
  <si>
    <t>S_15</t>
  </si>
  <si>
    <t>46,68</t>
  </si>
  <si>
    <t>S_2</t>
  </si>
  <si>
    <t>PODLAHA – 1.NP (DLAŽBY/CEMENTOVÝ POTĚR) v SOC. ZÁZEMÍ</t>
  </si>
  <si>
    <t>7,88</t>
  </si>
  <si>
    <t>S_3</t>
  </si>
  <si>
    <t>PODLAHA – 1.NP ( CEMENTOVÝ POTĚR)</t>
  </si>
  <si>
    <t>12,5</t>
  </si>
  <si>
    <t>S_4</t>
  </si>
  <si>
    <t>PODLAHA – 6.NP, 8.NP (DLAŽBY)</t>
  </si>
  <si>
    <t>7,8</t>
  </si>
  <si>
    <t>S_4a</t>
  </si>
  <si>
    <t>PODLAHA – 3.NP (DLAŽBY)</t>
  </si>
  <si>
    <t>3,9</t>
  </si>
  <si>
    <t>S_4b</t>
  </si>
  <si>
    <t>PODLAHA – 5.NP (DLAŽBY)</t>
  </si>
  <si>
    <t>S_5</t>
  </si>
  <si>
    <t>PODLAHA – 2.NP, 4.NP (CEMENTOVÝ POTĚR)</t>
  </si>
  <si>
    <t>43,28</t>
  </si>
  <si>
    <t>S_5a</t>
  </si>
  <si>
    <t>PODLAHA – 7.NP (CEMENTOVÝ POTĚR)</t>
  </si>
  <si>
    <t>21,62</t>
  </si>
  <si>
    <t>S_5b</t>
  </si>
  <si>
    <t>2,38</t>
  </si>
  <si>
    <t>S_5c</t>
  </si>
  <si>
    <t>1,19</t>
  </si>
  <si>
    <t>S_6</t>
  </si>
  <si>
    <t>PODLAHA – 3.NP (CEMENTOVÝ POTĚR)</t>
  </si>
  <si>
    <t>19,51</t>
  </si>
  <si>
    <t>S_6a</t>
  </si>
  <si>
    <t>PODLAHA – 5.NP (CEMENTOVÝ POTĚR)</t>
  </si>
  <si>
    <t>S_6b</t>
  </si>
  <si>
    <t>PODLAHA – 6.NP, 8.NP (CEMENTOVÝ POTĚR)</t>
  </si>
  <si>
    <t>39,02</t>
  </si>
  <si>
    <t>S_7</t>
  </si>
  <si>
    <t>PODLAHA – 9.NP (Stěrka)</t>
  </si>
  <si>
    <t>24,3</t>
  </si>
  <si>
    <t>S_8</t>
  </si>
  <si>
    <t>PODLAHA – 10.NP (Stěrka)</t>
  </si>
  <si>
    <t>26,6</t>
  </si>
  <si>
    <t>S_8a</t>
  </si>
  <si>
    <t>1,67</t>
  </si>
  <si>
    <t>S_9</t>
  </si>
  <si>
    <t>PODLAHA – 11.NP (DLAŽBY/CEMENTOVÝ POTĚR) wellness (skladba s hydroizolací)</t>
  </si>
  <si>
    <t>53,06</t>
  </si>
  <si>
    <t>SDK_podhled</t>
  </si>
  <si>
    <t>Sádrokartonový podhled</t>
  </si>
  <si>
    <t>12,14</t>
  </si>
  <si>
    <t>ST_1</t>
  </si>
  <si>
    <t>ST-1 - střecha</t>
  </si>
  <si>
    <t>115,951</t>
  </si>
  <si>
    <t>ST_2</t>
  </si>
  <si>
    <t>ST-2 - střecha</t>
  </si>
  <si>
    <t>3,462</t>
  </si>
  <si>
    <t>Stěna_bazenu</t>
  </si>
  <si>
    <t>Stěny bazénu</t>
  </si>
  <si>
    <t>8,826</t>
  </si>
  <si>
    <t>Strukturovana_omítka</t>
  </si>
  <si>
    <t>Strukturovaná omítka vnitřní</t>
  </si>
  <si>
    <t>574,245</t>
  </si>
  <si>
    <t>Štuková_omítka_stěn</t>
  </si>
  <si>
    <t>Štuková omítka stěn</t>
  </si>
  <si>
    <t>139,635</t>
  </si>
  <si>
    <t>Zateplení_100</t>
  </si>
  <si>
    <t>Zateplení 100 mm</t>
  </si>
  <si>
    <t>39,281</t>
  </si>
  <si>
    <t>Zateplení_100_podhle</t>
  </si>
  <si>
    <t>Zateplení 100 mm - podhled</t>
  </si>
  <si>
    <t>127,656</t>
  </si>
  <si>
    <t>Zateplení_200_podled</t>
  </si>
  <si>
    <t>Zateplení 200 mm - podhled</t>
  </si>
  <si>
    <t>Zateplení_60</t>
  </si>
  <si>
    <t>Zateplení 60 mm</t>
  </si>
  <si>
    <t>124,618</t>
  </si>
  <si>
    <t>Zateplení_sokl</t>
  </si>
  <si>
    <t>Zateplení 1 pp a soklu</t>
  </si>
  <si>
    <t>34,893</t>
  </si>
  <si>
    <t>Zrcadlo</t>
  </si>
  <si>
    <t>Napínaný zrcadlový podhled</t>
  </si>
  <si>
    <t>1,23</t>
  </si>
  <si>
    <t>ST_3</t>
  </si>
  <si>
    <t>ST-3 - Střecha</t>
  </si>
  <si>
    <t>DLAZBA_104</t>
  </si>
  <si>
    <t>dlažba mč.104</t>
  </si>
  <si>
    <t>1,38</t>
  </si>
  <si>
    <t>DLAZBA_1101</t>
  </si>
  <si>
    <t>Dlažba m.č.1101</t>
  </si>
  <si>
    <t>2,06</t>
  </si>
  <si>
    <t>SW_3</t>
  </si>
  <si>
    <t xml:space="preserve">Zateplení 240 mm -  věž průměr 6,83 + komínek</t>
  </si>
  <si>
    <t>487,779</t>
  </si>
  <si>
    <t>SW_1</t>
  </si>
  <si>
    <t>Zateplení 200 mm - věž průměr 7,50 m</t>
  </si>
  <si>
    <t>48,749</t>
  </si>
  <si>
    <t>SW_2</t>
  </si>
  <si>
    <t>Zateplení 200 mm - věž průměr 12,70 m</t>
  </si>
  <si>
    <t>83,958</t>
  </si>
  <si>
    <t>1 - Zemní práce</t>
  </si>
  <si>
    <t>6 - Úpravy povrchů, podlahy a osazování výplní</t>
  </si>
  <si>
    <t>9 - Ostatní konstrukce a práce, bourání</t>
  </si>
  <si>
    <t>997 - Přesun sutě</t>
  </si>
  <si>
    <t>711 - Izolace proti vodě, vlhkosti a plynům</t>
  </si>
  <si>
    <t>712 - Povlakové krytiny</t>
  </si>
  <si>
    <t>713 - Izolace tepelné</t>
  </si>
  <si>
    <t>727 - Zdravotechnika - požární ochrana</t>
  </si>
  <si>
    <t>735 - Ústřední vytápění - otopná tělesa</t>
  </si>
  <si>
    <t>763 - Konstrukce suché výstavby</t>
  </si>
  <si>
    <t>764 - Konstrukce klempířské</t>
  </si>
  <si>
    <t>766 - Konstrukce truhlářské</t>
  </si>
  <si>
    <t>767 - Konstrukce zámečnické</t>
  </si>
  <si>
    <t>771 - Podlahy z dlaždic</t>
  </si>
  <si>
    <t>776 - Podlahy povlakové</t>
  </si>
  <si>
    <t>777 - Podlahy lité</t>
  </si>
  <si>
    <t>781 - Dokončovací práce - obklady</t>
  </si>
  <si>
    <t>782 - Dokončovací práce - obklady z kamene</t>
  </si>
  <si>
    <t>784 - Dokončovací práce - malby a tapety</t>
  </si>
  <si>
    <t>786 - Dokončovací práce - čalounické úpravy</t>
  </si>
  <si>
    <t>OST 1 - Sauna</t>
  </si>
  <si>
    <t>OST 2 - Vířivá vana - např. MEDUZA</t>
  </si>
  <si>
    <t>OST 3 - Vířivá vana - tepelné čerpadlo</t>
  </si>
  <si>
    <t>Zemní práce</t>
  </si>
  <si>
    <t>132212121</t>
  </si>
  <si>
    <t>Hloubení zapažených rýh šířky do 800 mm v soudržných horninách třídy těžitelnosti I skupiny 3 ručně</t>
  </si>
  <si>
    <t>1711353381</t>
  </si>
  <si>
    <t>Hloubení zapažených rýh šířky do 800 mm ručně s urovnáním dna do předepsaného profilu a spádu v hornině třídy těžitelnosti I skupiny 3 soudržných</t>
  </si>
  <si>
    <t>https://podminky.urs.cz/item/CS_URS_2024_01/132212121</t>
  </si>
  <si>
    <t>3,14*3,775*3,775*1,00</t>
  </si>
  <si>
    <t>-3,14*3,175*3,175*1,00</t>
  </si>
  <si>
    <t>174151102</t>
  </si>
  <si>
    <t>Zásyp v prostoru s omezeným pohybem stroje sypaninou se zhutněním</t>
  </si>
  <si>
    <t>1982115832</t>
  </si>
  <si>
    <t>Zásyp sypaninou z jakékoliv horniny strojně s uložením výkopku ve vrstvách se zhutněním v prostorách s omezeným pohybem stroje s urovnáním povrchu zásypu</t>
  </si>
  <si>
    <t>https://podminky.urs.cz/item/CS_URS_2024_01/174151102</t>
  </si>
  <si>
    <t>311272031</t>
  </si>
  <si>
    <t>Zdivo z pórobetonových tvárnic hladkých přes P2 do P4 přes 450 do 600 kg/m3 na tenkovrstvou maltu tl 200 mm</t>
  </si>
  <si>
    <t>-881742872</t>
  </si>
  <si>
    <t>Zdivo z pórobetonových tvárnic na tenké maltové lože, tl. zdiva 200 mm pevnost tvárnic přes P2 do P4, objemová hmotnost přes 450 do 600 kg/m3 hladkých</t>
  </si>
  <si>
    <t>https://podminky.urs.cz/item/CS_URS_2024_01/311272031</t>
  </si>
  <si>
    <t>1pp</t>
  </si>
  <si>
    <t>1,41*2,55</t>
  </si>
  <si>
    <t>1,90*2,55</t>
  </si>
  <si>
    <t>-0,90*1,97</t>
  </si>
  <si>
    <t>1np</t>
  </si>
  <si>
    <t>1,46*3,08</t>
  </si>
  <si>
    <t>1,60*3,08</t>
  </si>
  <si>
    <t>2np</t>
  </si>
  <si>
    <t>1,47*3,17</t>
  </si>
  <si>
    <t>2,01*3,17</t>
  </si>
  <si>
    <t>-0,80*1,97</t>
  </si>
  <si>
    <t>3np</t>
  </si>
  <si>
    <t>1,47*2,94</t>
  </si>
  <si>
    <t>2,01*2,94</t>
  </si>
  <si>
    <t>4np</t>
  </si>
  <si>
    <t>1,47*3,12*2</t>
  </si>
  <si>
    <t>5np</t>
  </si>
  <si>
    <t>6np</t>
  </si>
  <si>
    <t>7np</t>
  </si>
  <si>
    <t>8np</t>
  </si>
  <si>
    <t>12 np</t>
  </si>
  <si>
    <t>0,95*2,76</t>
  </si>
  <si>
    <t>5,15*2,76</t>
  </si>
  <si>
    <t>3,20*2,76</t>
  </si>
  <si>
    <t>13 np - měřeno elektronicky</t>
  </si>
  <si>
    <t>15,17*2</t>
  </si>
  <si>
    <t>-0,80*1,97*2</t>
  </si>
  <si>
    <t>2,31*3,61</t>
  </si>
  <si>
    <t>317142442</t>
  </si>
  <si>
    <t>Překlad nenosný pórobetonový š 150 mm v do 250 mm na tenkovrstvou maltu dl přes 1000 do 1250 mm</t>
  </si>
  <si>
    <t>kus</t>
  </si>
  <si>
    <t>-407479220</t>
  </si>
  <si>
    <t>Překlady nenosné z pórobetonu osazené do tenkého maltového lože, výšky do 250 mm, šířky překladu 150 mm, délky překladu přes 1000 do 1250 mm</t>
  </si>
  <si>
    <t>https://podminky.urs.cz/item/CS_URS_2024_01/317142442</t>
  </si>
  <si>
    <t>P1</t>
  </si>
  <si>
    <t>P2</t>
  </si>
  <si>
    <t>P3</t>
  </si>
  <si>
    <t>342242235.BTS</t>
  </si>
  <si>
    <t>Příčky jednoduché z liaporových příčkovek TPL 175/Lep198-P6 tl 175 mm</t>
  </si>
  <si>
    <t>-1625443161</t>
  </si>
  <si>
    <t>poznámka:</t>
  </si>
  <si>
    <t>oceňte ZDIVO POHLEDOVÉ CEMENTEM POJENÉ, např. LIAPOR KM 175 (1300 kg/m³; Rw=55dB)</t>
  </si>
  <si>
    <t>13 np</t>
  </si>
  <si>
    <t>měřeno elektronicky</t>
  </si>
  <si>
    <t>13,58</t>
  </si>
  <si>
    <t>342272215</t>
  </si>
  <si>
    <t>Příčka z pórobetonových hladkých tvárnic na tenkovrstvou maltu tl 75 mm</t>
  </si>
  <si>
    <t>-266498097</t>
  </si>
  <si>
    <t>Příčky z pórobetonových tvárnic hladkých na tenké maltové lože objemová hmotnost do 500 kg/m3, tloušťka příčky 75 mm</t>
  </si>
  <si>
    <t>https://podminky.urs.cz/item/CS_URS_2024_01/342272215</t>
  </si>
  <si>
    <t>1,60*3,17</t>
  </si>
  <si>
    <t>0,60*3,17</t>
  </si>
  <si>
    <t>0,94*3,17</t>
  </si>
  <si>
    <t>0,50*3,17</t>
  </si>
  <si>
    <t>0,31*3,17</t>
  </si>
  <si>
    <t>1,155*3,17</t>
  </si>
  <si>
    <t>0,95*3,12</t>
  </si>
  <si>
    <t>0,50*3,12</t>
  </si>
  <si>
    <t>0,29*3,12</t>
  </si>
  <si>
    <t>1,155*3,12</t>
  </si>
  <si>
    <t>6 np</t>
  </si>
  <si>
    <t>7 np</t>
  </si>
  <si>
    <t>8 np</t>
  </si>
  <si>
    <t>342272225</t>
  </si>
  <si>
    <t>Příčka z pórobetonových hladkých tvárnic na tenkovrstvou maltu tl 100 mm</t>
  </si>
  <si>
    <t>-328437782</t>
  </si>
  <si>
    <t>Příčky z pórobetonových tvárnic hladkých na tenké maltové lože objemová hmotnost do 500 kg/m3, tloušťka příčky 100 mm</t>
  </si>
  <si>
    <t>https://podminky.urs.cz/item/CS_URS_2024_01/342272225</t>
  </si>
  <si>
    <t>4,06*2,55</t>
  </si>
  <si>
    <t>0,60*3,08</t>
  </si>
  <si>
    <t>0,64*3,08</t>
  </si>
  <si>
    <t>0,90*3,08</t>
  </si>
  <si>
    <t>11 np</t>
  </si>
  <si>
    <t>2,54*2,86</t>
  </si>
  <si>
    <t>2,25*2,86</t>
  </si>
  <si>
    <t>1,19*2,86</t>
  </si>
  <si>
    <t>-0,60*2,86</t>
  </si>
  <si>
    <t>0,25*2,86</t>
  </si>
  <si>
    <t>342272245</t>
  </si>
  <si>
    <t>Příčka z pórobetonových hladkých tvárnic na tenkovrstvou maltu tl 150 mm</t>
  </si>
  <si>
    <t>-1725125498</t>
  </si>
  <si>
    <t>Příčky z pórobetonových tvárnic hladkých na tenké maltové lože objemová hmotnost do 500 kg/m3, tloušťka příčky 150 mm</t>
  </si>
  <si>
    <t>https://podminky.urs.cz/item/CS_URS_2024_01/342272245</t>
  </si>
  <si>
    <t>2,79*3,08</t>
  </si>
  <si>
    <t>0,72*3,08</t>
  </si>
  <si>
    <t>1,83*3,08</t>
  </si>
  <si>
    <t>2,19*3,17</t>
  </si>
  <si>
    <t>2,19*3,12</t>
  </si>
  <si>
    <t>-0,70*1,97</t>
  </si>
  <si>
    <t>1,45*2,76</t>
  </si>
  <si>
    <t>2,50*2,76</t>
  </si>
  <si>
    <t>5,65*2,76</t>
  </si>
  <si>
    <t xml:space="preserve">3,50*2,76                                 </t>
  </si>
  <si>
    <t>3,11*3,12</t>
  </si>
  <si>
    <t>411 - R01</t>
  </si>
  <si>
    <t>Podepření, zajištení a zvednutí stávající betonové skořepiny</t>
  </si>
  <si>
    <t>kpl</t>
  </si>
  <si>
    <t>-821832015</t>
  </si>
  <si>
    <t>411323434</t>
  </si>
  <si>
    <t>Skořepiny nebo klenby ze ŽB tř. C 25/30</t>
  </si>
  <si>
    <t>314149083</t>
  </si>
  <si>
    <t>Klenby nebo skořepiny z betonu železového (bez výztuže) včetně souvisejících patních a žlabových nosníků, táhel, ztužidel, příčlí, obloukových žeber, čelních (štítových) zdí apod. tř. C 25/30</t>
  </si>
  <si>
    <t>https://podminky.urs.cz/item/CS_URS_2024_01/411323434</t>
  </si>
  <si>
    <t>kotvící vrstva tepelné izolace</t>
  </si>
  <si>
    <t>ST_1*0,08</t>
  </si>
  <si>
    <t>33310505</t>
  </si>
  <si>
    <t>ST_1*0,004335</t>
  </si>
  <si>
    <t>Úpravy povrchů, podlahy a osazování výplní</t>
  </si>
  <si>
    <t>612142001</t>
  </si>
  <si>
    <t>Pletivo sklovláknité vnitřních stěn vtlačené do tmelu</t>
  </si>
  <si>
    <t>-1495667468</t>
  </si>
  <si>
    <t>Pletivo vnitřních ploch v ploše nebo pruzích, na plném podkladu sklovláknité vtlačené do tmelu včetně tmelu stěn</t>
  </si>
  <si>
    <t>https://podminky.urs.cz/item/CS_URS_2024_01/612142001</t>
  </si>
  <si>
    <t>612311141</t>
  </si>
  <si>
    <t>Vápenná omítka štuková dvouvrstvá vnitřních stěn nanášená ručně</t>
  </si>
  <si>
    <t>-577399351</t>
  </si>
  <si>
    <t>Omítka vápenná vnitřních ploch nanášená ručně dvouvrstvá štuková, tloušťky jádrové omítky do 10 mm a tloušťky štuku do 3 mm svislých konstrukcí stěn</t>
  </si>
  <si>
    <t>https://podminky.urs.cz/item/CS_URS_2024_01/612311141</t>
  </si>
  <si>
    <t>612381026</t>
  </si>
  <si>
    <t>Tenkovrstvá minerální zatíraná (škrábaná) omítka zrnitost 2,0 mm vnitřních stěn</t>
  </si>
  <si>
    <t>2084290494</t>
  </si>
  <si>
    <t>Omítka tenkovrstvá minerální vnitřních ploch bez penetrace zatíraná (škrábaná), zrnitost 2,0 mm svislých konstrukcí stěn v podlaží i na schodišti</t>
  </si>
  <si>
    <t>https://podminky.urs.cz/item/CS_URS_2024_01/612381026</t>
  </si>
  <si>
    <t>621221001</t>
  </si>
  <si>
    <t>Montáž kontaktního zateplení vnějších podhledů lepením a mechanickým kotvením desek z minerální vlny s podélnou orientací do betonu a zdiva tl do 40 mm</t>
  </si>
  <si>
    <t>-1075655060</t>
  </si>
  <si>
    <t>Montáž kontaktního zateplení lepením a mechanickým kotvením z desek minerální vlny s podélnou orientací vláken nebo kombinovaných (dodávka ve specifikaci) na vnější podhledy, na podklad betonový nebo z lehčeného betonu nebo keramický, tloušťky desek do 40 mm</t>
  </si>
  <si>
    <t>https://podminky.urs.cz/item/CS_URS_2025_01/621221001</t>
  </si>
  <si>
    <t>M</t>
  </si>
  <si>
    <t>63140349</t>
  </si>
  <si>
    <t>deska tepelně izolační minerální kontaktních fasád podélné vlákno λ=0,041 tl 40mm</t>
  </si>
  <si>
    <t>-1450922483</t>
  </si>
  <si>
    <t>2*1,05 'Přepočtené koeficientem množství</t>
  </si>
  <si>
    <t>621221021</t>
  </si>
  <si>
    <t>Montáž kontaktního zateplení vnějších podhledů lepením a mechanickým kotvením desek z minerální vlny s podélnou orientací do betonu a zdiva tl přes 80 do 120 mm</t>
  </si>
  <si>
    <t>456642086</t>
  </si>
  <si>
    <t>Montáž kontaktního zateplení lepením a mechanickým kotvením z desek minerální vlny s podélnou orientací vláken nebo kombinovaných (dodávka ve specifikaci) na vnější podhledy, na podklad betonový nebo z lehčeného betonu, z tvárnic keramických nebo vápenopískových, tloušťky desek přes 80 do 120 mm</t>
  </si>
  <si>
    <t>https://podminky.urs.cz/item/CS_URS_2024_01/621221021</t>
  </si>
  <si>
    <t>18</t>
  </si>
  <si>
    <t>ISV.8592248022538</t>
  </si>
  <si>
    <t>Např.Isover TF PROFI 100mm, λD = 0,035 (W·m-1·K-1),1000x600x100mm(pro izolaci ostění), pevnost v tahu TR 10kPa, fasádní minerální izolace s podélným vláknem.</t>
  </si>
  <si>
    <t>1355395874</t>
  </si>
  <si>
    <t>Poznámka k položce:_x000d_
Izolační fasádní desky s podélným vláknem Isover TF PROFI jsou vhodné do vnějších kontaktních zateplovacích systémů, kde se lepí a mechanicky kotví na dostatečně soudržný a pevný podklad stěny.</t>
  </si>
  <si>
    <t>127,656*1,05 'Přepočtené koeficientem množství</t>
  </si>
  <si>
    <t>19</t>
  </si>
  <si>
    <t>621221041</t>
  </si>
  <si>
    <t>Montáž kontaktního zateplení vnějších podhledů lepením a mechanickým kotvením TI z minerální vlny s podélnou orientací do betonu a zdiva tl přes 160 do 200 mm</t>
  </si>
  <si>
    <t>46922761</t>
  </si>
  <si>
    <t>Montáž kontaktního zateplení lepením a mechanickým kotvením z desek minerální vlny s podélnou orientací vláken nebo kombinovaných (dodávka ve specifikaci) na vnější podhledy, na podklad betonový nebo z lehčeného betonu, z tvárnic keramických nebo vápenopískových, tloušťky desek přes 160 do 200 mm</t>
  </si>
  <si>
    <t>https://podminky.urs.cz/item/CS_URS_2024_01/621221041</t>
  </si>
  <si>
    <t>20</t>
  </si>
  <si>
    <t>ISV.8592248022484</t>
  </si>
  <si>
    <t>Např. Isover TF PROFI 200mm, λD = 0,035 (W·m-1·K-1),1000x600x200mm(pro izolaci ostění), pevnost v tahu TR 10kPa, fasádní minerální izolace s podélným vláknem.</t>
  </si>
  <si>
    <t>-2095978985</t>
  </si>
  <si>
    <t>94,24*1,05 'Přepočtené koeficientem množství</t>
  </si>
  <si>
    <t>621521022 - R</t>
  </si>
  <si>
    <t>Tenkovrstvá silikátová omítka Weberpas extraClean desifn stone-zrnitý 2 mm vnějších podhledů</t>
  </si>
  <si>
    <t>-323750080</t>
  </si>
  <si>
    <t>22</t>
  </si>
  <si>
    <t>622211011</t>
  </si>
  <si>
    <t>Montáž kontaktního zateplení vnějších stěn lepením a mechanickým kotvením polystyrénových desek do betonu a zdiva tl přes 40 do 80 mm</t>
  </si>
  <si>
    <t>253171362</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</si>
  <si>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</si>
  <si>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https://podminky.urs.cz/item/CS_URS_2024_01/622211011</t>
  </si>
  <si>
    <t>23</t>
  </si>
  <si>
    <t>28375934</t>
  </si>
  <si>
    <t>deska EPS 70 fasádní λ=0,039 tl 60mm</t>
  </si>
  <si>
    <t>-977563686</t>
  </si>
  <si>
    <t>124,618*1,05 'Přepočtené koeficientem množství</t>
  </si>
  <si>
    <t>24</t>
  </si>
  <si>
    <t>622211021</t>
  </si>
  <si>
    <t>Montáž kontaktního zateplení vnějších stěn lepením a mechanickým kotvením polystyrénových desek do betonu a zdiva tl přes 80 do 120 mm</t>
  </si>
  <si>
    <t>848691208</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</si>
  <si>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</si>
  <si>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https://podminky.urs.cz/item/CS_URS_2024_01/622211021</t>
  </si>
  <si>
    <t>25</t>
  </si>
  <si>
    <t>28376423</t>
  </si>
  <si>
    <t>deska XPS hrana polodrážková a hladký povrch 300kPA λ=0,035 tl 120mm</t>
  </si>
  <si>
    <t>-106390877</t>
  </si>
  <si>
    <t>34,893*1,05 'Přepočtené koeficientem množství</t>
  </si>
  <si>
    <t>26</t>
  </si>
  <si>
    <t>622221021</t>
  </si>
  <si>
    <t>Montáž kontaktního zateplení vnějších stěn lepením a mechanickým kotvením TI z minerální vlny s podélnou orientací do zdiva a betonu tl přes 80 do 120 mm</t>
  </si>
  <si>
    <t>1144776342</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</si>
  <si>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</si>
  <si>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https://podminky.urs.cz/item/CS_URS_2024_01/622221021</t>
  </si>
  <si>
    <t>27</t>
  </si>
  <si>
    <t>1594892793</t>
  </si>
  <si>
    <t>39,281*1,05 'Přepočtené koeficientem množství</t>
  </si>
  <si>
    <t>28</t>
  </si>
  <si>
    <t>622221041</t>
  </si>
  <si>
    <t>Montáž kontaktního zateplení vnějších stěn lepením a mechanickým kotvením desek z minerální vlny s podélnou orientací do zdiva a betonu tl přes 160 do 200mm</t>
  </si>
  <si>
    <t>-1959828747</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</si>
  <si>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</si>
  <si>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https://podminky.urs.cz/item/CS_URS_2024_01/622221041</t>
  </si>
  <si>
    <t>29</t>
  </si>
  <si>
    <t>ISV.8592248003896</t>
  </si>
  <si>
    <t>Isover NF 333 200mm, λD = 0,041 (W·m-1·K-1),1000x333x200mm, pevnost v tahu TR 80kPa, fasádní minerální izolace s kolmým vláknem.</t>
  </si>
  <si>
    <t>465413276</t>
  </si>
  <si>
    <t>Poznámka k položce:_x000d_
Lamely z čedičové vlny NF 333 jsou určeny do kontaktních zateplovacích systémů, zvláště pro novostavby.</t>
  </si>
  <si>
    <t>132,707*1,05 'Přepočtené koeficientem množství</t>
  </si>
  <si>
    <t>30</t>
  </si>
  <si>
    <t>622221051</t>
  </si>
  <si>
    <t>Montáž kontaktního zateplení vnějších stěn lepením a mechanickým kotvením desek z minerální vlny s podélnou orientací do zdiva a betonu tl přes 200 do 240 mm</t>
  </si>
  <si>
    <t>-220876090</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</si>
  <si>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t>
  </si>
  <si>
    <t>https://podminky.urs.cz/item/CS_URS_2025_01/622221051</t>
  </si>
  <si>
    <t>31</t>
  </si>
  <si>
    <t>ISV.8592248003964</t>
  </si>
  <si>
    <t>Isover NF 333 240mm, λD = 0,041 (W·m-1·K-1),1000x333x240mm, pevnost v tahu TR 80kPa, fasádní minerální izolace s kolmým vláknem.</t>
  </si>
  <si>
    <t>-2107633000</t>
  </si>
  <si>
    <t>487,779*1,05 'Přepočtené koeficientem množství</t>
  </si>
  <si>
    <t>32</t>
  </si>
  <si>
    <t>622251105</t>
  </si>
  <si>
    <t>Příplatek k cenám kontaktního zateplení vnějších stěn za zápustnou montáž a použití tepelněizolačních zátek z minerální vlny</t>
  </si>
  <si>
    <t>1875363785</t>
  </si>
  <si>
    <t>Montáž kontaktního zateplení lepením a mechanickým kotvením Příplatek k cenám za zápustnou montáž kotev s použitím tepelněizolačních zátek na vnější stěny z minerální vlny</t>
  </si>
  <si>
    <t>https://podminky.urs.cz/item/CS_URS_2024_01/622251105</t>
  </si>
  <si>
    <t>33</t>
  </si>
  <si>
    <t>622252001</t>
  </si>
  <si>
    <t>Montáž profilů kontaktního zateplení připevněných mechanicky</t>
  </si>
  <si>
    <t>m</t>
  </si>
  <si>
    <t>524028273</t>
  </si>
  <si>
    <t>Montáž profilů kontaktního zateplení zakládacích soklových připevněných hmoždinkami</t>
  </si>
  <si>
    <t>https://podminky.urs.cz/item/CS_URS_2024_01/622252001</t>
  </si>
  <si>
    <t>3,14*6,35</t>
  </si>
  <si>
    <t>34</t>
  </si>
  <si>
    <t>59051657</t>
  </si>
  <si>
    <t>profil zakládací Al tl 0,7mm pro ETICS pro izolant tl 200mm</t>
  </si>
  <si>
    <t>-861343662</t>
  </si>
  <si>
    <t>19,939*1,05 'Přepočtené koeficientem množství</t>
  </si>
  <si>
    <t>35</t>
  </si>
  <si>
    <t>622252002</t>
  </si>
  <si>
    <t>Montáž profilů kontaktního zateplení lepených</t>
  </si>
  <si>
    <t>-2004682712</t>
  </si>
  <si>
    <t>Montáž profilů kontaktního zateplení ostatních stěnových, dilatačních apod. lepených do tmelu</t>
  </si>
  <si>
    <t>https://podminky.urs.cz/item/CS_URS_2024_01/622252002</t>
  </si>
  <si>
    <t>36</t>
  </si>
  <si>
    <t>59051486</t>
  </si>
  <si>
    <t>profil rohový PVC 15x15mm s výztužnou tkaninou š 100mm pro ETICS</t>
  </si>
  <si>
    <t>-2070221424</t>
  </si>
  <si>
    <t>(2,05+0,95+2,05)*2</t>
  </si>
  <si>
    <t>1,60+1,19+1,60</t>
  </si>
  <si>
    <t>3,14*0,37</t>
  </si>
  <si>
    <t>2,05+1,00+2,05</t>
  </si>
  <si>
    <t>3,14*1,30*2</t>
  </si>
  <si>
    <t>2,10+1,19+2,10</t>
  </si>
  <si>
    <t>1,60*1,60*1,60</t>
  </si>
  <si>
    <t>4 np</t>
  </si>
  <si>
    <t>2,10+1,19+2,10*2</t>
  </si>
  <si>
    <t>3,14*1,30</t>
  </si>
  <si>
    <t>3,17*1,30</t>
  </si>
  <si>
    <t>9 np</t>
  </si>
  <si>
    <t>3,14*7,52</t>
  </si>
  <si>
    <t>žiletky</t>
  </si>
  <si>
    <t>(2,93+0,72)*2*16</t>
  </si>
  <si>
    <t>10 np</t>
  </si>
  <si>
    <t>3,14*12,70</t>
  </si>
  <si>
    <t>3,14*16,10</t>
  </si>
  <si>
    <t xml:space="preserve">12 np </t>
  </si>
  <si>
    <t>3,14*16,50</t>
  </si>
  <si>
    <t>3,14*12,60*2</t>
  </si>
  <si>
    <t>37</t>
  </si>
  <si>
    <t>59051476</t>
  </si>
  <si>
    <t>profil začišťovací PVC 9mm s výztužnou tkaninou pro ostění ETICS</t>
  </si>
  <si>
    <t>-58076045</t>
  </si>
  <si>
    <t>38</t>
  </si>
  <si>
    <t>59051512</t>
  </si>
  <si>
    <t>profil začišťovací s okapnicí PVC s výztužnou tkaninou pro parapet ETICS</t>
  </si>
  <si>
    <t>259224693</t>
  </si>
  <si>
    <t>K/2</t>
  </si>
  <si>
    <t>0,60</t>
  </si>
  <si>
    <t>0,71*2</t>
  </si>
  <si>
    <t>1,19*17</t>
  </si>
  <si>
    <t>39</t>
  </si>
  <si>
    <t>622521022 - R</t>
  </si>
  <si>
    <t>Tenkovrstvá silikátová omítkaWeberpas extraClean desifn stone-zrnitý 2 mm vnějších stěn</t>
  </si>
  <si>
    <t>-524236366</t>
  </si>
  <si>
    <t>40</t>
  </si>
  <si>
    <t>622511112</t>
  </si>
  <si>
    <t>Tenkovrstvá akrylátová mozaiková střednězrnná omítka vnějších stěn</t>
  </si>
  <si>
    <t>-1843136076</t>
  </si>
  <si>
    <t>Omítka tenkovrstvá akrylátová vnějších ploch probarvená bez penetrace mozaiková střednězrnná stěn</t>
  </si>
  <si>
    <t>https://podminky.urs.cz/item/CS_URS_2024_01/622511112</t>
  </si>
  <si>
    <t>41</t>
  </si>
  <si>
    <t>629995101</t>
  </si>
  <si>
    <t>Očištění vnějších ploch tlakovou vodou</t>
  </si>
  <si>
    <t>-518306071</t>
  </si>
  <si>
    <t>Očištění vnějších ploch tlakovou vodou omytím</t>
  </si>
  <si>
    <t>https://podminky.urs.cz/item/CS_URS_2024_01/629995101</t>
  </si>
  <si>
    <t>42</t>
  </si>
  <si>
    <t>631362021</t>
  </si>
  <si>
    <t>Výztuž mazanin svařovanými sítěmi Kari</t>
  </si>
  <si>
    <t>11336793</t>
  </si>
  <si>
    <t>Výztuž mazanin ze svařovaných sítí z drátů typu KARI</t>
  </si>
  <si>
    <t>https://podminky.urs.cz/item/CS_URS_2024_01/631362021</t>
  </si>
  <si>
    <t>S_8*0,004435</t>
  </si>
  <si>
    <t>S_8a*0,004435</t>
  </si>
  <si>
    <t>43</t>
  </si>
  <si>
    <t>631362022</t>
  </si>
  <si>
    <t>Výztuž mazanin z kompozitních sítí D drátu 3 mm velikost ok 100 x 100 mm</t>
  </si>
  <si>
    <t>-392542043</t>
  </si>
  <si>
    <t>Výztuž mazanin z kompozitních sítí průměr drátu 3 mm, velikost ok 100 x 100 mm</t>
  </si>
  <si>
    <t>https://podminky.urs.cz/item/CS_URS_2025_01/631362022</t>
  </si>
  <si>
    <t>44</t>
  </si>
  <si>
    <t>632451254.TBM</t>
  </si>
  <si>
    <t>Potěr cementový samonivelační litý CEMFLOW tl přes 45 do 50 mm</t>
  </si>
  <si>
    <t>260515334</t>
  </si>
  <si>
    <t>45</t>
  </si>
  <si>
    <t>632451254.TBM-R</t>
  </si>
  <si>
    <t>Potěr cementový samonivelační litý CEMFLOW LOOk tl přes 45 do 50 mm</t>
  </si>
  <si>
    <t>-2007854806</t>
  </si>
  <si>
    <t>Poznámka k položce:_x000d_
součástí skladby podlahy je okrajový podlahový pásek po celém_x000d_
obvodu podlahy pro akustické oddělení podlahových skladeb od_x000d_
ostatních konstrukcí, materiál mirelon bez folie, min. tloušťka 10_x000d_
mm, min. 30 mm nad cementový samonivelační potěr, fiface_x000d_
lepidlem_x000d_
Všechny cementové potěry (npř. CemflowLook) a Vinyl budou oparřeny měděnou soklovou lištou minimální výšky 50 mm._x000d_
Zohledněte v ceně.</t>
  </si>
  <si>
    <t>S_2-DLAZBA_104</t>
  </si>
  <si>
    <t xml:space="preserve">S_5 </t>
  </si>
  <si>
    <t xml:space="preserve">S_5a </t>
  </si>
  <si>
    <t>kristalizační přísada do betonu vytvářející vodě nepropustnou struktůru s zacelením trhlin až do 0,4mm (např. XYPEX Admix)</t>
  </si>
  <si>
    <t>46</t>
  </si>
  <si>
    <t>632451293</t>
  </si>
  <si>
    <t>Příplatek k cementovému samonivelačnímu litému potěru C30 ZKD 5 mm tl přes 50 mm</t>
  </si>
  <si>
    <t>-867781748</t>
  </si>
  <si>
    <t>Potěr cementový samonivelační litý Příplatek k cenám za každých dalších i započatých 5 mm tloušťky přes 50 mm tř. C 30</t>
  </si>
  <si>
    <t>https://podminky.urs.cz/item/CS_URS_2024_01/632451293</t>
  </si>
  <si>
    <t>S_8*13</t>
  </si>
  <si>
    <t>S_8a*13</t>
  </si>
  <si>
    <t>S_11*9</t>
  </si>
  <si>
    <t>S_12*2</t>
  </si>
  <si>
    <t>S_13*3</t>
  </si>
  <si>
    <t>S_14*3</t>
  </si>
  <si>
    <t>S_15*3</t>
  </si>
  <si>
    <t>47</t>
  </si>
  <si>
    <t>632451293.TBM</t>
  </si>
  <si>
    <t>Příplatek k cementovému samonivelačnímu litému potěru CEMFLOW LOOK ZKD 5 mm tl přes 50 mm</t>
  </si>
  <si>
    <t>1240551289</t>
  </si>
  <si>
    <t>(S_2-DLAZBA_104)*5</t>
  </si>
  <si>
    <t>S_3*5</t>
  </si>
  <si>
    <t>S_4*3</t>
  </si>
  <si>
    <t>S_4a*3</t>
  </si>
  <si>
    <t>S_4b*3</t>
  </si>
  <si>
    <t>S_5 *5</t>
  </si>
  <si>
    <t>S_5a *7</t>
  </si>
  <si>
    <t>S_5b*5</t>
  </si>
  <si>
    <t>S_5c*7</t>
  </si>
  <si>
    <t>S_6*7</t>
  </si>
  <si>
    <t>S_6a*5</t>
  </si>
  <si>
    <t>S_6b*7</t>
  </si>
  <si>
    <t>S_9*9</t>
  </si>
  <si>
    <t>S_10*9</t>
  </si>
  <si>
    <t>48</t>
  </si>
  <si>
    <t>642942611</t>
  </si>
  <si>
    <t>Osazování zárubní nebo rámů dveřních kovových do 2,5 m2 na montážní pěnu</t>
  </si>
  <si>
    <t>-1038145106</t>
  </si>
  <si>
    <t>Osazování zárubní nebo rámů kovových dveřních lisovaných nebo z úhelníků bez dveřních křídel na montážní pěnu, plochy otvoru do 2,5 m2</t>
  </si>
  <si>
    <t>https://podminky.urs.cz/item/CS_URS_2024_01/642942611</t>
  </si>
  <si>
    <t>D15</t>
  </si>
  <si>
    <t>D16</t>
  </si>
  <si>
    <t>49</t>
  </si>
  <si>
    <t>55331482</t>
  </si>
  <si>
    <t>zárubeň jednokřídlá ocelová pro zdění tl stěny 75-100mm rozměru 800/1970, 2100mm</t>
  </si>
  <si>
    <t>842127419</t>
  </si>
  <si>
    <t>Poznámka k položce:_x000d_
YH, YH s drážkou, YZP</t>
  </si>
  <si>
    <t>50</t>
  </si>
  <si>
    <t>55331493</t>
  </si>
  <si>
    <t>zárubeň jednokřídlá ocelová pro zdění tl stěny 160-200mm rozměru 900/1970, 2100mm</t>
  </si>
  <si>
    <t>1508676134</t>
  </si>
  <si>
    <t>Poznámka k položce:_x000d_
YZP</t>
  </si>
  <si>
    <t>51</t>
  </si>
  <si>
    <t>63-RKON01</t>
  </si>
  <si>
    <t>Protipovodňové zárubně - gumová nafukovací manžeta, nerezový rámeček, v.1,50 m</t>
  </si>
  <si>
    <t>ks</t>
  </si>
  <si>
    <t>935822351</t>
  </si>
  <si>
    <t>Ostatní konstrukce a práce, bourání</t>
  </si>
  <si>
    <t>52</t>
  </si>
  <si>
    <t>941211113</t>
  </si>
  <si>
    <t>Montáž lešení řadového rámového lehkého zatížení do 200 kg/m2 š od 0,6 do 0,9 m v přes 25 do 40 m</t>
  </si>
  <si>
    <t>1897357696</t>
  </si>
  <si>
    <t>Lešení řadové rámové lehké pracovní s podlahami s provozním zatížením tř. 3 do 200 kg/m2 šířky tř. SW06 od 0,6 do 0,9 m výšky přes 25 do 40 m montáž</t>
  </si>
  <si>
    <t>https://podminky.urs.cz/item/CS_URS_2024_01/941211113</t>
  </si>
  <si>
    <t>3,14*7,50*31,00</t>
  </si>
  <si>
    <t>53</t>
  </si>
  <si>
    <t>941211213</t>
  </si>
  <si>
    <t>Příplatek k lešení řadovému rámovému lehkému do 200 kg/m2 š od0,6 do 0,9 m v přes 25 do 40 m za každý den použití</t>
  </si>
  <si>
    <t>1030795794</t>
  </si>
  <si>
    <t>Lešení řadové rámové lehké pracovní s podlahami s provozním zatížením tř. 3 do 200 kg/m2 šířky tř. SW06 od 0,6 do 0,9 m výšky přes 25 do 40 m příplatek za každý den použití</t>
  </si>
  <si>
    <t>https://podminky.urs.cz/item/CS_URS_2024_01/941211213</t>
  </si>
  <si>
    <t>730,05*60 'Přepočtené koeficientem množství</t>
  </si>
  <si>
    <t>54</t>
  </si>
  <si>
    <t>941211813</t>
  </si>
  <si>
    <t>Demontáž lešení řadového rámového lehkého zatížení do 200 kg/m2 š od 0,6 do 0,9 m v přes 25 do 40 m</t>
  </si>
  <si>
    <t>653684340</t>
  </si>
  <si>
    <t>Lešení řadové rámové lehké pracovní s podlahami s provozním zatížením tř. 3 do 200 kg/m2 šířky tř. SW06 od 0,6 do 0,9 m výšky přes 25 do 40 m demontáž</t>
  </si>
  <si>
    <t>https://podminky.urs.cz/item/CS_URS_2024_01/941211813</t>
  </si>
  <si>
    <t>55</t>
  </si>
  <si>
    <t>944511111</t>
  </si>
  <si>
    <t>Montáž ochranné sítě z textilie z umělých vláken</t>
  </si>
  <si>
    <t>1916478860</t>
  </si>
  <si>
    <t>Síť ochranná zavěšená na konstrukci lešení z textilie z umělých vláken montáž</t>
  </si>
  <si>
    <t>https://podminky.urs.cz/item/CS_URS_2024_01/944511111</t>
  </si>
  <si>
    <t>56</t>
  </si>
  <si>
    <t>944511211</t>
  </si>
  <si>
    <t>Příplatek k ochranné síti za každý den použití</t>
  </si>
  <si>
    <t>-1878408495</t>
  </si>
  <si>
    <t>Síť ochranná zavěšená na konstrukci lešení z textilie z umělých vláken příplatek k ceně za každý den použití</t>
  </si>
  <si>
    <t>https://podminky.urs.cz/item/CS_URS_2024_01/944511211</t>
  </si>
  <si>
    <t>57</t>
  </si>
  <si>
    <t>944511811</t>
  </si>
  <si>
    <t>Demontáž ochranné sítě z textilie z umělých vláken</t>
  </si>
  <si>
    <t>293506510</t>
  </si>
  <si>
    <t>Síť ochranná zavěšená na konstrukci lešení z textilie z umělých vláken demontáž</t>
  </si>
  <si>
    <t>https://podminky.urs.cz/item/CS_URS_2024_01/944511811</t>
  </si>
  <si>
    <t>58</t>
  </si>
  <si>
    <t>945421112</t>
  </si>
  <si>
    <t>Hydraulická zvedací plošina na automobilovém podvozku výška zdvihu do 34 m včetně obsluhy</t>
  </si>
  <si>
    <t>hod</t>
  </si>
  <si>
    <t>1128605657</t>
  </si>
  <si>
    <t>Hydraulická zvedací plošina včetně obsluhy instalovaná na automobilovém podvozku, výšky zdvihu do 34 m</t>
  </si>
  <si>
    <t>https://podminky.urs.cz/item/CS_URS_2024_01/945421112</t>
  </si>
  <si>
    <t>59</t>
  </si>
  <si>
    <t>952901111</t>
  </si>
  <si>
    <t>Vyčištění budov bytové a občanské výstavby při výšce podlaží do 4 m</t>
  </si>
  <si>
    <t>-1690578296</t>
  </si>
  <si>
    <t>Vyčištění budov nebo objektů před předáním do užívání budov bytové nebo občanské výstavby, světlé výšky podlaží do 4 m</t>
  </si>
  <si>
    <t>https://podminky.urs.cz/item/CS_URS_2024_01/952901111</t>
  </si>
  <si>
    <t>1pp až 8 np</t>
  </si>
  <si>
    <t>3,14*3,375*3,375*9</t>
  </si>
  <si>
    <t>3,14*3,75*3,75</t>
  </si>
  <si>
    <t>3,14*6,35*6,35</t>
  </si>
  <si>
    <t>3,14*8,05*8,05</t>
  </si>
  <si>
    <t>3,14*8,30*8,30</t>
  </si>
  <si>
    <t>13 a 14 np</t>
  </si>
  <si>
    <t>3,14*8,05*8,05*2</t>
  </si>
  <si>
    <t>60</t>
  </si>
  <si>
    <t>962031133</t>
  </si>
  <si>
    <t>Bourání příček nebo přizdívek z cihel pálených tl přes 100 do 150 mm</t>
  </si>
  <si>
    <t>1601153753</t>
  </si>
  <si>
    <t>Bourání příček nebo přizdívek z cihel pálených plných nebo dutých, tl. přes 100 do 150 mm</t>
  </si>
  <si>
    <t>https://podminky.urs.cz/item/CS_URS_2024_01/962031133</t>
  </si>
  <si>
    <t>B8</t>
  </si>
  <si>
    <t>3,14*12,10*8,49</t>
  </si>
  <si>
    <t>61</t>
  </si>
  <si>
    <t>962051116</t>
  </si>
  <si>
    <t>Bourání příček ze ŽB tl do 150 mm</t>
  </si>
  <si>
    <t>-480132961</t>
  </si>
  <si>
    <t>Bourání příček železobetonových tloušťky do 150 mm</t>
  </si>
  <si>
    <t>https://podminky.urs.cz/item/CS_URS_2024_01/962051116</t>
  </si>
  <si>
    <t>od 29,95 po 35,40</t>
  </si>
  <si>
    <t>3,14*10,60*(35,40-29,95)</t>
  </si>
  <si>
    <t>střední šahcta</t>
  </si>
  <si>
    <t>1,14*1,80*6,70</t>
  </si>
  <si>
    <t>62</t>
  </si>
  <si>
    <t>963051113</t>
  </si>
  <si>
    <t>Bourání ŽB stropů deskových tl přes 80 mm</t>
  </si>
  <si>
    <t>1335422728</t>
  </si>
  <si>
    <t>Bourání železobetonových stropů deskových, tl. přes 80 mm</t>
  </si>
  <si>
    <t>https://podminky.urs.cz/item/CS_URS_2024_01/963051113</t>
  </si>
  <si>
    <t>kota +35,57</t>
  </si>
  <si>
    <t>3,14*5,30*5,30*0,17</t>
  </si>
  <si>
    <t>63</t>
  </si>
  <si>
    <t>965043441</t>
  </si>
  <si>
    <t>Bourání podkladů pod dlažby betonových s potěrem nebo teracem tl do 150 mm pl přes 4 m2</t>
  </si>
  <si>
    <t>-232358228</t>
  </si>
  <si>
    <t>Bourání mazanin betonových s potěrem nebo teracem tl. do 150 mm, plochy přes 4 m2</t>
  </si>
  <si>
    <t>https://podminky.urs.cz/item/CS_URS_2024_01/965043441</t>
  </si>
  <si>
    <t>odbourání vrchní části skořepiny</t>
  </si>
  <si>
    <t>výpočet proveden ze vzorce viz https://www.tzb-info.cz/tabulky-a-vypocty/132-vypocet-povrchu-a-objemu-teles</t>
  </si>
  <si>
    <t>93,39*0,15</t>
  </si>
  <si>
    <t>odpočet ST-2</t>
  </si>
  <si>
    <t>-3,14*1,05*1,05*0,15</t>
  </si>
  <si>
    <t>rovný okraj skořepiny</t>
  </si>
  <si>
    <t>(3,14*5,90*5,90)-(3,14*5,15*5,15)*0,15</t>
  </si>
  <si>
    <t>64</t>
  </si>
  <si>
    <t>968072244</t>
  </si>
  <si>
    <t>Vybourání kovových rámů oken jednoduchých včetně křídel pl do 1 m2</t>
  </si>
  <si>
    <t>120761772</t>
  </si>
  <si>
    <t>Vybourání kovových rámů oken s křídly, dveřních zárubní, vrat, stěn, ostění nebo obkladů okenních rámů s křídly jednoduchých, plochy do 1 m2</t>
  </si>
  <si>
    <t>https://podminky.urs.cz/item/CS_URS_2024_01/968072244</t>
  </si>
  <si>
    <t>B1</t>
  </si>
  <si>
    <t>3,14*0,370*2</t>
  </si>
  <si>
    <t>65</t>
  </si>
  <si>
    <t>968072455</t>
  </si>
  <si>
    <t>Vybourání kovových dveřních zárubní pl do 2 m2</t>
  </si>
  <si>
    <t>-899038755</t>
  </si>
  <si>
    <t>Vybourání kovových rámů oken s křídly, dveřních zárubní, vrat, stěn, ostění nebo obkladů dveřních zárubní, plochy do 2 m2</t>
  </si>
  <si>
    <t>https://podminky.urs.cz/item/CS_URS_2024_01/968072455</t>
  </si>
  <si>
    <t>0,87*2,00</t>
  </si>
  <si>
    <t>66</t>
  </si>
  <si>
    <t>971052651</t>
  </si>
  <si>
    <t>Vybourání nebo prorážení otvorů v ŽB příčkách a zdech pl do 4 m2 tl do 600 mm</t>
  </si>
  <si>
    <t>-992841881</t>
  </si>
  <si>
    <t>Vybourání a prorážení otvorů v železobetonových příčkách a zdech základových nebo nadzákladových, plochy do 4 m2, tl. do 600 mm</t>
  </si>
  <si>
    <t>https://podminky.urs.cz/item/CS_URS_2024_01/971052651</t>
  </si>
  <si>
    <t>(1,05+2,10)*2*0,24</t>
  </si>
  <si>
    <t>(1,05+1,60)*2*0,24</t>
  </si>
  <si>
    <t>(0,87+2,00)/2*0,24</t>
  </si>
  <si>
    <t>3,14*0,65*0,65*3*0,24</t>
  </si>
  <si>
    <t>(1,105+2,10)*2*0,24</t>
  </si>
  <si>
    <t>3 np</t>
  </si>
  <si>
    <t>3,14*0,65*0,65*2*0,24</t>
  </si>
  <si>
    <t>(1,105+1,60)*2*0,24</t>
  </si>
  <si>
    <t>(1,105+2,10)*3*0,24</t>
  </si>
  <si>
    <t>3,14*0,65*0,65*0,24</t>
  </si>
  <si>
    <t>(1,105+2,10)*2*3*0,24</t>
  </si>
  <si>
    <t>67</t>
  </si>
  <si>
    <t>972054691</t>
  </si>
  <si>
    <t>Vybourání otvorů v ŽB stropech nebo klenbách pl do 4 m2 tl přes 80 mm</t>
  </si>
  <si>
    <t>-883398778</t>
  </si>
  <si>
    <t>Vybourání otvorů ve stropech nebo klenbách železobetonových bez odstranění podlahy a násypu, plochy do 4 m2, tl. přes 80 mm</t>
  </si>
  <si>
    <t>https://podminky.urs.cz/item/CS_URS_2024_01/972054691</t>
  </si>
  <si>
    <t>B3</t>
  </si>
  <si>
    <t>3,16*0,11</t>
  </si>
  <si>
    <t>3,16*0,31</t>
  </si>
  <si>
    <t>0,40*0,30</t>
  </si>
  <si>
    <t>11np</t>
  </si>
  <si>
    <t>B10</t>
  </si>
  <si>
    <t>0,80*0,60*0,30*2</t>
  </si>
  <si>
    <t>1,10*0,60*0,30</t>
  </si>
  <si>
    <t>1,90*1,60*0,30</t>
  </si>
  <si>
    <t>68</t>
  </si>
  <si>
    <t>977211111</t>
  </si>
  <si>
    <t>Řezání stěnovou pilou betonových nebo ŽB kcí s výztuží průměru do 16 mm hl do 200 mm</t>
  </si>
  <si>
    <t>1846253276</t>
  </si>
  <si>
    <t>Řezání konstrukcí stěnovou pilou betonových nebo železobetonových průměru řezané výztuže do 16 mm hloubka řezu do 200 mm</t>
  </si>
  <si>
    <t>https://podminky.urs.cz/item/CS_URS_2024_01/977211111</t>
  </si>
  <si>
    <t>(1,05+2,10)*2</t>
  </si>
  <si>
    <t>(1,05+1,60)*2</t>
  </si>
  <si>
    <t>(0,87+2,00)*2</t>
  </si>
  <si>
    <t>3,14*1,30*3</t>
  </si>
  <si>
    <t>(1,105+2,10)*2</t>
  </si>
  <si>
    <t>(1,105+1,60)*2</t>
  </si>
  <si>
    <t>(1,105+2,10)*3</t>
  </si>
  <si>
    <t>(1,105+2,10)*2*3</t>
  </si>
  <si>
    <t>69</t>
  </si>
  <si>
    <t>985131211</t>
  </si>
  <si>
    <t>Očištění ploch stěn, rubu kleneb a podlah sušeným křemičitým pískem</t>
  </si>
  <si>
    <t>-516811066</t>
  </si>
  <si>
    <t>Očištění ploch stěn, rubu kleneb a podlah tryskání pískem sušeným</t>
  </si>
  <si>
    <t>https://podminky.urs.cz/item/CS_URS_2024_01/985131211</t>
  </si>
  <si>
    <t>70</t>
  </si>
  <si>
    <t>985311111</t>
  </si>
  <si>
    <t>Reprofilace stěn cementovou sanační maltou tl do 10 mm</t>
  </si>
  <si>
    <t>-601932262</t>
  </si>
  <si>
    <t>Reprofilace betonu sanačními maltami na cementové bázi ručně stěn, tloušťky do 10 mm</t>
  </si>
  <si>
    <t>https://podminky.urs.cz/item/CS_URS_2024_01/985311111</t>
  </si>
  <si>
    <t>71</t>
  </si>
  <si>
    <t>985311311</t>
  </si>
  <si>
    <t>Reprofilace rubu kleneb a podlah cementovou sanační maltou tl 10 mm</t>
  </si>
  <si>
    <t>993748347</t>
  </si>
  <si>
    <t>Reprofilace betonu sanačními maltami na cementové bázi ručně rubu kleneb a podlah, tloušťky do 10 mm</t>
  </si>
  <si>
    <t>https://podminky.urs.cz/item/CS_URS_2024_01/985311311</t>
  </si>
  <si>
    <t>72</t>
  </si>
  <si>
    <t>OS 13</t>
  </si>
  <si>
    <t>Chránička pro prostup kabelů ozn. OS 13</t>
  </si>
  <si>
    <t>-229865906</t>
  </si>
  <si>
    <t>73</t>
  </si>
  <si>
    <t>OS 14</t>
  </si>
  <si>
    <t>Chránička pro prostup kabelů ozn. OS 14</t>
  </si>
  <si>
    <t>-542925777</t>
  </si>
  <si>
    <t>74</t>
  </si>
  <si>
    <t>OS 15</t>
  </si>
  <si>
    <t>Chránička pro prostup kabelů ozn. OS 15</t>
  </si>
  <si>
    <t>-1740152641</t>
  </si>
  <si>
    <t>75</t>
  </si>
  <si>
    <t>OS 16</t>
  </si>
  <si>
    <t>Chránička pro prostup kabelů ozn. OS 16</t>
  </si>
  <si>
    <t>1923977228</t>
  </si>
  <si>
    <t>76</t>
  </si>
  <si>
    <t>OS 17</t>
  </si>
  <si>
    <t>Chránička pro prostup kabelů ozn. OS 17</t>
  </si>
  <si>
    <t>1333246873</t>
  </si>
  <si>
    <t>77</t>
  </si>
  <si>
    <t>OS 18</t>
  </si>
  <si>
    <t>Chránička pro prostup kabelů ozn. OS 18</t>
  </si>
  <si>
    <t>1845852594</t>
  </si>
  <si>
    <t>997</t>
  </si>
  <si>
    <t>Přesun sutě</t>
  </si>
  <si>
    <t>78</t>
  </si>
  <si>
    <t>997006006</t>
  </si>
  <si>
    <t>Drcení stavebního odpadu ze zdiva z betonu prostého s dopravou do 100 m a naložením</t>
  </si>
  <si>
    <t>-4144509</t>
  </si>
  <si>
    <t>Úprava stavebního odpadu drcení s dopravou na vzdálenost do 100 m a naložením do drtícího zařízení ze zdiva betonového</t>
  </si>
  <si>
    <t>https://podminky.urs.cz/item/CS_URS_2024_01/997006006</t>
  </si>
  <si>
    <t>79</t>
  </si>
  <si>
    <t>997013120</t>
  </si>
  <si>
    <t>Vnitrostaveništní doprava suti a vybouraných hmot pro budovy v přes 30 do 36 m</t>
  </si>
  <si>
    <t>2010874037</t>
  </si>
  <si>
    <t>Vnitrostaveništní doprava suti a vybouraných hmot vodorovně do 50 m s naložením základní pro budovy a haly výšky přes 30 do 36 m</t>
  </si>
  <si>
    <t>https://podminky.urs.cz/item/CS_URS_2024_01/997013120</t>
  </si>
  <si>
    <t>80</t>
  </si>
  <si>
    <t>997013501</t>
  </si>
  <si>
    <t>Odvoz suti a vybouraných hmot na skládku nebo meziskládku do 1 km se složením</t>
  </si>
  <si>
    <t>24717021</t>
  </si>
  <si>
    <t>Odvoz suti a vybouraných hmot na skládku nebo meziskládku se složením, na vzdálenost do 1 km</t>
  </si>
  <si>
    <t>https://podminky.urs.cz/item/CS_URS_2024_01/997013501</t>
  </si>
  <si>
    <t>81</t>
  </si>
  <si>
    <t>-760421318</t>
  </si>
  <si>
    <t>711</t>
  </si>
  <si>
    <t>Izolace proti vodě, vlhkosti a plynům</t>
  </si>
  <si>
    <t>82</t>
  </si>
  <si>
    <t>711111001</t>
  </si>
  <si>
    <t>Provedení izolace proti zemní vlhkosti vodorovné za studena nátěrem penetračním</t>
  </si>
  <si>
    <t>1466751597</t>
  </si>
  <si>
    <t>Provedení izolace proti zemní vlhkosti natěradly a tmely za studena na ploše vodorovné V nátěrem penetračním</t>
  </si>
  <si>
    <t>https://podminky.urs.cz/item/CS_URS_2024_01/711111001</t>
  </si>
  <si>
    <t>83</t>
  </si>
  <si>
    <t>11163153</t>
  </si>
  <si>
    <t>emulze asfaltová penetrační</t>
  </si>
  <si>
    <t>litr</t>
  </si>
  <si>
    <t>1933673932</t>
  </si>
  <si>
    <t>274,72*0,4 'Přepočtené koeficientem množství</t>
  </si>
  <si>
    <t>84</t>
  </si>
  <si>
    <t>711113117.SMB</t>
  </si>
  <si>
    <t>Izolace proti vlhkosti vodorovná za studena těsnicí stěrkou na bázi cementu SCHOMBURG AQUAFIN-1K</t>
  </si>
  <si>
    <t>1816339779</t>
  </si>
  <si>
    <t>85</t>
  </si>
  <si>
    <t>711113127.SMB</t>
  </si>
  <si>
    <t>Izolace proti vlhkosti svislá za studena těsnicí stěrkou na bázi cementu SCHOMBURG AQUAFIN-1K</t>
  </si>
  <si>
    <t>1055857109</t>
  </si>
  <si>
    <t>86</t>
  </si>
  <si>
    <t>711131111</t>
  </si>
  <si>
    <t>Provedení izolace proti zemní vlhkosti pásy na sucho samolepící vodorovné</t>
  </si>
  <si>
    <t>228358523</t>
  </si>
  <si>
    <t>Provedení izolace proti zemní vlhkosti pásy na sucho samolepícího asfaltového pásu na ploše vodorovné V</t>
  </si>
  <si>
    <t>https://podminky.urs.cz/item/CS_URS_2024_01/711131111</t>
  </si>
  <si>
    <t>87</t>
  </si>
  <si>
    <t>BRM.7498101</t>
  </si>
  <si>
    <t>Např. ALU-TEC FR tl. 0,45 mm, parozábrana, samolepící, nízká požářní zátěž</t>
  </si>
  <si>
    <t>344429160</t>
  </si>
  <si>
    <t>Poznámka k položce:_x000d_
tloušťka: 0,45 mm, typ asfaltu: PP+PE+PES, výztužná vložka: hliníková, balení: 60 m2, šířka: 1,5 m, délka: 40 m, aplikace: samolepící, pevnost v tahu podélně: 450 N/50mm, pevnost v tahu příčně: 450 N/50mm, reakce na oheň: třída E, propustnost vodní páry: sd = 1500 m, nízká požární zátěž</t>
  </si>
  <si>
    <t>326,12*1,1655 'Přepočtené koeficientem množství</t>
  </si>
  <si>
    <t>88</t>
  </si>
  <si>
    <t>121792025</t>
  </si>
  <si>
    <t>89</t>
  </si>
  <si>
    <t>DEK.1010410010</t>
  </si>
  <si>
    <t>Např.GLASTEK 30 STICKER PLUS (role/10m2) KVK</t>
  </si>
  <si>
    <t>-1023376496</t>
  </si>
  <si>
    <t>316,15*1,1655 'Přepočtené koeficientem množství</t>
  </si>
  <si>
    <t>90</t>
  </si>
  <si>
    <t>711141559</t>
  </si>
  <si>
    <t>Provedení izolace proti zemní vlhkosti pásy přitavením vodorovné NAIP</t>
  </si>
  <si>
    <t>-135626533</t>
  </si>
  <si>
    <t>Provedení izolace proti zemní vlhkosti pásy přitavením NAIP na ploše vodorovné V</t>
  </si>
  <si>
    <t>https://podminky.urs.cz/item/CS_URS_2024_01/711141559</t>
  </si>
  <si>
    <t>91</t>
  </si>
  <si>
    <t>DEK.1010151880</t>
  </si>
  <si>
    <t>Např. GLASTEK 40 SPECIAL MINERAL (role/7,5m2)</t>
  </si>
  <si>
    <t>173265973</t>
  </si>
  <si>
    <t>327,78*1,1655 'Přepočtené koeficientem množství</t>
  </si>
  <si>
    <t>92</t>
  </si>
  <si>
    <t>711191001</t>
  </si>
  <si>
    <t>Provedení adhezního můstku na vodorovné ploše</t>
  </si>
  <si>
    <t>-437589243</t>
  </si>
  <si>
    <t>Provedení nátěru adhezního můstku na ploše vodorovné V</t>
  </si>
  <si>
    <t>https://podminky.urs.cz/item/CS_URS_2024_01/711191001</t>
  </si>
  <si>
    <t>93</t>
  </si>
  <si>
    <t>58581220</t>
  </si>
  <si>
    <t>adhezní můstek pod izolační a vyrovnávací lepící hmoty</t>
  </si>
  <si>
    <t>kg</t>
  </si>
  <si>
    <t>1226176176</t>
  </si>
  <si>
    <t>Poznámka k položce:_x000d_
Spotřeba: 6-10 kg/m²</t>
  </si>
  <si>
    <t>S_1*6</t>
  </si>
  <si>
    <t>S_8*6</t>
  </si>
  <si>
    <t>S_8a*6</t>
  </si>
  <si>
    <t>300,48*6 'Přepočtené koeficientem množství</t>
  </si>
  <si>
    <t>94</t>
  </si>
  <si>
    <t>998711201</t>
  </si>
  <si>
    <t>Přesun hmot procentní pro izolace proti vodě, vlhkosti a plynům v objektech v do 6 m</t>
  </si>
  <si>
    <t>%</t>
  </si>
  <si>
    <t>-1640891544</t>
  </si>
  <si>
    <t>Přesun hmot pro izolace proti vodě, vlhkosti a plynům stanovený procentní sazbou (%) z ceny vodorovná dopravní vzdálenost do 50 m základní v objektech výšky do 6 m</t>
  </si>
  <si>
    <t>https://podminky.urs.cz/item/CS_URS_2024_01/998711201</t>
  </si>
  <si>
    <t>712</t>
  </si>
  <si>
    <t>Povlakové krytiny</t>
  </si>
  <si>
    <t>95</t>
  </si>
  <si>
    <t>712331111</t>
  </si>
  <si>
    <t>Provedení povlakové krytiny střech do 10° podkladní vrstvy pásy na sucho samolepící</t>
  </si>
  <si>
    <t>-802739066</t>
  </si>
  <si>
    <t>Provedení povlakové krytiny střech plochých do 10° pásy na sucho podkladní samolepící asfaltový pás</t>
  </si>
  <si>
    <t>https://podminky.urs.cz/item/CS_URS_2025_01/712331111</t>
  </si>
  <si>
    <t>96</t>
  </si>
  <si>
    <t>1590734335</t>
  </si>
  <si>
    <t>2*1,1655 'Přepočtené koeficientem množství</t>
  </si>
  <si>
    <t>97</t>
  </si>
  <si>
    <t>712341559</t>
  </si>
  <si>
    <t>Provedení povlakové krytiny střech do 10° pásy NAIP přitavením v plné ploše</t>
  </si>
  <si>
    <t>-1833312302</t>
  </si>
  <si>
    <t>Provedení povlakové krytiny střech plochých do 10° pásy přitavením NAIP v plné ploše</t>
  </si>
  <si>
    <t>https://podminky.urs.cz/item/CS_URS_2024_01/712341559</t>
  </si>
  <si>
    <t>ST_1*2</t>
  </si>
  <si>
    <t>ST_2*2</t>
  </si>
  <si>
    <t>98</t>
  </si>
  <si>
    <t>860209705</t>
  </si>
  <si>
    <t>119,413*1,1655 'Přepočtené koeficientem množství</t>
  </si>
  <si>
    <t>99</t>
  </si>
  <si>
    <t>DEK.1010301469</t>
  </si>
  <si>
    <t>Např.GLASTEK AL 40 MINERAL (role/7,5m2)</t>
  </si>
  <si>
    <t>-1120061804</t>
  </si>
  <si>
    <t>100</t>
  </si>
  <si>
    <t>712363564</t>
  </si>
  <si>
    <t>Provedení povlak krytiny mechanicky kotvenou do betonu TI tl přes 200 do 240 mm vnitřní pole, budova v přes 18 m</t>
  </si>
  <si>
    <t>-936094209</t>
  </si>
  <si>
    <t>Provedení povlakové krytiny střech plochých do 10° z mechanicky kotvených hydroizolačních fólií včetně položení fólie a horkovzdušného svaření tl. tepelné izolace přes 200 do 240 mm budovy výšky přes 18 m, kotvené do betonu vnitřní pole</t>
  </si>
  <si>
    <t>https://podminky.urs.cz/item/CS_URS_2024_01/712363564</t>
  </si>
  <si>
    <t>ST_1*0,70</t>
  </si>
  <si>
    <t>ST_2*0,70</t>
  </si>
  <si>
    <t>ST_3*0,70</t>
  </si>
  <si>
    <t>101</t>
  </si>
  <si>
    <t>712363565</t>
  </si>
  <si>
    <t>Provedení povlak krytiny mechanicky kotvenou do betonu TI tl přes 200 do 240 mm krajní pole, budova v přes 18 m</t>
  </si>
  <si>
    <t>-84703883</t>
  </si>
  <si>
    <t>Provedení povlakové krytiny střech plochých do 10° z mechanicky kotvených hydroizolačních fólií včetně položení fólie a horkovzdušného svaření tl. tepelné izolace přes 200 do 240 mm budovy výšky přes 18 m, kotvené do betonu krajní pole</t>
  </si>
  <si>
    <t>https://podminky.urs.cz/item/CS_URS_2024_01/712363565</t>
  </si>
  <si>
    <t>ST_1*0,20</t>
  </si>
  <si>
    <t>ST_2*0,20</t>
  </si>
  <si>
    <t>ST_3*0,20</t>
  </si>
  <si>
    <t>102</t>
  </si>
  <si>
    <t>712363566</t>
  </si>
  <si>
    <t>Provedení povlak krytiny mechanicky kotvenou do betonu TI tl přes 200 do 240 mm rohové pole, budova v přes 18 m</t>
  </si>
  <si>
    <t>1451059682</t>
  </si>
  <si>
    <t>Provedení povlakové krytiny střech plochých do 10° z mechanicky kotvených hydroizolačních fólií včetně položení fólie a horkovzdušného svaření tl. tepelné izolace přes 200 do 240 mm budovy výšky přes 18 m, kotvené do betonu rohové pole</t>
  </si>
  <si>
    <t>https://podminky.urs.cz/item/CS_URS_2024_01/712363566</t>
  </si>
  <si>
    <t>ST_1*0,10</t>
  </si>
  <si>
    <t>ST_2*0,10</t>
  </si>
  <si>
    <t>ST_3*0,10</t>
  </si>
  <si>
    <t>103</t>
  </si>
  <si>
    <t>1021003005</t>
  </si>
  <si>
    <t>Fólie hydroizolační z EPDM Resitrix MB černá tl. 3,1 mm šířka 1,0 m (10 m2/role)</t>
  </si>
  <si>
    <t>1960990218</t>
  </si>
  <si>
    <t>Poznámka k položce:_x000d_
tloušťka: 3,1 mm , šířka: 1,0 m , délka: 10 m , balení: 10 m2 , počet ks na paletě: 20 ks , barva: černá , materiál: EPDM , plošná hmotnost: 3,5 kg/m2 , výztužná vložka: skleněná rohož , reakce na oheň: třída E , faktor difuzního odporu: 58000 , ohebnost za nízkých teplot: -30 °C , pevnost v tahu: 361 N/50 mm (podélně), 333 N/50 mm (příčně) , rozměrová stálost: 0,2 % , tažnost: 600 % , odolnost proti odlupování ve spoji: 170 N/50 mm , smyková odolnost ve spoji: 700 N/50 mm , značka: Resitrix MB , výrobce: Carlisle , způsob stabilizace: kotvení nebo přitížení_x000d_
EPDM fólie na spodní straně s SBS asfaltovou vrstvou opatřenou PE fólií, stabilizace kotvením nebo přitížením, vyztužená tkaninou ze skleněných vláken, barva černá, tloušťka 3,1 mm, šířka 1,0 m, 10 m2/role</t>
  </si>
  <si>
    <t>104</t>
  </si>
  <si>
    <t>712440833</t>
  </si>
  <si>
    <t>Odstranění povlakové krytiny střech přes 10° do 30° z pásů NAIP přitavených v plné ploše třívrstvé</t>
  </si>
  <si>
    <t>704880518</t>
  </si>
  <si>
    <t>Odstranění povlakové krytiny střech šikmých přes 10° do 30° z přitavených pásů NAIP v plné ploše třívrstvé</t>
  </si>
  <si>
    <t>https://podminky.urs.cz/item/CS_URS_2024_01/712440833</t>
  </si>
  <si>
    <t>93,39</t>
  </si>
  <si>
    <t>-3,14*1,05*1,05</t>
  </si>
  <si>
    <t>(3,14*5,90*5,90)-(3,14*5,15*5,15)</t>
  </si>
  <si>
    <t>105</t>
  </si>
  <si>
    <t>712512101</t>
  </si>
  <si>
    <t>Povlakové krytiny střech oblých za studena penetrací epoxidovou dvousložkovou</t>
  </si>
  <si>
    <t>1040592990</t>
  </si>
  <si>
    <t>Povlakové krytiny střech oblých natěradly a tmely za studena penetrací epoxidovou dvousložkovou</t>
  </si>
  <si>
    <t>https://podminky.urs.cz/item/CS_URS_2024_01/712512101</t>
  </si>
  <si>
    <t>106</t>
  </si>
  <si>
    <t>998712205</t>
  </si>
  <si>
    <t>Přesun hmot procentní pro krytiny povlakové v objektech v přes 36 do 48 m</t>
  </si>
  <si>
    <t>1791279742</t>
  </si>
  <si>
    <t>Přesun hmot pro povlakové krytiny stanovený procentní sazbou (%) z ceny vodorovná dopravní vzdálenost do 50 m základní v objektech výšky přes 36 do 48 m</t>
  </si>
  <si>
    <t>https://podminky.urs.cz/item/CS_URS_2024_01/998712205</t>
  </si>
  <si>
    <t>713</t>
  </si>
  <si>
    <t>Izolace tepelné</t>
  </si>
  <si>
    <t>107</t>
  </si>
  <si>
    <t>713113211</t>
  </si>
  <si>
    <t>Tepelná izolace stropů tvrdou stříkanou PUR pěnou tl 20 mm</t>
  </si>
  <si>
    <t>-1310137442</t>
  </si>
  <si>
    <t>Tepelná izolace tvrdou stříkanou PUR pěnou s uzavřenou buněčnou strukturou, objemové hmotnosti 40 kg/m3 stropů ze spodní i horní strany tloušťka vrstvy 20 mm</t>
  </si>
  <si>
    <t>https://podminky.urs.cz/item/CS_URS_2024_01/713113211</t>
  </si>
  <si>
    <t>https://www.dopocitej.cz/mezikruzi.html</t>
  </si>
  <si>
    <t>70,757</t>
  </si>
  <si>
    <t>24,881</t>
  </si>
  <si>
    <t>108</t>
  </si>
  <si>
    <t>713113229</t>
  </si>
  <si>
    <t>Příplatek k tepelné izolaci stropů z tvrdé stříkané PUR pěny za každých dalších 10 mm přes 20 mm</t>
  </si>
  <si>
    <t>-2043358923</t>
  </si>
  <si>
    <t>Tepelná izolace tvrdou stříkanou PUR pěnou s uzavřenou buněčnou strukturou, objemové hmotnosti 40 kg/m3 stropů ze spodní i horní strany Příplatek k ceně za každých dalších 10 mm pěny přes 20 mm</t>
  </si>
  <si>
    <t>https://podminky.urs.cz/item/CS_URS_2024_01/713113229</t>
  </si>
  <si>
    <t>95,638*8 'Přepočtené koeficientem množství</t>
  </si>
  <si>
    <t>109</t>
  </si>
  <si>
    <t>713133221</t>
  </si>
  <si>
    <t>Tepelná izolace stěn tvrdou stříkanou PUR pěnou tl 20 mm</t>
  </si>
  <si>
    <t>-296242830</t>
  </si>
  <si>
    <t>Tepelná izolace tvrdou stříkanou PUR pěnou s uzavřenou buněčnou strukturou, objemové hmotnosti 40 kg/m3 stěn z interiérové i exteriérové strany tloušťka vrstvy 20 mm</t>
  </si>
  <si>
    <t>https://podminky.urs.cz/item/CS_URS_2024_01/713133221</t>
  </si>
  <si>
    <t>žebra 10 np</t>
  </si>
  <si>
    <t>3,40*5</t>
  </si>
  <si>
    <t>110</t>
  </si>
  <si>
    <t>713133229</t>
  </si>
  <si>
    <t>Příplatek k tepelné izolaci stěn z tvrdé stříkané PUR pěny za každých dalších 10 mm přes 20 mm</t>
  </si>
  <si>
    <t>-1733787409</t>
  </si>
  <si>
    <t>Tepelná izolace tvrdou stříkanou PUR pěnou s uzavřenou buněčnou strukturou, objemové hmotnosti 40 kg/m3 stěn z interiérové i exteriérové strany Příplatek k cenám za každých dalších 10 mm pěny přes 20 mm</t>
  </si>
  <si>
    <t>https://podminky.urs.cz/item/CS_URS_2024_01/713133229</t>
  </si>
  <si>
    <t>17*8 'Přepočtené koeficientem množství</t>
  </si>
  <si>
    <t>111</t>
  </si>
  <si>
    <t>713121111</t>
  </si>
  <si>
    <t>Montáž izolace tepelné podlah volně kladenými rohožemi, pásy, dílci, deskami 1 vrstva</t>
  </si>
  <si>
    <t>1418045746</t>
  </si>
  <si>
    <t>Montáž tepelné izolace podlah rohožemi, pásy, deskami, dílci, bloky (izolační materiál ve specifikaci) kladenými volně jednovrstvá</t>
  </si>
  <si>
    <t>https://podminky.urs.cz/item/CS_URS_2024_01/713121111</t>
  </si>
  <si>
    <t>112</t>
  </si>
  <si>
    <t>28375926</t>
  </si>
  <si>
    <t>deska EPS 200 pro konstrukce s velmi vysokým zatížením λ=0,034 tl 100mm</t>
  </si>
  <si>
    <t>1296773773</t>
  </si>
  <si>
    <t>22,05*1,05 'Přepočtené koeficientem množství</t>
  </si>
  <si>
    <t>113</t>
  </si>
  <si>
    <t>28375910</t>
  </si>
  <si>
    <t>deska EPS 150 pro konstrukce s vysokým zatížením λ=0,035 tl 60mm</t>
  </si>
  <si>
    <t>28152482</t>
  </si>
  <si>
    <t>114</t>
  </si>
  <si>
    <t>28375911</t>
  </si>
  <si>
    <t>deska EPS 150 pro konstrukce s vysokým zatížením λ=0,035 tl 70mm</t>
  </si>
  <si>
    <t>976096526</t>
  </si>
  <si>
    <t>115</t>
  </si>
  <si>
    <t>28376414</t>
  </si>
  <si>
    <t>deska XPS hrana polodrážková a hladký povrch 300kPA λ=0,035 tl 20mm</t>
  </si>
  <si>
    <t>-875764770</t>
  </si>
  <si>
    <t>116</t>
  </si>
  <si>
    <t>1421010685</t>
  </si>
  <si>
    <t>Tepelná izolace DEKPIR Floor 022 60 mm (5,76 m2/bal.)</t>
  </si>
  <si>
    <t>-54306838</t>
  </si>
  <si>
    <t>Poznámka k položce:_x000d_
tloušťka: 60 mm , šířka: 600 mm , délka: 1200 mm , balení: 5,76 m2 , materiál: PIR – polyisokyanurát , barva: žlutá , hrana: rovná , objemová hmotnost: 32 kg/m3 , deklarovaný součinitel tepelné vodivosti: 0,022 W.m-1.K-1 , pevnost v tlaku při 10% stlačení: 120 kPa , faktor difuzního odporu: 60 , reakce na oheň: E , značka: DEKPIR Floor 022_x000d_
podlahové desky z tuhé pěny na bázi polyisokyanurátu (PIR), rovná hrana, součinitel tepelné vodivosti Lamb.D 0,022 W.m-1.K-1, pevnost v tlaku při 10% stlačení 120 kPa, šířka 600 mm, délka 1 200 mm, tloušťka 40 mm, 8,64 m2/bal.</t>
  </si>
  <si>
    <t>117</t>
  </si>
  <si>
    <t>1421010688</t>
  </si>
  <si>
    <t>Tepelná izolace DEKPIR Floor 022 80 mm (4,32 m2/bal.)</t>
  </si>
  <si>
    <t>-779581113</t>
  </si>
  <si>
    <t>Poznámka k položce:_x000d_
tloušťka: 80 mm , šířka: 600 mm , délka: 1200 mm , balení: 4,32 m2 , materiál: PIR – polyisokyanurát , barva: žlutá , hrana: rovná , objemová hmotnost: 32 kg/m3 , deklarovaný součinitel tepelné vodivosti: 0,022 W.m-1.K-1 , pevnost v tlaku při 10% stlačení: 120 kPa , faktor difuzního odporu: 60 , reakce na oheň: E , značka: DEKPIR Floor 022_x000d_
podlahové desky z tuhé pěny na bázi polyisokyanurátu (PIR), rovná hrana, součinitel tepelné vodivosti Lamb.D 0,022 W.m-1.K-1, pevnost v tlaku při 10% stlačení 120 kPa, šířka 600 mm, délka 1 200 mm, tloušťka 40 mm, 8,64 m2/bal.</t>
  </si>
  <si>
    <t>118</t>
  </si>
  <si>
    <t>28372202</t>
  </si>
  <si>
    <t>deska EPS 100 kašírovaná asfaltovým pásem V60 S35 λ=0,037 tl 60mm</t>
  </si>
  <si>
    <t>218940397</t>
  </si>
  <si>
    <t>53,06*1,05 'Přepočtené koeficientem množství</t>
  </si>
  <si>
    <t>119</t>
  </si>
  <si>
    <t>713121121</t>
  </si>
  <si>
    <t>Montáž izolace tepelné podlah volně kladenými rohožemi, pásy, dílci, deskami 2 vrstvy</t>
  </si>
  <si>
    <t>-920995798</t>
  </si>
  <si>
    <t>Montáž tepelné izolace podlah rohožemi, pásy, deskami, dílci, bloky (izolační materiál ve specifikaci) kladenými volně dvouvrstvá</t>
  </si>
  <si>
    <t>https://podminky.urs.cz/item/CS_URS_2025_01/713121121</t>
  </si>
  <si>
    <t>120</t>
  </si>
  <si>
    <t>28376554</t>
  </si>
  <si>
    <t>deska polystyrénová pro snížení kročejového hluku (max. zatížení 4 kN/m2) tl 40mm</t>
  </si>
  <si>
    <t>122795591</t>
  </si>
  <si>
    <t>121</t>
  </si>
  <si>
    <t>28376555</t>
  </si>
  <si>
    <t>deska polystyrénová pro snížení kročejového hluku (max. zatížení 4 kN/m2) tl 60mm</t>
  </si>
  <si>
    <t>1424956142</t>
  </si>
  <si>
    <t>158,21*1,05 'Přepočtené koeficientem množství</t>
  </si>
  <si>
    <t>122</t>
  </si>
  <si>
    <t>ISV.9001611008868</t>
  </si>
  <si>
    <t>Např. Isover TDPT 35mm, λD = 0,033 (W·m-1·K-1),1200x600x35mm, izolace do lehkých a těžkých plovoucích podlah s užitným zatížením do 5 kN·m-2.</t>
  </si>
  <si>
    <t>-1753580212</t>
  </si>
  <si>
    <t>Poznámka k položce:_x000d_
Desky ze skelné vlny jsou určeny pro zvukové i tepelné izolace podlahových konstrukcí, pod betonové mazaniny min. tl. 50 mm (dle tloušťky izolace).</t>
  </si>
  <si>
    <t>123</t>
  </si>
  <si>
    <t>28376418</t>
  </si>
  <si>
    <t>deska XPS hrana polodrážková a hladký povrch 300kPA λ=0,035 tl 60mm</t>
  </si>
  <si>
    <t>132574028</t>
  </si>
  <si>
    <t>124</t>
  </si>
  <si>
    <t>ISV.9001611008820</t>
  </si>
  <si>
    <t>Např. Isover TDPT 15mm, λD = 0,033 (W·m-1·K-1),1200x600x15mm, izolace do lehkých a těžkých plovoucích podlah s užitným zatížením do 5 kN·m-2.</t>
  </si>
  <si>
    <t>1674961920</t>
  </si>
  <si>
    <t>125</t>
  </si>
  <si>
    <t>28376553</t>
  </si>
  <si>
    <t>deska polystyrénová pro snížení kročejového hluku (max. zatížení 4 kN/m2) tl 30mm</t>
  </si>
  <si>
    <t>-1349067649</t>
  </si>
  <si>
    <t>126</t>
  </si>
  <si>
    <t>713141135</t>
  </si>
  <si>
    <t>Montáž izolace tepelné střech plochých lepené za studena bodově 1 vrstva rohoží, pásů, dílců, desek</t>
  </si>
  <si>
    <t>169799614</t>
  </si>
  <si>
    <t>Montáž tepelné izolace střech plochých rohožemi, pásy, deskami, dílci, bloky (izolační materiál ve specifikaci) přilepenými za studena jednovrstvá bodově</t>
  </si>
  <si>
    <t>https://podminky.urs.cz/item/CS_URS_2025_01/713141135</t>
  </si>
  <si>
    <t>127</t>
  </si>
  <si>
    <t>ISV.8592248018852</t>
  </si>
  <si>
    <t>ISOVER S 60mm, λD = 0,039 (W·m-1·K-1), CS(10)70kPa, 2000x1200x60mm, materiál vhodný jako vrchní vrstva tepelněizolačního souvrství plochých střech s vysokými požadavky na mechanickou pevnost.</t>
  </si>
  <si>
    <t>2105593982</t>
  </si>
  <si>
    <t>Poznámka k položce:_x000d_
Desky Isover S jsou vhodné jako horní vrstva skladeb plochých střech. Vhodná kombinace je s deskami Isover T, Isover R nebo Isover P, které se kladou jako spodní vrstva, se spádovým systémem Isover SD a Isover DK. Na desky Isover S lze přímo aplikovat hydroizolační souvrství (lepením, mechanickým kotvením nebo pomoci přitížení).</t>
  </si>
  <si>
    <t>128</t>
  </si>
  <si>
    <t>ISV.9001611008837</t>
  </si>
  <si>
    <t>Např. Isover TDPT 20mm, λD = 0,033 (W·m-1·K-1),1200x600x15mm, izolace do lehkých a těžkých plovoucích podlah s užitným zatížením do 5 kN·m-2.</t>
  </si>
  <si>
    <t>1743231699</t>
  </si>
  <si>
    <t>129</t>
  </si>
  <si>
    <t>713141137</t>
  </si>
  <si>
    <t>Montáž izolace tepelné střech plochých lepené za studena bodově 2 vrstvy rohoží, pásů, dílců, desek</t>
  </si>
  <si>
    <t>-1775247379</t>
  </si>
  <si>
    <t>Montáž tepelné izolace střech plochých rohožemi, pásy, deskami, dílci, bloky (izolační materiál ve specifikaci) přilepenými za studena dvouvrstvá bodově</t>
  </si>
  <si>
    <t>https://podminky.urs.cz/item/CS_URS_2024_01/713141137</t>
  </si>
  <si>
    <t>130</t>
  </si>
  <si>
    <t>ISV.8592248018951</t>
  </si>
  <si>
    <t xml:space="preserve">ISOVER T 140mm, λD = 0,038  (W·m-1·K-1),CS(10)50kPa, 2000x1200x140mm, univerzální izolace do plochých střech.</t>
  </si>
  <si>
    <t>850264324</t>
  </si>
  <si>
    <t>Poznámka k položce:_x000d_
Desky Isover T jsou určeny k provádění tepelných, zvukových a protipožárních izolací jednoplášťových plochých střech. Jsou vhodné jako spodní vrstva pod desky Isover S.</t>
  </si>
  <si>
    <t>3,462*1,05 'Přepočtené koeficientem množství</t>
  </si>
  <si>
    <t>131</t>
  </si>
  <si>
    <t>ISV.8592248018784</t>
  </si>
  <si>
    <t xml:space="preserve">ISOVER R 160mm, λD = 0,037  (W·m-1·K-1),CS(10)30kPa, 2000x1200x160mm, materiál vhodný pro podkladní vrstvy tepelněizolačního souvrství plochých střech.</t>
  </si>
  <si>
    <t>-1381247305</t>
  </si>
  <si>
    <t>Poznámka k položce:_x000d_
Desky Isover R jsou určeny do systémů plochých střech jako spodní vrstva. Pokládají se na parozábranu, nosnou konstrukci nebo na spádový systém.</t>
  </si>
  <si>
    <t>132</t>
  </si>
  <si>
    <t>713141139</t>
  </si>
  <si>
    <t>Montáž izolace tepelné střech plochých lepené za studena bodově 3 vrstvy rohoží, pásů, dílců, desek</t>
  </si>
  <si>
    <t>-877394726</t>
  </si>
  <si>
    <t>Montáž tepelné izolace střech plochých rohožemi, pásy, deskami, dílci, bloky (izolační materiál ve specifikaci) přilepenými za studena třívrstvá bodově</t>
  </si>
  <si>
    <t>https://podminky.urs.cz/item/CS_URS_2025_01/713141139</t>
  </si>
  <si>
    <t>133</t>
  </si>
  <si>
    <t>ISV.8592248013659</t>
  </si>
  <si>
    <t>ISOVER S 80mm, λD = 0,039 (W·m-1·K-1), CS(10)70kPa, 2000x1200x80mm, materiál vhodný jako vrchní vrstva tepelněizolačního souvrství plochých střech s vysokými požadavky na mechanickou pevnost.</t>
  </si>
  <si>
    <t>1786053245</t>
  </si>
  <si>
    <t>115,951*1,05 'Přepočtené koeficientem množství</t>
  </si>
  <si>
    <t>134</t>
  </si>
  <si>
    <t>ISV.8592248018777</t>
  </si>
  <si>
    <t xml:space="preserve">ISOVER R 100mm, λD = 0,037  (W·m-1·K-1),CS(10)30kPa, 2000x1200x100mm, materiál vhodný pro podkladní vrstvy tepelněizolačního souvrství plochých střech.</t>
  </si>
  <si>
    <t>-1854093839</t>
  </si>
  <si>
    <t>231,902*1,05 'Přepočtené koeficientem množství</t>
  </si>
  <si>
    <t>135</t>
  </si>
  <si>
    <t>998713205</t>
  </si>
  <si>
    <t>Přesun hmot procentní pro izolace tepelné v objektech v přes 36 do 48 m</t>
  </si>
  <si>
    <t>-357707332</t>
  </si>
  <si>
    <t>Přesun hmot pro izolace tepelné stanovený procentní sazbou (%) z ceny vodorovná dopravní vzdálenost do 50 m s užitím mechanizace v objektech výšky přes 36 do 48 m</t>
  </si>
  <si>
    <t>https://podminky.urs.cz/item/CS_URS_2024_01/998713205</t>
  </si>
  <si>
    <t>727</t>
  </si>
  <si>
    <t>Zdravotechnika - požární ochrana</t>
  </si>
  <si>
    <t>136</t>
  </si>
  <si>
    <t>727 - R01</t>
  </si>
  <si>
    <t>Protipožární trubní ucpávky</t>
  </si>
  <si>
    <t>-1914220341</t>
  </si>
  <si>
    <t>735</t>
  </si>
  <si>
    <t>Ústřední vytápění - otopná tělesa</t>
  </si>
  <si>
    <t>137</t>
  </si>
  <si>
    <t>735511061.IVR</t>
  </si>
  <si>
    <t>Podlahové vytápění - krycí a separační PE fólie IVAR.FR</t>
  </si>
  <si>
    <t>1282245489</t>
  </si>
  <si>
    <t>138</t>
  </si>
  <si>
    <t>998735205</t>
  </si>
  <si>
    <t>Přesun hmot procentní pro otopná tělesa v objektech v přes 36 do 48 m</t>
  </si>
  <si>
    <t>1731815533</t>
  </si>
  <si>
    <t>Přesun hmot pro otopná tělesa stanovený procentní sazbou (%) z ceny vodorovná dopravní vzdálenost do 50 m základní v objektech výšky přes 36 do 48 m</t>
  </si>
  <si>
    <t>https://podminky.urs.cz/item/CS_URS_2024_01/998735205</t>
  </si>
  <si>
    <t>763</t>
  </si>
  <si>
    <t>Konstrukce suché výstavby</t>
  </si>
  <si>
    <t>139</t>
  </si>
  <si>
    <t>763121451</t>
  </si>
  <si>
    <t>SDK stěna předsazená tl 75 mm profil CW+UW 50 desky 2xDF 12,5 bez izolace EI 30</t>
  </si>
  <si>
    <t>-1542874258</t>
  </si>
  <si>
    <t>Stěna předsazená ze sádrokartonových desek s nosnou konstrukcí z ocelových profilů CW, UW dvojitě opláštěná deskami protipožárními DF tl. 2 x 12,5 mm bez izolace, EI 30, stěna tl. 75 mm, profil 50</t>
  </si>
  <si>
    <t>https://podminky.urs.cz/item/CS_URS_2024_01/763121451</t>
  </si>
  <si>
    <t>0,275*3,17</t>
  </si>
  <si>
    <t>1,70*3,17</t>
  </si>
  <si>
    <t>1,50*3,12</t>
  </si>
  <si>
    <t>0,46*3,12</t>
  </si>
  <si>
    <t>0,30*3,12</t>
  </si>
  <si>
    <t>1,70*3,12</t>
  </si>
  <si>
    <t>0,45*3,12</t>
  </si>
  <si>
    <t>140</t>
  </si>
  <si>
    <t>763131411</t>
  </si>
  <si>
    <t>SDK podhled desky 1xA 12,5 bez izolace dvouvrstvá spodní kce profil CD+UD</t>
  </si>
  <si>
    <t>1856849921</t>
  </si>
  <si>
    <t>Podhled ze sádrokartonových desek dvouvrstvá zavěšená spodní konstrukce z ocelových profilů CD, UD jednoduše opláštěná deskou standardní A, tl. 12,5 mm, bez izolace</t>
  </si>
  <si>
    <t>https://podminky.urs.cz/item/CS_URS_2024_01/763131411</t>
  </si>
  <si>
    <t>141</t>
  </si>
  <si>
    <t>763131714</t>
  </si>
  <si>
    <t>SDK podhled základní penetrační nátěr</t>
  </si>
  <si>
    <t>1988662641</t>
  </si>
  <si>
    <t>Podhled ze sádrokartonových desek ostatní práce a konstrukce na podhledech ze sádrokartonových desek základní penetrační nátěr</t>
  </si>
  <si>
    <t>https://podminky.urs.cz/item/CS_URS_2024_01/763131714</t>
  </si>
  <si>
    <t>142</t>
  </si>
  <si>
    <t>763172355</t>
  </si>
  <si>
    <t>Montáž dvířek revizních jednoplášťových SDK kcí vel. 600 x 600 mm pro podhledy</t>
  </si>
  <si>
    <t>1551616277</t>
  </si>
  <si>
    <t>Montáž dvířek pro konstrukce ze sádrokartonových desek revizních jednoplášťových pro podhledy velikost (šxv) 600 x 600 mm</t>
  </si>
  <si>
    <t>https://podminky.urs.cz/item/CS_URS_2024_01/763172355</t>
  </si>
  <si>
    <t>OS 3</t>
  </si>
  <si>
    <t>143</t>
  </si>
  <si>
    <t>59030714</t>
  </si>
  <si>
    <t>dvířka revizní jednokřídlá s automatickým zámkem 600x600mm</t>
  </si>
  <si>
    <t>576688264</t>
  </si>
  <si>
    <t>764</t>
  </si>
  <si>
    <t>Konstrukce klempířské</t>
  </si>
  <si>
    <t>144</t>
  </si>
  <si>
    <t>764001821</t>
  </si>
  <si>
    <t>Demontáž krytiny ze svitků nebo tabulí do suti</t>
  </si>
  <si>
    <t>-957654600</t>
  </si>
  <si>
    <t>Demontáž klempířských konstrukcí krytiny ze svitků nebo tabulí do suti</t>
  </si>
  <si>
    <t>https://podminky.urs.cz/item/CS_URS_2024_01/764001821</t>
  </si>
  <si>
    <t>145</t>
  </si>
  <si>
    <t>764121401</t>
  </si>
  <si>
    <t>Krytina střechy rovné drážkováním ze svitků z Al plechu rš 500 mm sklonu do 30°</t>
  </si>
  <si>
    <t>-75996856</t>
  </si>
  <si>
    <t>Krytina z hliníkového plechu s úpravou u okapů, prostupů a výčnělků střechy rovné drážkováním ze svitků rš 500 mm, sklon střechy do 30°</t>
  </si>
  <si>
    <t>https://podminky.urs.cz/item/CS_URS_2024_01/764121401</t>
  </si>
  <si>
    <t>K7</t>
  </si>
  <si>
    <t>3,14*1,315*1,315</t>
  </si>
  <si>
    <t>K8</t>
  </si>
  <si>
    <t>1,11*2,30</t>
  </si>
  <si>
    <t>146</t>
  </si>
  <si>
    <t>764224407</t>
  </si>
  <si>
    <t>Oplechování horních ploch a nadezdívek (atik) bez rohů z Al plechu mechanicky kotvené rš 670 mm</t>
  </si>
  <si>
    <t>344837269</t>
  </si>
  <si>
    <t>Oplechování horních ploch zdí a nadezdívek (atik) z hliníkového plechu mechanicky kotvené rš 670 mm</t>
  </si>
  <si>
    <t>https://podminky.urs.cz/item/CS_URS_2024_01/764224407</t>
  </si>
  <si>
    <t>K6</t>
  </si>
  <si>
    <t>1,22*32</t>
  </si>
  <si>
    <t>147</t>
  </si>
  <si>
    <t>764227404</t>
  </si>
  <si>
    <t>Oplechování parapetů oblých nebo ze segmentů mechanicky kotvené z Al plechu rš 330 mm</t>
  </si>
  <si>
    <t>513420475</t>
  </si>
  <si>
    <t>Oplechování parapetů z hliníkového plechu oblých nebo ze segmentů, včetně rohů mechanicky kotvené rš 330 mm</t>
  </si>
  <si>
    <t>https://podminky.urs.cz/item/CS_URS_2024_01/764227404</t>
  </si>
  <si>
    <t>K1</t>
  </si>
  <si>
    <t>0,310*7</t>
  </si>
  <si>
    <t>0,580</t>
  </si>
  <si>
    <t>2,04*12</t>
  </si>
  <si>
    <t>K2</t>
  </si>
  <si>
    <t>148</t>
  </si>
  <si>
    <t>764228454</t>
  </si>
  <si>
    <t>Oplechování římsy oblé nebo ze segmentů mechanicky kotvené z Al plechu rš 330 mm</t>
  </si>
  <si>
    <t>-1258815673</t>
  </si>
  <si>
    <t>Oplechování říms a ozdobných prvků z hliníkového plechu oblých nebo ze segmentů, včetně rohů mechanicky kotvené rš 330 mm</t>
  </si>
  <si>
    <t>https://podminky.urs.cz/item/CS_URS_2024_01/764228454</t>
  </si>
  <si>
    <t>K3</t>
  </si>
  <si>
    <t>1,54*32</t>
  </si>
  <si>
    <t>K4</t>
  </si>
  <si>
    <t>1,63*32</t>
  </si>
  <si>
    <t>K5</t>
  </si>
  <si>
    <t>1,20*2</t>
  </si>
  <si>
    <t>149</t>
  </si>
  <si>
    <t>998764215</t>
  </si>
  <si>
    <t>Přesun hmot procentní pro konstrukce klempířské s omezením mechanizace v objektech v přes 36 do 48 m</t>
  </si>
  <si>
    <t>804533797</t>
  </si>
  <si>
    <t>Přesun hmot pro konstrukce klempířské stanovený procentní sazbou (%) z ceny vodorovná dopravní vzdálenost do 50 m základní v objektech výšky přes 36 do 48 m</t>
  </si>
  <si>
    <t>https://podminky.urs.cz/item/CS_URS_2024_01/998764215</t>
  </si>
  <si>
    <t>766</t>
  </si>
  <si>
    <t>Konstrukce truhlářské</t>
  </si>
  <si>
    <t>150</t>
  </si>
  <si>
    <t>D17</t>
  </si>
  <si>
    <t>Dřevěné dveře ozn. D17 vč. zárubní, kování a montáže</t>
  </si>
  <si>
    <t>-896151475</t>
  </si>
  <si>
    <t>151</t>
  </si>
  <si>
    <t>D18</t>
  </si>
  <si>
    <t>Dřevěné dveře ozn. D18 vč. zárubní, kování a montáže</t>
  </si>
  <si>
    <t>-601457227</t>
  </si>
  <si>
    <t>152</t>
  </si>
  <si>
    <t>D19</t>
  </si>
  <si>
    <t>Dřevěné dveře ozn. D19 vč. zárubní, kování a montáže</t>
  </si>
  <si>
    <t>-1190786713</t>
  </si>
  <si>
    <t>153</t>
  </si>
  <si>
    <t>D2</t>
  </si>
  <si>
    <t>Dřevěné dveře ozn. D2 vč. zárubní, kování a montáže</t>
  </si>
  <si>
    <t>1934171129</t>
  </si>
  <si>
    <t>154</t>
  </si>
  <si>
    <t>D20</t>
  </si>
  <si>
    <t>Dřevěné dveře ozn. D20 vč. zárubní, kování a montáže</t>
  </si>
  <si>
    <t>684175331</t>
  </si>
  <si>
    <t>155</t>
  </si>
  <si>
    <t>D21</t>
  </si>
  <si>
    <t>Dřevěné dveře ozn. D21 vč. zárubní, kování a montáže</t>
  </si>
  <si>
    <t>688114346</t>
  </si>
  <si>
    <t>156</t>
  </si>
  <si>
    <t>D22</t>
  </si>
  <si>
    <t>Dřevěné dveře ozn. D22 vč. zárubní, kování a montáže</t>
  </si>
  <si>
    <t>-1406143167</t>
  </si>
  <si>
    <t>157</t>
  </si>
  <si>
    <t>D23</t>
  </si>
  <si>
    <t>Dřevěné dveře ozn. D23 vč. zárubní, kování a montáže</t>
  </si>
  <si>
    <t>-1429506821</t>
  </si>
  <si>
    <t>158</t>
  </si>
  <si>
    <t>D24</t>
  </si>
  <si>
    <t>Dřevěné dveře ozn. D24 vč. zárubní, kování a montáže</t>
  </si>
  <si>
    <t>491545308</t>
  </si>
  <si>
    <t>159</t>
  </si>
  <si>
    <t>D5</t>
  </si>
  <si>
    <t>Celoskleněné dveře ozn. D5 vč. zárubní, kování a montáže</t>
  </si>
  <si>
    <t>1487220623</t>
  </si>
  <si>
    <t>160</t>
  </si>
  <si>
    <t>D6</t>
  </si>
  <si>
    <t>Celoskleněné dveře ozn. D6 vč. zárubní, kování a montáže</t>
  </si>
  <si>
    <t>-749837938</t>
  </si>
  <si>
    <t>161</t>
  </si>
  <si>
    <t>D8</t>
  </si>
  <si>
    <t>Celoskleněné dveře ozn. D8 vč. zárubní, kování a montáže</t>
  </si>
  <si>
    <t>2136629509</t>
  </si>
  <si>
    <t>162</t>
  </si>
  <si>
    <t>998766205</t>
  </si>
  <si>
    <t>Přesun hmot procentní pro kce truhlářské v objektech v přes 36 do 48 m</t>
  </si>
  <si>
    <t>-547698591</t>
  </si>
  <si>
    <t>Přesun hmot pro konstrukce truhlářské stanovený procentní sazbou (%) z ceny vodorovná dopravní vzdálenost do 50 m základní v objektech výšky přes 36 do 48 m</t>
  </si>
  <si>
    <t>https://podminky.urs.cz/item/CS_URS_2024_01/998766205</t>
  </si>
  <si>
    <t>767</t>
  </si>
  <si>
    <t>Konstrukce zámečnické</t>
  </si>
  <si>
    <t>163</t>
  </si>
  <si>
    <t>767 - R01</t>
  </si>
  <si>
    <t>Montáž hlníkových oken a portálů</t>
  </si>
  <si>
    <t>1363349889</t>
  </si>
  <si>
    <t>164</t>
  </si>
  <si>
    <t>OK 1</t>
  </si>
  <si>
    <t>Al 1x jednokřídlé okno</t>
  </si>
  <si>
    <t>-1038334301</t>
  </si>
  <si>
    <t>165</t>
  </si>
  <si>
    <t>OK 2</t>
  </si>
  <si>
    <t>61616300</t>
  </si>
  <si>
    <t>166</t>
  </si>
  <si>
    <t>OK 3</t>
  </si>
  <si>
    <t>Al 1 x jednokřídlé otočné ve svislé ose kulaté okno</t>
  </si>
  <si>
    <t>2033149196</t>
  </si>
  <si>
    <t>167</t>
  </si>
  <si>
    <t>OK 7</t>
  </si>
  <si>
    <t>Al 2x fix sklo</t>
  </si>
  <si>
    <t>1950535760</t>
  </si>
  <si>
    <t>168</t>
  </si>
  <si>
    <t>OK 5</t>
  </si>
  <si>
    <t>Al 1x fix sklo</t>
  </si>
  <si>
    <t>48738919</t>
  </si>
  <si>
    <t xml:space="preserve">Poznámka k položce:_x000d_
opravené množství_x000d_
</t>
  </si>
  <si>
    <t>169</t>
  </si>
  <si>
    <t>767620221</t>
  </si>
  <si>
    <t>Montáž oken kovových s izolačními dvojskly pevných do zdiva plochy do 0,6 m2</t>
  </si>
  <si>
    <t>416651361</t>
  </si>
  <si>
    <t>Montáž oken s izolačními skly z hliníkových nebo ocelových profilů na polyuretanovou pěnu s dvojskly pevných do zdiva, plochy do 0,6 m2</t>
  </si>
  <si>
    <t>https://podminky.urs.cz/item/CS_URS_2024_01/767620221</t>
  </si>
  <si>
    <t>Poznámka k položce:_x000d_
chybějící položka</t>
  </si>
  <si>
    <t>OK 4</t>
  </si>
  <si>
    <t>3,14*0,185*0,185</t>
  </si>
  <si>
    <t>170</t>
  </si>
  <si>
    <t>OK4</t>
  </si>
  <si>
    <t>520391350</t>
  </si>
  <si>
    <t>chybějící položka</t>
  </si>
  <si>
    <t>171</t>
  </si>
  <si>
    <t>OK9</t>
  </si>
  <si>
    <t>Zasklení - ozn,OK 9</t>
  </si>
  <si>
    <t>827210282</t>
  </si>
  <si>
    <t>172</t>
  </si>
  <si>
    <t>OK 9a</t>
  </si>
  <si>
    <t>Zasklení - ozn.OK 9a</t>
  </si>
  <si>
    <t>866831686</t>
  </si>
  <si>
    <t>173</t>
  </si>
  <si>
    <t>OK 11</t>
  </si>
  <si>
    <t>Al 2x fix sklo , 1x jednokřídlé OS okno</t>
  </si>
  <si>
    <t>45783616</t>
  </si>
  <si>
    <t>174</t>
  </si>
  <si>
    <t>OK 12</t>
  </si>
  <si>
    <t>-553963482</t>
  </si>
  <si>
    <t>175</t>
  </si>
  <si>
    <t>OK 13</t>
  </si>
  <si>
    <t>-343879621</t>
  </si>
  <si>
    <t>176</t>
  </si>
  <si>
    <t>OK 14</t>
  </si>
  <si>
    <t>Al 1x fix sklo , 1x jednokřídlé OS okno</t>
  </si>
  <si>
    <t>-1652663578</t>
  </si>
  <si>
    <t>177</t>
  </si>
  <si>
    <t>OK 15</t>
  </si>
  <si>
    <t>36175791</t>
  </si>
  <si>
    <t>178</t>
  </si>
  <si>
    <t>OK 16</t>
  </si>
  <si>
    <t>-200396726</t>
  </si>
  <si>
    <t>179</t>
  </si>
  <si>
    <t>OK 17</t>
  </si>
  <si>
    <t>1321231293</t>
  </si>
  <si>
    <t>Poznámka k položce:_x000d_
opravené množství</t>
  </si>
  <si>
    <t>180</t>
  </si>
  <si>
    <t>OK 18</t>
  </si>
  <si>
    <t>-312258237</t>
  </si>
  <si>
    <t>181</t>
  </si>
  <si>
    <t>OK 19</t>
  </si>
  <si>
    <t>144777893</t>
  </si>
  <si>
    <t>182</t>
  </si>
  <si>
    <t>OK 6,8,10</t>
  </si>
  <si>
    <t>Al 1x Pivot door dveře</t>
  </si>
  <si>
    <t>-1117116231</t>
  </si>
  <si>
    <t>183</t>
  </si>
  <si>
    <t>767646411</t>
  </si>
  <si>
    <t>Montáž revizních dveří a dvířek jednokřídlových s rámem plochy do 0,5 m2</t>
  </si>
  <si>
    <t>-1419017922</t>
  </si>
  <si>
    <t>Montáž revizních dveří a dvířek hliníkových, ocelových nebo plastových s rámem jednokřídlových, plochy do 0,5 m2</t>
  </si>
  <si>
    <t>https://podminky.urs.cz/item/CS_URS_2024_01/767646411</t>
  </si>
  <si>
    <t>184</t>
  </si>
  <si>
    <t>RMAT0001</t>
  </si>
  <si>
    <t>revizní dvířka OS 19</t>
  </si>
  <si>
    <t>335577236</t>
  </si>
  <si>
    <t>185</t>
  </si>
  <si>
    <t>RMAT0002</t>
  </si>
  <si>
    <t>revizní dvířka OS 20</t>
  </si>
  <si>
    <t>-1299877146</t>
  </si>
  <si>
    <t>186</t>
  </si>
  <si>
    <t>D1</t>
  </si>
  <si>
    <t>Ocelové dveře - montáž, dodávka, zárubeň, příslušenství - ozn. D1</t>
  </si>
  <si>
    <t>-1223252279</t>
  </si>
  <si>
    <t>187</t>
  </si>
  <si>
    <t>D12</t>
  </si>
  <si>
    <t>Hliníkové dveře ozn.D12</t>
  </si>
  <si>
    <t>-1873140715</t>
  </si>
  <si>
    <t>188</t>
  </si>
  <si>
    <t>D13</t>
  </si>
  <si>
    <t>Ocelové dveře - montáž, dodávka, zárubeň, příslušenství - ozn. D13</t>
  </si>
  <si>
    <t>1811799334</t>
  </si>
  <si>
    <t>189</t>
  </si>
  <si>
    <t>Ocelové dveře - montáž, dodávka, zárubeň, příslušenství - ozn. D15</t>
  </si>
  <si>
    <t>-955287382</t>
  </si>
  <si>
    <t>190</t>
  </si>
  <si>
    <t>Ocelové dveře - montáž, dodávka, zárubeň, příslušenství - ozn. D16</t>
  </si>
  <si>
    <t>1907248309</t>
  </si>
  <si>
    <t>191</t>
  </si>
  <si>
    <t>D7</t>
  </si>
  <si>
    <t>Ocelové dveře - montáž, dodávka, zárubeň, příslušenství - ozn. D7</t>
  </si>
  <si>
    <t>1426211463</t>
  </si>
  <si>
    <t>192</t>
  </si>
  <si>
    <t>767122111</t>
  </si>
  <si>
    <t>Montáž stěn s výplní z drátěné sítě, šroubované</t>
  </si>
  <si>
    <t>2107123507</t>
  </si>
  <si>
    <t>Montáž stěn a příček s výplní drátěnou sítí spojených šroubováním</t>
  </si>
  <si>
    <t>https://podminky.urs.cz/item/CS_URS_2024_01/767122111</t>
  </si>
  <si>
    <t>OS 21</t>
  </si>
  <si>
    <t>14,85</t>
  </si>
  <si>
    <t>OS 22</t>
  </si>
  <si>
    <t>24,63</t>
  </si>
  <si>
    <t>OS 23</t>
  </si>
  <si>
    <t>119,00</t>
  </si>
  <si>
    <t>OS 24</t>
  </si>
  <si>
    <t>310,00</t>
  </si>
  <si>
    <t>OS 25</t>
  </si>
  <si>
    <t>295,00</t>
  </si>
  <si>
    <t>OS 26</t>
  </si>
  <si>
    <t>6,00</t>
  </si>
  <si>
    <t>OS 27</t>
  </si>
  <si>
    <t>95,00</t>
  </si>
  <si>
    <t>OS 28</t>
  </si>
  <si>
    <t>10,50</t>
  </si>
  <si>
    <t>OS 29</t>
  </si>
  <si>
    <t>9,20</t>
  </si>
  <si>
    <t>193</t>
  </si>
  <si>
    <t>CST.0075479.URS</t>
  </si>
  <si>
    <t>Např. Nerezová síť Carl Stahl - X-TEND s certifikací ETA - velikost oka 80 mm, průměr lanka 2,0 mm - oka ležící - standardní obdélníkové tvary- celková plocha do 50 - 100 m2</t>
  </si>
  <si>
    <t>-572206289</t>
  </si>
  <si>
    <t xml:space="preserve">Poznámka k položce:_x000d_
síť z nerezové oceli AISI 316 s pevně spojenými oky pomocí lisovaných objímek s certifikací ETA, délka strany oka 80 mm, průměr lanka 2,0 mm, konstrukce lanka 7x7, pevnost lanka sítě -2,88 kN , pevnost svorky proti přetržení -3,16 kN , pevnost svorky proti posunutí -0,22 kN ,  standardní obdéníkový tvar sítě s celkovou plochou  50 - 100 m2</t>
  </si>
  <si>
    <t>783,18*1,05 'Přepočtené koeficientem množství</t>
  </si>
  <si>
    <t>194</t>
  </si>
  <si>
    <t>CST.0075479a.URS</t>
  </si>
  <si>
    <t>Např. Nerezová síť Carl Stahl - X-TEND s certifikací ETA - velikost oka3,15 mm, průměr lanka 0,5 mm - oka ležící - standardní obdélníkové tvary- celková plocha do 50 - 100 m2</t>
  </si>
  <si>
    <t>-132770160</t>
  </si>
  <si>
    <t>101*1,05 'Přepočtené koeficientem množství</t>
  </si>
  <si>
    <t>195</t>
  </si>
  <si>
    <t>767640111</t>
  </si>
  <si>
    <t>Montáž dveří ocelových nebo hliníkových vchodových jednokřídlových bez nadsvětlíku</t>
  </si>
  <si>
    <t>1493707747</t>
  </si>
  <si>
    <t>https://podminky.urs.cz/item/CS_URS_2024_01/767640111</t>
  </si>
  <si>
    <t>D3</t>
  </si>
  <si>
    <t>D4</t>
  </si>
  <si>
    <t>D14</t>
  </si>
  <si>
    <t>196</t>
  </si>
  <si>
    <t>D341330</t>
  </si>
  <si>
    <t>dveře jednokřídlé Al plné max rozměru otvoru 2,42m2 bezpečnostní třídy RC2</t>
  </si>
  <si>
    <t>-506153186</t>
  </si>
  <si>
    <t>Poznámka k položce:_x000d_
rám/zárubeň, kování a zámek v ceně</t>
  </si>
  <si>
    <t>0,80*1,97</t>
  </si>
  <si>
    <t>197</t>
  </si>
  <si>
    <t>55341331</t>
  </si>
  <si>
    <t>dveře jednokřídlé Al prosklené max rozměru otvoru 2,42m2</t>
  </si>
  <si>
    <t>-947916959</t>
  </si>
  <si>
    <t>1,00*2,05*3</t>
  </si>
  <si>
    <t>198</t>
  </si>
  <si>
    <t>767996703</t>
  </si>
  <si>
    <t>Demontáž atypických zámečnických konstrukcí řezáním hm jednotlivých dílů přes 100 do 250 kg</t>
  </si>
  <si>
    <t>1664282963</t>
  </si>
  <si>
    <t>Demontáž ostatních zámečnických konstrukcí řezáním o hmotnosti jednotlivých dílů přes 100 do 250 kg</t>
  </si>
  <si>
    <t>https://podminky.urs.cz/item/CS_URS_2024_01/767996703</t>
  </si>
  <si>
    <t>199</t>
  </si>
  <si>
    <t>998767205</t>
  </si>
  <si>
    <t>Přesun hmot procentní pro zámečnické konstrukce v objektech v přes 36 do 48 m</t>
  </si>
  <si>
    <t>-1851766643</t>
  </si>
  <si>
    <t>Přesun hmot pro zámečnické konstrukce stanovený procentní sazbou (%) z ceny vodorovná dopravní vzdálenost do 50 m základní v objektech výšky přes 36 do 48 m</t>
  </si>
  <si>
    <t>https://podminky.urs.cz/item/CS_URS_2024_01/998767205</t>
  </si>
  <si>
    <t>771</t>
  </si>
  <si>
    <t>Podlahy z dlaždic</t>
  </si>
  <si>
    <t>200</t>
  </si>
  <si>
    <t>771574433</t>
  </si>
  <si>
    <t>Montáž podlah keramických reliéfních nebo z dekorů lepených cementovým flexibilním lepidlem přes 2 do 4 ks/m2</t>
  </si>
  <si>
    <t>2028900233</t>
  </si>
  <si>
    <t>Montáž podlah z dlaždic keramických lepených cementovým flexibilním lepidlem reliéfních nebo z dekorů, tloušťky do 10 mm přes 2 do 4 ks/m2</t>
  </si>
  <si>
    <t>https://podminky.urs.cz/item/CS_URS_2024_01/771574433</t>
  </si>
  <si>
    <t>Poznámka k položce:_x000d_
Všechny keramické dlažby budou opatřeny soklíkem z téže dlažby výšky 80mm, ukončeným hliníkobvou lištou v barvě bronz nebo zlaté. Zohledněte v ceně.</t>
  </si>
  <si>
    <t>-Mozaika_koupelny</t>
  </si>
  <si>
    <t>201</t>
  </si>
  <si>
    <t>59761118</t>
  </si>
  <si>
    <t>dlažba keramická slinutá mrazuvzdorná R10/B povrch reliéfní/matný tl do 10mm přes 2 do 4ks/m2</t>
  </si>
  <si>
    <t>1008342660</t>
  </si>
  <si>
    <t>216,701*1,15 'Přepočtené koeficientem množství</t>
  </si>
  <si>
    <t>202</t>
  </si>
  <si>
    <t>771577211</t>
  </si>
  <si>
    <t>Příplatek k montáži podlah keramických lepených cementovým flexibilním lepidlem za plochu do 5 m2</t>
  </si>
  <si>
    <t>-1612967657</t>
  </si>
  <si>
    <t>Montáž podlah z dlaždic keramických lepených cementovým flexibilním lepidlem Příplatek k cenám za plochu do 5 m2 jednotlivě</t>
  </si>
  <si>
    <t>https://podminky.urs.cz/item/CS_URS_2025_01/771577211</t>
  </si>
  <si>
    <t>203</t>
  </si>
  <si>
    <t>771577212</t>
  </si>
  <si>
    <t>Příplatek k montáži podlah keramických lepených cementovým flexibilním lepidlem za omezený prostor</t>
  </si>
  <si>
    <t>-1902900667</t>
  </si>
  <si>
    <t>Montáž podlah z dlaždic keramických lepených cementovým flexibilním lepidlem Příplatek k cenám za podlahy v omezeném prostoru</t>
  </si>
  <si>
    <t>https://podminky.urs.cz/item/CS_URS_2025_01/771577212</t>
  </si>
  <si>
    <t>204</t>
  </si>
  <si>
    <t>771585411</t>
  </si>
  <si>
    <t>Montáž podlah z keramické mozaiky lepené disperzním lepidlem základní prvek do 200 ks/m2</t>
  </si>
  <si>
    <t>435420007</t>
  </si>
  <si>
    <t>Montáž podlah z keramické mozaiky lepené na síti lepené disperzním lepidlem, základní prvek do 200 ks/m2</t>
  </si>
  <si>
    <t>https://podminky.urs.cz/item/CS_URS_2024_01/771585411</t>
  </si>
  <si>
    <t>205</t>
  </si>
  <si>
    <t>59761213</t>
  </si>
  <si>
    <t>mozaika keramická nemrazuvzdorná lepená na síti R10/A povrch hladký/matný tl do 10mm základní prvek do 200ks/m2</t>
  </si>
  <si>
    <t>-1568936885</t>
  </si>
  <si>
    <t>49,443*1,1 'Přepočtené koeficientem množství</t>
  </si>
  <si>
    <t>206</t>
  </si>
  <si>
    <t>771589192</t>
  </si>
  <si>
    <t>Příplatek k montáž podlah z keramické mozaiky za omezený prostor</t>
  </si>
  <si>
    <t>-2006992725</t>
  </si>
  <si>
    <t>Montáž podlah z keramické mozaiky lepené na síti Příplatek k cenám za podlahy v omezeném prostoru</t>
  </si>
  <si>
    <t>https://podminky.urs.cz/item/CS_URS_2024_01/771589192</t>
  </si>
  <si>
    <t>207</t>
  </si>
  <si>
    <t>998771205</t>
  </si>
  <si>
    <t>Přesun hmot procentní pro podlahy z dlaždic v objektech v přes 36 do 48 m</t>
  </si>
  <si>
    <t>-393322184</t>
  </si>
  <si>
    <t>Přesun hmot pro podlahy z dlaždic stanovený procentní sazbou (%) z ceny vodorovná dopravní vzdálenost do 50 m základní v objektech výšky přes 36 do 48 m</t>
  </si>
  <si>
    <t>https://podminky.urs.cz/item/CS_URS_2024_01/998771205</t>
  </si>
  <si>
    <t>776</t>
  </si>
  <si>
    <t>Podlahy povlakové</t>
  </si>
  <si>
    <t>208</t>
  </si>
  <si>
    <t>776241111</t>
  </si>
  <si>
    <t>Lepení hladkých (bez vzoru) pásů ze sametového vinylu</t>
  </si>
  <si>
    <t>900551050</t>
  </si>
  <si>
    <t>Montáž podlahovin ze sametového vinylu lepením pásů hladkých (bez vzoru)</t>
  </si>
  <si>
    <t>https://podminky.urs.cz/item/CS_URS_2025_01/776241111</t>
  </si>
  <si>
    <t>209</t>
  </si>
  <si>
    <t>28411145</t>
  </si>
  <si>
    <t>podlahovina vinylová homogenní protiskluzná se vsypem a výztuž. vrstvou, třída zátěže 34/43, hořlavost Bfl-s1 tl 3,00mm</t>
  </si>
  <si>
    <t>96803684</t>
  </si>
  <si>
    <t>78,04*1,05 'Přepočtené koeficientem množství</t>
  </si>
  <si>
    <t>210</t>
  </si>
  <si>
    <t>998776205</t>
  </si>
  <si>
    <t>Přesun hmot procentní pro podlahy povlakové v objektech v přes 36 do 48 m</t>
  </si>
  <si>
    <t>-1590219539</t>
  </si>
  <si>
    <t>Přesun hmot pro podlahy povlakové stanovený procentní sazbou (%) z ceny vodorovná dopravní vzdálenost do 50 m základní v objektech výšky přes 36 do 48 m</t>
  </si>
  <si>
    <t>https://podminky.urs.cz/item/CS_URS_2025_01/998776205</t>
  </si>
  <si>
    <t>777</t>
  </si>
  <si>
    <t>Podlahy lité</t>
  </si>
  <si>
    <t>211</t>
  </si>
  <si>
    <t>777121115</t>
  </si>
  <si>
    <t>Vyrovnání podkladu podlah stěrkou plněnou pískem pl přes 1,0 m2 tl přes 3 do 5 mm</t>
  </si>
  <si>
    <t>1988407361</t>
  </si>
  <si>
    <t>Vyrovnání podkladu epoxidovou stěrkou plněnou pískem, tloušťky přes 3 do 5 mm, plochy přes 1,0 m2</t>
  </si>
  <si>
    <t>https://podminky.urs.cz/item/CS_URS_2024_01/777121115</t>
  </si>
  <si>
    <t>212</t>
  </si>
  <si>
    <t>777511105</t>
  </si>
  <si>
    <t>Krycí epoxidová stěrka tloušťky přes 2 do 3 mm dekorativní lité podlahy</t>
  </si>
  <si>
    <t>513810490</t>
  </si>
  <si>
    <t>Krycí stěrka dekorativní epoxidová, tloušťky přes 2 do 3 mm</t>
  </si>
  <si>
    <t>https://podminky.urs.cz/item/CS_URS_2024_01/777511105</t>
  </si>
  <si>
    <t>Poznámka k položce:_x000d_
Všechny epoxidové stěrky budou včetně fabionu. Zohledněte v ceně.</t>
  </si>
  <si>
    <t>213</t>
  </si>
  <si>
    <t>998777205</t>
  </si>
  <si>
    <t>Přesun hmot procentní pro podlahy lité v objektech v přes 36 do 48 m</t>
  </si>
  <si>
    <t>-33776060</t>
  </si>
  <si>
    <t>Přesun hmot pro podlahy lité stanovený procentní sazbou (%) z ceny vodorovná dopravní vzdálenost do 50 m základní v objektech výšky přes 36 do 48 m</t>
  </si>
  <si>
    <t>https://podminky.urs.cz/item/CS_URS_2024_01/998777205</t>
  </si>
  <si>
    <t>781</t>
  </si>
  <si>
    <t>Dokončovací práce - obklady</t>
  </si>
  <si>
    <t>214</t>
  </si>
  <si>
    <t>781131112</t>
  </si>
  <si>
    <t>Izolace pod obklad nátěrem nebo stěrkou ve dvou vrstvách</t>
  </si>
  <si>
    <t>523934881</t>
  </si>
  <si>
    <t>Izolace stěny pod obklad izolace nátěrem nebo stěrkou ve dvou vrstvách</t>
  </si>
  <si>
    <t>https://podminky.urs.cz/item/CS_URS_2024_01/781131112</t>
  </si>
  <si>
    <t>215</t>
  </si>
  <si>
    <t>781472212</t>
  </si>
  <si>
    <t>Montáž obkladů keramických hladkých lepených cementovým flexibilním lepidlem přes 0,5 do 2 ks/m2</t>
  </si>
  <si>
    <t>-1382477971</t>
  </si>
  <si>
    <t>Montáž keramických obkladů stěn lepených cementovým flexibilním lepidlem hladkých přes 0,5 do 2 ks/m2</t>
  </si>
  <si>
    <t>https://podminky.urs.cz/item/CS_URS_2024_01/781472212</t>
  </si>
  <si>
    <t>216</t>
  </si>
  <si>
    <t>59761703</t>
  </si>
  <si>
    <t>obklad keramický nemrazuvzdorný povrch hladký/lesklý tl do 10mm přes 0,5 do 2 ks/m2</t>
  </si>
  <si>
    <t>452208448</t>
  </si>
  <si>
    <t>229,39*1,15 'Přepočtené koeficientem množství</t>
  </si>
  <si>
    <t>217</t>
  </si>
  <si>
    <t>781484412</t>
  </si>
  <si>
    <t>Montáž obkladů stěn z keramické mozaiky nebo dekoru na síti lepených cementovým flexibilním lepidlem základní prvek přes 100 do 200 ks/m2</t>
  </si>
  <si>
    <t>-1837486688</t>
  </si>
  <si>
    <t>Montáž keramických obkladů stěn z mozaiky nebo dekoru lepených na síti lepené cementovým flexibilním lepidlem, základní prvek přes 100 do 200 ks/m2</t>
  </si>
  <si>
    <t>https://podminky.urs.cz/item/CS_URS_2024_01/781484412</t>
  </si>
  <si>
    <t>218</t>
  </si>
  <si>
    <t>-1891205177</t>
  </si>
  <si>
    <t>8,826*1,1 'Přepočtené koeficientem množství</t>
  </si>
  <si>
    <t>219</t>
  </si>
  <si>
    <t>781485791</t>
  </si>
  <si>
    <t>Příplatek k montáž obkladů stěn z keramické mozaiky nebo dekoru za plochu do 10 m2</t>
  </si>
  <si>
    <t>-973064218</t>
  </si>
  <si>
    <t>Montáž keramických obkladů stěn z mozaiky nebo dekoru lepených na síti Příplatek k cenám za plochu do 10 m2 jednotlivě</t>
  </si>
  <si>
    <t>https://podminky.urs.cz/item/CS_URS_2024_01/781485791</t>
  </si>
  <si>
    <t>220</t>
  </si>
  <si>
    <t>781485792</t>
  </si>
  <si>
    <t>Příplatek k montáž obkladů stěn z keramické mozaiky nebo dekoru za omezený prostor</t>
  </si>
  <si>
    <t>-420803859</t>
  </si>
  <si>
    <t>Montáž keramických obkladů stěn z mozaiky nebo dekoru lepených na síti Příplatek k cenám za obklad v omezeném prostoru</t>
  </si>
  <si>
    <t>https://podminky.urs.cz/item/CS_URS_2024_01/781485792</t>
  </si>
  <si>
    <t>221</t>
  </si>
  <si>
    <t>998781205</t>
  </si>
  <si>
    <t>Přesun hmot procentní pro obklady keramické v objektech v přes 36 do 48 m</t>
  </si>
  <si>
    <t>1140617573</t>
  </si>
  <si>
    <t>Přesun hmot pro obklady keramické stanovený procentní sazbou (%) z ceny vodorovná dopravní vzdálenost do 50 m základní v objektech výšky přes 36 do 48 m</t>
  </si>
  <si>
    <t>https://podminky.urs.cz/item/CS_URS_2024_01/998781205</t>
  </si>
  <si>
    <t>782</t>
  </si>
  <si>
    <t>Dokončovací práce - obklady z kamene</t>
  </si>
  <si>
    <t>222</t>
  </si>
  <si>
    <t>782133114</t>
  </si>
  <si>
    <t>Montáž obkladů stěn z desek břidlicových tenkovrstvých ohebných (flexibilních) v interiéru kladených do lepidla do 3 ks/m2</t>
  </si>
  <si>
    <t>1444803315</t>
  </si>
  <si>
    <t>https://podminky.urs.cz/item/CS_URS_2024_01/782133114</t>
  </si>
  <si>
    <t>mč 101</t>
  </si>
  <si>
    <t xml:space="preserve">https://www.dopocitej.cz/kruhova_usec.html </t>
  </si>
  <si>
    <t>délka tětivy 5,56 m</t>
  </si>
  <si>
    <t>7,255*2,90</t>
  </si>
  <si>
    <t>-1,19*1,60</t>
  </si>
  <si>
    <t>-0,95*2</t>
  </si>
  <si>
    <t>-1,09*2,14</t>
  </si>
  <si>
    <t>mč 1201</t>
  </si>
  <si>
    <t>(2,50+2,85)*2*2,60</t>
  </si>
  <si>
    <t>-0,90*1,97*2</t>
  </si>
  <si>
    <t>223</t>
  </si>
  <si>
    <t>58384667</t>
  </si>
  <si>
    <t>obklad ohebný (flexibilní) z přírodní břidlice tl 2,5mm</t>
  </si>
  <si>
    <t>882737746</t>
  </si>
  <si>
    <t>31,919*1,05 'Přepočtené koeficientem množství</t>
  </si>
  <si>
    <t>784</t>
  </si>
  <si>
    <t>Dokončovací práce - malby a tapety</t>
  </si>
  <si>
    <t>224</t>
  </si>
  <si>
    <t>784211101</t>
  </si>
  <si>
    <t>Dvojnásobné bílé malby ze směsí za mokra výborně oděruvzdorných v místnostech v do 3,80 m</t>
  </si>
  <si>
    <t>-1562480314</t>
  </si>
  <si>
    <t>Malby z malířských směsí oděruvzdorných za mokra dvojnásobné, bílé za mokra oděruvzdorné výborně v místnostech výšky do 3,80 m</t>
  </si>
  <si>
    <t>https://podminky.urs.cz/item/CS_URS_2024_01/784211101</t>
  </si>
  <si>
    <t>225</t>
  </si>
  <si>
    <t>784661101</t>
  </si>
  <si>
    <t>Dekorační technika imitace benátského štuku v místnostech v do 3,80 m</t>
  </si>
  <si>
    <t>1356867961</t>
  </si>
  <si>
    <t>Dekorační techniky-imitace benátského štuku v místnostech výšky do 3,80 m</t>
  </si>
  <si>
    <t>https://podminky.urs.cz/item/CS_URS_2024_01/784661101</t>
  </si>
  <si>
    <t>786</t>
  </si>
  <si>
    <t>Dokončovací práce - čalounické úpravy</t>
  </si>
  <si>
    <t>226</t>
  </si>
  <si>
    <t>786 - R01</t>
  </si>
  <si>
    <t>-568344245</t>
  </si>
  <si>
    <t>227</t>
  </si>
  <si>
    <t>786614005</t>
  </si>
  <si>
    <t>Montáž venkovní rolety ovládané motorem plochy přes 6 m2</t>
  </si>
  <si>
    <t>-2087445756</t>
  </si>
  <si>
    <t>Montáž venkovních rolet upevněných na rám okenního nebo dveřního otvoru nebo na ostění, ovládaných motorem, včetně horního boxu a vodících profilů, plochy přes 6 m2</t>
  </si>
  <si>
    <t>https://podminky.urs.cz/item/CS_URS_2024_01/786614005</t>
  </si>
  <si>
    <t>OS 1</t>
  </si>
  <si>
    <t>228</t>
  </si>
  <si>
    <t>63128009</t>
  </si>
  <si>
    <t>roleta látková zipscreen systém box š 100mm ovládaná základním motorem včetně příslušenství plochy do 12,0m2</t>
  </si>
  <si>
    <t>995147649</t>
  </si>
  <si>
    <t>Poznámka k položce:_x000d_
horní, vodící a spodní Al profil</t>
  </si>
  <si>
    <t>4,95*2,35*8</t>
  </si>
  <si>
    <t>229</t>
  </si>
  <si>
    <t>786626121</t>
  </si>
  <si>
    <t>Montáž lamelové žaluzie vnitřní nebo do oken dvojitých kovových</t>
  </si>
  <si>
    <t>-474646794</t>
  </si>
  <si>
    <t>Montáž zastiňujících žaluzií lamelových vnitřních nebo do oken dvojitých kovových</t>
  </si>
  <si>
    <t>https://podminky.urs.cz/item/CS_URS_2024_01/786626121</t>
  </si>
  <si>
    <t>2,10*2,35*8</t>
  </si>
  <si>
    <t>230</t>
  </si>
  <si>
    <t>55346200</t>
  </si>
  <si>
    <t>žaluzie horizontální interiérové</t>
  </si>
  <si>
    <t>1779953250</t>
  </si>
  <si>
    <t>OST 1</t>
  </si>
  <si>
    <t>Sauna</t>
  </si>
  <si>
    <t>231</t>
  </si>
  <si>
    <t>OST 01</t>
  </si>
  <si>
    <t>Sauna - např,Infrasauna FRANCE SAUNA Luxe 3/4</t>
  </si>
  <si>
    <t>40734340</t>
  </si>
  <si>
    <t>OST 2</t>
  </si>
  <si>
    <t>Vířivá vana - např. MEDUZA</t>
  </si>
  <si>
    <t>232</t>
  </si>
  <si>
    <t>OST 02</t>
  </si>
  <si>
    <t>MEDUZA - výbava „Garden class“</t>
  </si>
  <si>
    <t>-1481417536</t>
  </si>
  <si>
    <t>233</t>
  </si>
  <si>
    <t>OST 03</t>
  </si>
  <si>
    <t>Středotlaká UV lampa ProfiPure100 – vč. montáže</t>
  </si>
  <si>
    <t>207171991</t>
  </si>
  <si>
    <t>234</t>
  </si>
  <si>
    <t>OST 04</t>
  </si>
  <si>
    <t>Automatické hlídání hladiny vody – elektromagnetický ventil</t>
  </si>
  <si>
    <t>1298667841</t>
  </si>
  <si>
    <t>235</t>
  </si>
  <si>
    <t>OST 05</t>
  </si>
  <si>
    <t>Přídavný ovládací panel in.k120</t>
  </si>
  <si>
    <t>855171587</t>
  </si>
  <si>
    <t>236</t>
  </si>
  <si>
    <t>OST 06</t>
  </si>
  <si>
    <t>Filtrační nádoba TOP 500 vč. náplně ZEO PURE</t>
  </si>
  <si>
    <t>-1958661149</t>
  </si>
  <si>
    <t>237</t>
  </si>
  <si>
    <t>OST 07</t>
  </si>
  <si>
    <t>Kryt filtrační nádoby WPC materiál s izolací 550x550x800mm</t>
  </si>
  <si>
    <t>1478972883</t>
  </si>
  <si>
    <t>238</t>
  </si>
  <si>
    <t>OST 08</t>
  </si>
  <si>
    <t>Zvedák termokrytu LUXURY</t>
  </si>
  <si>
    <t>-1384508112</t>
  </si>
  <si>
    <t>239</t>
  </si>
  <si>
    <t>OST 09</t>
  </si>
  <si>
    <t>Dávkovací automat ASIN Aqua HOME CLF, vč. instalace +startovací dávka -pH + chlór (balení nádoba 2x 20l)</t>
  </si>
  <si>
    <t>1197344207</t>
  </si>
  <si>
    <t>240</t>
  </si>
  <si>
    <t>OST 10</t>
  </si>
  <si>
    <t>Montáž</t>
  </si>
  <si>
    <t>1575126696</t>
  </si>
  <si>
    <t>OST 3</t>
  </si>
  <si>
    <t>Vířivá vana - tepelné čerpadlo</t>
  </si>
  <si>
    <t>241</t>
  </si>
  <si>
    <t>OST 11</t>
  </si>
  <si>
    <t>Tepelné čerpadlo Therma V - split</t>
  </si>
  <si>
    <t>115832706</t>
  </si>
  <si>
    <t>242</t>
  </si>
  <si>
    <t>OST 12</t>
  </si>
  <si>
    <t>Vnitřní hydrokit s el. 6 (3+3) kW záložním dohřevem</t>
  </si>
  <si>
    <t>968316461</t>
  </si>
  <si>
    <t>243</t>
  </si>
  <si>
    <t>OST 13</t>
  </si>
  <si>
    <t>Cu potrubí, izolace</t>
  </si>
  <si>
    <t>bm</t>
  </si>
  <si>
    <t>-228005753</t>
  </si>
  <si>
    <t>244</t>
  </si>
  <si>
    <t>OST 14</t>
  </si>
  <si>
    <t>Komunikační kabeláž</t>
  </si>
  <si>
    <t>-1272922516</t>
  </si>
  <si>
    <t>245</t>
  </si>
  <si>
    <t>OST 15</t>
  </si>
  <si>
    <t>Doplnění chladiva</t>
  </si>
  <si>
    <t>896677039</t>
  </si>
  <si>
    <t>246</t>
  </si>
  <si>
    <t>OST 16</t>
  </si>
  <si>
    <t>Rám pod venkovní jednotku</t>
  </si>
  <si>
    <t>-1164397548</t>
  </si>
  <si>
    <t>247</t>
  </si>
  <si>
    <t>OST 17</t>
  </si>
  <si>
    <t>Zkouška těsnosti</t>
  </si>
  <si>
    <t>-1560096578</t>
  </si>
  <si>
    <t>248</t>
  </si>
  <si>
    <t>OST 18</t>
  </si>
  <si>
    <t>Naadresování</t>
  </si>
  <si>
    <t>-991689514</t>
  </si>
  <si>
    <t>249</t>
  </si>
  <si>
    <t>OST 19</t>
  </si>
  <si>
    <t>Zaškolení obsluhy</t>
  </si>
  <si>
    <t>933919257</t>
  </si>
  <si>
    <t>250</t>
  </si>
  <si>
    <t>OST 20</t>
  </si>
  <si>
    <t>Montážní materiál</t>
  </si>
  <si>
    <t>1207097162</t>
  </si>
  <si>
    <t>251</t>
  </si>
  <si>
    <t>OST 21</t>
  </si>
  <si>
    <t>Závěsový materiál</t>
  </si>
  <si>
    <t>-108328241</t>
  </si>
  <si>
    <t>252</t>
  </si>
  <si>
    <t>OST 22</t>
  </si>
  <si>
    <t>Napojení přívodů elektro</t>
  </si>
  <si>
    <t>1054600406</t>
  </si>
  <si>
    <t>253</t>
  </si>
  <si>
    <t>OST 23</t>
  </si>
  <si>
    <t>Napojení odvodů kodenzátu</t>
  </si>
  <si>
    <t>-162187718</t>
  </si>
  <si>
    <t>254</t>
  </si>
  <si>
    <t>OST 24</t>
  </si>
  <si>
    <t>Montáž, uvedení do provozu</t>
  </si>
  <si>
    <t>1569614116</t>
  </si>
  <si>
    <t>255</t>
  </si>
  <si>
    <t>OST 25</t>
  </si>
  <si>
    <t>Elektronická deska PI485</t>
  </si>
  <si>
    <t>349215482</t>
  </si>
  <si>
    <t>PODLAHA – 1.NP (DLAŽBY) v SOC. ZÁZEMÍ</t>
  </si>
  <si>
    <t>02-02 - Stavebně konstrukční část založení, betonové a ocelové konstrukce</t>
  </si>
  <si>
    <t>789 - Povrchové úpravy ocelových konstrukcí a technologických zařízení</t>
  </si>
  <si>
    <t>-1030559267</t>
  </si>
  <si>
    <t>šachta</t>
  </si>
  <si>
    <t>1,90*0,20*13,92*2</t>
  </si>
  <si>
    <t>1,20*0,20*13,92*2</t>
  </si>
  <si>
    <t>0,95*0,20*2,76</t>
  </si>
  <si>
    <t>1,50*0,20*2,76</t>
  </si>
  <si>
    <t>-1,09*1,745*0,20</t>
  </si>
  <si>
    <t>-1,09*2,185*0,20*3</t>
  </si>
  <si>
    <t>žebra</t>
  </si>
  <si>
    <t>plocha x tl.</t>
  </si>
  <si>
    <t>3,40*0,25*5</t>
  </si>
  <si>
    <t>-516943374</t>
  </si>
  <si>
    <t>(1,90+1,60)*2*13,92</t>
  </si>
  <si>
    <t>(0,95+0,20+0,95)*2,76</t>
  </si>
  <si>
    <t>(1,50+0,20+1,50)*2,76</t>
  </si>
  <si>
    <t>(1,50+1,20)*2*13,92</t>
  </si>
  <si>
    <t>špalety výtahových dveří</t>
  </si>
  <si>
    <t>(1,745+1,09+1,745)*0,20</t>
  </si>
  <si>
    <t>(2,185+1,09+2,185)*0,20*3</t>
  </si>
  <si>
    <t>stěny 11np</t>
  </si>
  <si>
    <t>plocha elektronicky</t>
  </si>
  <si>
    <t>3,40*2*5</t>
  </si>
  <si>
    <t>796932670</t>
  </si>
  <si>
    <t>2139228433</t>
  </si>
  <si>
    <t>vč 5</t>
  </si>
  <si>
    <t>0,96990</t>
  </si>
  <si>
    <t>vč 7</t>
  </si>
  <si>
    <t>2,40480</t>
  </si>
  <si>
    <t>1520156626</t>
  </si>
  <si>
    <t>0,7494</t>
  </si>
  <si>
    <t>1,0264</t>
  </si>
  <si>
    <t>-906470447</t>
  </si>
  <si>
    <t>9np</t>
  </si>
  <si>
    <t>1,75*0,85*0,31</t>
  </si>
  <si>
    <t>(PI*8,150*8,150*0,17)</t>
  </si>
  <si>
    <t xml:space="preserve">odpočty </t>
  </si>
  <si>
    <t xml:space="preserve">šachta </t>
  </si>
  <si>
    <t>-1,90*1,60*0,17</t>
  </si>
  <si>
    <t>bazén (výseč)</t>
  </si>
  <si>
    <t>-(PI*4,76*4,76*0,17)/2*0,17</t>
  </si>
  <si>
    <t>jakési díry</t>
  </si>
  <si>
    <t>-0,715*0,715*0,17*2</t>
  </si>
  <si>
    <t>(PI*8,150*8,150*0,20)</t>
  </si>
  <si>
    <t>-1,90*1,60*0,20</t>
  </si>
  <si>
    <t>schody</t>
  </si>
  <si>
    <t>-(PI*0,640*0,640*0,20)</t>
  </si>
  <si>
    <t>-(PI*0,80*0,80*0,20)</t>
  </si>
  <si>
    <t>strop 13np</t>
  </si>
  <si>
    <t>(PI*6,00*6,00*0,15)/2</t>
  </si>
  <si>
    <t>3,33*0,90*0,15</t>
  </si>
  <si>
    <t>(PI*0,95*0,95*0,15)/4</t>
  </si>
  <si>
    <t>411351011</t>
  </si>
  <si>
    <t>Zřízení bednění stropů deskových tl přes 5 do 25 cm bez podpěrné kce</t>
  </si>
  <si>
    <t>-1325019455</t>
  </si>
  <si>
    <t>Bednění stropních konstrukcí - bez podpěrné konstrukce desek tloušťky stropní desky přes 5 do 25 cm zřízení</t>
  </si>
  <si>
    <t>https://podminky.urs.cz/item/CS_URS_2024_01/411351011</t>
  </si>
  <si>
    <t>1,75*0,85</t>
  </si>
  <si>
    <t>(PI*8,150*8,150)</t>
  </si>
  <si>
    <t>-1,90*1,60</t>
  </si>
  <si>
    <t>-(PI*4,76*4,76*0,17)/2</t>
  </si>
  <si>
    <t>-(PI*0,640*0,640)</t>
  </si>
  <si>
    <t>-(PI*0,80*0,80)</t>
  </si>
  <si>
    <t>(PI*6,00*6,00)/2</t>
  </si>
  <si>
    <t>3,33*0,90</t>
  </si>
  <si>
    <t>(PI*0,95*0,95)/4</t>
  </si>
  <si>
    <t>411351012</t>
  </si>
  <si>
    <t>Odstranění bednění stropů deskových tl přes 5 do 25 cm bez podpěrné kce</t>
  </si>
  <si>
    <t>2133523726</t>
  </si>
  <si>
    <t>Bednění stropních konstrukcí - bez podpěrné konstrukce desek tloušťky stropní desky přes 5 do 25 cm odstranění</t>
  </si>
  <si>
    <t>https://podminky.urs.cz/item/CS_URS_2024_01/411351012</t>
  </si>
  <si>
    <t>411354313</t>
  </si>
  <si>
    <t>Zřízení podpěrné konstrukce stropů výšky do 4 m tl přes 15 do 25 cm</t>
  </si>
  <si>
    <t>-1011648048</t>
  </si>
  <si>
    <t>Podpěrná konstrukce stropů - desek, kleneb a skořepin výška podepření do 4 m tloušťka stropu přes 15 do 25 cm zřízení</t>
  </si>
  <si>
    <t>https://podminky.urs.cz/item/CS_URS_2024_01/411354313</t>
  </si>
  <si>
    <t>411354314</t>
  </si>
  <si>
    <t>Odstranění podpěrné konstrukce stropů výšky do 4 m tl přes 15 do 25 cm</t>
  </si>
  <si>
    <t>-2090098604</t>
  </si>
  <si>
    <t>Podpěrná konstrukce stropů - desek, kleneb a skořepin výška podepření do 4 m tloušťka stropu přes 15 do 25 cm odstranění</t>
  </si>
  <si>
    <t>https://podminky.urs.cz/item/CS_URS_2024_01/411354314</t>
  </si>
  <si>
    <t>1457078727</t>
  </si>
  <si>
    <t>vč 6</t>
  </si>
  <si>
    <t>0,0694</t>
  </si>
  <si>
    <t>2,7466</t>
  </si>
  <si>
    <t>3,9318</t>
  </si>
  <si>
    <t>1,1419</t>
  </si>
  <si>
    <t>1218830581</t>
  </si>
  <si>
    <t>0,023</t>
  </si>
  <si>
    <t>2,1804</t>
  </si>
  <si>
    <t>0,474</t>
  </si>
  <si>
    <t>vč 10</t>
  </si>
  <si>
    <t>0,0687</t>
  </si>
  <si>
    <t>953946124 - R</t>
  </si>
  <si>
    <t>Montáž atypických ocelových konstrukcí profilů hmotnosti přes 13 do 30 kg/m, hmotnosti konstrukce přes 5 do 10 t</t>
  </si>
  <si>
    <t>-4417309</t>
  </si>
  <si>
    <t>venkovní schodiště O9</t>
  </si>
  <si>
    <t>8,879</t>
  </si>
  <si>
    <t>O/9</t>
  </si>
  <si>
    <t>Ocelové schodiště mezi 1.p.p a 1.n.p. - ozn.Z/1 Žárový pozink 180 μm</t>
  </si>
  <si>
    <t>-1777216327</t>
  </si>
  <si>
    <t>Ocelové schodiště mezi 1.p.p a 1.n.p. - ozn.Z/1
Žárový pozink 180 μm</t>
  </si>
  <si>
    <t>953946125</t>
  </si>
  <si>
    <t>Montáž atypických ocelových kcí hmotnosti přes 10 do 20 t z profilů hmotnosti přes 13 do 30 kg/m</t>
  </si>
  <si>
    <t>1545942191</t>
  </si>
  <si>
    <t>Montáž atypických ocelových konstrukcí profilů hmotnosti přes 13 do 30 kg/m, hmotnosti konstrukce přes 10 do 20 t</t>
  </si>
  <si>
    <t>https://podminky.urs.cz/item/CS_URS_2024_01/953946125</t>
  </si>
  <si>
    <t>O.1. Vnitřní nosná konstrukce 10. NP až střecha</t>
  </si>
  <si>
    <t>15,432</t>
  </si>
  <si>
    <t xml:space="preserve"> O.2. Vnější nosná konstrukce zasklení</t>
  </si>
  <si>
    <t>10,565</t>
  </si>
  <si>
    <t>O1a</t>
  </si>
  <si>
    <t>O.1 - vnitřní ocelová konstrukce Žárový pozink 180 μm</t>
  </si>
  <si>
    <t>2027623233</t>
  </si>
  <si>
    <t>O1b</t>
  </si>
  <si>
    <t>O.1 - vbnitřní ocelová konstrukce</t>
  </si>
  <si>
    <t>-887326807</t>
  </si>
  <si>
    <t>O.2. Vnější nosná konstrukce zasklení - dodávka</t>
  </si>
  <si>
    <t>-1870434924</t>
  </si>
  <si>
    <t>985 - R01</t>
  </si>
  <si>
    <t>Sepnutí obvodového pláště předpínacími lany po povrchu vnějšího líce nosné ŽB konstrukce dříku vodojemu</t>
  </si>
  <si>
    <t>572486993</t>
  </si>
  <si>
    <t>985112111</t>
  </si>
  <si>
    <t>Odsekání degradovaného betonu stěn tl do 10 mm</t>
  </si>
  <si>
    <t>1547255762</t>
  </si>
  <si>
    <t>Odsekání degradovaného betonu stěn, tloušťky do 10 mm</t>
  </si>
  <si>
    <t>https://podminky.urs.cz/item/CS_URS_2024_01/985112111</t>
  </si>
  <si>
    <t>985112121</t>
  </si>
  <si>
    <t>Odsekání degradovaného betonu líce kleneb a podhledů tl do 10 mm</t>
  </si>
  <si>
    <t>910101188</t>
  </si>
  <si>
    <t>Odsekání degradovaného betonu líce kleneb a podhledů, tloušťky do 10 mm</t>
  </si>
  <si>
    <t>https://podminky.urs.cz/item/CS_URS_2024_01/985112121</t>
  </si>
  <si>
    <t>985112131</t>
  </si>
  <si>
    <t>Odsekání degradovaného betonu rubu kleneb a podlah tl do 10 mm</t>
  </si>
  <si>
    <t>-468738585</t>
  </si>
  <si>
    <t>Odsekání degradovaného betonu rubu kleneb a podlah, tloušťky do 10 mm</t>
  </si>
  <si>
    <t>https://podminky.urs.cz/item/CS_URS_2024_01/985112131</t>
  </si>
  <si>
    <t>276156338</t>
  </si>
  <si>
    <t>-1418117744</t>
  </si>
  <si>
    <t>985311211</t>
  </si>
  <si>
    <t>Reprofilace líce kleneb a podhledů cementovou sanační maltou tl do 10 mm</t>
  </si>
  <si>
    <t>528072612</t>
  </si>
  <si>
    <t>Reprofilace betonu sanačními maltami na cementové bázi ručně líce kleneb a podhledů, tloušťky do 10 mm</t>
  </si>
  <si>
    <t>https://podminky.urs.cz/item/CS_URS_2024_01/985311211</t>
  </si>
  <si>
    <t>348065231</t>
  </si>
  <si>
    <t>985311312</t>
  </si>
  <si>
    <t>Reprofilace rubu kleneb a podlah cementovou sanační maltou tl přes 10 do 20 mm</t>
  </si>
  <si>
    <t>431995333</t>
  </si>
  <si>
    <t>Reprofilace betonu sanačními maltami na cementové bázi ručně rubu kleneb a podlah, tloušťky přes 10 do 20 mm</t>
  </si>
  <si>
    <t>https://podminky.urs.cz/item/CS_URS_2024_01/985311312</t>
  </si>
  <si>
    <t>985321111</t>
  </si>
  <si>
    <t>Ochranný nátěr výztuže na cementové bázi stěn, líce kleneb a podhledů 1 vrstva tl 1 mm</t>
  </si>
  <si>
    <t>-941122523</t>
  </si>
  <si>
    <t>Ochranný nátěr betonářské výztuže 1 vrstva tloušťky 1 mm na cementové bázi stěn, líce kleneb a podhledů</t>
  </si>
  <si>
    <t>https://podminky.urs.cz/item/CS_URS_2024_01/985321111</t>
  </si>
  <si>
    <t>985321112</t>
  </si>
  <si>
    <t>Ochranný nátěr výztuže na cementové bázi rubu kleneb a podlah 1 vrstva tl 1 mm</t>
  </si>
  <si>
    <t>460861119</t>
  </si>
  <si>
    <t>Ochranný nátěr betonářské výztuže 1 vrstva tloušťky 1 mm na cementové bázi rubu kleneb a podlah</t>
  </si>
  <si>
    <t>https://podminky.urs.cz/item/CS_URS_2024_01/985321112</t>
  </si>
  <si>
    <t>985331213</t>
  </si>
  <si>
    <t>Dodatečné vlepování betonářské výztuže D 12 mm do chemické malty včetně vyvrtání otvoru</t>
  </si>
  <si>
    <t>97756100</t>
  </si>
  <si>
    <t>Dodatečné vlepování betonářské výztuže včetně vyvrtání a vyčištění otvoru chemickou maltou průměr výztuže 12 mm</t>
  </si>
  <si>
    <t>https://podminky.urs.cz/item/CS_URS_2024_01/985331213</t>
  </si>
  <si>
    <t>204,80</t>
  </si>
  <si>
    <t>13021013</t>
  </si>
  <si>
    <t>tyč ocelová kruhová žebírková DIN 488 jakost B500B (10 505) výztuž do betonu D 12mm</t>
  </si>
  <si>
    <t>-1649010077</t>
  </si>
  <si>
    <t>Poznámka k položce:_x000d_
Hmotnost: 0,89 kg/m</t>
  </si>
  <si>
    <t>vč 06</t>
  </si>
  <si>
    <t>0,1819</t>
  </si>
  <si>
    <t>985422311</t>
  </si>
  <si>
    <t>Injektáž trhlin š přes 1 do 2 mm v ŽB kcích tl do 100 mm aktivovanou cementovou maltou včetně vrtů</t>
  </si>
  <si>
    <t>1896496929</t>
  </si>
  <si>
    <t>Injektáž trhlin v betonových nebo železobetonových konstrukcích nízkotlaká do 0,6 MP s injektážními jehlami vloženými do vrtů včetně jejich vyvrtání aktivovanou cementovou maltou šířka trhlin do 2 mm tloušťka konstrukce do 100 mm</t>
  </si>
  <si>
    <t>https://podminky.urs.cz/item/CS_URS_2024_01/985422311</t>
  </si>
  <si>
    <t>52,00+26,00+52,00</t>
  </si>
  <si>
    <t>985422321</t>
  </si>
  <si>
    <t>Injektáž trhlin š přes 2 do 5 mm v ŽB kcích tl do 100 mm aktivovanou cementovou maltou včetně vrtů</t>
  </si>
  <si>
    <t>-1944684925</t>
  </si>
  <si>
    <t>Injektáž trhlin v betonových nebo železobetonových konstrukcích nízkotlaká do 0,6 MP s injektážními jehlami vloženými do vrtů včetně jejich vyvrtání aktivovanou cementovou maltou šířka trhlin přes 2 do 5 mm tloušťka konstrukce do 100 mm</t>
  </si>
  <si>
    <t>https://podminky.urs.cz/item/CS_URS_2024_01/985422321</t>
  </si>
  <si>
    <t>26,00+26,00+26,00+6,00</t>
  </si>
  <si>
    <t>985441312</t>
  </si>
  <si>
    <t>Přídavná šroubovitá nerezová výztuž 1 táhlo D 6 mm v drážce v ŽB kci</t>
  </si>
  <si>
    <t>-1979871980</t>
  </si>
  <si>
    <t>Přídavná šroubovitá nerezová výztuž pro sanaci trhlin v drážce včetně vyfrézování a zalití kotevní maltou v železobetonových konstrukcích 1 táhlo průměru 6 mm</t>
  </si>
  <si>
    <t>https://podminky.urs.cz/item/CS_URS_2024_01/985441312</t>
  </si>
  <si>
    <t>HV.1</t>
  </si>
  <si>
    <t>512*0,60</t>
  </si>
  <si>
    <t>203*0,60</t>
  </si>
  <si>
    <t>HV.2</t>
  </si>
  <si>
    <t>565*00,60</t>
  </si>
  <si>
    <t>201*0,60</t>
  </si>
  <si>
    <t>HV.4</t>
  </si>
  <si>
    <t>288*0,60</t>
  </si>
  <si>
    <t>985441314</t>
  </si>
  <si>
    <t>Přídavná šroubovitá nerezová výztuž 1 táhlo D 10 mm v drážce v ŽB kci</t>
  </si>
  <si>
    <t>61660214</t>
  </si>
  <si>
    <t>Přídavná šroubovitá nerezová výztuž pro sanaci trhlin v drážce včetně vyfrézování a zalití kotevní maltou v železobetonových konstrukcích 1 táhlo průměru 10 mm</t>
  </si>
  <si>
    <t>https://podminky.urs.cz/item/CS_URS_2024_01/985441314</t>
  </si>
  <si>
    <t>HV.3</t>
  </si>
  <si>
    <t>48*1,60</t>
  </si>
  <si>
    <t>144*1,79</t>
  </si>
  <si>
    <t>985511213</t>
  </si>
  <si>
    <t>Stříkaný beton líce kleneb a pohledů ze suché směsi pevnosti min. 25 MPa tl 50 mm</t>
  </si>
  <si>
    <t>2322939</t>
  </si>
  <si>
    <t>Stříkaný beton ze suché směsi pevnosti v tlaku min. 25 MPa (tř. R3) líce kleneb a podhledů, jedné vrstvy tloušťky 50 mm</t>
  </si>
  <si>
    <t>https://podminky.urs.cz/item/CS_URS_2024_01/985511213</t>
  </si>
  <si>
    <t>985511219</t>
  </si>
  <si>
    <t>Příplatek ke stříkanému betonu líce kleneb a pohledů ze suché směsi pevnosti min. 25 MPa ZKD 10 mm</t>
  </si>
  <si>
    <t>803223359</t>
  </si>
  <si>
    <t>Stříkaný beton ze suché směsi pevnosti v tlaku min. 25 MPa (tř. R3) Příplatek k cenám za každých dalších i započatých 10 mm tloušťky</t>
  </si>
  <si>
    <t>https://podminky.urs.cz/item/CS_URS_2024_01/985511219</t>
  </si>
  <si>
    <t>115,951*5</t>
  </si>
  <si>
    <t>985512113</t>
  </si>
  <si>
    <t>Stříkaný beton stěn ze suché směsi pevnosti min. 45 MPa tl 50 mm</t>
  </si>
  <si>
    <t>-402076964</t>
  </si>
  <si>
    <t>Stříkaný beton ze suché směsi pevnosti v tlaku min. 45 MPa (tř. R4) stěn, jedné vrstvy tloušťky 50 mm</t>
  </si>
  <si>
    <t>https://podminky.urs.cz/item/CS_URS_2024_01/985512113</t>
  </si>
  <si>
    <t>55,00</t>
  </si>
  <si>
    <t>985512119</t>
  </si>
  <si>
    <t>Příplatek ke stříkanému betonu stěn ze suché směsi pevnosti min. 45 MPa ZKD 10 mm</t>
  </si>
  <si>
    <t>-1700637572</t>
  </si>
  <si>
    <t>Stříkaný beton ze suché směsi pevnosti v tlaku min. 45 MPa (tř. R4) Příplatek k cenám za každých dalších i započatých 10 mm tloušťky</t>
  </si>
  <si>
    <t>https://podminky.urs.cz/item/CS_URS_2024_01/985512119</t>
  </si>
  <si>
    <t>55,00*5</t>
  </si>
  <si>
    <t>985561321</t>
  </si>
  <si>
    <t>Výztuž stříkaného betonu rubu kleneb a podlah z betonářské oceli 10 505 D do 8 mm</t>
  </si>
  <si>
    <t>-1081017722</t>
  </si>
  <si>
    <t>Výztuž stříkaného betonu z betonářské oceli rubu kleneb a podlah z oceli 10 505 (R) nebo BSt 500, průměru prutů do 8 mm</t>
  </si>
  <si>
    <t>https://podminky.urs.cz/item/CS_URS_2024_01/985561321</t>
  </si>
  <si>
    <t>střecha - torkret</t>
  </si>
  <si>
    <t>vč 11</t>
  </si>
  <si>
    <t>0,0417+0,07430</t>
  </si>
  <si>
    <t>985561323</t>
  </si>
  <si>
    <t>Výztuž stříkaného betonu rubu kleneb a podlah z betonářské oceli 10 505 D přes 10 do 16 mm</t>
  </si>
  <si>
    <t>-2014596600</t>
  </si>
  <si>
    <t>Výztuž stříkaného betonu z betonářské oceli rubu kleneb a podlah z oceli 10 505 (R) nebo BSt 500, průměru prutů přes 10 do 16 mm</t>
  </si>
  <si>
    <t>https://podminky.urs.cz/item/CS_URS_2024_01/985561323</t>
  </si>
  <si>
    <t>0,174</t>
  </si>
  <si>
    <t>985562231-R</t>
  </si>
  <si>
    <t>Výztuž stříkaného betonu ze svařovaných sítí velikosti ok do 100 mm s antikorozní úpravou, průměru drátu 6 mm dvouvrstvých rubu kleneb a podlah</t>
  </si>
  <si>
    <t>-1821800357</t>
  </si>
  <si>
    <t>144,00</t>
  </si>
  <si>
    <t>985562513</t>
  </si>
  <si>
    <t>Výztuž stříkaného betonu stěn z kompozitních sítí jednovrstvých D drátu 8 mm velikost ok do 100 mm</t>
  </si>
  <si>
    <t>1556035637</t>
  </si>
  <si>
    <t>Výztuž stříkaného betonu z kompozitních sítí velikosti ok do 100 mm jednovrstvých stěn, půměr drátu 8 mm</t>
  </si>
  <si>
    <t>https://podminky.urs.cz/item/CS_URS_2024_01/985562513</t>
  </si>
  <si>
    <t>985562517</t>
  </si>
  <si>
    <t xml:space="preserve">Výztuž  z kompozitních sítí velikosti ok do 100 mm  podlah, půměr drátu 2,2 mm</t>
  </si>
  <si>
    <t>-587163382</t>
  </si>
  <si>
    <t>https://podminky.urs.cz/item/CS_URS_2024_01/985562517</t>
  </si>
  <si>
    <t>308128915</t>
  </si>
  <si>
    <t>767995116</t>
  </si>
  <si>
    <t>Montáž atypických zámečnických konstrukcí hm přes 100 do 250 kg</t>
  </si>
  <si>
    <t>1611396373</t>
  </si>
  <si>
    <t>Montáž ostatních atypických zámečnických konstrukcí hmotnosti přes 100 do 250 kg</t>
  </si>
  <si>
    <t>https://podminky.urs.cz/item/CS_URS_2024_01/767995116</t>
  </si>
  <si>
    <t>Z-01</t>
  </si>
  <si>
    <t>Ocelové schodiště mezi 1.p.p a 1.n.p. - ozn.Z/1 Žárový pozink 180 μm + transparent lak</t>
  </si>
  <si>
    <t>-2101678267</t>
  </si>
  <si>
    <t>Ocelové schodiště mezi 1.p.p a 1.n.p. - ozn.Z/1
Žárový pozink 180 μm + transparent lak</t>
  </si>
  <si>
    <t>Z-05</t>
  </si>
  <si>
    <t>Šachtový žebřík žárově pozinkovaný mezi 9. a 10.n.p. - ozn.Z/5 Žárový pozink 180 μm + transparent lak</t>
  </si>
  <si>
    <t>-299844122</t>
  </si>
  <si>
    <t>Šachtový žebřík žárově pozinkovaný mezi 9. a 10.n.p. - ozn.Z/5
Žárový pozink 180 μm + transparent lak</t>
  </si>
  <si>
    <t>Z-08</t>
  </si>
  <si>
    <t>Kotvení sítí 80/80 u francouzkých oken 2.-8.n.p.</t>
  </si>
  <si>
    <t>861446723</t>
  </si>
  <si>
    <t>Z-09</t>
  </si>
  <si>
    <t>Poklop pro zadláždení GAP 60 - ozn.Z/9</t>
  </si>
  <si>
    <t>541606902</t>
  </si>
  <si>
    <t>Z-10</t>
  </si>
  <si>
    <t>Vnitřní madlo venkovního únikového schodiště - ozn.Z/10 Nerez AISI 316L</t>
  </si>
  <si>
    <t>984816975</t>
  </si>
  <si>
    <t>Vnitřní madlo venkovního únikového schodiště - ozn.Z/10
Nerez AISI 316L</t>
  </si>
  <si>
    <t>Z-11</t>
  </si>
  <si>
    <t>Systém vegetačního stínění ozn.Z/11a</t>
  </si>
  <si>
    <t>-1943244542</t>
  </si>
  <si>
    <t>Z-13</t>
  </si>
  <si>
    <t>Ocelová konstrukce dveří mezi ext.schodištěm a man.plošinou - ozn.Z/13 Nerez AISI 316L</t>
  </si>
  <si>
    <t>-1182111390</t>
  </si>
  <si>
    <t>Ocelová konstrukce dveří mezi ext.schodištěm a man.plošinou - ozn.Z/13
Nerez AISI 316L</t>
  </si>
  <si>
    <t>Z-14</t>
  </si>
  <si>
    <t xml:space="preserve">Manipulační plošina VRV  ozn.Z/14 (O.11.) Žárový pozink 180 μm</t>
  </si>
  <si>
    <t>346373993</t>
  </si>
  <si>
    <t xml:space="preserve">Manipulační plošina VRV  ozn.Z/14 (O.11.)
Žárový pozink 180 μm</t>
  </si>
  <si>
    <t>Z-15</t>
  </si>
  <si>
    <t>Manipulační plošina střecha - ozn.Z/15 Žárový pozink 180 μm</t>
  </si>
  <si>
    <t>1753481141</t>
  </si>
  <si>
    <t>Manipulační plošina střecha - ozn.Z/15
Žárový pozink 180 μm</t>
  </si>
  <si>
    <t>Z-16</t>
  </si>
  <si>
    <t>Suchovod - ozn.Z/16 Žárový pozink 180 μm</t>
  </si>
  <si>
    <t>-34368545</t>
  </si>
  <si>
    <t>Suchovod - ozn.Z/16
Žárový pozink 180 μm</t>
  </si>
  <si>
    <t>Z-17</t>
  </si>
  <si>
    <t>Žebřík - ozn.Z/17 Žárový pozink 180 μm</t>
  </si>
  <si>
    <t>-1262052360</t>
  </si>
  <si>
    <t>Žebřík - ozn.Z/17
Žárový pozink 180 μm</t>
  </si>
  <si>
    <t>767995117</t>
  </si>
  <si>
    <t>Montáž atypických zámečnických konstrukcí hm přes 250 do 500 kg</t>
  </si>
  <si>
    <t>-1902896750</t>
  </si>
  <si>
    <t>Montáž ostatních atypických zámečnických konstrukcí hmotnosti přes 250 do 500 kg</t>
  </si>
  <si>
    <t>https://podminky.urs.cz/item/CS_URS_2024_01/767995117</t>
  </si>
  <si>
    <t>Z-02a</t>
  </si>
  <si>
    <t>Ocelové točité schodiště mezi 3.n.p., 4.n.p. a 5.n.p. - ozn.Z/2a</t>
  </si>
  <si>
    <t>1904717752</t>
  </si>
  <si>
    <t>Z-02b</t>
  </si>
  <si>
    <t>Ocelové točité schodiště mezi 6.n.p., 7.n.p. a 8.n.p., ozn. Z/2b</t>
  </si>
  <si>
    <t>984420024</t>
  </si>
  <si>
    <t>Z-03</t>
  </si>
  <si>
    <t>Ocelové točité schodiště mezi 12.np. a 13.n.p - ozn. Z/3</t>
  </si>
  <si>
    <t>1962855742</t>
  </si>
  <si>
    <t>Z-04</t>
  </si>
  <si>
    <t>Skleněné zábradlí ozn. Z/4</t>
  </si>
  <si>
    <t>1521396692</t>
  </si>
  <si>
    <t>Z-06</t>
  </si>
  <si>
    <t>Stínící systém balkon ve 4. a 7.n.p. - ozn.Z/6 - nerez</t>
  </si>
  <si>
    <t>1539703526</t>
  </si>
  <si>
    <t>Z-07</t>
  </si>
  <si>
    <t>Ocelové točité schodiště mezi 11.a 12.n.p. - ozn.Z/7 - nerez</t>
  </si>
  <si>
    <t>2032824782</t>
  </si>
  <si>
    <t>Z-18</t>
  </si>
  <si>
    <t>Nerezové vnitřní točité schodiště mezi 11. a 12.n.p. - ozn.Z/18</t>
  </si>
  <si>
    <t>2141011398</t>
  </si>
  <si>
    <t>-578983880</t>
  </si>
  <si>
    <t>789</t>
  </si>
  <si>
    <t>Povrchové úpravy ocelových konstrukcí a technologických zařízení</t>
  </si>
  <si>
    <t>789221522 - R</t>
  </si>
  <si>
    <t>Otryskání abrazivem ze strusky ocelových kcí třídy I stupeň zarezavění B stupeň přípravy Sa 2 1/2</t>
  </si>
  <si>
    <t>-530979944</t>
  </si>
  <si>
    <t>Otryskání povrchů ocelových konstrukcí suché abrazivní tryskání abrazivem ze strusky třídy I stupeň zrezivění B, stupeň přípravy Sa 2 1/2</t>
  </si>
  <si>
    <t>789326131 - R</t>
  </si>
  <si>
    <t>Protipožární jednosložkový rozpouštědlový nátěr ocelových konstrukcí třídy II tl do 200 µm</t>
  </si>
  <si>
    <t>1180662802</t>
  </si>
  <si>
    <t>Protipožární zpěňující nátěr ocelových konstrukcí třídy II jednosložkový rozpouštědlový, funkční tloušťky do 200 µm</t>
  </si>
  <si>
    <t>02-03 - Zařízení zdravotně technických instalací</t>
  </si>
  <si>
    <t>721 - Vnitřní kanalizace</t>
  </si>
  <si>
    <t>722 - Vnitřní vodovod</t>
  </si>
  <si>
    <t>725 - Zařizovací předměty</t>
  </si>
  <si>
    <t>726 - Předstěnové instalační systémy pro zazdění</t>
  </si>
  <si>
    <t>727 - Protipožární trubní ucpávky</t>
  </si>
  <si>
    <t>721</t>
  </si>
  <si>
    <t>Vnitřní kanalizace</t>
  </si>
  <si>
    <t>721173723</t>
  </si>
  <si>
    <t>Potrubí kanalizační z PE připojovací DN 50</t>
  </si>
  <si>
    <t>Potrubí z trub polyetylenových svařované připojovací DN 50</t>
  </si>
  <si>
    <t>https://podminky.urs.cz/item/CS_URS_2024_01/721173723</t>
  </si>
  <si>
    <t>721173724</t>
  </si>
  <si>
    <t>Potrubí kanalizační z PE připojovací DN 70</t>
  </si>
  <si>
    <t>Potrubí z trub polyetylenových svařované připojovací DN 70</t>
  </si>
  <si>
    <t>https://podminky.urs.cz/item/CS_URS_2024_01/721173724</t>
  </si>
  <si>
    <t>721174042</t>
  </si>
  <si>
    <t>Potrubí kanalizační z PP připojovací DN 40</t>
  </si>
  <si>
    <t>Potrubí z trub polypropylenových připojovací DN 40</t>
  </si>
  <si>
    <t>https://podminky.urs.cz/item/CS_URS_2024_01/721174042</t>
  </si>
  <si>
    <t>721174043</t>
  </si>
  <si>
    <t>Potrubí kanalizační z PP připojovací DN 50</t>
  </si>
  <si>
    <t>Potrubí z trub polypropylenových připojovací DN 50</t>
  </si>
  <si>
    <t>https://podminky.urs.cz/item/CS_URS_2024_01/721174043</t>
  </si>
  <si>
    <t>721174024</t>
  </si>
  <si>
    <t>Potrubí kanalizační z PP odpadní DN 75</t>
  </si>
  <si>
    <t>Potrubí z trub polypropylenových odpadní (svislé) DN 75</t>
  </si>
  <si>
    <t>https://podminky.urs.cz/item/CS_URS_2024_01/721174024</t>
  </si>
  <si>
    <t>721174025</t>
  </si>
  <si>
    <t>Potrubí kanalizační z PP odpadní DN 110</t>
  </si>
  <si>
    <t>Potrubí z trub polypropylenových odpadní (svislé) DN 110</t>
  </si>
  <si>
    <t>https://podminky.urs.cz/item/CS_URS_2024_01/721174025</t>
  </si>
  <si>
    <t>721194105</t>
  </si>
  <si>
    <t>Vyvedení a upevnění odpadních výpustek DN 50</t>
  </si>
  <si>
    <t>Vyměření přípojek na potrubí vyvedení a upevnění odpadních výpustek DN 50</t>
  </si>
  <si>
    <t>https://podminky.urs.cz/item/CS_URS_2024_01/721194105</t>
  </si>
  <si>
    <t>721194109</t>
  </si>
  <si>
    <t>Vyvedení a upevnění odpadních výpustek DN 110</t>
  </si>
  <si>
    <t>Vyměření přípojek na potrubí vyvedení a upevnění odpadních výpustek DN 110</t>
  </si>
  <si>
    <t>https://podminky.urs.cz/item/CS_URS_2024_01/721194109</t>
  </si>
  <si>
    <t>Pol89</t>
  </si>
  <si>
    <t>Podlahová vpusť, odtok až 1,5l/s, vyjímatelný pachový uzávěr, odtok DN50, nástavec ze čtvercového nerezového ráměčku pro zadláždění 149x149mm, štěrbina 6mm</t>
  </si>
  <si>
    <t>Pol90</t>
  </si>
  <si>
    <t>Střešní vtoky polypropylenové pro ploché střechy s odtokem vodorovným DN50, el.vyhřívané</t>
  </si>
  <si>
    <t>Pol91</t>
  </si>
  <si>
    <t>Liniový odvodňovací systém - žlabové těleso z polypropylenu, bezšroubá aretace roštu, snadné čištění, š.100mm, délka 1,0m</t>
  </si>
  <si>
    <t>Pol92</t>
  </si>
  <si>
    <t>Rošty štěrbinové, nerezová ocel, výška105mm, š.100mm, délka 1,0m</t>
  </si>
  <si>
    <t>Pol93</t>
  </si>
  <si>
    <t>Sprchový žlab pro instalaci do prostoru, délkově přizpůsobitelný profil se zkrácením až o 80mm, vč. roštu - leštěná nerezová ocel, z jednoho kusu bez jakýchkoliv spojů, rošt délka 800mm, š.55mm</t>
  </si>
  <si>
    <t>Pol94</t>
  </si>
  <si>
    <t>Přechodová lišta k instalaci mezi prostor bezbariérového sprchového koutu se zabudovaným sprchovým žlabem a přilehlou podlahou koupelny, L=990mm</t>
  </si>
  <si>
    <t>Pol95</t>
  </si>
  <si>
    <t>Přechodová lišta k instalaci mezi prostor bezbariérového sprchového koutu se zabudovaným sprchovým žlabem a přilehlou podlahou koupelny, L=1490mm</t>
  </si>
  <si>
    <t>Pol96</t>
  </si>
  <si>
    <t>Sprchový žlab pro instalaci do prostoru, délkově přizpůsobitelný profil se zkrácením až o 80mm, vč. roštu - leštěná nerezová ocel, z jednoho kusu bez jakýchkoliv spojů, rošt délka 1000mm, š.55mm</t>
  </si>
  <si>
    <t>Pol97</t>
  </si>
  <si>
    <t>Sprchový žlab pro instalaci do prostoru, délkově přizpůsobitelný profil se zkrácením až o 80mm, vč. roštu - leštěná nerezová ocel, z jednoho kusu bez jakýchkoliv spojů, rošt délka 1200mm, š.55mm</t>
  </si>
  <si>
    <t>721273153</t>
  </si>
  <si>
    <t>Hlavice ventilační polypropylen PP DN 110</t>
  </si>
  <si>
    <t>Ventilační hlavice z polypropylenu (PP) DN 110</t>
  </si>
  <si>
    <t>https://podminky.urs.cz/item/CS_URS_2024_01/721273153</t>
  </si>
  <si>
    <t>721274121</t>
  </si>
  <si>
    <t>Přivzdušňovací ventil vnitřní odpadních potrubí DN od 32 do 50</t>
  </si>
  <si>
    <t>Ventily přivzdušňovací odpadních potrubí vnitřní od DN 32 do DN 50</t>
  </si>
  <si>
    <t>https://podminky.urs.cz/item/CS_URS_2024_01/721274121</t>
  </si>
  <si>
    <t>721274122</t>
  </si>
  <si>
    <t>Přivzdušňovací ventil vnitřní odpadních potrubí DN 70</t>
  </si>
  <si>
    <t>Ventily přivzdušňovací odpadních potrubí vnitřní DN 70</t>
  </si>
  <si>
    <t>https://podminky.urs.cz/item/CS_URS_2024_01/721274122</t>
  </si>
  <si>
    <t>721274126</t>
  </si>
  <si>
    <t>Přivzdušňovací ventil vnitřní odpadních potrubí DN 110</t>
  </si>
  <si>
    <t>Ventily přivzdušňovací odpadních potrubí vnitřní DN 110</t>
  </si>
  <si>
    <t>https://podminky.urs.cz/item/CS_URS_2024_01/721274126</t>
  </si>
  <si>
    <t>721290113</t>
  </si>
  <si>
    <t>Zkouška těsnosti potrubí kanalizace vodou DN 250/DN 300</t>
  </si>
  <si>
    <t>Zkouška těsnosti kanalizace v objektech vodou DN 250 nebo DN 300</t>
  </si>
  <si>
    <t>https://podminky.urs.cz/item/CS_URS_2024_01/721290113</t>
  </si>
  <si>
    <t>Pol98</t>
  </si>
  <si>
    <t>Technická prohlídka vnitřní kanalizace</t>
  </si>
  <si>
    <t>998721204</t>
  </si>
  <si>
    <t>Přesun hmot procentní pro vnitřní kanalizaci v objektech v přes 24 do 36 m</t>
  </si>
  <si>
    <t>Přesun hmot pro vnitřní kanalizaci stanovený procentní sazbou (%) z ceny vodorovná dopravní vzdálenost do 50 m základní v objektech výšky přes 24 do 36 m</t>
  </si>
  <si>
    <t>https://podminky.urs.cz/item/CS_URS_2024_01/998721204</t>
  </si>
  <si>
    <t>722</t>
  </si>
  <si>
    <t>Vnitřní vodovod</t>
  </si>
  <si>
    <t>722173112</t>
  </si>
  <si>
    <t>Potrubí vodovodní plastové PE-Xa spoj násuvnou objímkou plastovou D 16x2,2 mm</t>
  </si>
  <si>
    <t>1563132504</t>
  </si>
  <si>
    <t>Potrubí z plastových trubek ze síťovaného polyethylenu (PE-Xa) spojované mechanicky násuvnou objímkou plastovou D 16/2,2</t>
  </si>
  <si>
    <t>https://podminky.urs.cz/item/CS_URS_2024_01/722173112</t>
  </si>
  <si>
    <t>722173113</t>
  </si>
  <si>
    <t>Potrubí vodovodní plastové PE-Xa spoj násuvnou objímkou plastovou D 20x2,8 mm</t>
  </si>
  <si>
    <t>-1272791266</t>
  </si>
  <si>
    <t>Potrubí z plastových trubek ze síťovaného polyethylenu (PE-Xa) spojované mechanicky násuvnou objímkou plastovou D 20/2,8</t>
  </si>
  <si>
    <t>https://podminky.urs.cz/item/CS_URS_2024_01/722173113</t>
  </si>
  <si>
    <t>722173114</t>
  </si>
  <si>
    <t>Potrubí vodovodní plastové PE-Xa spoj násuvnou objímkou plastovou D 25x3,5 mm</t>
  </si>
  <si>
    <t>1216376845</t>
  </si>
  <si>
    <t>Potrubí z plastových trubek ze síťovaného polyethylenu (PE-Xa) spojované mechanicky násuvnou objímkou plastovou D 25/3,5</t>
  </si>
  <si>
    <t>https://podminky.urs.cz/item/CS_URS_2024_01/722173114</t>
  </si>
  <si>
    <t>722173115</t>
  </si>
  <si>
    <t>Potrubí vodovodní plastové PE-Xa spoj násuvnou objímkou plastovou D 32x4,4 mm</t>
  </si>
  <si>
    <t>-420429425</t>
  </si>
  <si>
    <t>Potrubí z plastových trubek ze síťovaného polyethylenu (PE-Xa) spojované mechanicky násuvnou objímkou plastovou D 32/4,4</t>
  </si>
  <si>
    <t>https://podminky.urs.cz/item/CS_URS_2024_01/722173115</t>
  </si>
  <si>
    <t>722173116</t>
  </si>
  <si>
    <t>Potrubí vodovodní plastové PE-Xa spoj násuvnou objímkou plastovou D 40x5,5 mm</t>
  </si>
  <si>
    <t>-1196482880</t>
  </si>
  <si>
    <t>Potrubí z plastových trubek ze síťovaného polyethylenu (PE-Xa) spojované mechanicky násuvnou objímkou plastovou D 40/5,5</t>
  </si>
  <si>
    <t>https://podminky.urs.cz/item/CS_URS_2024_01/722173116</t>
  </si>
  <si>
    <t>722173216</t>
  </si>
  <si>
    <t>Potrubí vodovodní plastové PE-Xa spoj násuvnou objímkou kovovou D 50x6,9 mm</t>
  </si>
  <si>
    <t>4690442</t>
  </si>
  <si>
    <t>Potrubí z plastových trubek ze síťovaného polyethylenu (PE-Xa) spojované mechanicky násuvnou objímkou kovovou D 50/6,9</t>
  </si>
  <si>
    <t>https://podminky.urs.cz/item/CS_URS_2024_01/722173216</t>
  </si>
  <si>
    <t>722181251</t>
  </si>
  <si>
    <t>Ochrana vodovodního potrubí přilepenými termoizolačními trubicemi z PE tl přes 20 do 25 mm DN do 22 mm</t>
  </si>
  <si>
    <t>-351042920</t>
  </si>
  <si>
    <t>Ochrana potrubí termoizolačními trubicemi z pěnového polyetylenu PE přilepenými v příčných a podélných spojích, tloušťky izolace přes 20 do 25 mm, vnitřního průměru izolace DN do 22 mm</t>
  </si>
  <si>
    <t>https://podminky.urs.cz/item/CS_URS_2024_01/722181251</t>
  </si>
  <si>
    <t>600*1,1 'Přepočtené koeficientem množství</t>
  </si>
  <si>
    <t>722181252</t>
  </si>
  <si>
    <t>Ochrana vodovodního potrubí přilepenými termoizolačními trubicemi z PE tl přes 20 do 25 mm DN přes 22 do 45 mm</t>
  </si>
  <si>
    <t>-1531454935</t>
  </si>
  <si>
    <t>Ochrana potrubí termoizolačními trubicemi z pěnového polyetylenu PE přilepenými v příčných a podélných spojích, tloušťky izolace přes 20 do 25 mm, vnitřního průměru izolace DN přes 22 do 45 mm</t>
  </si>
  <si>
    <t>https://podminky.urs.cz/item/CS_URS_2024_01/722181252</t>
  </si>
  <si>
    <t>280*1,1 'Přepočtené koeficientem množství</t>
  </si>
  <si>
    <t>722220111</t>
  </si>
  <si>
    <t>Nástěnka pro výtokový ventil G 1/2" s jedním závitem</t>
  </si>
  <si>
    <t>Armatury s jedním závitem nástěnky pro výtokový ventil G 1/2"</t>
  </si>
  <si>
    <t>https://podminky.urs.cz/item/CS_URS_2024_01/722220111</t>
  </si>
  <si>
    <t>722220121</t>
  </si>
  <si>
    <t>Nástěnka pro baterii G 1/2" s jedním závitem</t>
  </si>
  <si>
    <t>pár</t>
  </si>
  <si>
    <t>Armatury s jedním závitem nástěnky pro baterii G 1/2"</t>
  </si>
  <si>
    <t>https://podminky.urs.cz/item/CS_URS_2024_01/722220121</t>
  </si>
  <si>
    <t>722224115</t>
  </si>
  <si>
    <t>Kohout plnicí nebo vypouštěcí G 1/2" PN 10 s jedním závitem</t>
  </si>
  <si>
    <t>Armatury s jedním závitem kohouty plnicí a vypouštěcí PN 10 G 1/2"</t>
  </si>
  <si>
    <t>https://podminky.urs.cz/item/CS_URS_2024_01/722224115</t>
  </si>
  <si>
    <t>722224116</t>
  </si>
  <si>
    <t>Kohout plnicí nebo vypouštěcí G 3/4" PN 10 s jedním závitem</t>
  </si>
  <si>
    <t>Armatury s jedním závitem kohouty plnicí a vypouštěcí PN 10 G 3/4"</t>
  </si>
  <si>
    <t>https://podminky.urs.cz/item/CS_URS_2024_01/722224116</t>
  </si>
  <si>
    <t>722231201</t>
  </si>
  <si>
    <t>Ventil redukční mosazný G 1/2" PN 6 do 25°C s 2x vnitřním závitem bez manometru</t>
  </si>
  <si>
    <t>Armatury se dvěma závity ventily redukční tlakové mosazné bez manometru PN 6 do 25 °C G 1/2"</t>
  </si>
  <si>
    <t>https://podminky.urs.cz/item/CS_URS_2024_01/722231201</t>
  </si>
  <si>
    <t>722232043</t>
  </si>
  <si>
    <t>Kohout kulový přímý G 1/2" PN 42 do 185°C vnitřní závit</t>
  </si>
  <si>
    <t>Armatury se dvěma závity kulové kohouty PN 42 do 185 °C přímé vnitřní závit G 1/2"</t>
  </si>
  <si>
    <t>https://podminky.urs.cz/item/CS_URS_2024_01/722232043</t>
  </si>
  <si>
    <t>722232044</t>
  </si>
  <si>
    <t>Kohout kulový přímý G 3/4" PN 42 do 185°C vnitřní závit</t>
  </si>
  <si>
    <t>Armatury se dvěma závity kulové kohouty PN 42 do 185 °C přímé vnitřní závit G 3/4"</t>
  </si>
  <si>
    <t>https://podminky.urs.cz/item/CS_URS_2024_01/722232044</t>
  </si>
  <si>
    <t>722232045</t>
  </si>
  <si>
    <t>Kohout kulový přímý G 1" PN 42 do 185°C vnitřní závit</t>
  </si>
  <si>
    <t>Armatury se dvěma závity kulové kohouty PN 42 do 185 °C přímé vnitřní závit G 1"</t>
  </si>
  <si>
    <t>https://podminky.urs.cz/item/CS_URS_2024_01/722232045</t>
  </si>
  <si>
    <t>722232046</t>
  </si>
  <si>
    <t>Kohout kulový přímý G 5/4" PN 42 do 185°C vnitřní závit</t>
  </si>
  <si>
    <t>Armatury se dvěma závity kulové kohouty PN 42 do 185 °C přímé vnitřní závit G 5/4"</t>
  </si>
  <si>
    <t>https://podminky.urs.cz/item/CS_URS_2024_01/722232046</t>
  </si>
  <si>
    <t>722232047</t>
  </si>
  <si>
    <t>Kohout kulový přímý G 6/4" PN 42 do 185°C vnitřní závit</t>
  </si>
  <si>
    <t>Armatury se dvěma závity kulové kohouty PN 42 do 185 °C přímé vnitřní závit G 6/4"</t>
  </si>
  <si>
    <t>https://podminky.urs.cz/item/CS_URS_2024_01/722232047</t>
  </si>
  <si>
    <t>722234263</t>
  </si>
  <si>
    <t>Filtr mosazný G 1/2" PN 20 do 80°C s 2x vnitřním závitem</t>
  </si>
  <si>
    <t>Armatury se dvěma závity filtry mosazný PN 20 do 80 °C G 1/2"</t>
  </si>
  <si>
    <t>https://podminky.urs.cz/item/CS_URS_2024_01/722234263</t>
  </si>
  <si>
    <t>722234264</t>
  </si>
  <si>
    <t>Filtr mosazný G 3/4" PN 20 do 80°C s 2x vnitřním závitem</t>
  </si>
  <si>
    <t>Armatury se dvěma závity filtry mosazný PN 20 do 80 °C G 3/4"</t>
  </si>
  <si>
    <t>https://podminky.urs.cz/item/CS_URS_2024_01/722234264</t>
  </si>
  <si>
    <t>722234265</t>
  </si>
  <si>
    <t>Filtr mosazný G 1" PN 20 do 80°C s 2x vnitřním závitem</t>
  </si>
  <si>
    <t>Armatury se dvěma závity filtry mosazný PN 20 do 80 °C G 1"</t>
  </si>
  <si>
    <t>https://podminky.urs.cz/item/CS_URS_2024_01/722234265</t>
  </si>
  <si>
    <t>722234266</t>
  </si>
  <si>
    <t>Filtr mosazný G 5/4" PN 20 do 80°C s 2x vnitřním závitem</t>
  </si>
  <si>
    <t>Armatury se dvěma závity filtry mosazný PN 20 do 80 °C G 5/4"</t>
  </si>
  <si>
    <t>https://podminky.urs.cz/item/CS_URS_2024_01/722234266</t>
  </si>
  <si>
    <t>722234267</t>
  </si>
  <si>
    <t>Filtr mosazný G 6/4" PN 20 do 80°C s 2x vnitřním závitem</t>
  </si>
  <si>
    <t>Armatury se dvěma závity filtry mosazný PN 20 do 80 °C G 6/4"</t>
  </si>
  <si>
    <t>https://podminky.urs.cz/item/CS_URS_2024_01/722234267</t>
  </si>
  <si>
    <t>722231073</t>
  </si>
  <si>
    <t>Ventil zpětný mosazný G 3/4" PN 10 do 110°C se dvěma závity</t>
  </si>
  <si>
    <t>Armatury se dvěma závity ventily zpětné mosazné PN 10 do 110°C G 3/4"</t>
  </si>
  <si>
    <t>https://podminky.urs.cz/item/CS_URS_2024_01/722231073</t>
  </si>
  <si>
    <t>722231074</t>
  </si>
  <si>
    <t>Ventil zpětný mosazný G 1" PN 10 do 110°C se dvěma závity</t>
  </si>
  <si>
    <t>Armatury se dvěma závity ventily zpětné mosazné PN 10 do 110°C G 1"</t>
  </si>
  <si>
    <t>https://podminky.urs.cz/item/CS_URS_2024_01/722231074</t>
  </si>
  <si>
    <t>722231075</t>
  </si>
  <si>
    <t>Ventil zpětný mosazný G 5/4" PN 10 do 110°C se dvěma závity</t>
  </si>
  <si>
    <t>Armatury se dvěma závity ventily zpětné mosazné PN 10 do 110°C G 5/4"</t>
  </si>
  <si>
    <t>https://podminky.urs.cz/item/CS_URS_2024_01/722231075</t>
  </si>
  <si>
    <t>722231076</t>
  </si>
  <si>
    <t>Ventil zpětný mosazný G 6/4" PN 10 do 110°C se dvěma závity</t>
  </si>
  <si>
    <t>Armatury se dvěma závity ventily zpětné mosazné PN 10 do 110°C G 6/4"</t>
  </si>
  <si>
    <t>https://podminky.urs.cz/item/CS_URS_2024_01/722231076</t>
  </si>
  <si>
    <t>722231077</t>
  </si>
  <si>
    <t>Ventil zpětný mosazný G 2" PN 10 do 110°C se dvěma závity</t>
  </si>
  <si>
    <t>Armatury se dvěma závity ventily zpětné mosazné PN 10 do 110°C G 2"</t>
  </si>
  <si>
    <t>https://podminky.urs.cz/item/CS_URS_2024_01/722231077</t>
  </si>
  <si>
    <t>722270101</t>
  </si>
  <si>
    <t>Sestava vodoměrová závitová G 3/4"</t>
  </si>
  <si>
    <t>soubor</t>
  </si>
  <si>
    <t>Vodoměrové sestavy závitové G 3/4"</t>
  </si>
  <si>
    <t>https://podminky.urs.cz/item/CS_URS_2024_01/722270101</t>
  </si>
  <si>
    <t>722270102</t>
  </si>
  <si>
    <t>Sestava vodoměrová závitová G 1"</t>
  </si>
  <si>
    <t>Vodoměrové sestavy závitové G 1"</t>
  </si>
  <si>
    <t>https://podminky.urs.cz/item/CS_URS_2024_01/722270102</t>
  </si>
  <si>
    <t>722270104</t>
  </si>
  <si>
    <t>Sestava vodoměrová závitová G 6/4"</t>
  </si>
  <si>
    <t>Vodoměrové sestavy závitové G 6/4"</t>
  </si>
  <si>
    <t>https://podminky.urs.cz/item/CS_URS_2024_01/722270104</t>
  </si>
  <si>
    <t>Pol105</t>
  </si>
  <si>
    <t>Regulační termostatický ventil pro cirkulaci teplé vody</t>
  </si>
  <si>
    <t>734421102</t>
  </si>
  <si>
    <t>Tlakoměr s pevným stonkem a zpětnou klapkou tlak 0-16 bar průměr 63 mm spodní připojení</t>
  </si>
  <si>
    <t>Tlakoměry s pevným stonkem a zpětnou klapkou spodní připojení (radiální) tlaku 0-16 bar průměru 63 mm</t>
  </si>
  <si>
    <t>https://podminky.urs.cz/item/CS_URS_2024_01/734421102</t>
  </si>
  <si>
    <t>Pol106</t>
  </si>
  <si>
    <t>Měděný spirálový výměník tepla do odpadního potrubí DN110, délka 1220mm, připojení 22mm, účinnost až 49%</t>
  </si>
  <si>
    <t>Pol107</t>
  </si>
  <si>
    <t>Měděný spirálový výměník tepla do odpadního potrubí DN110, délka 2440mm, připojení 22mm, účinnost až 65%</t>
  </si>
  <si>
    <t>Pol108</t>
  </si>
  <si>
    <t>Expanzní nádoba určená na pitnou vodu, objem 18litrů</t>
  </si>
  <si>
    <t>Pol109</t>
  </si>
  <si>
    <t>Cirkulační mokroběžné čerpadlo v nerezovém provedení, pro čerpání teplé vody, autoadaptivní funkce, funkce nočního útlumu, displej s LED diodami, jmenovitý průtok 1,5m3/h, H=2,01m, el.připojení 18W, 230V/50Hz</t>
  </si>
  <si>
    <t>Pol110</t>
  </si>
  <si>
    <t>Automatická tlaková stanice pro zásobování čistou vodou, integrovaný frekvenční měnič pro regulaci otáček, 5-cestný ventil, expanzní nádoba, manometr, jmenovivý průtok 6 m3/h, H=47,8m, el. připojení 1,5kW, 230V/50Hz</t>
  </si>
  <si>
    <t>Pol111</t>
  </si>
  <si>
    <t>Automatická tlaková stanice pro zásobování čistou vodou, integrovaný frekvenční měnič pro regulaci otáček, 5-cestný ventil, expanzní nádoba, manometr, jmenovivý průtok 4,2 m3/h, H=45,2m, el. připojení 1,1kW, 230V/50Hz</t>
  </si>
  <si>
    <t>Pol112</t>
  </si>
  <si>
    <t>Automatická tlaková stanice pro využití dešťové vody, obsahuje samonasávací čerpadlo, nádrž na vodu, nosné a montážní šrouby, hydraulické hadice, snímače hladiny s 20m kabelem, jmenovitý průtok 3,59 m3/h, H=25m, el.připojení 0,9kW, 230V/50Hz</t>
  </si>
  <si>
    <t>722290226</t>
  </si>
  <si>
    <t>Zkouška těsnosti vodovodního potrubí závitového DN do 50</t>
  </si>
  <si>
    <t>Zkoušky, proplach a desinfekce vodovodního potrubí zkoušky těsnosti vodovodního potrubí závitového do DN 50</t>
  </si>
  <si>
    <t>https://podminky.urs.cz/item/CS_URS_2024_01/722290226</t>
  </si>
  <si>
    <t>722290234</t>
  </si>
  <si>
    <t>Proplach a dezinfekce vodovodního potrubí DN do 80</t>
  </si>
  <si>
    <t>Zkoušky, proplach a desinfekce vodovodního potrubí proplach a desinfekce vodovodního potrubí do DN 80</t>
  </si>
  <si>
    <t>https://podminky.urs.cz/item/CS_URS_2024_01/722290234</t>
  </si>
  <si>
    <t>998722204</t>
  </si>
  <si>
    <t>Přesun hmot procentní pro vnitřní vodovod v objektech v přes 24 do 36 m</t>
  </si>
  <si>
    <t>Přesun hmot pro vnitřní vodovod stanovený procentní sazbou (%) z ceny vodorovná dopravní vzdálenost do 50 m základní v objektech výšky přes 24 do 36 m</t>
  </si>
  <si>
    <t>https://podminky.urs.cz/item/CS_URS_2024_01/998722204</t>
  </si>
  <si>
    <t>725</t>
  </si>
  <si>
    <t>Zařizovací předměty</t>
  </si>
  <si>
    <t>725813111</t>
  </si>
  <si>
    <t>Ventil rohový bez připojovací trubičky nebo flexi hadičky G 1/2"</t>
  </si>
  <si>
    <t>Ventily rohové bez připojovací trubičky nebo flexi hadičky G 1/2"</t>
  </si>
  <si>
    <t>https://podminky.urs.cz/item/CS_URS_2024_01/725813111</t>
  </si>
  <si>
    <t>725211602</t>
  </si>
  <si>
    <t>Umyvadlo keramické bílé šířky 550 mm bez krytu na sifon připevněné na stěnu šrouby</t>
  </si>
  <si>
    <t>Umyvadla keramická bílá bez výtokových armatur připevněná na stěnu šrouby bez sloupu nebo krytu na sifon, šířka umyvadla 550 mm</t>
  </si>
  <si>
    <t>https://podminky.urs.cz/item/CS_URS_2024_01/725211602</t>
  </si>
  <si>
    <t>725211701</t>
  </si>
  <si>
    <t>Umývátko keramické bílé stěnové šířky 400 mm připevněné na stěnu šrouby</t>
  </si>
  <si>
    <t>Umyvadla keramická bílá bez výtokových armatur připevněná na stěnu šrouby malá (umývátka) stěnová 400 mm</t>
  </si>
  <si>
    <t>https://podminky.urs.cz/item/CS_URS_2024_01/725211701</t>
  </si>
  <si>
    <t>Pol113</t>
  </si>
  <si>
    <t>Samostatně stojící keramické umyvadlo, monolitický výrobek v podobě podstavce, s přepadem, otvor pro baterii, rozměry 840x400x400mm, barva: imitace přírodního kamene</t>
  </si>
  <si>
    <t>soub</t>
  </si>
  <si>
    <t>Pol114</t>
  </si>
  <si>
    <t>Samostatně stojící kamenné umyvadlo z přírodního mramoru, bez přepadu, v zadní stěně otvor pro připojení odtoku, výška 980mm, barva: terakotové odstíny</t>
  </si>
  <si>
    <t>Pol115</t>
  </si>
  <si>
    <t>Samostatně stojící umyvadlo, materiál Mineral DuraBe, vč. chromované umyvadlové výpusti, bez přepadu, rozměry 465x320x840mm, barva: černá, bílá</t>
  </si>
  <si>
    <t>725822611</t>
  </si>
  <si>
    <t>Baterie umyvadlová stojánková páková bez výpusti</t>
  </si>
  <si>
    <t>Baterie umyvadlové stojánkové pákové bez výpusti</t>
  </si>
  <si>
    <t>https://podminky.urs.cz/item/CS_URS_2024_01/725822611</t>
  </si>
  <si>
    <t>Pol116</t>
  </si>
  <si>
    <t>Baterie umyvadlová stojánková páková bez výpusti, barva: černá</t>
  </si>
  <si>
    <t>Pol117</t>
  </si>
  <si>
    <t>Podlahová umyvadlová baterie, ovládání pákové, materiál: mosaz, barva: zlatá, v. 110cm</t>
  </si>
  <si>
    <t>Pol118</t>
  </si>
  <si>
    <t>Podlahová umyvadlová baterie, ovládání pákové, materiál: mosaz, barva: černá, v. 110cm</t>
  </si>
  <si>
    <t>725121523</t>
  </si>
  <si>
    <t>Pisoárový záchodek automatický pro bateriové napájení</t>
  </si>
  <si>
    <t>Pisoárové záchodky keramické automatické pro bateriové napájení</t>
  </si>
  <si>
    <t>https://podminky.urs.cz/item/CS_URS_2024_01/725121523</t>
  </si>
  <si>
    <t>Pol119</t>
  </si>
  <si>
    <t>Klozet závěsný s integrovanou baterií a bidetovou sprškou 35,5x53cm, provedení: rimless, barva: bílá</t>
  </si>
  <si>
    <t>Pol120</t>
  </si>
  <si>
    <t>Sedátko na WC s pomalým zavíráním, provedení slim</t>
  </si>
  <si>
    <t>Pol121</t>
  </si>
  <si>
    <t>Ovládací tlačítko pro závěsné WC, provedení: sklo</t>
  </si>
  <si>
    <t>Pol122</t>
  </si>
  <si>
    <t>Baterie vanová samostatně stojící, s výtokem a sprchovou rukojetí, materiál: mosaz, barva: černá, v.102cm</t>
  </si>
  <si>
    <t>Pol123</t>
  </si>
  <si>
    <t>Vana volně stojící, vč. chromové vanové výpusti click/clack, materiál: litý mramor, rozměry: 1700x715x715mm, barva: čern, bílá</t>
  </si>
  <si>
    <t>Pol124</t>
  </si>
  <si>
    <t>Zástěna sprchová 900 mm do výšky 2000 mm, kalené sklo</t>
  </si>
  <si>
    <t>Pol125</t>
  </si>
  <si>
    <t>Zástěna sprchová 1100 mm do výšky 2000 mm, kalené sklo</t>
  </si>
  <si>
    <t>Pol126</t>
  </si>
  <si>
    <t>Zástěna sprchová 1200 mm do výšky 2000 mm, kalené sklo</t>
  </si>
  <si>
    <t>Pol127</t>
  </si>
  <si>
    <t>Zástěna sprchová do výšky 2000 mm - dveře jednokřídlé š.750mm, kalené sklo</t>
  </si>
  <si>
    <t>Pol128</t>
  </si>
  <si>
    <t>Zástěna sprchová do výšky 2000 mm - dveře jednokřídlé š.1200mm, kalené sklo</t>
  </si>
  <si>
    <t>Pol129</t>
  </si>
  <si>
    <t>Nástěnná sprchová baterie se sprchovým setem</t>
  </si>
  <si>
    <t>Pol130</t>
  </si>
  <si>
    <t>Baterie sprchová samostatně stojící, hlavová a ruční sprcha, materiál: nerezová ocel, v. 225cm</t>
  </si>
  <si>
    <t>Pol131</t>
  </si>
  <si>
    <t>Baterie sprchová podomítková, termostatická, se sprchovou hlavicí a ruční sprchou, barva: zlatá</t>
  </si>
  <si>
    <t>Pol132</t>
  </si>
  <si>
    <t>Baterie sprchová podomítková, termostatická, se sprchovou hlavicí a ruční sprchou, barva: černá</t>
  </si>
  <si>
    <t>Pol133</t>
  </si>
  <si>
    <t>Dřez granitový dvojitý s odkapávací plochou, barva: černá</t>
  </si>
  <si>
    <t>725821326</t>
  </si>
  <si>
    <t>Baterie dřezová stojánková páková s otáčivým ústím a délkou ramínka 265mm</t>
  </si>
  <si>
    <t>725851317</t>
  </si>
  <si>
    <t>Ventil odpadní dřezový s přepadem G 6/4" pro dvojdřez</t>
  </si>
  <si>
    <t>Ventily odpadní pro zařizovací předměty dřezové s přepadem G 6/4" pro dvojdřez</t>
  </si>
  <si>
    <t>https://podminky.urs.cz/item/CS_URS_2024_01/725851317</t>
  </si>
  <si>
    <t>725851325</t>
  </si>
  <si>
    <t>Ventil odpadní umyvadlový bez přepadu G 5/4"</t>
  </si>
  <si>
    <t>Ventily odpadní pro zařizovací předměty umyvadlové bez přepadu G 5/4"</t>
  </si>
  <si>
    <t>https://podminky.urs.cz/item/CS_URS_2024_01/725851325</t>
  </si>
  <si>
    <t>725851315</t>
  </si>
  <si>
    <t>Ventil odpadní dřezový s přepadem G 6/4"</t>
  </si>
  <si>
    <t>Ventily odpadní pro zařizovací předměty dřezové s přepadem G 6/4"</t>
  </si>
  <si>
    <t>https://podminky.urs.cz/item/CS_URS_2024_01/725851315</t>
  </si>
  <si>
    <t>Pol135</t>
  </si>
  <si>
    <t>Ventily odpadní umyvadlové bez přepadu, barva zlatá</t>
  </si>
  <si>
    <t>725862113</t>
  </si>
  <si>
    <t>Zápachová uzávěrka pro dřezy s přípojkou pro pračku nebo myčku DN 40/50</t>
  </si>
  <si>
    <t>Zápachové uzávěrky zařizovacích předmětů pro dřezy s přípojkou pro pračku nebo myčku DN 40/50</t>
  </si>
  <si>
    <t>https://podminky.urs.cz/item/CS_URS_2024_01/725862113</t>
  </si>
  <si>
    <t>725861102</t>
  </si>
  <si>
    <t>Zápachová uzávěrka pro umyvadla DN 40</t>
  </si>
  <si>
    <t>Zápachové uzávěrky zařizovacích předmětů pro umyvadla DN 40</t>
  </si>
  <si>
    <t>https://podminky.urs.cz/item/CS_URS_2024_01/725861102</t>
  </si>
  <si>
    <t>725864311</t>
  </si>
  <si>
    <t>Zápachová uzávěrka van DN 40/50 s kulovým kloubem na odtoku</t>
  </si>
  <si>
    <t>Zápachové uzávěrky zařizovacích předmětů pro koupací vany s kulovým kloubem na odtoku DN 40/50</t>
  </si>
  <si>
    <t>https://podminky.urs.cz/item/CS_URS_2024_01/725864311</t>
  </si>
  <si>
    <t>725331111</t>
  </si>
  <si>
    <t>Výlevka bez výtokových armatur keramická se sklopnou plastovou mřížkou 500 mm</t>
  </si>
  <si>
    <t>Výlevky bez výtokových armatur a splachovací nádrže keramické se sklopnou plastovou mřížkou 425 mm</t>
  </si>
  <si>
    <t>https://podminky.urs.cz/item/CS_URS_2024_01/725331111</t>
  </si>
  <si>
    <t>725869214</t>
  </si>
  <si>
    <t>Montáž zápachových uzávěrek dřezových dvoudílných DN 50</t>
  </si>
  <si>
    <t>Zápachové uzávěrky zařizovacích předmětů montáž zápachových uzávěrek dřezových dvoudílných DN 50</t>
  </si>
  <si>
    <t>https://podminky.urs.cz/item/CS_URS_2024_01/725869214</t>
  </si>
  <si>
    <t>Pol137</t>
  </si>
  <si>
    <t>Zápachová uzávěrka pro odvod kondenzátu s přídavnou mechanickou zápach.uzávěrkou</t>
  </si>
  <si>
    <t>Pol138</t>
  </si>
  <si>
    <t>Vtok (nálevka) se zápachovou uzávěrkou a kuličkou pro suchý stav</t>
  </si>
  <si>
    <t>Pol139</t>
  </si>
  <si>
    <t>Revizní dvířka do SDK stěny/zdiva, EI60min</t>
  </si>
  <si>
    <t>998725202</t>
  </si>
  <si>
    <t>Přesun hmot procentní pro zařizovací předměty v objektech v přes 6 do 12 m</t>
  </si>
  <si>
    <t>Přesun hmot pro zařizovací předměty stanovený procentní sazbou (%) z ceny vodorovná dopravní vzdálenost do 50 m základní v objektech výšky přes 6 do 12 m</t>
  </si>
  <si>
    <t>https://podminky.urs.cz/item/CS_URS_2024_01/998725202</t>
  </si>
  <si>
    <t>726</t>
  </si>
  <si>
    <t>Předstěnové instalační systémy pro zazdění</t>
  </si>
  <si>
    <t>726131001</t>
  </si>
  <si>
    <t>Instalační předstěna pro umyvadlo do v 1120 mm se stojánkovou baterií do lehkých stěn s kovovou kcí</t>
  </si>
  <si>
    <t>Předstěnové instalační systémy do lehkých stěn s kovovou konstrukcí pro umyvadla stavební výšky do 1120 mm se stojánkovou baterií</t>
  </si>
  <si>
    <t>https://podminky.urs.cz/item/CS_URS_2024_01/726131001</t>
  </si>
  <si>
    <t>726131021</t>
  </si>
  <si>
    <t>Instalační předstěna pro pisoár v 1300 mm do lehkých stěn s kovovou kcí</t>
  </si>
  <si>
    <t>Předstěnové instalační systémy do lehkých stěn s kovovou konstrukcí pro pisoáry stavební výška 1300 mm</t>
  </si>
  <si>
    <t>https://podminky.urs.cz/item/CS_URS_2024_01/726131021</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</si>
  <si>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</si>
  <si>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</si>
  <si>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</si>
  <si>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https://podminky.urs.cz/item/CS_URS_2024_01/726131041</t>
  </si>
  <si>
    <t>998726214</t>
  </si>
  <si>
    <t>Přesun hmot procentní pro instalační prefabrikáty v objektech v přes 24 do 36 m</t>
  </si>
  <si>
    <t>Přesun hmot pro instalační prefabrikáty stanovený procentní sazbou (%) z ceny vodorovná dopravní vzdálenost do 50 m základní v objektech výšky přes 24 do 36 m</t>
  </si>
  <si>
    <t>https://podminky.urs.cz/item/CS_URS_2024_01/998726214</t>
  </si>
  <si>
    <t>Pol140</t>
  </si>
  <si>
    <t>Utěsnění prostupů potrubí přes svislé požárně dělící konstrukce, utěsnění prostupů kanalizace a vodoinstalace přes vodorovné požárně dělící konstrukce dle požadavků PBŘ (manžety, tmely)</t>
  </si>
  <si>
    <t>763172323</t>
  </si>
  <si>
    <t>Montáž dvířek revizních jednoplášťových SDK kcí vel. 400x400 mm pro příčky a předsazené stěny</t>
  </si>
  <si>
    <t>-1254736956</t>
  </si>
  <si>
    <t>Montáž dvířek pro konstrukce ze sádrokartonových desek revizních jednoplášťových pro příčky a předsazené stěny velikost (šxv) 400 x 400 mm</t>
  </si>
  <si>
    <t>https://podminky.urs.cz/item/CS_URS_2024_01/763172323</t>
  </si>
  <si>
    <t>59030712</t>
  </si>
  <si>
    <t>dvířka revizní jednokřídlá s automatickým zámkem 400x400mm</t>
  </si>
  <si>
    <t>-142631118</t>
  </si>
  <si>
    <t>02-04 - Zařízení pro vytápění staveb</t>
  </si>
  <si>
    <t>95 - Stavební přípomoci</t>
  </si>
  <si>
    <t>732 - Strojovny</t>
  </si>
  <si>
    <t>733 - Rozvod potrubí</t>
  </si>
  <si>
    <t>734 - Armatury</t>
  </si>
  <si>
    <t>735 - Otopná tělesa</t>
  </si>
  <si>
    <t>736 - Podlahové vytápění</t>
  </si>
  <si>
    <t>783 - Nátěry</t>
  </si>
  <si>
    <t>814 - Bazénová technologie</t>
  </si>
  <si>
    <t>798 - Ostatní dodávky</t>
  </si>
  <si>
    <t>Stavební přípomoci</t>
  </si>
  <si>
    <t>95-1</t>
  </si>
  <si>
    <t>Hodinová zúčtovací sazba, práce v tarifní třídě 6.Cena za kompletní dodávku a realizaci potřebných pomocných stavebních prací související s realizací tohoto projektu. Zejména zhotovení prostupů přes stěny, příčky, stropy nebo jiné stavební konstrukce, osa</t>
  </si>
  <si>
    <t xml:space="preserve">Hodinová zúčtovací sazba, práce v tarifní třídě 6.Cena za kompletní dodávku a realizaci potřebných pomocných stavebních prací související s realizací tohoto projektu. Zejména zhotovení prostupů přes stěny, příčky, stropy nebo jiné stavební konstrukce, osazení chrániček, zapravení prostupů po montáži rozvodů, vrtání otvorů pro kotvy a hmoždiny,vyřezání drážek ve stěnách a jejich následné zapravení, oprava omítek , bělninových obkladů, povrchů podlah, podhledů v dotčených místech,  potrubními trasami.</t>
  </si>
  <si>
    <t>713 46-3131</t>
  </si>
  <si>
    <t>Montáž izolace tepelné potrubí potrubními pouzdry bez úpravy slepenými 1x tl izolace do 25 mm</t>
  </si>
  <si>
    <t>713 46-3115</t>
  </si>
  <si>
    <t>Montáž izolace tepelné ohybů potrubními pouzdry bez úpravy slepenými 1x tl izolace do 25 mm</t>
  </si>
  <si>
    <t>713 46-3311</t>
  </si>
  <si>
    <t>Montáž izolace tepelné potrubí potrubními pouzdry s Al fólií s přesahem Al páskou 1x D do 50 mm</t>
  </si>
  <si>
    <t>713 46-3315</t>
  </si>
  <si>
    <t>Montáž izolace tepelné ohybů potrubními pouzdry s Al fólií s přesahem Al páskou 1x D do 50 mm</t>
  </si>
  <si>
    <t>713-1</t>
  </si>
  <si>
    <t>Termoizolační trubice z pěnového polyetylenu s uzavřenou buněčnou strukturou. Nelaminované provedení s podélným nářezem. Vnitřní průměr 15 mm, tloušťka stěny 10mm (2m)</t>
  </si>
  <si>
    <t>713-2</t>
  </si>
  <si>
    <t>Termoizolační trubice z pěnového polyetylenu s uzavřenou buněčnou strukturou. Nelaminované provedení s podélným nářezem. Vnitřní průměr 18 mm, tloušťka stěny 10mm (2m)</t>
  </si>
  <si>
    <t>713-3</t>
  </si>
  <si>
    <t>Termoizolační trubice z pěnového polyetylenu s uzavřenou buněčnou strukturou. Nelaminované provedení s podélným nářezem. Vnitřní průměr 22 mm, tloušťka stěny 10mm (2m)</t>
  </si>
  <si>
    <t>713-4</t>
  </si>
  <si>
    <t>Termoizolační trubice z pěnového polyetylenu s uzavřenou buněčnou strukturou. Nelaminované provedení s podélným nářezem. Vnitřní průměr 28 mm, tloušťka stěny 10mm (2m)</t>
  </si>
  <si>
    <t>713-5</t>
  </si>
  <si>
    <t>Potrubní izolační pouzdro opatřeno polepem hliníkovou fólií vyztuženou skleněnou mřížkou. Objemová hmotnost je 100 kg/m3 max. provozní teplota 250 °C (100 °C na straně hliníkové vrstvy kvůli lepidlu). Vnitřní průměr 22, tloušťka stěny 30mm</t>
  </si>
  <si>
    <t>713-6</t>
  </si>
  <si>
    <t>Potrubní izolační pouzdro opatřeno polepem hliníkovou fólií vyztuženou skleněnou mřížkou. Objemová hmotnost je 100 kg/m3 max. provozní teplota 250 °C (100 °C na straně hliníkové vrstvy kvůli lepidlu). Vnitřní průměr 28, tloušťka stěny 40mm</t>
  </si>
  <si>
    <t>713-7</t>
  </si>
  <si>
    <t>Potrubní izolační pouzdro opatřeno polepem hliníkovou fólií vyztuženou skleněnou mřížkou. Objemová hmotnost je 100 kg/m3 max. provozní teplota 250 °C (100 °C na straně hliníkové vrstvy kvůli lepidlu). Vnitřní průměr 35, tloušťka stěny 40mm</t>
  </si>
  <si>
    <t>713-8</t>
  </si>
  <si>
    <t>Potrubní izolační pouzdro opatřeno polepem hliníkovou fólií vyztuženou skleněnou mřížkou. Objemová hmotnost je 100 kg/m3 max. provozní teplota 250 °C (100 °C na straně hliníkové vrstvy kvůli lepidlu). Vnitřní průměr 42, tloušťka stěny 40mm</t>
  </si>
  <si>
    <t>713-9</t>
  </si>
  <si>
    <t>Potrubní izolační pouzdro opatřeno polepem hliníkovou fólií vyztuženou skleněnou mřížkou. Objemová hmotnost je 100 kg/m3 max. provozní teplota 250 °C (100 °C na straně hliníkové vrstvy kvůli lepidlu). Vnitřní průměr 54, tloušťka stěny 40mm</t>
  </si>
  <si>
    <t>713-10</t>
  </si>
  <si>
    <t>Potrubní izolační pouzdro z polyethylenu opatřeno polepem hliníkovou fólií vyztuženou skleněnou mřížkou. Vnitřní průměr 18, tloušťka stěny 20mm</t>
  </si>
  <si>
    <t>713-11</t>
  </si>
  <si>
    <t>Potrubní izolační pouzdro z polyethylenu opatřeno polepem hliníkovou fólií vyztuženou skleněnou mřížkou. Vnitřní průměr 22, tloušťka stěny 20mm</t>
  </si>
  <si>
    <t>713-12</t>
  </si>
  <si>
    <t>Potrubní izolační pouzdro z polyethylenu opatřeno polepem hliníkovou fólií vyztuženou skleněnou mřížkou. Vnitřní průměr 28, tloušťka stěny 20mm</t>
  </si>
  <si>
    <t>713-13</t>
  </si>
  <si>
    <t>Potrubní izolační pouzdro z polyethylenu opatřeno polepem hliníkovou fólií vyztuženou skleněnou mřížkou. Vnitřní průměr 35, tloušťka stěny 20mm</t>
  </si>
  <si>
    <t>713-14</t>
  </si>
  <si>
    <t>Potrubní izolační pouzdro z polyethylenu opatřeno polepem hliníkovou fólií vyztuženou skleněnou mřížkou. Vnitřní průměr 42, tloušťka stěny 20mm</t>
  </si>
  <si>
    <t>713-15</t>
  </si>
  <si>
    <t>Potrubní izolační pouzdro z polyethylenu opatřeno polepem hliníkovou fólií vyztuženou skleněnou mřížkou. Vnitřní průměr 54, tloušťka stěny 20mm</t>
  </si>
  <si>
    <t>Poznámka k položce:_x000d_
Podrobnosti např. viz. nabídka Tubex_x000d_
_x000d_
Součet</t>
  </si>
  <si>
    <t>998 71-3204</t>
  </si>
  <si>
    <t>Přesun hmot pro izolace tepelné, výšky do 36 m</t>
  </si>
  <si>
    <t>732</t>
  </si>
  <si>
    <t>Strojovny</t>
  </si>
  <si>
    <t>732-1</t>
  </si>
  <si>
    <t>Venkovní jednotka tepelného čerpadla vzduch-voda typ monoblok; topný výkon 16kW (7°C/35°C); COP 4,7 W/W; SCOP 4,53/3,45; P=3,4kW; 3f, 380-415V, 50Hz; I=5,0A; 57dBa; GWP 625; 1239x1380x330mm; 118,6kg</t>
  </si>
  <si>
    <t>732-2</t>
  </si>
  <si>
    <t>Komunikační modul/karta M-Bus</t>
  </si>
  <si>
    <t>Poznámka k položce:_x000d_
Podrobnosti např. viz. nabídka Climart 124016</t>
  </si>
  <si>
    <t>732-3</t>
  </si>
  <si>
    <t>Montáž tepelného čerpadla položka č. 732-1 až položka č. 732-2</t>
  </si>
  <si>
    <t>sou</t>
  </si>
  <si>
    <t>732 11-1</t>
  </si>
  <si>
    <t>Rozdělovač pro kotlové sestavy s uzavíratelným by-passem, včetně izolace, vypouštěním a odvzdušněním 1”1/4F x 1”M (2 vývody)</t>
  </si>
  <si>
    <t>732 11-2</t>
  </si>
  <si>
    <t>Sada nástěnných konzol pro rozdělovač</t>
  </si>
  <si>
    <t>732 11-3</t>
  </si>
  <si>
    <t>Šroubení k čerpadlu s vestavěným kulovým kohoutem, vnitřní závity, mosaz 1"1/2 x 1"</t>
  </si>
  <si>
    <t>732 11-4</t>
  </si>
  <si>
    <t>Universální kotlová sestava, včetně izolace; 1" - třícestný směšovací ventil, bez čerpadla (mezikus 180mm)</t>
  </si>
  <si>
    <t>Poznámka k položce:_x000d_
Podrobnosti např. viz. nabídka Giacomini 2023003542</t>
  </si>
  <si>
    <t>732 11-5</t>
  </si>
  <si>
    <t>Montáž rozdělovače/sběrače položka č. 732 11-1 až položka č. 732 11-4</t>
  </si>
  <si>
    <t>732 19-9100</t>
  </si>
  <si>
    <t>Montáž orientačního štítku</t>
  </si>
  <si>
    <t>732 21-1</t>
  </si>
  <si>
    <t>Nádoba akumulační 1000l s průtokovým ohřevem vody vč. Izolace; nerezový výměník o ploše 7,8m2; objem 944 l; Ø940mm, v=2130mm</t>
  </si>
  <si>
    <t>Poznámka k položce:_x000d_
Podrobnosti např. viz. nabídka Gienger AN/2023/310419</t>
  </si>
  <si>
    <t>732 21-3</t>
  </si>
  <si>
    <t>Montáž nádoby položka č. 732 21-1 až položka č. 732 21-2</t>
  </si>
  <si>
    <t>732 22-1</t>
  </si>
  <si>
    <t>Nerezový deskový výměník (nerezová ocel AISI 316) max 19m3/h; 4x2" ISO G vnější závit; 120THx100 desek; 525 × 243 × 245mm; 53kg</t>
  </si>
  <si>
    <t>732 22-2</t>
  </si>
  <si>
    <t>Tepelná izolace (pouzdro) HVAC 120Tx100</t>
  </si>
  <si>
    <t>732 22-3</t>
  </si>
  <si>
    <t>Montáž nádoby položka č. 732 22-1 až položka č. 732 22-2</t>
  </si>
  <si>
    <t>732 29-1</t>
  </si>
  <si>
    <t>Těleso topné elektrické 9kW, 400V, délka 750 mm</t>
  </si>
  <si>
    <t>732 29-2</t>
  </si>
  <si>
    <t>Montáž topného tělesa položka č. 732 29-1</t>
  </si>
  <si>
    <t>732 33-1</t>
  </si>
  <si>
    <t>Řídící jednotka čerpadlového expanzního automatu s jedním čerpadlem a dotykovým ovládáním. Délka (mm): 730; Šířka (mm): 470; Výška (mm): 920; Hmotnost (kg): 33; DN připojení: 2 x G 1</t>
  </si>
  <si>
    <t>732 33-2</t>
  </si>
  <si>
    <t>Připojovací souprava pro propojení čerpadlové jednotky se základní nádobou</t>
  </si>
  <si>
    <t>732 33-3</t>
  </si>
  <si>
    <t>Základní nádoba čerpadlového expanzního automatu Výška (mm): 1060; Průměr (mm): 634; Hmotnost (kg): 41,4; Objem (l): 200; DN připojení: G 1; Barva: šedá</t>
  </si>
  <si>
    <t>732 33-4</t>
  </si>
  <si>
    <t>Uvedení do provozu</t>
  </si>
  <si>
    <t>732 33-5</t>
  </si>
  <si>
    <t>Nádoba tlaková expanzní s membránou závitové připojení PN 4; Výška (mm): 317; Průměr (mm): 272; Hmotnost (kg): 2,75; Objem (l): 12; DN připojení: R 3/4"; Barva: šedá</t>
  </si>
  <si>
    <t>732 33-6</t>
  </si>
  <si>
    <t>Nádoba tlaková expanzní s membránou závitové připojení PN 4; Výška (mm): 466; Průměr (mm): 376; Hmotnost (kg): 5,6; Objem (l): 35; DN připojení: R 3/4"; Barva: šedá</t>
  </si>
  <si>
    <t>732 33-7</t>
  </si>
  <si>
    <t>Nádoba tlaková expanzní s membránou závitové připojení PN 6; Výška (mm): 487; Průměr (mm): 441; Hmotnost (kg): 9,6; Objem (l): 50; DN připojení: R 3/4"; Barva: šedá</t>
  </si>
  <si>
    <t>732 33-8</t>
  </si>
  <si>
    <t>Příslušenství k expanzním nádobám - souprava s upínací páskou</t>
  </si>
  <si>
    <t>732 33-9</t>
  </si>
  <si>
    <t>Příslušenství k expanzním nádobám - bezpečnostní uzávěr MK 3/4 k měření tlaku</t>
  </si>
  <si>
    <t>732 33-10</t>
  </si>
  <si>
    <t xml:space="preserve">Oddělovací člen s kontaktním vodoměrem pro přímé doplňování z rozvodu pitné vody do topných soustav a  soustav chladicí vody.  Šířka (mm): 293; Výška (mm): 230; Hmotnost (kg): 1,7; DN připojení: R 1/2, R 1/2</t>
  </si>
  <si>
    <t>732 33-11</t>
  </si>
  <si>
    <t>Elektronický vodoměr pro kontrolu zbývající kapacity změkčovací armatury Fillsoft a kontrolu doplňovaného Alternativně měření vodivosti demineralizované vody.</t>
  </si>
  <si>
    <t>732 33-12</t>
  </si>
  <si>
    <t>Pouzdro pro změkčovací nebo demineralizační patronu. Šířka (mm): 260; Výška (mm): 600; Hmotnost (kg): 1,5; DN připojení: Rp 1/2 / Rp 1/2</t>
  </si>
  <si>
    <t>732 33-13</t>
  </si>
  <si>
    <t>Katexová patrona pro změkčovací zařízení. Kapacita cca 6000 l/°dH, např. cca 600 l při 10°dH. Šířka (mm): 76; Výška (mm): 514; Hmotnost (kg): 1,5; Barva: zelená</t>
  </si>
  <si>
    <t>Poznámka k položce:_x000d_
Podrobnosti např. viz. nabídka Reflex NAB-6759/2023</t>
  </si>
  <si>
    <t>732 33-14</t>
  </si>
  <si>
    <t>Montáž expanzního zařízení, doplňování a úpravy vody položka č. 732 33-1 až položka č. 732 33-13</t>
  </si>
  <si>
    <t>732 34-1</t>
  </si>
  <si>
    <t>Nádoba akumulační 300l bez výměníku vč. izolace; 3bar objem 279 l; Ø650mm, v=1340mm</t>
  </si>
  <si>
    <t>732 34-2</t>
  </si>
  <si>
    <t>Nádoba akumulační 800l bez výměníku vč. izolace; 6bar objem 805 l; Ø1010mm, v=1840mm</t>
  </si>
  <si>
    <t>732 34-3</t>
  </si>
  <si>
    <t>Montáž nádoby položka č. 732 34-1 až položka č. 732 34-2</t>
  </si>
  <si>
    <t>732 42-1</t>
  </si>
  <si>
    <t xml:space="preserve">Oběhové čerpadlo Q=5,52m3/h, H=74kPa, 15-333 W, 230 V, 0.18-1.55 A, 17 kg;  Funkce AUTOadapt, FLOWlimit, FLOWadapt. Integrovaný snímač diferenčního tlaku a teploty. Ovládací panel a displej. 1x analogový vstup (0-10V nebo 4-20mA) 2x reléové výstupy (exter</t>
  </si>
  <si>
    <t xml:space="preserve">Oběhové čerpadlo Q=5,52m3/h, H=74kPa, 15-333 W, 230 V, 0.18-1.55 A, 17 kg;  Funkce AUTOadapt, FLOWlimit, FLOWadapt. Integrovaný snímač diferenčního tlaku a teploty. Ovládací panel a displej. 1x analogový vstup (0-10V nebo 4-20mA) 2x reléové výstupy (externí poruchové hlášení) 3x digitální vstupy (externí řízení start/stop)</t>
  </si>
  <si>
    <t>732 42-2</t>
  </si>
  <si>
    <t xml:space="preserve">Oběhové čerpadlo Q=1,19m3/h, H=10kPa, 9-50 W, 230 V, 0.09-0.46 A, 5,75 kg;  Funkce AUTOadapt, FLOWlimit, FLOWadapt. Integrovaný snímač diferenčního tlaku a teploty. Ovládací panel a displej. 1x analogový vstup (0-10V nebo 4-20mA) 2x reléové výstupy (exter</t>
  </si>
  <si>
    <t xml:space="preserve">Oběhové čerpadlo Q=1,19m3/h, H=10kPa, 9-50 W, 230 V, 0.09-0.46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</si>
  <si>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42-3</t>
  </si>
  <si>
    <t xml:space="preserve">Oběhové čerpadlo Q=5,18m3/h, H=5kPa, 9-50 W, 230 V, 0.09-0.46 A, 5,75 kg;  Funkce AUTOadapt, FLOWlimit, FLOWadapt. Integrovaný snímač diferenčního tlaku a teploty. Ovládací panel a displej. 1x analogový vstup (0-10V nebo 4-20mA) 2x reléové výstupy (extern</t>
  </si>
  <si>
    <t xml:space="preserve">Oběhové čerpadlo Q=5,18m3/h, H=5kPa, 9-50 W, 230 V, 0.09-0.46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</si>
  <si>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42-4</t>
  </si>
  <si>
    <t xml:space="preserve">Oběhové čerpadlo Q=1,02m3/h, H=32kPa, 9-84 W, 230 V, 0.09-0.75 A, 5,75 kg;  Funkce AUTOadapt, FLOWlimit, FLOWadapt. Integrovaný snímač diferenčního tlaku a teploty. Ovládací panel a displej. 1x analogový vstup (0-10V nebo 4-20mA) 2x reléové výstupy (exter</t>
  </si>
  <si>
    <t xml:space="preserve">Oběhové čerpadlo Q=1,02m3/h, H=32kPa, 9-84 W, 230 V, 0.09-0.75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</si>
  <si>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42-5</t>
  </si>
  <si>
    <t xml:space="preserve">Oběhové čerpadlo Q=1,53m3/h, H=34,5kPa, 9-84 W, 230 V, 0.09-0.75 A, 5,75 kg;  Funkce AUTOadapt, FLOWlimit, FLOWadapt. Integrovaný snímač diferenčního tlaku a teploty. Ovládací panel a displej. 1x analogový vstup (0-10V nebo 4-20mA) 2x reléové výstupy (ext</t>
  </si>
  <si>
    <t xml:space="preserve">Oběhové čerpadlo Q=1,53m3/h, H=34,5kPa, 9-84 W, 230 V, 0.09-0.75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</si>
  <si>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42-6</t>
  </si>
  <si>
    <t xml:space="preserve">Oběhové čerpadlo Q=1,05m3/h, H=10kPa, 9-50 W, 230 V, 0.09-0.46 A, 5,75 kg;  Funkce AUTOadapt, FLOWlimit, FLOWadapt. Integrovaný snímač diferenčního tlaku a teploty. Ovládací panel a displej. 1x analogový vstup (0-10V nebo 4-20mA) 2x reléové výstupy (exter</t>
  </si>
  <si>
    <t xml:space="preserve">Oběhové čerpadlo Q=1,05m3/h, H=10kPa, 9-50 W, 230 V, 0.09-0.46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</si>
  <si>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42-7</t>
  </si>
  <si>
    <t xml:space="preserve">Oběhové čerpadlo Q=2,31m3/h, H=5kPa, 9-50 W, 230 V, 0.09-0.46 A, 5,75 kg;  Funkce AUTOadapt, FLOWlimit, FLOWadapt. Integrovaný snímač diferenčního tlaku a teploty. Ovládací panel a displej. 1x analogový vstup (0-10V nebo 4-20mA) 2x reléové výstupy (extern</t>
  </si>
  <si>
    <t xml:space="preserve">Oběhové čerpadlo Q=2,31m3/h, H=5kPa, 9-50 W, 230 V, 0.09-0.46 A, 5,75 kg;  Funkce AUTOadapt, FLOWlimit, FLOWadapt. Integrovaný snímač diferenčního tlaku a teploty. Ovládací panel a displej. 1x analogový vstup (0-10V nebo 4-20mA) 2x reléové výstupy (externí poruchové hlášení) 3x digitální vstupy (externí řízení start/stop)</t>
  </si>
  <si>
    <t>732 42-8</t>
  </si>
  <si>
    <t xml:space="preserve">Oběhové čerpadlo Q=5,2m3/h, H=35kPa, 9-116 W, 230 V, 0.09-1.02 A, 5,75 kg;  Funkce AUTOadapt, FLOWlimit, FLOWadapt. Integrovaný snímač diferenčního tlaku a teploty. Ovládací panel a displej. 1x analogový vstup (0-10V nebo 4-20mA) 2x reléové výstupy (exter</t>
  </si>
  <si>
    <t xml:space="preserve">Oběhové čerpadlo Q=5,2m3/h, H=35kPa, 9-116 W, 230 V, 0.09-1.02 A, 5,75 kg;  Funkce AUTOadapt, FLOWlimit, FLOWadapt. Integrovaný snímač diferenčního tlaku a teploty. Ovládací panel a displej. 1x analogový vstup (0-10V nebo 4-20mA) 2x reléové výstupy (externí poruchové hlášení) 3x digitální vstupy (externí řízení start/stop)</t>
  </si>
  <si>
    <t>Poznámka k položce:_x000d_
Podrobnosti např. viz. nabídka Pumpa,a.s. PNA01168533-1</t>
  </si>
  <si>
    <t>732 42-9</t>
  </si>
  <si>
    <t>Montáž oběhového čerpadla položka č. 732 42-1 až položka č. 732 42-8</t>
  </si>
  <si>
    <t>Poznámka k položce:_x000d_
Součet</t>
  </si>
  <si>
    <t>998 73-2204</t>
  </si>
  <si>
    <t>Přesun hmot pro strojovny, výšky do 36 m</t>
  </si>
  <si>
    <t>733</t>
  </si>
  <si>
    <t>Rozvod potrubí</t>
  </si>
  <si>
    <t>733 15-1312</t>
  </si>
  <si>
    <t>Lisovací potrubní systém z nelegované oceli 1.0308 (E235), podle EN 10305-3, vně galvanicky pozinkované s tloušťkou vrstvy zinku 8-15 μm. D 15x1,2</t>
  </si>
  <si>
    <t>733 15-1313</t>
  </si>
  <si>
    <t>Lisovací potrubní systém z nelegované oceli 1.0308 (E235), podle EN 10305-3, vně galvanicky pozinkované s tloušťkou vrstvy zinku 8-15 μm. D 18x1,2</t>
  </si>
  <si>
    <t>733 15-1314</t>
  </si>
  <si>
    <t>Lisovací potrubní systém z nelegované oceli 1.0308 (E235), podle EN 10305-3, vně galvanicky pozinkované s tloušťkou vrstvy zinku 8-15 μm. D 22x1,5</t>
  </si>
  <si>
    <t>733 15-1315</t>
  </si>
  <si>
    <t>Lisovací potrubní systém z nelegované oceli 1.0308 (E235), podle EN 10305-3, vně galvanicky pozinkované s tloušťkou vrstvy zinku 8-15 μm. D 28x1,5</t>
  </si>
  <si>
    <t>733 15-1316</t>
  </si>
  <si>
    <t>Lisovací potrubní systém z nelegované oceli 1.0308 (E235), podle EN 10305-3, vně galvanicky pozinkované s tloušťkou vrstvy zinku 8-15 μm. D 35x1,5</t>
  </si>
  <si>
    <t>733 15-1317</t>
  </si>
  <si>
    <t>Lisovací potrubní systém z nelegované oceli 1.0308 (E235), podle EN 10305-3, vně galvanicky pozinkované s tloušťkou vrstvy zinku 8-15 μm. D 42x1,5</t>
  </si>
  <si>
    <t>733 15-1318</t>
  </si>
  <si>
    <t>Lisovací potrubní systém z nelegované oceli 1.0308 (E235), podle EN 10305-3, vně galvanicky pozinkované s tloušťkou vrstvy zinku 8-15 μm. D 54x1,5</t>
  </si>
  <si>
    <t>733 15-3814</t>
  </si>
  <si>
    <t>Potrubní systém z ušlechtilé oceli s lisovacími spojkami. Trubky svařované laserem, podle EN 10088‑2. Materiálová třída potrubí č. 1.4520 (AISI 430Ti) (X2CrTi17). D 22x1,5</t>
  </si>
  <si>
    <t>733 15-3815</t>
  </si>
  <si>
    <t>Potrubní systém z ušlechtilé oceli s lisovacími spojkami. Trubky svařované laserem, podle EN 10088‑2. Materiálová třída potrubí č. 1.4520 (AISI 430Ti) (X2CrTi17). D 28x1,5</t>
  </si>
  <si>
    <t>733 15-3816</t>
  </si>
  <si>
    <t>Potrubní systém z ušlechtilé oceli s lisovacími spojkami. Trubky svařované laserem, podle EN 10088‑2. Materiálová třída potrubí č. 1.4520 (AISI 430Ti) (X2CrTi17). D 35x1,5</t>
  </si>
  <si>
    <t>Poznámka k položce:_x000d_
Podrobnosti např. viz. nabídka Viega</t>
  </si>
  <si>
    <t>733 15-2312</t>
  </si>
  <si>
    <t>Příplatek k potrubí z nelegované oceli 1.0308 za potrubí vedené v kotelnách nebo strojovnách do D 22x1,5</t>
  </si>
  <si>
    <t>733 15-2313</t>
  </si>
  <si>
    <t>Příplatek k potrubí z nelegované oceli 1.0308 za potrubí vedené v kotelnách nebo strojovnách do D 28x1,5</t>
  </si>
  <si>
    <t>734 15-2313</t>
  </si>
  <si>
    <t>Příplatek k potrubí z nelegované oceli 1.0308 za potrubí vedené v kotelnách nebo strojovnách do D 35x1,5</t>
  </si>
  <si>
    <t>735 15-2313</t>
  </si>
  <si>
    <t>Příplatek k potrubí z nelegované oceli 1.0308 za potrubí vedené v kotelnách nebo strojovnách do D 42x1,5</t>
  </si>
  <si>
    <t>736 15-2313</t>
  </si>
  <si>
    <t>Příplatek k potrubí z nelegované oceli 1.0308 za potrubí vedené v kotelnách nebo strojovnách do D 54x1,5</t>
  </si>
  <si>
    <t>733 19-0306</t>
  </si>
  <si>
    <t>Tlaková zkouška potrubí z nelegované oceli 1.0308 do D 35x1,5</t>
  </si>
  <si>
    <t>733 19-0307</t>
  </si>
  <si>
    <t>Tlaková zkouška potrubí z nelegované oceli 1.0308 do D 54x1,5</t>
  </si>
  <si>
    <t>733 19-0306.1</t>
  </si>
  <si>
    <t>Tlaková zkouška potrubí z ušlechtilé oceli 1.4520 (AISI 430Ti) (X2CrTi17) do D 35x1,5</t>
  </si>
  <si>
    <t>722 17-4022</t>
  </si>
  <si>
    <t>Potrubí vodovodní plastové PPR svar polyfúze PN 20 D 20x3,4 mm</t>
  </si>
  <si>
    <t>733 32-4202</t>
  </si>
  <si>
    <t>Příplatek k potrubí plastovému za potrubí svařované vedené v kotelnách nebo strojovnách D 20x2,8</t>
  </si>
  <si>
    <t>733 19-0306.2</t>
  </si>
  <si>
    <t>Tlaková zkouška potrubí plastového do D 20x2,8</t>
  </si>
  <si>
    <t>998 73-3204</t>
  </si>
  <si>
    <t>Přesun hmot pro rozvody potrubí, výšky do 36 m</t>
  </si>
  <si>
    <t>734</t>
  </si>
  <si>
    <t>Armatury</t>
  </si>
  <si>
    <t>734 20-9103</t>
  </si>
  <si>
    <t>Montáž armatury závitové s jedním závitem G 1/2"</t>
  </si>
  <si>
    <t>734 20-9104</t>
  </si>
  <si>
    <t>Montáž armatury závitové s jedním závitem G 3/4"</t>
  </si>
  <si>
    <t>734 20-9113</t>
  </si>
  <si>
    <t>Montáž armatury závitové se dvěma závity G 1/2"</t>
  </si>
  <si>
    <t>734 20-9114</t>
  </si>
  <si>
    <t>Montáž armatury závitové se dvěma závity G 3/4"</t>
  </si>
  <si>
    <t>734 20-9115</t>
  </si>
  <si>
    <t>Montáž armatury závitové se dvěma závity G 1"</t>
  </si>
  <si>
    <t>734 20-9116</t>
  </si>
  <si>
    <t>Montáž armatury závitové se dvěma závity G 5/4"</t>
  </si>
  <si>
    <t>734 20-9117</t>
  </si>
  <si>
    <t>Montáž armatury závitové se dvěma závity G 6/4"</t>
  </si>
  <si>
    <t>734 20-9118</t>
  </si>
  <si>
    <t>Montáž armatury závitové se dvěma závity G 2"</t>
  </si>
  <si>
    <t>734 21-5133</t>
  </si>
  <si>
    <t>Ventil závitový odvzdušňovací G 1/2" PN 14 do 120°C automatický</t>
  </si>
  <si>
    <t>734 22-5823</t>
  </si>
  <si>
    <t>Vyvažovací ventil s vypouštěním a měřícími vsuvkami DN25</t>
  </si>
  <si>
    <t>734 22-5825</t>
  </si>
  <si>
    <t>Vyvažovací ventil s vypouštěním a měřícími vsuvkami DN40</t>
  </si>
  <si>
    <t>734 22-5826</t>
  </si>
  <si>
    <t>Vyvažovací ventil s vypouštěním a měřícími vsuvkami DN50</t>
  </si>
  <si>
    <t>734 23-5221</t>
  </si>
  <si>
    <t>734 23-5222</t>
  </si>
  <si>
    <t>734 23-5223</t>
  </si>
  <si>
    <t>Kohout kulový přímý G 1" PN 35 do 185°C vnitřní závit</t>
  </si>
  <si>
    <t>734 23-5224</t>
  </si>
  <si>
    <t>Kohout kulový přímý G 5/4" PN 35 do 185°C vnitřní závit</t>
  </si>
  <si>
    <t>734 23-5225</t>
  </si>
  <si>
    <t>Kohout kulový přímý G 6/4" PN 35 do 185°C vnitřní závit</t>
  </si>
  <si>
    <t>734 23-5226</t>
  </si>
  <si>
    <t>Kohout kulový přímý G 2" PN 35 do 185°C vnitřní závit</t>
  </si>
  <si>
    <t>734 24-5122</t>
  </si>
  <si>
    <t>Ventil závitový zpětný přímý G 3/4" PN 35 do 110°C</t>
  </si>
  <si>
    <t>734 24-5124</t>
  </si>
  <si>
    <t>Ventil závitový zpětný přímý G 5/4" PN 25 do 110°C</t>
  </si>
  <si>
    <t>734 24-5124.1</t>
  </si>
  <si>
    <t>Ventil závitový zpětný přímý G 6/4" PN 25 do 110°C</t>
  </si>
  <si>
    <t>734 24-5125</t>
  </si>
  <si>
    <t>Ventil závitový zpětný přímý G 2" PN 25 do 110°C</t>
  </si>
  <si>
    <t>734 25-5121</t>
  </si>
  <si>
    <t>Ventil závitový pojistný rohový G 3/4" otevírací přetlak 2,5 barů</t>
  </si>
  <si>
    <t>734 25-5123</t>
  </si>
  <si>
    <t>Ventil závitový pojistný rohový G 3/4" otevírací přetlak 3,5 barů</t>
  </si>
  <si>
    <t>734 25-5125</t>
  </si>
  <si>
    <t>Ventil závitový pojistný rohový G 3/4" otevírací přetlak 6 barů</t>
  </si>
  <si>
    <t>734 26-5313</t>
  </si>
  <si>
    <t>Šroubení topenářské přímé G 3/4" PN 10 do 110°C</t>
  </si>
  <si>
    <t>734 26-5314</t>
  </si>
  <si>
    <t>Šroubení topenářské přímé G 1" PN 10 do 110°C</t>
  </si>
  <si>
    <t>734 26-5315</t>
  </si>
  <si>
    <t>Šroubení topenářské přímé G 5/4" PN 10 do 110°C</t>
  </si>
  <si>
    <t>734 26-5316</t>
  </si>
  <si>
    <t>Šroubení topenářské přímé G 6/4" PN 10 do 110°C</t>
  </si>
  <si>
    <t>734 29-5212</t>
  </si>
  <si>
    <t>Filtr závitový přímý G 3/4" PN 30 do 130°C s vnitřními závity</t>
  </si>
  <si>
    <t>734 29-5214</t>
  </si>
  <si>
    <t>Filtr závitový přímý G 5/4" PN 30 do 130°C s vnitřními závity</t>
  </si>
  <si>
    <t>734 29-5216</t>
  </si>
  <si>
    <t>Filtr závitový přímý G 2" PN 30 do 130°C s vnitřními závity</t>
  </si>
  <si>
    <t>734 29-5224</t>
  </si>
  <si>
    <t>Odkalovač nečistot s magnetickou vložkou 5/4" - závitový, včetně vypouštěcího kohoutu, síto z nerezové oceli AISI 304, magnet z AlNiCo</t>
  </si>
  <si>
    <t>734 29-5224-1</t>
  </si>
  <si>
    <t>Tvarovaná izolace pro odkalovač nečistot 1”1/4 - 1”1/2</t>
  </si>
  <si>
    <t>734 29-5226</t>
  </si>
  <si>
    <t>Odkalovač nečistot s magnetickou vložkou 2" - závitový, včetně vypouštěcího kohoutu, síto z nerezové oceli AISI 304, magnet z AlNiCo</t>
  </si>
  <si>
    <t>734 29-5226-1</t>
  </si>
  <si>
    <t>Tvarovaná izolace pro odkalovač nečistot 2”</t>
  </si>
  <si>
    <t>734 29-5321</t>
  </si>
  <si>
    <t>Kohout plnící a vypouštěcí G 1/2" PN 10 do 90°C závitový</t>
  </si>
  <si>
    <t>734 41-5113</t>
  </si>
  <si>
    <t>Teploměr technický s pevným stonkem a jímkou zadní připojení 1/2": 0° ÷ 120 °C / ø63 mm</t>
  </si>
  <si>
    <t>734 41-5113-1</t>
  </si>
  <si>
    <t>Ochranná jímka se závitem do G 1"</t>
  </si>
  <si>
    <t>734 42-1102</t>
  </si>
  <si>
    <t>Tlakoměr s pevným stonkem a zpětnou klapkou tlak 0-10 bar průměr 63 mm spodní připojení</t>
  </si>
  <si>
    <t>734 42-4101</t>
  </si>
  <si>
    <t>Kondenzační smyčka k přivaření zahnutá PN 250 do 300°C</t>
  </si>
  <si>
    <t>734 42-4912</t>
  </si>
  <si>
    <t>Příslušenství tlakoměrů kohout čepový PN 25 do 50°C s nátrubkovou přípojkou M 20x1,5 mm</t>
  </si>
  <si>
    <t>256</t>
  </si>
  <si>
    <t>734 42-4933</t>
  </si>
  <si>
    <t>Přípojka závitová tlakoměrů DN 15 s trubkovým závitem vnějším a metrickým závitem vnitřním</t>
  </si>
  <si>
    <t>258</t>
  </si>
  <si>
    <t>734 49-4213</t>
  </si>
  <si>
    <t>Návarek s trubkovým závitem G 1/2"</t>
  </si>
  <si>
    <t>260</t>
  </si>
  <si>
    <t>734-1</t>
  </si>
  <si>
    <t>Bronzový přechod z potrubí z nelegované oceli 1.0308 na potrubí z ušlechtilé oceli 1.4520 D 28x1,5</t>
  </si>
  <si>
    <t>262</t>
  </si>
  <si>
    <t>734-2</t>
  </si>
  <si>
    <t>Bronzový přechod z potrubí z nelegované oceli 1.0308 na potrubí z ušlechtilé oceli 1.4520 D 35x1,5</t>
  </si>
  <si>
    <t>264</t>
  </si>
  <si>
    <t>734-3</t>
  </si>
  <si>
    <t>Třícestný zónový přepínací ventil DN25</t>
  </si>
  <si>
    <t>266</t>
  </si>
  <si>
    <t>734-4</t>
  </si>
  <si>
    <t>Třícestný zónový přepínací ventil DN40</t>
  </si>
  <si>
    <t>268</t>
  </si>
  <si>
    <t>734-5</t>
  </si>
  <si>
    <t>Motor pro zónové uzávěry</t>
  </si>
  <si>
    <t>270</t>
  </si>
  <si>
    <t>734-6</t>
  </si>
  <si>
    <t>Závitový gumový kompenzátor 5/4"</t>
  </si>
  <si>
    <t>272</t>
  </si>
  <si>
    <t>998 73-4204</t>
  </si>
  <si>
    <t>Přesun hmot pro armatury, výšky do 36 m</t>
  </si>
  <si>
    <t>274</t>
  </si>
  <si>
    <t>Otopná tělesa</t>
  </si>
  <si>
    <t>735 16-4532</t>
  </si>
  <si>
    <t>Montáž otopného tělesa trubkového volně výška tělesa do 1500 mm</t>
  </si>
  <si>
    <t>276</t>
  </si>
  <si>
    <t>735 17-1111</t>
  </si>
  <si>
    <t>Těleso trubkové v. 1500 mm, dl. 600 mm, např. Koralux Linear Comfort - M KLTM 1500.600</t>
  </si>
  <si>
    <t>278</t>
  </si>
  <si>
    <t>735-1</t>
  </si>
  <si>
    <t>Armatura HM - rohová</t>
  </si>
  <si>
    <t>280</t>
  </si>
  <si>
    <t>735-2</t>
  </si>
  <si>
    <t>Krytka armatury HM</t>
  </si>
  <si>
    <t>282</t>
  </si>
  <si>
    <t>735-3</t>
  </si>
  <si>
    <t>EL topné těleso s integrovaným regulátorem teploty 400 W</t>
  </si>
  <si>
    <t>284</t>
  </si>
  <si>
    <t>Poznámka k položce:_x000d_
Podrobnosti např. viz. nabídka Korado</t>
  </si>
  <si>
    <t>735-4</t>
  </si>
  <si>
    <t>Elektrický přímotop 500W</t>
  </si>
  <si>
    <t>286</t>
  </si>
  <si>
    <t>735-5</t>
  </si>
  <si>
    <t>Montáž napojení tělesa (položka č. 735-1 až 735-4)</t>
  </si>
  <si>
    <t>288</t>
  </si>
  <si>
    <t>998 73-5204</t>
  </si>
  <si>
    <t>Přesun hmot pro otopná tělesa, výšky do 36 m</t>
  </si>
  <si>
    <t>290</t>
  </si>
  <si>
    <t>736</t>
  </si>
  <si>
    <t>Podlahové vytápění</t>
  </si>
  <si>
    <t>736 34-2121</t>
  </si>
  <si>
    <t>Systémová deska - tvarovaná fólie s montážními výstupky pro podlahové vytápění, bez izolace h22</t>
  </si>
  <si>
    <t>292</t>
  </si>
  <si>
    <t>736 34-2122</t>
  </si>
  <si>
    <t>Systémová deska - tvarovaná fólie s montážními výstupky pro podlahové vytápění, bez izolace h30</t>
  </si>
  <si>
    <t>294</t>
  </si>
  <si>
    <t>736-1</t>
  </si>
  <si>
    <t>Dilatační pás pro podlahové vytápění - samolepicí</t>
  </si>
  <si>
    <t>296</t>
  </si>
  <si>
    <t>736-2</t>
  </si>
  <si>
    <t>Dilatační profil na systémové desky - samolepicí</t>
  </si>
  <si>
    <t>298</t>
  </si>
  <si>
    <t>736-3</t>
  </si>
  <si>
    <t>Ochranná hadice 25x20</t>
  </si>
  <si>
    <t>300</t>
  </si>
  <si>
    <t>736-4</t>
  </si>
  <si>
    <t>Plastifikátor 10kg (kanistr), uvažováno 0,2l na 1m2 při výšce potěru 50mm</t>
  </si>
  <si>
    <t>302</t>
  </si>
  <si>
    <t>736-5</t>
  </si>
  <si>
    <t>Montáž systému potrubí (položka č. 736-1 až 736-4)</t>
  </si>
  <si>
    <t>304</t>
  </si>
  <si>
    <t>736 34-3114</t>
  </si>
  <si>
    <t>Trubka PEX-AL-PEX pro rozvody topení, podlahové vytápění, kyslíková bariéra, bílá, D 16x2,0</t>
  </si>
  <si>
    <t>306</t>
  </si>
  <si>
    <t>736 34-3116</t>
  </si>
  <si>
    <t>Trubka PEX-AL-PEX pro rozvody topení, podlahové vytápění, kyslíková bariéra, bílá, D 18x2,0</t>
  </si>
  <si>
    <t>308</t>
  </si>
  <si>
    <t>733 19-0306.3</t>
  </si>
  <si>
    <t>Tlaková zkouška potrubí plastového do D 18x2,0</t>
  </si>
  <si>
    <t>310</t>
  </si>
  <si>
    <t>736 34-6913</t>
  </si>
  <si>
    <t>Adaptér pro trubky z PEX-AL-PEX - chrom. Připojení pro rozdělovače a armatury 18 x (16x2) mm</t>
  </si>
  <si>
    <t>312</t>
  </si>
  <si>
    <t>736 34-6914</t>
  </si>
  <si>
    <t>Adaptér pro trubky z PEX-AL-PEX - chrom. Připojení pro rozdělovače a armatury 18 x (18x2) mm</t>
  </si>
  <si>
    <t>314</t>
  </si>
  <si>
    <t>736-6</t>
  </si>
  <si>
    <t>Kompletní mosazný rozdělovač s automatickou regulací průtoku (dynamic balancing) s průtokoměry, kulovými kohouty, vypouštěním, odvzdušněním a držáky; 0,4 ÷ 2,6 l/min; 1" x 18 / 2 (2 okruhy)</t>
  </si>
  <si>
    <t>316</t>
  </si>
  <si>
    <t>736-7</t>
  </si>
  <si>
    <t>Kompletní mosazný rozdělovač s automatickou regulací průtoku (dynamic balancing) s průtokoměry, kulovými kohouty, vypouštěním, odvzdušněním a držáky; 0,4 ÷ 2,6 l/min; 1" x 18 / 3 (3 okruhy)</t>
  </si>
  <si>
    <t>318</t>
  </si>
  <si>
    <t>736-8</t>
  </si>
  <si>
    <t>Kompletní mosazný rozdělovač s automatickou regulací průtoku (dynamic balancing) s průtokoměry, kulovými kohouty, vypouštěním, odvzdušněním a držáky; 0,4 ÷ 2,6 l/min; 1" x 18 / 4 (4 okruhy)</t>
  </si>
  <si>
    <t>320</t>
  </si>
  <si>
    <t>736-9</t>
  </si>
  <si>
    <t>Kompletní mosazný rozdělovač s automatickou regulací průtoku (dynamic balancing) s průtokoměry, kulovými kohouty, vypouštěním, odvzdušněním a držáky; 0,4 ÷ 2,6 l/min; 1" x 18 / 6 (6 okruhy)</t>
  </si>
  <si>
    <t>322</t>
  </si>
  <si>
    <t>736-10</t>
  </si>
  <si>
    <t>Kompletní mosazný rozdělovač s automatickou regulací průtoku (dynamic balancing) s průtokoměry, kulovými kohouty, vypouštěním, odvzdušněním a držáky; 0,4 ÷ 2,6 l/min; 1" x 18 / 12 (12 okruhů)</t>
  </si>
  <si>
    <t>324</t>
  </si>
  <si>
    <t>736-11</t>
  </si>
  <si>
    <t>Skříň rozdělovačů pro zazdění - nové provedení, ocelová. B - 600 x 680÷730 x 110 ÷ 160 mm</t>
  </si>
  <si>
    <t>326</t>
  </si>
  <si>
    <t>736-12</t>
  </si>
  <si>
    <t>Skříň rozdělovačů pro zazdění - nové provedení, ocelová. C - 800 x 680÷730 x 110 ÷ 160 mm</t>
  </si>
  <si>
    <t>328</t>
  </si>
  <si>
    <t>736-13</t>
  </si>
  <si>
    <t>Skříň rozdělovačů pro zazdění - nové provedení, ocelová. D - 1000 x 680÷730 x 110 ÷ 160 mm</t>
  </si>
  <si>
    <t>330</t>
  </si>
  <si>
    <t>736-14</t>
  </si>
  <si>
    <t>Sestava s kulovými kohouty a mezikusem 110mm pro kalorimetr - 3/4"</t>
  </si>
  <si>
    <t>332</t>
  </si>
  <si>
    <t>736-15</t>
  </si>
  <si>
    <t>Sestava s kulovými kohouty a mezikusem 130mm pro kalorimetr - 1"</t>
  </si>
  <si>
    <t>334</t>
  </si>
  <si>
    <t>736-16</t>
  </si>
  <si>
    <t>Sestava s kulovými kohouty a filtrem - 1/2"</t>
  </si>
  <si>
    <t>336</t>
  </si>
  <si>
    <t>736-17</t>
  </si>
  <si>
    <t>Sestava s kulovými kohouty a filtrem - 3/4"</t>
  </si>
  <si>
    <t>338</t>
  </si>
  <si>
    <t>736-18</t>
  </si>
  <si>
    <t>Sestava s kulovými kohouty a filtrem - 1"</t>
  </si>
  <si>
    <t>340</t>
  </si>
  <si>
    <t>736-19</t>
  </si>
  <si>
    <t>Montáž podlahového rozdělovače/sběrače položka č. 736-6 až položka č. 736-18</t>
  </si>
  <si>
    <t>342</t>
  </si>
  <si>
    <t>736-20</t>
  </si>
  <si>
    <t xml:space="preserve">Elektronický měřič spotřeby tepla - kalorimetr DN 15.  Komunikace pomocí M-Bus + 2x impulzní vstup;  0.6 m3/h jmenovitý průtok, 110 mm, G 3/4"</t>
  </si>
  <si>
    <t>344</t>
  </si>
  <si>
    <t>736-21</t>
  </si>
  <si>
    <t xml:space="preserve">Elektronický měřič spotřeby tepla - kalorimetr DN 20.  Komunikace pomocí M-Bus + 2x impulzní vstup;  2,5 m3/h jmenovitý průtok, 130 mm, G 1"</t>
  </si>
  <si>
    <t>346</t>
  </si>
  <si>
    <t>736-22</t>
  </si>
  <si>
    <t>Speciální kulový ventil s jímkou pro teploměry DN15</t>
  </si>
  <si>
    <t>348</t>
  </si>
  <si>
    <t>736-23</t>
  </si>
  <si>
    <t>Speciální kulový ventil s jímkou pro teploměry DN20</t>
  </si>
  <si>
    <t>350</t>
  </si>
  <si>
    <t>736-24</t>
  </si>
  <si>
    <t>Šroubení Ms DN15 d-37mm</t>
  </si>
  <si>
    <t>352</t>
  </si>
  <si>
    <t>736-25</t>
  </si>
  <si>
    <t>Šroubení Ms DN20 d-46mm</t>
  </si>
  <si>
    <t>354</t>
  </si>
  <si>
    <t>736-26</t>
  </si>
  <si>
    <t>356</t>
  </si>
  <si>
    <t>736-27</t>
  </si>
  <si>
    <t>Parametrizace MT - nastavení primární adresy u osazeného modulu</t>
  </si>
  <si>
    <t>358</t>
  </si>
  <si>
    <t>736-28</t>
  </si>
  <si>
    <t>Vložení modulu do MT</t>
  </si>
  <si>
    <t>360</t>
  </si>
  <si>
    <t xml:space="preserve">Poznámka k položce:_x000d_
Podrobnosti např. viz. nabídka Enbra  1152400743</t>
  </si>
  <si>
    <t>736-22.1</t>
  </si>
  <si>
    <t>Montáž měření tepla položka č. 736-19 až položka č. 736-28</t>
  </si>
  <si>
    <t>362</t>
  </si>
  <si>
    <t>998 73-6204</t>
  </si>
  <si>
    <t>Přesun hmot pro podlahové vytápění, výšky do 36 m</t>
  </si>
  <si>
    <t>364</t>
  </si>
  <si>
    <t>767 99-5101</t>
  </si>
  <si>
    <t>Montáž atypických zámečnických konstrukcí hmotnosti do 5 kg</t>
  </si>
  <si>
    <t>366</t>
  </si>
  <si>
    <t>767-1</t>
  </si>
  <si>
    <t>Montáž typizovaných konstrukcí hmotnosti do 5 kg</t>
  </si>
  <si>
    <t>368</t>
  </si>
  <si>
    <t>767-2</t>
  </si>
  <si>
    <t xml:space="preserve">Materiál pro uložení a uchycení potrubí  - systémové typizované upevňovací prvky z Pz oceli - typizované prvky a šroubové spoje - objímky s protihluk. vložkami z profil. EPDM pryže - nosné profily s dostatečnou statickou únosností - vč. potřebného spojova</t>
  </si>
  <si>
    <t>370</t>
  </si>
  <si>
    <t xml:space="preserve">Materiál pro uložení a uchycení potrubí  - systémové typizované upevňovací prvky z Pz oceli - typizované prvky a šroubové spoje - objímky s protihluk. vložkami z profil. EPDM pryže - nosné profily s dostatečnou statickou únosností - vč. potřebného spojovacího a mont. materiálu - řezy a otvory zatřít zinkovým lakem</t>
  </si>
  <si>
    <t>767-3</t>
  </si>
  <si>
    <t xml:space="preserve">Pomocné ocelové konstrukce  - upevňovací prvky z černé oceli - nosné profily s dostatečnou statickou únosností - vč. potřebného kotvícího, spojovacího a mont. materiálu</t>
  </si>
  <si>
    <t>372</t>
  </si>
  <si>
    <t>998 76-7204</t>
  </si>
  <si>
    <t>Přesun hmot pro zámečnické konstrukce, výšky do 36 m</t>
  </si>
  <si>
    <t>374</t>
  </si>
  <si>
    <t>783</t>
  </si>
  <si>
    <t>Nátěry</t>
  </si>
  <si>
    <t>783 52-1100</t>
  </si>
  <si>
    <t>Základní jednonásobný syntetický nátěr zámečnických konstrukcí</t>
  </si>
  <si>
    <t>376</t>
  </si>
  <si>
    <t>783 52-2100</t>
  </si>
  <si>
    <t>Krycí jednonásobný syntetický standardní nátěr zámečnických konstrukcí</t>
  </si>
  <si>
    <t>378</t>
  </si>
  <si>
    <t>783 90-3811</t>
  </si>
  <si>
    <t>Odmaštění zámečnických konstrukcí vodou ředitelným odmašťovačem</t>
  </si>
  <si>
    <t>380</t>
  </si>
  <si>
    <t>783 90-4811</t>
  </si>
  <si>
    <t>Bezoplachové odrezivění zámečnických konstrukcí</t>
  </si>
  <si>
    <t>382</t>
  </si>
  <si>
    <t>814</t>
  </si>
  <si>
    <t>Bazénová technologie</t>
  </si>
  <si>
    <t>814-1</t>
  </si>
  <si>
    <t>Vícetrubkový titanový výměník tepla o výkonu 122kW pro slanou vodu; prim. průtok 4,6 m3/h, ztráta 0,211 bar; sek. průtok 19 m3/h, ztráta 0,126 bar</t>
  </si>
  <si>
    <t>384</t>
  </si>
  <si>
    <t>814-2</t>
  </si>
  <si>
    <t>Písková filtrace na 300kg písku, průměr 750mm, výška 1045mm</t>
  </si>
  <si>
    <t>386</t>
  </si>
  <si>
    <t>814-3</t>
  </si>
  <si>
    <t>Náplň do filtrace - kompozit (skleněné vlákno)</t>
  </si>
  <si>
    <t>388</t>
  </si>
  <si>
    <t>814-4</t>
  </si>
  <si>
    <t>Cela solinátoru, 120W, 230V, rozměry 270x220x115mm; plynový a mechanický senzor průtoku vč. pH sondy (0–14 ± 0,1 pH); teploty (0–100 ± 1 °C); volného chlóru (0–1000 ± 3 mV) a vodivosti (0–20000 ± 0,1 MS")</t>
  </si>
  <si>
    <t>390</t>
  </si>
  <si>
    <t>814-5</t>
  </si>
  <si>
    <t>Retenční nádrž o objemu 500l</t>
  </si>
  <si>
    <t>392</t>
  </si>
  <si>
    <t>814-6</t>
  </si>
  <si>
    <t>Retenční nádrž o objemu 1000l</t>
  </si>
  <si>
    <t>394</t>
  </si>
  <si>
    <t>814-7</t>
  </si>
  <si>
    <t>Bazénové čerpadlo na slanou vodu 19,2 m3/h, 750W, 230V, 10,5kg</t>
  </si>
  <si>
    <t>396</t>
  </si>
  <si>
    <t>814-8</t>
  </si>
  <si>
    <t>Nerezový bazénový protiproud, vodní rozprašovací tryska, 380V, 1300l/min/ 75m3/h</t>
  </si>
  <si>
    <t>398</t>
  </si>
  <si>
    <t>814-9</t>
  </si>
  <si>
    <t xml:space="preserve">Průchodka přes beton, materiál nerez délky 240mm AISI 316L. včetně trysky  DN25</t>
  </si>
  <si>
    <t>400</t>
  </si>
  <si>
    <t>814-10</t>
  </si>
  <si>
    <t>Průchodka pro bazénové osvětlení - délky 240 mm - AISI 316L</t>
  </si>
  <si>
    <t>402</t>
  </si>
  <si>
    <t>814-11</t>
  </si>
  <si>
    <t>Elektromagnetický solenoidový ventil DN25, 230V, bez napětí uzavřen pro dopouštění</t>
  </si>
  <si>
    <t>404</t>
  </si>
  <si>
    <t>814-12</t>
  </si>
  <si>
    <t>406</t>
  </si>
  <si>
    <t>814-13</t>
  </si>
  <si>
    <t>408</t>
  </si>
  <si>
    <t>814-14</t>
  </si>
  <si>
    <t>Dávkovací čerpadlo pH mínus</t>
  </si>
  <si>
    <t>410</t>
  </si>
  <si>
    <t>814-15</t>
  </si>
  <si>
    <t>PVC sací koš se zpětnou klapkou 75mm</t>
  </si>
  <si>
    <t>412</t>
  </si>
  <si>
    <t>814-16</t>
  </si>
  <si>
    <t>Kulový ventil PVC 50mm lepení/lepení</t>
  </si>
  <si>
    <t>414</t>
  </si>
  <si>
    <t>814-17</t>
  </si>
  <si>
    <t>Kulový ventil PVC 63mm lepení/lepení</t>
  </si>
  <si>
    <t>416</t>
  </si>
  <si>
    <t>814-18</t>
  </si>
  <si>
    <t>Elektronický teploměr včetně jímky</t>
  </si>
  <si>
    <t>418</t>
  </si>
  <si>
    <t>814-19</t>
  </si>
  <si>
    <t>Bazénová PVC trubka 50 mm</t>
  </si>
  <si>
    <t>420</t>
  </si>
  <si>
    <t>814-20</t>
  </si>
  <si>
    <t>Bazénová PVC trubka 63 mm</t>
  </si>
  <si>
    <t>422</t>
  </si>
  <si>
    <t>814-21</t>
  </si>
  <si>
    <t>Bazénová PVC trubka 75 mm</t>
  </si>
  <si>
    <t>424</t>
  </si>
  <si>
    <t>814-22</t>
  </si>
  <si>
    <t>Bazénová hadice poloohebná Flexi 75/65 mm</t>
  </si>
  <si>
    <t>426</t>
  </si>
  <si>
    <t>814-23</t>
  </si>
  <si>
    <t>Montáž bazénové technologie položka č. 814-1 až položka č. 814-22</t>
  </si>
  <si>
    <t>428</t>
  </si>
  <si>
    <t>998 73-6204.1</t>
  </si>
  <si>
    <t>Přesun hmot pro bazénovou technologii, výšky do 36 m</t>
  </si>
  <si>
    <t>430</t>
  </si>
  <si>
    <t>798</t>
  </si>
  <si>
    <t>Ostatní dodávky</t>
  </si>
  <si>
    <t>798 00-9001</t>
  </si>
  <si>
    <t>Lešení, montážní plošiny, těžká technika - jeřábové práce</t>
  </si>
  <si>
    <t>432</t>
  </si>
  <si>
    <t>798 00-9002</t>
  </si>
  <si>
    <t>Ozn. tras vedení se směrem toku a druhu média, rozměry a provedení dle ČSN 13 0072, upevnění lep.</t>
  </si>
  <si>
    <t>434</t>
  </si>
  <si>
    <t>798 00-9003</t>
  </si>
  <si>
    <t xml:space="preserve">Provedení ochranného pospojování a uzemnění dle požadavků ČSN, pospojovat například: vstupy do objektu, potrubí, provést překlenutí měřidel, u  přírub. armatur použít vějířové podložky, a další</t>
  </si>
  <si>
    <t>436</t>
  </si>
  <si>
    <t>798 00-9004</t>
  </si>
  <si>
    <t>Štítky popisné na zařízení - ML popisný systém (upínací těleso, šroub, deska 140x100)+ popisný štítek s textovým proužkem:</t>
  </si>
  <si>
    <t>438</t>
  </si>
  <si>
    <t>798 00-9005</t>
  </si>
  <si>
    <t>Uvedení do provozu, provozní zkoušky, výchozí revize</t>
  </si>
  <si>
    <t>440</t>
  </si>
  <si>
    <t>798 00-9006</t>
  </si>
  <si>
    <t>Protokolární zaškolení obsluhy</t>
  </si>
  <si>
    <t>442</t>
  </si>
  <si>
    <t>798 00-9007</t>
  </si>
  <si>
    <t>Dokumentace skutečného provedení díla, 2x tiskem, 2x digitálně na CD - formát dwg, pdf, doc, xls</t>
  </si>
  <si>
    <t>444</t>
  </si>
  <si>
    <t>798 00-9008</t>
  </si>
  <si>
    <t>Předávací dokumentace</t>
  </si>
  <si>
    <t>446</t>
  </si>
  <si>
    <t>798 00-9009</t>
  </si>
  <si>
    <t>Koordinace, účast na kontrolních dnech, kompletační činnost</t>
  </si>
  <si>
    <t>448</t>
  </si>
  <si>
    <t>798 00-9010</t>
  </si>
  <si>
    <t>Topná zkouška, po dohodě s investorem</t>
  </si>
  <si>
    <t>450</t>
  </si>
  <si>
    <t>798 00-9011</t>
  </si>
  <si>
    <t>Barevné funkční schéma se zasklením a zarámováním</t>
  </si>
  <si>
    <t>452</t>
  </si>
  <si>
    <t>798 00-9012</t>
  </si>
  <si>
    <t>Proplach potrubí</t>
  </si>
  <si>
    <t>454</t>
  </si>
  <si>
    <t>798 00-9013</t>
  </si>
  <si>
    <t>Naplnění potrubí upravenou vodou</t>
  </si>
  <si>
    <t>456</t>
  </si>
  <si>
    <t>798 00-9014</t>
  </si>
  <si>
    <t>VRN (elektrická energie, odpady, úklid)</t>
  </si>
  <si>
    <t>458</t>
  </si>
  <si>
    <t>798 00-9015</t>
  </si>
  <si>
    <t>Požární ucpávky</t>
  </si>
  <si>
    <t>460</t>
  </si>
  <si>
    <t>798 00-9016</t>
  </si>
  <si>
    <t>Doprava</t>
  </si>
  <si>
    <t>462</t>
  </si>
  <si>
    <t>798 00-9017</t>
  </si>
  <si>
    <t>Práce nezahrnuté v rozpočtu vzniklé během výstavby</t>
  </si>
  <si>
    <t>464</t>
  </si>
  <si>
    <t>02-05 - Zařízení vzduchotechniky a klimatizace</t>
  </si>
  <si>
    <t>Z1 - Zařízení č. 1 - Venkovní VRF jednotka</t>
  </si>
  <si>
    <t xml:space="preserve">    Z1-1 - Potrubí + izolace</t>
  </si>
  <si>
    <t xml:space="preserve">    Z1-2 - Centrální řízení</t>
  </si>
  <si>
    <t xml:space="preserve">    Z1-3 - Ostatní náklady - Pomocný materiál a práce</t>
  </si>
  <si>
    <t>Z2 - Zařízení č. 2 - Rekuperační jednotka pro dřík</t>
  </si>
  <si>
    <t xml:space="preserve">    Z2-1 - Potrubí + izolace</t>
  </si>
  <si>
    <t xml:space="preserve">    Z2-2 - Ostatní náklady - Pomocný materiál a práce</t>
  </si>
  <si>
    <t>Z3 - Zařízení č. 3 - Klimatizace m.č.1206</t>
  </si>
  <si>
    <t xml:space="preserve">    Z3-1 - Potrubí + izolace</t>
  </si>
  <si>
    <t xml:space="preserve">    Z3-2 - Ostatní náklady - Pomocný materiál a práce</t>
  </si>
  <si>
    <t>Z4 - Zařízení č. 4 - Větrání bazénu</t>
  </si>
  <si>
    <t xml:space="preserve">    Z4-1 - Potrubí + izolace</t>
  </si>
  <si>
    <t xml:space="preserve">    Z4-2 - Ostatní náklady - Pomocný materiál a práce</t>
  </si>
  <si>
    <t>Z5 - Zařízení č. 5 - Větrání obytných prostor v kopulové časti</t>
  </si>
  <si>
    <t xml:space="preserve">    Z5-1 - Potrubí + izolace</t>
  </si>
  <si>
    <t xml:space="preserve">    Z5-2 - Ostatní náklady - Pomocný materiál a práce</t>
  </si>
  <si>
    <t>Z6 - Zařízení č. 6 - Větrání hygienických prostor 1.NP,11.NP</t>
  </si>
  <si>
    <t xml:space="preserve">    Z6-1 - Potrubí + izolace</t>
  </si>
  <si>
    <t xml:space="preserve">    Z6-2 - Ostatní náklady - Pomocný materiál a práce</t>
  </si>
  <si>
    <t>Z7 - Zařízení č. 7 - Větrání hygienických prostor 2.NP - 8.NP</t>
  </si>
  <si>
    <t xml:space="preserve">    Z7-1 - Ostatní náklady - Pomocný materiál a práce</t>
  </si>
  <si>
    <t>Z8 - Zařízení č. 8 - Klimatizace pro 13.NP</t>
  </si>
  <si>
    <t xml:space="preserve">    Z8-1 - Potrubí + izolace</t>
  </si>
  <si>
    <t xml:space="preserve">    Z8-2 - Ostatní náklady - Pomocný materiál a práce</t>
  </si>
  <si>
    <t>Z9 - Zařízení č. 9 - Odvlhčovač bazénový</t>
  </si>
  <si>
    <t>Z10 - Zařízení č. 10 - Odvětrání technického podlaží</t>
  </si>
  <si>
    <t xml:space="preserve">    Z10-1 - Potrubí + izolace</t>
  </si>
  <si>
    <t xml:space="preserve">    Z10-2 - Ostatní náklady - Pomocný materiál a práce</t>
  </si>
  <si>
    <t>Z11 - Zařízení č. 11 - Větrání výtahové šachty - CHUC</t>
  </si>
  <si>
    <t xml:space="preserve">    Z11-1 - Potrubí + izolace</t>
  </si>
  <si>
    <t xml:space="preserve">    Z11-2 - Ostatní náklady - Pomocný materiál a práce</t>
  </si>
  <si>
    <t>Z12 - Zařízení č. 12 - Odvětrání prostoru 1.PP</t>
  </si>
  <si>
    <t xml:space="preserve">    Z12-1 - Potrubí + izolace</t>
  </si>
  <si>
    <t>Z12-2 - Ostatní náklady - Pomocný materiál a práce</t>
  </si>
  <si>
    <t>Z1</t>
  </si>
  <si>
    <t>Zařízení č. 1 - Venkovní VRF jednotka</t>
  </si>
  <si>
    <t>K01</t>
  </si>
  <si>
    <t>VRF - Venkovní klimatizační jednotka; Qch(48°C)=52,56 kW,Qt(-15°C)=46,24 kW; Pchl=15,45kW;Pt=10,09kW;COP 4,44W/W; SCOP 5,46Wh/Wh; rozměry 1240x1745x760mm; hmotnost 255kg; R410; GWP 2,087.5; 60,5dB; 3f, 380-415V, 50Hz</t>
  </si>
  <si>
    <t>H01</t>
  </si>
  <si>
    <t>Hydrokit středoteplotní; Qt(-15°C)=22,9kW; rozměr 520x631x330mm; hmotnost 33,7kg; R410; 26dB; 1f, 220-240V, 50Hz</t>
  </si>
  <si>
    <t>H02</t>
  </si>
  <si>
    <t>Hydrokit vysokoteplotní; Qt(-15°C)=11,85kW; rozměr 520x1080x330mm; hmotnost 57kg; R410; 44dB; 1f, 220-240V, 50Hz; P=4kW</t>
  </si>
  <si>
    <t>K11</t>
  </si>
  <si>
    <t>Distribuční box pro rekuperační jednotku - dřík</t>
  </si>
  <si>
    <t>K12</t>
  </si>
  <si>
    <t>Distribuční box pro hydroboxy a klimatizaci 12.NP</t>
  </si>
  <si>
    <t>Pol1</t>
  </si>
  <si>
    <t>Cu rozbočka max 44,8kW</t>
  </si>
  <si>
    <t>Pol2</t>
  </si>
  <si>
    <t>Cu rozbočka</t>
  </si>
  <si>
    <t>Pol3</t>
  </si>
  <si>
    <t>Pol4</t>
  </si>
  <si>
    <t>Montáž zařízení č. 1</t>
  </si>
  <si>
    <t>Z1-1</t>
  </si>
  <si>
    <t>Potrubí + izolace</t>
  </si>
  <si>
    <t>Pol5</t>
  </si>
  <si>
    <t>Předizolované chladivové Cu potrubí 12,7/ 22,3/ 28,58mm (1/2", 7/8" 1,1/8" ), vč. přechodek, tl. izolace min. 9mm, tl. stěny potrubí min. 0,813 mm.</t>
  </si>
  <si>
    <t>Pol6</t>
  </si>
  <si>
    <t>Předizolované chladivové Cu potrubí 9,52/ 12,7/ 15,88mm (3/8", 1/2", 5/8" ), vč. přechodek, tl. izolace min. 9mm, tl. stěny potrubí min. 0,813 mm.</t>
  </si>
  <si>
    <t>Pol7</t>
  </si>
  <si>
    <t>Předizolované chladivové Cu potrubí 9,52x15,88mm (3/8"x5/8"), vč. přechodek, tl. izolace min. 9mm, tl. stěny potrubí min. 0,813 mm.</t>
  </si>
  <si>
    <t>Pol8</t>
  </si>
  <si>
    <t>Předizolované chladivové Cu potrubí 9,52x22,3 mm (3/8"x7/8"), vč. přechodek, tl. izolace min. 9mm, tl. stěny potrubí min. 0,813 mm.</t>
  </si>
  <si>
    <t>Pol9</t>
  </si>
  <si>
    <t>Komunikační kabeláž 5x1,5mm2</t>
  </si>
  <si>
    <t>Pol10</t>
  </si>
  <si>
    <t>Montáž potrubí a izolací</t>
  </si>
  <si>
    <t>Z1-2</t>
  </si>
  <si>
    <t>Centrální řízení</t>
  </si>
  <si>
    <t>Pol11</t>
  </si>
  <si>
    <t>Komunikační modul včetně ModBus a Bacnet</t>
  </si>
  <si>
    <t>Pol12</t>
  </si>
  <si>
    <t>DryContact</t>
  </si>
  <si>
    <t>Pol13</t>
  </si>
  <si>
    <t>Elektronická deska</t>
  </si>
  <si>
    <t>Pol14</t>
  </si>
  <si>
    <t>Pol15</t>
  </si>
  <si>
    <t>Naprogramování</t>
  </si>
  <si>
    <t>Pol16</t>
  </si>
  <si>
    <t>Z1-3</t>
  </si>
  <si>
    <t>Ostatní náklady - Pomocný materiál a práce</t>
  </si>
  <si>
    <t>Pol17</t>
  </si>
  <si>
    <t>Spojovací/těsnící, montážní a podpěrný materiál</t>
  </si>
  <si>
    <t>Pol18</t>
  </si>
  <si>
    <t>Zkouška těsnosti, evidenční kniha, štítek</t>
  </si>
  <si>
    <t>Pol19</t>
  </si>
  <si>
    <t>Pol20</t>
  </si>
  <si>
    <t>998 72-8204</t>
  </si>
  <si>
    <t>Přesun hmot pro vzduchotechniku, výšky do 36 m</t>
  </si>
  <si>
    <t>Z2</t>
  </si>
  <si>
    <t>Zařízení č. 2 - Rekuperační jednotka pro dřík</t>
  </si>
  <si>
    <t>R01</t>
  </si>
  <si>
    <t>Přívodně (V = 850 m3/h, dp = 250 Pa) odvodní ((V =850 m3/h, dp = 350 Pa) vzduchotechnická jednotka ve vnitřním podstropním provedení s filtrací (přívod M5, odvod M5), zpětným získáváním tepla (deskový výměník), přímý výparnik Qch=6,6 kW, Qt= 7,4 kW (R410A</t>
  </si>
  <si>
    <t>Přívodně (V = 850 m3/h, dp = 250 Pa) odvodní ((V =850 m3/h, dp = 350 Pa) vzduchotechnická jednotka ve vnitřním podstropním provedení s filtrací (přívod M5, odvod M5), zpětným získáváním tepla (deskový výměník), přímý výparnik Qch=6,6 kW, Qt= 7,4 kW (R410A) ventilátory s EC motorem</t>
  </si>
  <si>
    <t>Pol21</t>
  </si>
  <si>
    <t>Kabelový nástěnný ovladač</t>
  </si>
  <si>
    <t>R01.1</t>
  </si>
  <si>
    <t>Tlumič hluku Ø250 mm, dl. 650 mm</t>
  </si>
  <si>
    <t>R01.2</t>
  </si>
  <si>
    <t>Protideštová fasádní žaluzie nasávací, 250x250 mm, napojení Ø250 mm, vč. sítě proti hmyzu</t>
  </si>
  <si>
    <t>R01.3</t>
  </si>
  <si>
    <t>Protideštová fasádní žaluzie výfuková, 250x250 mm, napojení Ø250 mm, vč. sítě proti hmyzu</t>
  </si>
  <si>
    <t>REG.x</t>
  </si>
  <si>
    <t>Regulátor variabilního průtoku, Ø100 mm, 0-100m3/h, vč. servopohonu, dle čidla CO2</t>
  </si>
  <si>
    <t>Poznámka k položce:_x000d_
Čidla Co2 - dodávka MaR</t>
  </si>
  <si>
    <t>DB1</t>
  </si>
  <si>
    <t>Podlahový průchozí box, Ø100/2x75 mm, atyp</t>
  </si>
  <si>
    <t>DB2</t>
  </si>
  <si>
    <t>Sestava: stěnový box, napojení 2 x Ø75 mm, stěnové koleno 90˚, stěnová mřížka 220x60 mm, atyp, hlíník, černá barva</t>
  </si>
  <si>
    <t>R01.4</t>
  </si>
  <si>
    <t>Odvodní talířový ventil kovový, černý, stěnový Ø100 mm</t>
  </si>
  <si>
    <t xml:space="preserve">Poznámka k položce:_x000d_
Podrobnosti viz. nabídka Systemair  0562-A-24-LL</t>
  </si>
  <si>
    <t>Pol22</t>
  </si>
  <si>
    <t>Montáž zařízení č. 2</t>
  </si>
  <si>
    <t>Z2-1</t>
  </si>
  <si>
    <t>Pol23</t>
  </si>
  <si>
    <t>Předizolované chladivové Cu potrubí 6,35x12,7mm (1/4"x1/2"), vč. přechodek, tl. izolace min. 9mm, tl. stěny potrubí min. 0,8 mm.</t>
  </si>
  <si>
    <t>Pol24</t>
  </si>
  <si>
    <t>Spiro potrubí z pozinkovaného plechu Ø 100, 80% tvarovek</t>
  </si>
  <si>
    <t>Pol25</t>
  </si>
  <si>
    <t>Spiro potrubí z pozinkovaného plechu Ø 225, 30% tvarovek</t>
  </si>
  <si>
    <t>Pol26</t>
  </si>
  <si>
    <t>Spiro potrubí z pozinkovaného plechu Ø 250, 30% tvarovek</t>
  </si>
  <si>
    <t>Pol27</t>
  </si>
  <si>
    <t>Flexibilní PE potrubí s hladkým vnitřním povrchem a antibakteriální úpravou75mm/63mm</t>
  </si>
  <si>
    <t>Pol28</t>
  </si>
  <si>
    <t>Kaučuková izolace tl. 19mm s Al polepem</t>
  </si>
  <si>
    <t>Poznámka k položce:_x000d_
Podrobnosti např. viz. nabídka Elektrodesign</t>
  </si>
  <si>
    <t>Pol29</t>
  </si>
  <si>
    <t>Tepelná izolace z minerální vlny v rohožích bez povrchové úpravy; použití od -40°C do +105°C; součinitel tepelné vodivosti 0,038 W/m.K.; tloušťka 80 mm; oplechování pozink plechem, spoje oplechování utěsnit stále pružným tmelem proti dofuzi vlhkosti s fak</t>
  </si>
  <si>
    <t>Tepelná izolace z minerální vlny v rohožích bez povrchové úpravy; použití od -40°C do +105°C; součinitel tepelné vodivosti 0,038 W/m.K.; tloušťka 80 mm; oplechování pozink plechem, spoje oplechování utěsnit stále pružným tmelem proti dofuzi vlhkosti s faktorem difuzního odporu mý&gt;7000</t>
  </si>
  <si>
    <t>Pol30</t>
  </si>
  <si>
    <t>Z2-2</t>
  </si>
  <si>
    <t>Pol31</t>
  </si>
  <si>
    <t>Pol32</t>
  </si>
  <si>
    <t>Z3</t>
  </si>
  <si>
    <t>Zařízení č. 3 - Klimatizace m.č.1206</t>
  </si>
  <si>
    <t>Vnitřní klimatizační jednotka zavěšená pod stropem, v kruhovém tvaru, Qch= 10,6 kW, Qt=11,9 kW, V= 27 m3/min 1, 220-240, 50, průměr 1050 mm</t>
  </si>
  <si>
    <t>Poznámka k položce:_x000d_
vč. krycího panelu a čerpadla kondenzátu_x000d_
Podrobnosti např. viz. nabídka Climart 124016</t>
  </si>
  <si>
    <t>Pol33</t>
  </si>
  <si>
    <t>Montáž zařízení č. 3</t>
  </si>
  <si>
    <t>Z3-1</t>
  </si>
  <si>
    <t>Pol34</t>
  </si>
  <si>
    <t>Předizolované chladivové Cu potrubí 9,52x15.88mm (3/8"x5/8"), vč. přechodek, tl. izolace min. 9mm, tl. stěny potrubí min. 0,8mm.</t>
  </si>
  <si>
    <t>Pol35</t>
  </si>
  <si>
    <t>Z3-2</t>
  </si>
  <si>
    <t>Pol36</t>
  </si>
  <si>
    <t>Pol37</t>
  </si>
  <si>
    <t>Z4</t>
  </si>
  <si>
    <t>Zařízení č. 4 - Větrání bazénu</t>
  </si>
  <si>
    <t>R02</t>
  </si>
  <si>
    <t>Větrací jednotka se speciální povrchovou úpravou pro slané prostředí Vp= 600m3/h, Vo=600m3/h, Vc=1300m3/h, 250 Pa. Fliltry G4,F7, protiproudý rekuperační výměník, účinost 93%. Nízkoteplotní teplovodní ohřívač, ventilátory s EC motory.</t>
  </si>
  <si>
    <t>Poznámka k položce:_x000d_
vč.venkovního čidla teploty</t>
  </si>
  <si>
    <t>Pol38</t>
  </si>
  <si>
    <t>Nerezový podstavec 200mm</t>
  </si>
  <si>
    <t>Pol39</t>
  </si>
  <si>
    <t>Dotykový barevný ovládací panel</t>
  </si>
  <si>
    <t>Pol40</t>
  </si>
  <si>
    <t>Čidlo relativní vlhkosti, prostorové</t>
  </si>
  <si>
    <t>Pol41</t>
  </si>
  <si>
    <t>Směšovací uzel</t>
  </si>
  <si>
    <t>Pol42</t>
  </si>
  <si>
    <t>Poznámka k položce:_x000d_
Podrobnosti např. viz. nabídka Atrea Na59737 / Z78214 / 0 / R</t>
  </si>
  <si>
    <t>R02.1</t>
  </si>
  <si>
    <t>Tlumič hluku kruhový, Ø 200, dl. 600 mm</t>
  </si>
  <si>
    <t>R02.2</t>
  </si>
  <si>
    <t xml:space="preserve">Uzavírací klapka manuální, nerez provedení,  Ø 200</t>
  </si>
  <si>
    <t>R02.3</t>
  </si>
  <si>
    <t xml:space="preserve">Uzavírací klapka manuální, nerez provedení,  Ø 160</t>
  </si>
  <si>
    <t>R02.4</t>
  </si>
  <si>
    <t>Štěrbina odvodní vč. plenum boxu, materiálové provedení vhodné do vlhkého prostoru se slanou vodou. Šířka 1000 mm, počet lamel 5 ks, Vo=590 -1000 m3/h, napojení Ø 225, atyp</t>
  </si>
  <si>
    <t>R02.5</t>
  </si>
  <si>
    <t>Výfuková/nasávací protideštová žaluzie Ø 200 mm</t>
  </si>
  <si>
    <t>Poznámka k položce:_x000d_
vč. síta proti hmyzu</t>
  </si>
  <si>
    <t>Pol43</t>
  </si>
  <si>
    <t>Montáž zařízení č. 4</t>
  </si>
  <si>
    <t>Z4-1</t>
  </si>
  <si>
    <t>Pol44</t>
  </si>
  <si>
    <t>Spiro potrubí z pozinkovaného plechu Ø 200, 30% tvarovek</t>
  </si>
  <si>
    <t>Pol45</t>
  </si>
  <si>
    <t xml:space="preserve">Potrubí z korozivzdorné oceli  Ø 200, 10% tvarovek</t>
  </si>
  <si>
    <t>Pol46</t>
  </si>
  <si>
    <t xml:space="preserve">Perforované potrubí z korozivzdorné oceli  Ø 160, 30% tvarovek, perforace dvouřadá Vp=600 m3/h</t>
  </si>
  <si>
    <t>Pol47</t>
  </si>
  <si>
    <t>Z4-2</t>
  </si>
  <si>
    <t>Pol48</t>
  </si>
  <si>
    <t>Z5</t>
  </si>
  <si>
    <t>Zařízení č. 5 - Větrání obytných prostor v kopulové časti</t>
  </si>
  <si>
    <t>R03</t>
  </si>
  <si>
    <t>Přívodně (V = 450 m3/h, dp = 150 Pa) odvodní ((V =450 m3/h, dp = 250 Pa) vzduchotechnická jednotka ve vnitřním podstropním provedení s filtrací (přívod M5, odvod M5), zpětným získáváním tepla (deskový protiproudý rekuperátor), ventilátory s EC motorem</t>
  </si>
  <si>
    <t>R03.1</t>
  </si>
  <si>
    <t>R03.2</t>
  </si>
  <si>
    <t>Talířový ventil Ø 100, plast, černá barva</t>
  </si>
  <si>
    <t>R03.3</t>
  </si>
  <si>
    <t>Talířový ventil Ø 100, kovový, černá barva</t>
  </si>
  <si>
    <t>R03.4</t>
  </si>
  <si>
    <t>Talířový ventil Ø 125, plast, černá barva</t>
  </si>
  <si>
    <t>R03.5</t>
  </si>
  <si>
    <t>Talířový ventil Ø 125, kovový, černá barva</t>
  </si>
  <si>
    <t>R03.6</t>
  </si>
  <si>
    <t>Požární talířový ventil Ø 150 mm, stěnový</t>
  </si>
  <si>
    <t>R03.7</t>
  </si>
  <si>
    <t>Podlahový průchozí box, Ø125/2x75 mm, atyp</t>
  </si>
  <si>
    <t>R03.8</t>
  </si>
  <si>
    <t>Stěnový box, napojení 2 x Ø75 mm, stěnové koleno 90˚, stěnová mřížka 220x60 mm, atyp, hlíník, černá barva</t>
  </si>
  <si>
    <t>Pol49</t>
  </si>
  <si>
    <t>Montáž zařízení č. 5</t>
  </si>
  <si>
    <t>Z5-1</t>
  </si>
  <si>
    <t>Pol50</t>
  </si>
  <si>
    <t xml:space="preserve">Ohebná AL hadice s kostrou z ocelového drátu , s tepelnou a hlukovou izolací  z vrstvy  minerální vaty tl. 25mm   -  Sonoflex MO 102</t>
  </si>
  <si>
    <t>Pol51</t>
  </si>
  <si>
    <t xml:space="preserve">Ohebná AL hadice s kostrou z ocelového drátu , s tepelnou a hlukovou izolací  z vrstvy  minerální vaty tl. 25mm   -  Sonoflex MO 127</t>
  </si>
  <si>
    <t>Pol52</t>
  </si>
  <si>
    <t>Spiro potrubí z pozinkovaného plechu Ø 100, 30% tvarovek</t>
  </si>
  <si>
    <t>Pol53</t>
  </si>
  <si>
    <t>Spiro potrubí z pozinkovaného plechu Ø 125, 30% tvarovek</t>
  </si>
  <si>
    <t>Pol54</t>
  </si>
  <si>
    <t xml:space="preserve">Izolovaný prostup střešní konstrukcí, potrubí   Ø200 mm + tepelná izolace 80mm + oplechování. Délka 1 000 mm</t>
  </si>
  <si>
    <t>R03.8.1</t>
  </si>
  <si>
    <t>Výfukové/nasávací koleno 135 st. Ø 200</t>
  </si>
  <si>
    <t>Pol55</t>
  </si>
  <si>
    <t>Z5-2</t>
  </si>
  <si>
    <t>Pol56</t>
  </si>
  <si>
    <t>Z6</t>
  </si>
  <si>
    <t>Zařízení č. 6 - Větrání hygienických prostor 1.NP,11.NP</t>
  </si>
  <si>
    <t>R04, R05, R13</t>
  </si>
  <si>
    <t>Sestava lokální rekuperační jednotky, Vzzt=40m3/h, střídavý přívod i odvod. Vo=90 m3/h , průměr teleskopického tubusu 160 mm, tl.zdi 450 mm. Párová aplikace; včetně čidla vlhkost, filtru G3,teleskopického tubusu, keramického výměníku,ventilátoru, vnitřníh</t>
  </si>
  <si>
    <t>Sestava lokální rekuperační jednotky, Vzzt=40m3/h, střídavý přívod i odvod. Vo=90 m3/h , průměr teleskopického tubusu 160 mm, tl.zdi 450 mm. Párová aplikace; včetně čidla vlhkost, filtru G3,teleskopického tubusu, keramického výměníku,ventilátoru, vnitřního krytu a vnějšího krytu</t>
  </si>
  <si>
    <t>R04.1</t>
  </si>
  <si>
    <t xml:space="preserve">Přepouštěcí sestava Ø200 mm; 2x ventilační mřížka Ø200 mm, černá, spiro  Ø200 mm, délka 350 mm</t>
  </si>
  <si>
    <t>R13.01</t>
  </si>
  <si>
    <t>Pol57</t>
  </si>
  <si>
    <t>Montáž zařízení č. 6</t>
  </si>
  <si>
    <t>Z6-1</t>
  </si>
  <si>
    <t>Pol58</t>
  </si>
  <si>
    <t>Spiro potrubí z pozinkovaného plechu Ø 160, 30% tvarovek</t>
  </si>
  <si>
    <t>Pol59</t>
  </si>
  <si>
    <t>Z6-2</t>
  </si>
  <si>
    <t>Pol60</t>
  </si>
  <si>
    <t>Z7</t>
  </si>
  <si>
    <t>Zařízení č. 7 - Větrání hygienických prostor 2.NP - 8.NP</t>
  </si>
  <si>
    <t>R06-R12</t>
  </si>
  <si>
    <t>Lokální rekuperační jednotka (sestava), Vzzt=30m3/h, souběžný přívod i odvod. Režim odtahu III. stupeň Vo=60m3/h , průměr teleskopického tubusu 160 mm, délka 450 mm; včetně čidla vlhkost, filtru na přívodu, filtru na odvodu, teleskopického ventilu a keram</t>
  </si>
  <si>
    <t>Lokální rekuperační jednotka (sestava), Vzzt=30m3/h, souběžný přívod i odvod. Režim odtahu III. stupeň Vo=60m3/h , průměr teleskopického tubusu 160 mm, délka 450 mm; včetně čidla vlhkost, filtru na přívodu, filtru na odvodu, teleskopického ventilu a keramického výměníku, ventilátoru , vnitřního krytu a vnějšího krytu</t>
  </si>
  <si>
    <t>Pol61</t>
  </si>
  <si>
    <t>Montáž zařízení č. 7</t>
  </si>
  <si>
    <t>Z7-1</t>
  </si>
  <si>
    <t>Pol62</t>
  </si>
  <si>
    <t>Z8</t>
  </si>
  <si>
    <t>Zařízení č. 8 - Klimatizace pro 13.NP</t>
  </si>
  <si>
    <t>K09</t>
  </si>
  <si>
    <t>Split klimatizace, chladící výkon 3,5 kW, vnitřní jednotka nástěnná, vzduchový výkon 450 m3/h</t>
  </si>
  <si>
    <t>Pol63</t>
  </si>
  <si>
    <t xml:space="preserve">Příslušenství k  jednotce: čerpadlo pro odvod kondenátu, kabelový ovladač</t>
  </si>
  <si>
    <t>K10</t>
  </si>
  <si>
    <t>K02</t>
  </si>
  <si>
    <t>Venkovní kondenzační jednotka Multi-split, chladící výkon 6,5 kW, 230V</t>
  </si>
  <si>
    <t>Pol64</t>
  </si>
  <si>
    <t>Montážní rám na osazení venkovní jednotky</t>
  </si>
  <si>
    <t>Pol65</t>
  </si>
  <si>
    <t>Montáž zařízení č. 8</t>
  </si>
  <si>
    <t>Z8-1</t>
  </si>
  <si>
    <t>Pol66</t>
  </si>
  <si>
    <t>Předizolované chladivové Cu potrubí 6,35x9,52mm (1/4"x3/8"), vč. přechodek, tl. izolace min. 9mm, tl. stěny potrubí min. 0,8mm.</t>
  </si>
  <si>
    <t>Pol67</t>
  </si>
  <si>
    <t>Z8-2</t>
  </si>
  <si>
    <t>Pol68</t>
  </si>
  <si>
    <t>Pol69</t>
  </si>
  <si>
    <t>Pol70</t>
  </si>
  <si>
    <t>Plastová chránička pro vedení Cu potrubí a kominikačního kabelu v exteriéru Ø 100 mm</t>
  </si>
  <si>
    <t>Z9</t>
  </si>
  <si>
    <t>Zařízení č. 9 - Odvlhčovač bazénový</t>
  </si>
  <si>
    <t>R14</t>
  </si>
  <si>
    <t>Nástěný odvlhčovač, V=450 m3/h, odvlhčení 52 l/den, tepelný výkon 2,2 kW, elektro 230V, 0,93 kW, odvod kondenzátu Ø16 mm</t>
  </si>
  <si>
    <t>Pol71</t>
  </si>
  <si>
    <t>Montáž zařízení č. 9</t>
  </si>
  <si>
    <t>Z10</t>
  </si>
  <si>
    <t>Zařízení č. 10 - Odvětrání technického podlaží</t>
  </si>
  <si>
    <t>R15</t>
  </si>
  <si>
    <t>Odtahový potrubní ventilátor do kuhového potrubí, Vo=230 m3/h, tl. ztráta 60 Pa, Ø125 mm</t>
  </si>
  <si>
    <t>Pol72</t>
  </si>
  <si>
    <t>Spojovací manžeta</t>
  </si>
  <si>
    <t>R15.1</t>
  </si>
  <si>
    <t>Zpětná klapka samočinná Ø125 mm</t>
  </si>
  <si>
    <t>R15.2</t>
  </si>
  <si>
    <t>Ochranná mřížka Ø125 mm</t>
  </si>
  <si>
    <t>R15.3</t>
  </si>
  <si>
    <t>Protideštová žaluzie fasádní 125x125mm</t>
  </si>
  <si>
    <t>Poznámka k položce:_x000d_
Podrobnosti např. viz. nabídka Elektrodesign N03AY400072</t>
  </si>
  <si>
    <t>Pol73</t>
  </si>
  <si>
    <t>Montáž zařízení č. 10</t>
  </si>
  <si>
    <t>Z10-1</t>
  </si>
  <si>
    <t>Pol74</t>
  </si>
  <si>
    <t>Z10-2</t>
  </si>
  <si>
    <t>Pol75</t>
  </si>
  <si>
    <t>Z11</t>
  </si>
  <si>
    <t>Zařízení č. 11 - Větrání výtahové šachty - CHUC</t>
  </si>
  <si>
    <t>R16</t>
  </si>
  <si>
    <t>Přívodní potrubní ventilátor do kuhového potrubí, Vo=1500 m3/h, tl. ztráta 60 Pa, Ø250 mm</t>
  </si>
  <si>
    <t>Pol76</t>
  </si>
  <si>
    <t>Příslušenstí pro regulaci přívodního ventilátoru, kontakt pro řízení MaR</t>
  </si>
  <si>
    <t>Pol77</t>
  </si>
  <si>
    <t>R16.1</t>
  </si>
  <si>
    <t>Zpětná klapka samočinná Ø250 mm</t>
  </si>
  <si>
    <t>R16.2</t>
  </si>
  <si>
    <t>Ventilační mřížka 250x250mm</t>
  </si>
  <si>
    <t>R16.3</t>
  </si>
  <si>
    <t>Přetlaková fasádní žaluzie 300x300 mm, 750m3/h, 25 Pa</t>
  </si>
  <si>
    <t>R16.5</t>
  </si>
  <si>
    <t>Koleno 90 st, na přírubu, Ø250 mm, materiál nerezová ocel</t>
  </si>
  <si>
    <t>-390608421</t>
  </si>
  <si>
    <t>R16.5.1</t>
  </si>
  <si>
    <t>Rovné potrubí, na přírubu, Ø250 mm, materiál nerezová ocel, dl. 1250</t>
  </si>
  <si>
    <t>968030800</t>
  </si>
  <si>
    <t>R16.5.2</t>
  </si>
  <si>
    <t>Síto proti hmyzu, nerez, Ø250 mm</t>
  </si>
  <si>
    <t>115820321</t>
  </si>
  <si>
    <t>R16.5.3</t>
  </si>
  <si>
    <t>Čelní krycí deska tl. 6mm, nerez, s manžetou a těsněním, se šroubením 9 x D10, Ø250 mm</t>
  </si>
  <si>
    <t>1484767873</t>
  </si>
  <si>
    <t>R16.5.4</t>
  </si>
  <si>
    <t>Typový těsnící prostup na přírubu, nerez, Ø250 mm</t>
  </si>
  <si>
    <t>557201924</t>
  </si>
  <si>
    <t>Pol78</t>
  </si>
  <si>
    <t>Montáž zařízení č. 11</t>
  </si>
  <si>
    <t>Z11-1</t>
  </si>
  <si>
    <t>Pol79</t>
  </si>
  <si>
    <t>Přechod Ø250 mm/ 250x250 mm</t>
  </si>
  <si>
    <t>Pol80</t>
  </si>
  <si>
    <t>Pozinkované čtyřhranné potrubí do obvodu 1000 mm</t>
  </si>
  <si>
    <t>Pol81</t>
  </si>
  <si>
    <t>Z11-2</t>
  </si>
  <si>
    <t>Pol82</t>
  </si>
  <si>
    <t>Z12</t>
  </si>
  <si>
    <t>Zařízení č. 12 - Odvětrání prostoru 1.PP</t>
  </si>
  <si>
    <t>R17</t>
  </si>
  <si>
    <t>R17.1</t>
  </si>
  <si>
    <t>R17.2</t>
  </si>
  <si>
    <t>Talířový ventil kovový, odvodní Ø125 mm, vč. montážního rámečku</t>
  </si>
  <si>
    <t>Pol83</t>
  </si>
  <si>
    <t>Ventilační mřížka Ø125 mm, kovová</t>
  </si>
  <si>
    <t>Pol84</t>
  </si>
  <si>
    <t>Protideštová fasádní žaluzie, Ø 125 mm, 125x125 mm</t>
  </si>
  <si>
    <t>R17.3</t>
  </si>
  <si>
    <t>Uzavírací klapka Ø125 mm, ovládaná servopohonem</t>
  </si>
  <si>
    <t>Pol85</t>
  </si>
  <si>
    <t>Servopohon</t>
  </si>
  <si>
    <t>Poznámka k položce:_x000d_
Podrobnosti např. viz. nabídka Systemair 0562-A-24-LL</t>
  </si>
  <si>
    <t>R17.5.1</t>
  </si>
  <si>
    <t>Koleno 90 st, na přírubu, Ø125 mm, materiál nerezová ocel</t>
  </si>
  <si>
    <t>2025077242</t>
  </si>
  <si>
    <t>R17.5.2</t>
  </si>
  <si>
    <t>Rovné potrubá, na přírubu, Ø125 mm, materiál nerezová ocel, dl. 1250</t>
  </si>
  <si>
    <t>632883983</t>
  </si>
  <si>
    <t>R17.5.3</t>
  </si>
  <si>
    <t>Síto proti hmyzu, nerez, Ø125 mm</t>
  </si>
  <si>
    <t>-2099778728</t>
  </si>
  <si>
    <t>R17.5.4</t>
  </si>
  <si>
    <t>Čelní krycí deska tl. 6mm, nerez, s manžetou a těsněním, se šroubením 9 x D10, Ø125 mm</t>
  </si>
  <si>
    <t>-50955880</t>
  </si>
  <si>
    <t>R17.5.5</t>
  </si>
  <si>
    <t>Typový těsnící prostup na přírubu, nerez, Ø125 mm</t>
  </si>
  <si>
    <t>842981343</t>
  </si>
  <si>
    <t>Pol86</t>
  </si>
  <si>
    <t>Montáž zařízení č. 12</t>
  </si>
  <si>
    <t>Z12-1</t>
  </si>
  <si>
    <t>Pol87</t>
  </si>
  <si>
    <t>Z12-2</t>
  </si>
  <si>
    <t>Pol88</t>
  </si>
  <si>
    <t>Zaregulování VZT vč. protokolu</t>
  </si>
  <si>
    <t>798 00-9015.1</t>
  </si>
  <si>
    <t>02-06 - Zařízení elektronické komunikace - Slaboprod a měření a regulace</t>
  </si>
  <si>
    <t>D1 - Příprava kabelových tras, montáž + dodávka</t>
  </si>
  <si>
    <t>D2 - Řídící systém objektu</t>
  </si>
  <si>
    <t>D3 - Periferie meření a regulace</t>
  </si>
  <si>
    <t>D4 - Periferie elektroinstalace</t>
  </si>
  <si>
    <t>D5 - Montážní materiál</t>
  </si>
  <si>
    <t>D6 - Rozvod univerzální kabeláže</t>
  </si>
  <si>
    <t>D7 - Datový rozvacděč</t>
  </si>
  <si>
    <t>D8 - HZS</t>
  </si>
  <si>
    <t>Příprava kabelových tras, montáž + dodávka</t>
  </si>
  <si>
    <t>001</t>
  </si>
  <si>
    <t>Průraz zdivem z tvrdě pál.cihl, stř. tvrd.kamene, tl. 15cm</t>
  </si>
  <si>
    <t>002</t>
  </si>
  <si>
    <t>Průraz zdivem z tvrdě pál.cihl, stř. tvrd.kamene, tl. 30cm</t>
  </si>
  <si>
    <t>003</t>
  </si>
  <si>
    <t>Krabice přístrojová D68 pod omítku vč. vysekání lůžka (mont. vč. mat.)</t>
  </si>
  <si>
    <t>004</t>
  </si>
  <si>
    <t>Vyvrtání otvorů pro elektroinstalační krabice ve stěnách z cihel hloubky do 6 cm</t>
  </si>
  <si>
    <t>005</t>
  </si>
  <si>
    <t>Vysekání rýh ve zdi cihelné 3 x 3 cm</t>
  </si>
  <si>
    <t>006</t>
  </si>
  <si>
    <t>Vysekání rýh ve zdi cihelné 3 x 7 cm</t>
  </si>
  <si>
    <t>007</t>
  </si>
  <si>
    <t>Ucpávka prostupu pěna kabelového svazku otvorem D 160 mm zaplnění prostupu kabely ze 60% stěnou tl 150 mm požární odolnost EI 60</t>
  </si>
  <si>
    <t>008</t>
  </si>
  <si>
    <t>Trubka ohebná, PVC pod omítkou 16 mm (mont. vč. mat.)</t>
  </si>
  <si>
    <t>009</t>
  </si>
  <si>
    <t>Trubka ohebná, PVC pod omítkou 23 mm (mont. vč. mat.)</t>
  </si>
  <si>
    <t>010</t>
  </si>
  <si>
    <t>Trubka ohebná, PVC pod omítkou 29 mm (mont. vč. mat.)</t>
  </si>
  <si>
    <t>011</t>
  </si>
  <si>
    <t>Trubka ohebná, PVC pod omítkou 32 mm (mont. vč. mat.)</t>
  </si>
  <si>
    <t>012</t>
  </si>
  <si>
    <t>tr tuhá d25 PVC</t>
  </si>
  <si>
    <t>013</t>
  </si>
  <si>
    <t>tr tuhá d32 PVC</t>
  </si>
  <si>
    <t>014</t>
  </si>
  <si>
    <t>ocelový kabelový žlab 62/50 včetně závěsů a noníků(záv. tyč, kotva, nosník rozteč 2m)</t>
  </si>
  <si>
    <t>015</t>
  </si>
  <si>
    <t>nosný, podružný a režijní materiál</t>
  </si>
  <si>
    <t>Řídící systém objektu</t>
  </si>
  <si>
    <t>016</t>
  </si>
  <si>
    <t xml:space="preserve">Miniserver, Centrální jednotka pro řízení inteligentní elektroinstalace v domácnosti, firmách či pro speciální projekty automatizace. 8 digitálních výstupů, 8 digitálních vstupů 24 V DC, 4 analogové vstupy 0-10 V, Loxone Link rozhraní (až 30 Extensionů), </t>
  </si>
  <si>
    <t>Miniserver, Centrální jednotka pro řízení inteligentní elektroinstalace v domácnosti, firmách či pro speciální projekty automatizace. 8 digitálních výstupů, 8 digitálních vstupů 24 V DC, 4 analogové vstupy 0-10 V, Loxone Link rozhraní (až 30 Extensionů), Loxone Tree rozhraní (až 50 Tree zařízení), LAN rozhraní (IPv4/IPv6, SSL, 100Mbps), Napájení 19,2–30 V DC (PELV), Upevnění na DIN lištu (9 pozic) Webový server součástí (nepotřebuje cloud)</t>
  </si>
  <si>
    <t>017</t>
  </si>
  <si>
    <t>modul linkového rozhraní - umožňuje integraci zařízení (senzory, aktory, osvětlení ) na technologii Tree.Na jednu Tree větev je možné připojit až 50 zařízení. Maximální délka kabeláže je 500m</t>
  </si>
  <si>
    <t>018</t>
  </si>
  <si>
    <t xml:space="preserve">modul digitálních vstupů - umožňuje integrovat 20 digitálních vstupů,  20 digitálních vstupů, úspora místa (pouze 2 DIN pozice), pro tlačítka, přepínače a nejrůznější senzory, frekvenční čítač signálů do 250 Hz</t>
  </si>
  <si>
    <t>019</t>
  </si>
  <si>
    <t>modul analogových výstupů - 4 analogové výstupy (0-10 V, max. 20 mA), kompaktní provedení: 2 pozice</t>
  </si>
  <si>
    <t>020</t>
  </si>
  <si>
    <t>modul analogových vstupů - 4 analogové napěťové vstupy (0-10V) nebo 4 digitální vstupy, 4 analogové proudové vstupy (0/4-20mA), kompaktní provedení: 2 pozice</t>
  </si>
  <si>
    <t>021</t>
  </si>
  <si>
    <t>modul M-Bus - Umožňuje odečet až 30 zařízení M-Bus, jako jsou měřiče plynu, vody nebo energie. Odečtené hodnoty lze použít pro řízení spotřeby energie, sběr dat o spotřebě a mnoho dalšího.</t>
  </si>
  <si>
    <t>022</t>
  </si>
  <si>
    <t>Rozhraní RS485 - rozhraní pro přenos dat, 1 × RS485 rozhraní, Rozměry: 35,5 × 88 × 57 mm (2 pozice v rozvaděči), Napájení: 24 V DC, Spotřeba energie: 30 mA</t>
  </si>
  <si>
    <t>023</t>
  </si>
  <si>
    <t xml:space="preserve">Audioserver,Komunikace s Miniserverem, Přístup k hudbě na síti, 100Mbps, IPv4/IPv6, SSL,Hudební formáty (sdílení v síti, USB, SD karta), 4x výstup zesilovače,  4 … 8Ω, 20 Hz … 20 kHz, Max. Špičkový výkon, 50 W na kanál, Max. Výkon RMS 18 W na kanál, Typ: </t>
  </si>
  <si>
    <t xml:space="preserve">Audioserver,Komunikace s Miniserverem, Přístup k hudbě na síti, 100Mbps, IPv4/IPv6, SSL,Hudební formáty (sdílení v síti, USB, SD karta), 4x výstup zesilovače,  4 … 8Ω, 20 Hz … 20 kHz, Max. Špičkový výkon, 50 W na kanál, Max. Výkon RMS 18 W na kanál, Typ: Třída D, pro připojení až 10 Stereo Extensions, Napájení 18–26 V DC</t>
  </si>
  <si>
    <t>024</t>
  </si>
  <si>
    <t>Stereo Extension, 2 výstupy zesilovače (provoz ve stereo nebo stereo downmixu nebo jako SPDIF výstup), Montáž na DIN lištu (2 pozice TE), Napájení 18–26 V DC, Spotřeba v klidovém režimu pouze 0,91 W</t>
  </si>
  <si>
    <t>025</t>
  </si>
  <si>
    <t xml:space="preserve">ovládací relé pro rolety a okna, linkové  - 2 Digitální výstupy (bezpotenciální se společným vstupem), 250VAC 10A při cos φ = 1 nebo, 30VDC 10A, celková zátěž max. 12A, Ideální pro řízení žaluzií, rolet i markýz (rozeznání koncových poloh),Kompaktní prove</t>
  </si>
  <si>
    <t xml:space="preserve">ovládací relé pro rolety a okna, linkové  - 2 Digitální výstupy (bezpotenciální se společným vstupem), 250VAC 10A při cos φ = 1 nebo, 30VDC 10A, celková zátěž max. 12A, Ideální pro řízení žaluzií, rolet i markýz (rozeznání koncových poloh),Kompaktní provedení: 42 × 39 × 20,5 mm</t>
  </si>
  <si>
    <t>026</t>
  </si>
  <si>
    <t>RGBW 24V Dimmer, linkový, Řízení barevných (RGBW) světel pomocí Tree sběrnice. snadná konfigurace světelných scén, kompaktní rozměry, připraveno k montáži na DIN lištu</t>
  </si>
  <si>
    <t>027</t>
  </si>
  <si>
    <t>Zesilovač RGBW signálu | 12V/24V | 24A |,Vstupní napětí: 12-24V DC Maximální zátěž: 24A - 288W/576W, Rozměry(d/š/v): 81x64x24mm, Provozní teplota: -20 ~ 60°C, Připojení: Šroubovací svorkovnice,</t>
  </si>
  <si>
    <t>028</t>
  </si>
  <si>
    <t>Napájecí zdroj k montáži na DIN lištu. 24 V zdroj určený k montáži na DIN lištu s hloubkou 56 mm, Rozměry (výška, šířka, hloubka): 91 × 72 × 55,6 mm, Vstupní napětí: 100–240 VAC, Výstupní napětí: 24 VDC 100 W, Provozní teplota: -40 °C to +85 °C</t>
  </si>
  <si>
    <t>029</t>
  </si>
  <si>
    <t>Napájecí zdroj k monáži na DIN lištu. Rozměry (výška, šířka, hloubka): 124 × 41 × 125 mm, Vstupní napětí: 100-240 VAC, Výstupní napětí: 24 V DC 240 W, Provozní teplota od -40 do +85 °C, Hmotnost: 750g</t>
  </si>
  <si>
    <t>030</t>
  </si>
  <si>
    <t>Power Supply &amp; Backup je napájecí zdroj na DIN lištu. V kombinaci s externí baterií také přebírá napájení celé inteligentní instalace při výpadku proudu. 7 výstupů poskytuje celkem až 40 A při 24 V. Zdroj je vybaven i měřením výkonu a nožovou pojistkou pr</t>
  </si>
  <si>
    <t>Power Supply &amp; Backup je napájecí zdroj na DIN lištu. V kombinaci s externí baterií také přebírá napájení celé inteligentní instalace při výpadku proudu. 7 výstupů poskytuje celkem až 40 A při 24 V. Zdroj je vybaven i měřením výkonu a nožovou pojistkou pro každý výstup., Měření výkonu všech sedmi kanálů 7×24V DC výstupů (10 A), Max. celkové zatížení 40 A, krátkodobě (10 s) 60 A, Možnost zálohování pomocí externí 36V baterie, Sledování stavů včetně vizualizace, Notifikace při přepálení pojistky, Historie stavů</t>
  </si>
  <si>
    <t>031</t>
  </si>
  <si>
    <t>průmyslový switch 8port, 10/100, zdroj</t>
  </si>
  <si>
    <t>Periferie meření a regulace</t>
  </si>
  <si>
    <t>032</t>
  </si>
  <si>
    <t>Odporový snímač teploty prostorový, rozsah -20 až +60st.C, krytí IP30, včetně příslušenství</t>
  </si>
  <si>
    <t>033</t>
  </si>
  <si>
    <t>Odporový snímač teploty venkovní, rozsah -50 až +80st.C, krytí IP42, včetně příslušenství</t>
  </si>
  <si>
    <t>034</t>
  </si>
  <si>
    <t>Snímač teploty kabelový, jímka do zásobníku G1/2“, příslušenství</t>
  </si>
  <si>
    <t>035</t>
  </si>
  <si>
    <t>Snímač tlaku do potrubí, převlečná matice s letovací vsuvkou, kohout tlakoměrný zkušební</t>
  </si>
  <si>
    <t>036</t>
  </si>
  <si>
    <t>snímač teploty příložný s hlavicí, Ni1000/5000</t>
  </si>
  <si>
    <t>037</t>
  </si>
  <si>
    <t>snímač zaplavení, výstup relé, 24VAC/DC,Snímače zaplavení (snímače hladiny) s snímacími elektrodami a plastovou hlavicí, ve které je umístěna vyhodnocovací elektronika</t>
  </si>
  <si>
    <t>038</t>
  </si>
  <si>
    <t>Plovákový hladinový spínač, kontakt 230V, 1A</t>
  </si>
  <si>
    <t>039</t>
  </si>
  <si>
    <t>Snímač teploty Ni1000/6180ppm, Délka kabelu 2 m, Rozsah měření - 60...200 °C Krytí IP67</t>
  </si>
  <si>
    <t>040</t>
  </si>
  <si>
    <t>Nerezová jímka pro snímače teploty, Délka jímky 340mm, Závit G1/2"</t>
  </si>
  <si>
    <t>041</t>
  </si>
  <si>
    <t>Nerezové elektrické topné těleso bez regulace o jmenovitém příkonu 12 kW. Určeno pro zapojení na napětí 3x400 V~.</t>
  </si>
  <si>
    <t>Periferie elektroinstalace</t>
  </si>
  <si>
    <t>042</t>
  </si>
  <si>
    <t>dotykový ovladač, linkový - napájení 24 V, kapacitní snímání povrchu, dotyková zpětná vazba, až 14 dotykových bodů, volitelně: fosforescenční dotykové body stmívatelný maticový displej, 3 volitelné stavové LED diody, čidlo vlhkosti a teploty, rámeček</t>
  </si>
  <si>
    <t>043</t>
  </si>
  <si>
    <t>dotykový ovladač, linkový - Kapacitní snímání povrchu. 5 dotykových bodů. Kompaktní tvar ve dvou barevných provedeních (bílá a antracitová). Integrovaný senzor teploty a vlhkosti. Zvuková odezva dotyku, rámeček</t>
  </si>
  <si>
    <t>044</t>
  </si>
  <si>
    <t>dotykový ovladač, linkový - Kapacitní snímání povrchu, vyrobeno z vysoce kvalitního satinovaného skla, povrch s keramickou povrchovou úpravou (bez viditelných otisků prstů!), s integrovaným orientačním světlem s čidlem teploty a vlhkosti, s integrovaným s</t>
  </si>
  <si>
    <t>dotykový ovladač, linkový - Kapacitní snímání povrchu, vyrobeno z vysoce kvalitního satinovaného skla, povrch s keramickou povrchovou úpravou (bez viditelných otisků prstů!), s integrovaným orientačním světlem s čidlem teploty a vlhkosti, s integrovaným senzorem CO2 pro sledování kvality vzduchu</t>
  </si>
  <si>
    <t>045</t>
  </si>
  <si>
    <t>dotykový ovladač, linkový - Kapacitní snímání povrchu, Vytvoří ovládací prvek z každého povrchu, Pro snadné ovládání světla, stínění, hudby, 5 dotykových bodů (aktivace gestem), Zobrazení stavu pomocí LED diod, Funkčnost na kameni, dřevě, keramice i skle,</t>
  </si>
  <si>
    <t>dotykový ovladač, linkový - Kapacitní snímání povrchu, Vytvoří ovládací prvek z každého povrchu, Pro snadné ovládání světla, stínění, hudby, 5 dotykových bodů (aktivace gestem), Zobrazení stavu pomocí LED diod, Funkčnost na kameni, dřevě, keramice i skle, Volitelná zvuková odezva</t>
  </si>
  <si>
    <t>046</t>
  </si>
  <si>
    <t xml:space="preserve">Přisazený senzor přítomnosti, linkový napájení 24VDC, Vysoký dosah: 360° snímání pod úhlem 110° (průměr 8 metrů při výšce stropů 3 metry, průměr 18 metrů při výšce stropů 10 metrů). Nastavitelná citlivost ve 4 stupních. Vysoce kvalitní senzor osvitu měří </t>
  </si>
  <si>
    <t>Přisazený senzor přítomnosti, linkový napájení 24VDC, Vysoký dosah: 360° snímání pod úhlem 110° (průměr 8 metrů při výšce stropů 3 metry, průměr 18 metrů při výšce stropů 10 metrů). Nastavitelná citlivost ve 4 stupních. Vysoce kvalitní senzor osvitu měří (měří v rozsahu 0 Lux až 32 000 Lux) Individuálně nastavitelná prahová hodnota pro akustické čidlo v rámci detekci přítomnosti, Individuálně nastavitelná prahová hodnota pro akustické čidlo v rámci alarmu. Samolepky pro odstínění optiky senzoru</t>
  </si>
  <si>
    <t>047</t>
  </si>
  <si>
    <t>Zápustný senzor přítomnosti, sběrnicové, 24VDC, barva černá - Spolehlivě detekuje pohyb a přítomnost pomocí infračervených a akustických senzorů, Vysoké detekční pole s úhlem 360° horizontálně a 110° vertikálně (detekční pole 8 metrů při výšce stropu 3 me</t>
  </si>
  <si>
    <t>Zápustný senzor přítomnosti, sběrnicové, 24VDC, barva černá - Spolehlivě detekuje pohyb a přítomnost pomocí infračervených a akustických senzorů, Vysoké detekční pole s úhlem 360° horizontálně a 110° vertikálně (detekční pole 8 metrů při výšce stropu 3 metry), Integrovaný senzor jasu (rozsah měření 0 … 32 000 lx), Individuálně nastavitelná prahová hodnota akustického senzoru pro detekci přítomnosti, Individuálně nastavitelná prahová hodnota akustického senzoru pro ochranu proti vloupání, Samolepky pro odstínění optiky senzoru</t>
  </si>
  <si>
    <t>048</t>
  </si>
  <si>
    <t>Reproduktor - Typ: 2pásmový, Princip: uzavřený, Jmenovitý/hudební výkon: 60/90 W, Frekvenční rozsah: 47…22000 Hz, Dělící frekvence: 2700 Hz, Citlivost (dB/1W/1m): 86 dB, Impedance: 4 Ω, Výškový reproduktor: 2× Ø 25 mm kalota, Basový reproduktor: Ø 135 mm,</t>
  </si>
  <si>
    <t>Reproduktor - Typ: 2pásmový, Princip: uzavřený, Jmenovitý/hudební výkon: 60/90 W, Frekvenční rozsah: 47…22000 Hz, Dělící frekvence: 2700 Hz, Citlivost (dB/1W/1m): 86 dB, Impedance: 4 Ω, Výškový reproduktor: 2× Ø 25 mm kalota, Basový reproduktor: Ø 135 mm, Rozměry: (V×Š×H) 19,9 × 32,4 × 15,2 cm, Hmotnost: 4,1 kg, Úprava: vysoce lesklý</t>
  </si>
  <si>
    <t>049</t>
  </si>
  <si>
    <t>Reproduktor - Typ: 2pásmový (výškový a basový), Impedance: 8 Ω, Frekvenční rozsah: 50 Hz ... 25 kHz, Jmenovitý/hudební výkon: 50/80 W, Horizontální i vertikální montáž, Ohebné rameno pro ideální úhel montáže, Rozměry: (VxŠxH) 216 × 150 × 142,5 cm, Třída o</t>
  </si>
  <si>
    <t>Reproduktor - Typ: 2pásmový (výškový a basový), Impedance: 8 Ω, Frekvenční rozsah: 50 Hz ... 25 kHz, Jmenovitý/hudební výkon: 50/80 W, Horizontální i vertikální montáž, Ohebné rameno pro ideální úhel montáže, Rozměry: (VxŠxH) 216 × 150 × 142,5 cm, Třída ochrany: IP64,</t>
  </si>
  <si>
    <t>050</t>
  </si>
  <si>
    <t>optickokouřový požární detektor, Typ detektoru: opticko- kouřový, Detekce: optická komora, Citlivost: &lt;0,15 dB/m, Napájení: 12 V DC, Proudový odběr: 30 mA, etekční plocha: max. 70 m2, Optická indikace: červená LED dioda, Poplachový výstup: NC/NO, 30 V=, 1</t>
  </si>
  <si>
    <t>optickokouřový požární detektor, Typ detektoru: opticko- kouřový, Detekce: optická komora, Citlivost: &lt;0,15 dB/m, Napájení: 12 V DC, Proudový odběr: 30 mA, etekční plocha: max. 70 m2, Optická indikace: červená LED dioda, Poplachový výstup: NC/NO, 30 V=, 1 A, ČSN: EN54-7, Barva: bílá, Certifikát: 0786-CPD-20955, Dodávka: komplet čidlo s paticí</t>
  </si>
  <si>
    <t>051</t>
  </si>
  <si>
    <t xml:space="preserve">PIR senzor, Typ detektoru: 2x PIR + MW, Prostředí: venkovní, Antimasking: ano IR, Snímací charakteristika: vějíř, PET imunita: ano, PET imunita do: dle nastavené citlivosti, Dosah: 12 m, Montážní výška: 1,8 - 2,2 m, Pokrytí: 12 m, 110°, Napájení: 10 - 16 </t>
  </si>
  <si>
    <t xml:space="preserve">PIR senzor, Typ detektoru: 2x PIR + MW, Prostředí: venkovní, Antimasking: ano IR, Snímací charakteristika: vějíř, PET imunita: ano, PET imunita do: dle nastavené citlivosti, Dosah: 12 m, Montážní výška: 1,8 - 2,2 m, Pokrytí: 12 m, 110°, Napájení: 10 - 16 V=, Max. proudový odběr: 24 mA, PIR senzor: 2x duální, Citlivost: 2 úrovně, Poplachový výstup: NC, Tamper krytu: ano, NC, Frekvence MW části: 10,525GHz, Antimasking výstup: NC, Detekční rychlost: 0,1 - 5 m/s, Pracovní teplota: -37 až 70°C  2x PIR + MW, IR-AM, dosah 12 m</t>
  </si>
  <si>
    <t>052</t>
  </si>
  <si>
    <t>PIR senzor, Typ detektoru: PIR + MW, Prostředí: vnitřní, Antimasking: ano IR Snímací charakteristika: vějíř, PET imunita: ano, PET imunita do: 0/12/25 kg Dosah: 15 m, Montážní výška: 2,2 - 2,7 m, Pokrytí: 15 m, 90°, Napájení: 10,5 - 15 V=, Min. proudový o</t>
  </si>
  <si>
    <t>PIR senzor, Typ detektoru: PIR + MW, Prostředí: vnitřní, Antimasking: ano IR Snímací charakteristika: vějíř, PET imunita: ano, PET imunita do: 0/12/25 kg Dosah: 15 m, Montážní výška: 2,2 - 2,7 m, Pokrytí: 15 m, 90°, Napájení: 10,5 - 15 V=, Min. proudový odběr: 10 mA, Max. proudový odběr: 11 mA, PIR senzor: quad, Citlivost: 2 úrovně, Poplachový výstup: NC, Tamper krytu: ano, NC, Tamper sejmutí ze zdi: ano, Frekvence MW části: 9,35 GHz, Antimasking výstup: NC, Pracovní teplota: 0 až 50°C</t>
  </si>
  <si>
    <t>053</t>
  </si>
  <si>
    <t xml:space="preserve">Senzor CO2, Jednoveličinová čidla CO2 – oxid uhličitý, Rozsah měření  400 – 2 000 ppm, 400 – 5 000 ppm, Napájení 12 V AC/DC, 24 V AC/DC, Drátový výstup, 0-10 V, MODBUS/RS485, Rozměry 57,2 x 44,4 x 25 mm</t>
  </si>
  <si>
    <t>054</t>
  </si>
  <si>
    <t>halvice ro přesné řízení teploty v pokoji., linková - Power supply 5 ... 30VDC, Power consumption typ. 170mW, max. 1.2W, Power loss max. 1.2W, Ambient temperature -20 ... 55°C / -4 ... 131°F, Humidity max. 80% r.H. (non condensing), Push force min. 70N, S</t>
  </si>
  <si>
    <t>halvice ro přesné řízení teploty v pokoji., linková - Power supply 5 ... 30VDC, Power consumption typ. 170mW, max. 1.2W, Power loss max. 1.2W, Ambient temperature -20 ... 55°C / -4 ... 131°F, Humidity max. 80% r.H. (non condensing), Push force min. 70N, Stroke length 5.3mm / 0.21", adaptém na ventil</t>
  </si>
  <si>
    <t>055</t>
  </si>
  <si>
    <t>systémová klávesnice antracitová, linková, Přístup pomocí libovolného kódu pro každého člena rodiny, Přístup přes NFC, Možnost časově omezených a jednorázových kódů, Spuštění různých funkcí (např. výběr brány), Plná kontrola v aplikaci, Kvalitní konstrukc</t>
  </si>
  <si>
    <t>systémová klávesnice antracitová, linková, Přístup pomocí libovolného kódu pro každého člena rodiny, Přístup přes NFC, Možnost časově omezených a jednorázových kódů, Spuštění různých funkcí (např. výběr brány), Plná kontrola v aplikaci, Kvalitní konstrukce odolná vůči povětrnostním vlivům, Snadná instalace a uvedení do provozu rámeček</t>
  </si>
  <si>
    <t>056</t>
  </si>
  <si>
    <t>Reverzní el. zámek TO 5134 reverzní elektrický, 1000 kg, 24Vss (0,11A)</t>
  </si>
  <si>
    <t>057</t>
  </si>
  <si>
    <t>Meteostanice systémová, linková, Údaje o rychlosti větru, teplotě, úrovni slunečního jasu a rozeznání deště.</t>
  </si>
  <si>
    <t>058</t>
  </si>
  <si>
    <t>6-ti cestný ventil pro chytré ovládání technologie bazénu, Plně automatické &amp; inteligentní ovládání a dohled nad bazénem, včetně rozhraní pro integraci měření teploty, filtračního čerpadla, zakrytí bazénu, protiproudu, atd, integrovaná technologie bezdrát</t>
  </si>
  <si>
    <t>6-ti cestný ventil pro chytré ovládání technologie bazénu, Plně automatické &amp; inteligentní ovládání a dohled nad bazénem, včetně rozhraní pro integraci měření teploty, filtračního čerpadla, zakrytí bazénu, protiproudu, atd, integrovaná technologie bezdrátová komunikace s řídícím systéme objektu, Voltage: 100-240V AC 50/60 Hz, Protection: IP 65, Frequency: 50-60 Hz, Max. Power: 15 Watt 11/2“, 2“, Environmental conditions: 0-40°C, 0-95%RH not, condensing, Max static pressure: 0,3 Bar, Max water column: 3m</t>
  </si>
  <si>
    <t>059</t>
  </si>
  <si>
    <t xml:space="preserve">Tablet  s úhlopříčkou displeje 10,61palců, slotem na paměťovou kartu a 8jádrovým procesorem.Vlastnosti - Operační systém Android 12, Frekvence procesoru 2,4 GHz, Počet jáder 8, Integrovaný grafický čip Qualcomm Adreno 610 GPU, Úhlopříčka 10,61", Rozlišení</t>
  </si>
  <si>
    <t xml:space="preserve">Tablet  s úhlopříčkou displeje 10,61palců, slotem na paměťovou kartu a 8jádrovým procesorem.Vlastnosti - Operační systém Android 12, Frekvence procesoru 2,4 GHz, Počet jáder 8, Integrovaný grafický čip Qualcomm Adreno 610 GPU, Úhlopříčka 10,61", Rozlišení 2000 x 1200 IPS, Svítivost 400 nitů, Operační paměť 4 GB, Úložiště 128 GB, Slot na paměťovou kartu, Maximální kapacita karty 1 TB, Čelní fotoaparát 8 MPx, Zadní fotoaparát 8 MPx, Konektivita - 4G/LTE, WiFi 802.11ac, Bluetooth 5.1, Akcelerometr, Gyro senzor, Hallův senzor, Ambient sensor, Sluchátkový výstup, USB-C, Parametry - Kapacita baterie 7500 mAh, Maximální výdrž baterie 14 hod, Rozměry s podstavcem (ŠxVxH) 251,2 x 158,8 x 7,45 mm, Hmotnost 0,465 kg</t>
  </si>
  <si>
    <t>060</t>
  </si>
  <si>
    <t xml:space="preserve">Univerzální držák na tablet  pro ucyhcení an zeď, s úhlopříčkou 7.9" až 12.5" s uchycením na držák s VESA 100x100 mm</t>
  </si>
  <si>
    <t>061</t>
  </si>
  <si>
    <t>kabel CYKY 5C x 2,5</t>
  </si>
  <si>
    <t>062</t>
  </si>
  <si>
    <t>kabel CYKY 3C x 1,5</t>
  </si>
  <si>
    <t>063</t>
  </si>
  <si>
    <t>kabel JYTY-O 4x1</t>
  </si>
  <si>
    <t>064</t>
  </si>
  <si>
    <t>kabel JYTY-O 3x1</t>
  </si>
  <si>
    <t>065</t>
  </si>
  <si>
    <t>kabel JYTY-O 2x1</t>
  </si>
  <si>
    <t>066</t>
  </si>
  <si>
    <t>kabel S/FTP drát CAT7 PE,Fca 100m, plášť černý OUTDOOR</t>
  </si>
  <si>
    <t>067</t>
  </si>
  <si>
    <t>kabel sběrnice 2 x (2 x 0.6mm) single copper conductor + 2 x 1.5mm2 stranded copper conducto, například Loxone Tree kabel</t>
  </si>
  <si>
    <t>068</t>
  </si>
  <si>
    <t>8111 KA - krabice s průchodkami, 4xWAGO svorka</t>
  </si>
  <si>
    <t>069</t>
  </si>
  <si>
    <t>napojení servophonu, čerpadla</t>
  </si>
  <si>
    <t>Rozvod univerzální kabeláže</t>
  </si>
  <si>
    <t>070</t>
  </si>
  <si>
    <t>Instalační kabel Cat.6 S-STP(S/FTP) LSOH</t>
  </si>
  <si>
    <t>071</t>
  </si>
  <si>
    <t xml:space="preserve">zasuvka 1xRJ45 Cat6A - komplet  (krabice, kryt+rámeček)</t>
  </si>
  <si>
    <t>072</t>
  </si>
  <si>
    <t>Měření metalického segmentu s vyhotovením protokolu</t>
  </si>
  <si>
    <t>073</t>
  </si>
  <si>
    <t>Montáž kabelů datových FTP, UTP, STP ukončení kabelu konektorem</t>
  </si>
  <si>
    <t>074</t>
  </si>
  <si>
    <t>IP kamera venkovní a vnitřní, rozlišení 8 Mpix, ohnisko 2.8 mm, noční vidění do 30 metrů, nahrávání zvuku, podporuje Google Assistant, krytí IP66. Rozhraní: DC napájení, ethernet, mikrofon, slot pro paměťovou kartu.</t>
  </si>
  <si>
    <t>075</t>
  </si>
  <si>
    <t>Videorekordér IP síťový 32kanálový, OS Linux, podporované formáty Smart H.265+ / H.265 / Smart H.264+ / H.264 / MJPEG, záznam max. do 160 Mbps nebo maximální rozlišení 8 Mpx na kameru, podpora analytických funkcí z kamer, audio I/O 1/1 RCA, alarm I/O 4/2,</t>
  </si>
  <si>
    <t>Videorekordér IP síťový 32kanálový, OS Linux, podporované formáty Smart H.265+ / H.265 / Smart H.264+ / H.264 / MJPEG, záznam max. do 160 Mbps nebo maximální rozlišení 8 Mpx na kameru, podpora analytických funkcí z kamer, audio I/O 1/1 RCA, alarm I/O 4/2, 2x SATA III max. 10 TB HDD, podpora ONVIF, RTSP, 1x RJ-45 port (10/100/1000 Mbps), 1x HDMI (4K) (8x 1080p @ 30 fps) + 1x VGA, 2x USB, pracovní teplota od -10 °C do +55 °C, rozměry 1U, 375,0 x 282,9 x 53,0 mm, hmotnost 1,5 kg (bez HDD)</t>
  </si>
  <si>
    <t>076</t>
  </si>
  <si>
    <t>Přídavný HDD k NVR NUUO, 16TB</t>
  </si>
  <si>
    <t>Datový rozvacděč</t>
  </si>
  <si>
    <t>077</t>
  </si>
  <si>
    <t>DR1 - 19" rozvaděč, 42U 600x600, stojanový, komplet</t>
  </si>
  <si>
    <t>078</t>
  </si>
  <si>
    <t>Patch panel 24xRJ45/ 6 1U, šedý, stíněný</t>
  </si>
  <si>
    <t>079</t>
  </si>
  <si>
    <t>Ventilační jednotka střešní/podlahová, 2x pozice</t>
  </si>
  <si>
    <t>080</t>
  </si>
  <si>
    <t>19" rozvodný panel 5x220V s přep. ochranou třídy D, 3m</t>
  </si>
  <si>
    <t>081</t>
  </si>
  <si>
    <t>19" vyvazovací panel 1U, 5 x plastová úchytka</t>
  </si>
  <si>
    <t>082</t>
  </si>
  <si>
    <t>propojovací kabely RJ45/RJ45 cat.6 - 3m</t>
  </si>
  <si>
    <t>083</t>
  </si>
  <si>
    <t>switch 24x 10/100 RJ45 portů+2x 10/100/1000 RJ45 porty + 2x Gb SFP porty, PoE</t>
  </si>
  <si>
    <t>084</t>
  </si>
  <si>
    <t>Instalace a nastavení SW pro sledování kamer</t>
  </si>
  <si>
    <t>085</t>
  </si>
  <si>
    <t>Závěrečné práce ve skříni RACK</t>
  </si>
  <si>
    <t>HZS</t>
  </si>
  <si>
    <t>086</t>
  </si>
  <si>
    <t>Koordinace s ostatními profesemi</t>
  </si>
  <si>
    <t>512</t>
  </si>
  <si>
    <t>087</t>
  </si>
  <si>
    <t>výrobní dokumentace vyzbrojení rozvaděčů nn</t>
  </si>
  <si>
    <t>088</t>
  </si>
  <si>
    <t xml:space="preserve">naprog. systému zdroje tepla, řízení VZT, řízení výroby FVE, řízení výroby  VT</t>
  </si>
  <si>
    <t>089</t>
  </si>
  <si>
    <t xml:space="preserve">Plná integrace jednotky 3xVZT a  2x zdroje tepla/chladu otevřeným protokolem Modbus-RTU do systému MaR</t>
  </si>
  <si>
    <t>090</t>
  </si>
  <si>
    <t>trvorba vizualizace, žaškolení uživatele</t>
  </si>
  <si>
    <t>091</t>
  </si>
  <si>
    <t>Provozní, funkční, komplexní zkoušky</t>
  </si>
  <si>
    <t>092</t>
  </si>
  <si>
    <t>zaregulování a zprovoznění systému řízení objketu</t>
  </si>
  <si>
    <t>093</t>
  </si>
  <si>
    <t>výchozí revize</t>
  </si>
  <si>
    <t>02-07 - Zařízení silnoproudé elektrotechniky a hromosvod</t>
  </si>
  <si>
    <t>D1 - Materiál/montáž</t>
  </si>
  <si>
    <t>D2 - Svítidla - včetně zdrojů</t>
  </si>
  <si>
    <t>D3 - Hromosvod, uzemnění</t>
  </si>
  <si>
    <t>D4 - Vyhřívání podlahy a terasy 9.np, 10.np a 12.np</t>
  </si>
  <si>
    <t>D5 - HZS</t>
  </si>
  <si>
    <t>D6 - Zemní práce</t>
  </si>
  <si>
    <t>Materiál/montáž</t>
  </si>
  <si>
    <t>rozvadeč RH - dodávka dle výkresu č. 16</t>
  </si>
  <si>
    <t>rozvadeč RN - dodávka dle výkresu č. 17</t>
  </si>
  <si>
    <t>rozvadeč R1 - dodávka dle výkresu č.18</t>
  </si>
  <si>
    <t>rozvadeč R2 - dodávka dle výkresu č.19</t>
  </si>
  <si>
    <t>rozvadeč R4 - dodávka dle výkresu č.20</t>
  </si>
  <si>
    <t>rozvadeč R7 - dodávka dle výkresu č.21</t>
  </si>
  <si>
    <t>rozvadeč R9 - dodávka dle výkresu č.22</t>
  </si>
  <si>
    <t>rozvadeč R10 - dodávka dle výkresu č.23</t>
  </si>
  <si>
    <t>rozvadeč R12 - dodávka dle výkresu č.24</t>
  </si>
  <si>
    <t>skříň ochranného pospojování MET - dodávka dle výkresu č.25</t>
  </si>
  <si>
    <t>Náhradní zdroj DA: dieselový generátor 10kVA, Jmenovitý výkon 7,5 kVA (při 230 V)9,3 kVA (při 400 V), Maximální výkon 8,0 kVA (při 230 V)10,0 kVA (při 400 V), Frekvence 50 Hz, AC výstupy 230 voltů 400 voltů, DC výstupy 12 voltů, Motor 4-taktní přímý motor</t>
  </si>
  <si>
    <t xml:space="preserve">Náhradní zdroj DA: dieselový generátor 10kVA, Jmenovitý výkon 7,5 kVA (při 230 V)9,3 kVA (při 400 V), Maximální výkon 8,0 kVA (při 230 V)10,0 kVA (při 400 V), Frekvence 50 Hz, AC výstupy 230 voltů 400 voltů, DC výstupy 12 voltů, Motor 4-taktní přímý motor 1100F,  (vzduchem chlazený, jednoválec, vertikální), Moc 18 koní, Motor 3000 otáček za minutu, Výtlačná kapacita 660 ccm, Hladina hluku (od 7 m) 68 - 72 dB / odhlučněno, Palivo Motorová nafta, Objem palivové nádrže 30 litrů, Motorový olej 10-W30 SAE, Objem olejové nádrže 1,65 litru, Dimenze 1100 x 760 x 860 mm, Hmotnost 220 kg, prozvaděč ATS, instlace, revize, zprovoznění</t>
  </si>
  <si>
    <t>kabel 1-YY 70</t>
  </si>
  <si>
    <t xml:space="preserve">kabel CYKY-J  5x35 (C)</t>
  </si>
  <si>
    <t xml:space="preserve">kabel CYKY-J  5x16 (C)</t>
  </si>
  <si>
    <t xml:space="preserve">kabel CYKY-J  5x10 (C)</t>
  </si>
  <si>
    <t xml:space="preserve">kabel CYKY-J  5x 6 (C)</t>
  </si>
  <si>
    <t xml:space="preserve">kabel CYKY-J  5x4 (C)</t>
  </si>
  <si>
    <t xml:space="preserve">kabel CYKY-J  7x1,5 (C)</t>
  </si>
  <si>
    <t xml:space="preserve">kabel CYKY-J  5x2,5 (C)</t>
  </si>
  <si>
    <t xml:space="preserve">kabel CYKY-J  3x4 (C)</t>
  </si>
  <si>
    <t xml:space="preserve">kabel CYKY-J  3x2,5 (C)</t>
  </si>
  <si>
    <t xml:space="preserve">kabel CYKY-J  5x1,5 (D)</t>
  </si>
  <si>
    <t xml:space="preserve">kabel CYKY-J  4x1,5 (C)</t>
  </si>
  <si>
    <t xml:space="preserve">kabel CYKY-J  3x1,5 (C)</t>
  </si>
  <si>
    <t>kabel Prafladur E60 5x6</t>
  </si>
  <si>
    <t>kabel Prafladur E60 5x4</t>
  </si>
  <si>
    <t>kabel Prafladur E60 3x1,5</t>
  </si>
  <si>
    <t>kabel Prafladur E60 2x1,5</t>
  </si>
  <si>
    <t>kabel CYA 25 zž</t>
  </si>
  <si>
    <t>kabel CYA 16 zž</t>
  </si>
  <si>
    <t>kabel CYA 10 zž</t>
  </si>
  <si>
    <t>kabel CYA 4 zž</t>
  </si>
  <si>
    <t>kabel svorka OP</t>
  </si>
  <si>
    <t>tr ohebná d32 320N PVC</t>
  </si>
  <si>
    <t>ocelový kabelový žlab 125/50 včetně závěsů a noníků(záv. tyč, kotva, nosník rozteč 2m)</t>
  </si>
  <si>
    <t>příchytka pro kabel, včetně turbošroubu, funkční trasa 60min</t>
  </si>
  <si>
    <t>pomocná ocelová konstrukce do 50kg</t>
  </si>
  <si>
    <t>pomocná ocelová konstrukce do 10kg</t>
  </si>
  <si>
    <t>Svítidla - včetně zdrojů</t>
  </si>
  <si>
    <t>typ 1 - LED prachotěsné svítidlo, d.120 cm,max.36W,IP65 např. WP X-SERIES</t>
  </si>
  <si>
    <t xml:space="preserve">typ 2 - LED hliníkový profil nastěnný nad napínaným podhledem GIZA bílý +  difuzor HS-22, čirý, IP67, dvojitý LED pásek  DUALWHITE 240LED 20W 24V 2000K-6000K</t>
  </si>
  <si>
    <t>LED panel 600x600 mm, 17W, IP20, 3000lm, 230V, stmívatelný</t>
  </si>
  <si>
    <t xml:space="preserve">typ 3 - LED hliníkový profil stropní GIZA-LL-ZMG černý +  difuzor LIGER-22 odolný proti UV záření mlečný, dvojitý LED pásek  DUALWHITE 240LED 20W 24V 2000K-6000K</t>
  </si>
  <si>
    <t xml:space="preserve">typ 4 - LED hliníkový profil stropní GIZA-LL-ZMG černý +  difuzor HS-22 odolný proti UV záření mlečný, dvojitý LED pásek  DUALWHITE 240LED 20W 24V 2000K-6000K</t>
  </si>
  <si>
    <t xml:space="preserve">typ 5 - LED hliníkový profil stropní GIZA-LL-ZMG černý +  difuzor HS-22 odolný proti UV záření mlečný, dvojitý LED pásek  DUALWHITE 240LED 20W 24V 2000K-6000K</t>
  </si>
  <si>
    <t xml:space="preserve">typ 6 - LED hliníkový profil stropní GIZA-LL-ZMG černý +  difuzor HS-22 odolný proti UV záření mlečný, dvojitý LED pásek  DUALWHITE 240LED 20W 24V 2000K-6000K</t>
  </si>
  <si>
    <t xml:space="preserve">typ 7 - LED hliníkový profil stropní (7a nástěnný) GIZA-LL-ZMG černý +  difuzor HS-22 odolný proti UV záření mlečný, dvojitý LED pásek  DUALWHITE 240LED 20W 24V 2000K-6000K</t>
  </si>
  <si>
    <t xml:space="preserve">typ 8 - LED hliníkový profil stropní GIZA-LL-ZMG černý +  difuzor LIGER-22 odolný proti UV záření mlečný, dvojitý LED pásek  DUALWHITE 240LED 20W 24V 2000K-6000K</t>
  </si>
  <si>
    <t xml:space="preserve">typ 9 - Rohový LED hliníkový profil KLUS KOPRO bílý + difuzor LIGER-22 odolný proti UV záření mlečný,  LED pásek  DUALWHITE 240LED 20W 24V 2000K-6000K</t>
  </si>
  <si>
    <t xml:space="preserve">typ 10 - LED hliníkový profil vertikální černý +  difuzor mlečný, IP67, 3000 K, napojení na rezervní zdroj, umístění- kce schodiště, směr nasvícení/ schodiště-fasáda, LED pásek RGBW 560LED 15W 24V 3000K-6000K</t>
  </si>
  <si>
    <t>typ 11 - Nástěnné LED osvětlení FLAT II venkovní-černé, IP65, barva světla neutrální, světelný tok 300 lm</t>
  </si>
  <si>
    <t xml:space="preserve">typ 12 - LED hliníkový profil zápustný do ostění KLUS HR.ALU černý +  difuzor KLUS HR.ALU 15 odolný proti UV záření opálový, IP67, dvojitý LED pásek  DUALWHITE 240LED 20W 24V 2000K-6000K</t>
  </si>
  <si>
    <t>typ 13 - Stropní LED průmyslové svítidlo, např. FIDO, IP65, barva světla neutrální, světelný tok 300 lm</t>
  </si>
  <si>
    <t xml:space="preserve">typ 14 - LED hliníkový profil vertikální GIZA černý +  difuzor LIGER-22, černý, IP67, dvojitý LED pásek RGBW 560LED 15W 24V 3000K-6000K</t>
  </si>
  <si>
    <t xml:space="preserve">typ 15 - LED hliníkový profil stropní GIZA-LL-ZMG černý +  difuzor HS-22, mlečný , IP67, dvojitý LED pásek DUALWHITE 240LED 20W 24V 2000K-6000K</t>
  </si>
  <si>
    <t xml:space="preserve">typ 16 - LED hliníkový profil stropní GIZA-LL-ZMG černý +  difuzor HS-22, mlečný, IP67, dvojitý LED pásek DUALWHITE 240LED 20W 24V 2000K-6000K</t>
  </si>
  <si>
    <t xml:space="preserve">typ 17 - LED hliníkový profil vertikální GIZA černý +  difuzor LIGER-22, černý, IP67, RGB spektrum, dvojitý LED pásek RGBW 560LED 15W 24V 3000K-6000K</t>
  </si>
  <si>
    <t xml:space="preserve">typ 18 - LED hliníkový profil vertikální GIZA černý +  difuzor LIGER-22, černý, IP67,dvojitý LED pásek DUALWHITE 240LED 20W 24V 2000K-6000K</t>
  </si>
  <si>
    <t>typ 19 - LED reflektro 10 W, černý, nastavení úhlu, IP20, RGB spektrum</t>
  </si>
  <si>
    <t>typ 20 - LED hliníkový profil závěsný na lanku, černý, 3000K, elipsa, průměr cca 2000 mm, umístění kolem nasávání VZT, dvojitý LED pásek 240LED 20W 24V 2000K-6000K</t>
  </si>
  <si>
    <t xml:space="preserve">typ 21 - LED hliníkový přisazený (částečně ohýbaný) profil závěsný PDS-ZM-PLUS černý elox +  difuzor KA-11, mlečný , IP67, LED pásek DUALWHITE 240LED 20W 24V 2000K-6000K</t>
  </si>
  <si>
    <t xml:space="preserve">typ 22 - LED hliníkový profil zápustný MICRO-K +  difuzor LIGER-V1, mlečný , IP67, LED pásek DUALWHITE 240LED 20W 24V 2000K-6000K</t>
  </si>
  <si>
    <t xml:space="preserve">typ 23 - LED hliníkový profil nástěnný GIZA-LL-ZMG černý +  difuzor LIGER-22, mlečný , IP67, dvojitý LED pásek 240LED 20W 24V 2000K-6000K</t>
  </si>
  <si>
    <t xml:space="preserve">typ 24 - LED hliníkový profil nastěnný nad napínaným podhledem GIZA bílý +  difuzor HS-22, čirý, IP67, dvojitý LED pásek  DUALWHITE 240LED 20W 24V 2000K-6000K</t>
  </si>
  <si>
    <t xml:space="preserve">typ 25 - LED hliníkový profil nástěnný GIZA-LL-ZMG černý +  difuzor LIGER-22, mlečný , IP67, dvojitý LED pásek  DUALWHITE 240LED 20W 24V 2000K-6000K</t>
  </si>
  <si>
    <t xml:space="preserve">typ 26 - LED hliníkový profil zápustný KLUS HR-ALU stříbrný +  difuzo rHR-ALU-15, opálový , IP67,  LED pásek  DUALWHITE 240LED 20W 24V 2000K-6000K</t>
  </si>
  <si>
    <t xml:space="preserve">typ 27 - LED hliníkový profil vertikální GIZA černý +  difuzor LIGER-22, černý, IP67, RGB Spektrum, dvojitý LED pásek RGBW 560LED 15W 24V 3000K-6000K</t>
  </si>
  <si>
    <t xml:space="preserve">typ 28 - LED hliníkový profil vertikální GIZA černý +  difuzor LIGER-22, černý, IP67, dvojitý LED pásek  DUALWHITE 240LED 20W 24V 2000K-6000K</t>
  </si>
  <si>
    <t xml:space="preserve">typ 29 - LED hliníkový profil vertikální GIZA černý +  difuzor LIGER-22, černý, IP67, dvojitý LED pásek  DUALWHITE 240LED 20W 24V 2000K-6000K</t>
  </si>
  <si>
    <t xml:space="preserve">typ 30 - LED hliníkový profil vertikální GIZA černý +  difuzor LIGER-22, černý, IP67, RGB Spektrum, dvojitý LED pásek  DUALWHITE 240LED 20W 24V 2000K-6000K</t>
  </si>
  <si>
    <t>typ 31 - LED prachotěsné svítidlo, d.600 cm,max.36W,IP65 např. WP X-SERIES</t>
  </si>
  <si>
    <t>typ 32 - LED Stmívatelný lustr na lanku, např. LLED2 - SATURN LED/80W/24V pr. 100 cm černá</t>
  </si>
  <si>
    <t xml:space="preserve">typ 33 - LED hliníkový profil stropní GIZA-LL-ZMG černý +  difuzor LIGER-22 odolný proti UV záření mlečný, dvojitý LED pásek 240LED 20W 24V 2000K-6000K</t>
  </si>
  <si>
    <t>typ N - Led nouzové svítidlo, piktogram, 2W, IP40,nástěnné, baterie 1hod</t>
  </si>
  <si>
    <t xml:space="preserve">1-pól. vyp. (1,6) -  do vlhka IP55,  na povrch - strojek, kryt, rámeček - barva líná</t>
  </si>
  <si>
    <t xml:space="preserve">zásuvka 16A/230V-  strojek, kryt, rámeček - typ a barva dle architekta</t>
  </si>
  <si>
    <t xml:space="preserve">zásuvka  16A/230V s přep. ochranou -  strojek, kryt, rámeček - typ a barva dle architekta</t>
  </si>
  <si>
    <t xml:space="preserve">zásuvka 16A/230V, IP44 -  strojek, kryt, rámeček - typ a barva dle architekta</t>
  </si>
  <si>
    <t>zásuvka průmyslová 16A/400V IP 44 nástěnná</t>
  </si>
  <si>
    <t>KP68, KU68, nebo do dutých stěn</t>
  </si>
  <si>
    <t>krabice IP54 na povrch se svorkovnicí</t>
  </si>
  <si>
    <t>ukončení vodičů pospojování</t>
  </si>
  <si>
    <t>servisní vypínač 400V/16A v krabici, IP66</t>
  </si>
  <si>
    <t xml:space="preserve">napojení ventilátorů  a zařízení VZT, ZTI</t>
  </si>
  <si>
    <t>protipožární ucpávka</t>
  </si>
  <si>
    <t>ukončení kabelů do 1 x 70</t>
  </si>
  <si>
    <t>ukončení kabelů do 5 x 35</t>
  </si>
  <si>
    <t>ukončení kabelů do 5 x 16</t>
  </si>
  <si>
    <t>ukončení kabelů do 5 x 10</t>
  </si>
  <si>
    <t>ukončení kabelů do 5 x 6</t>
  </si>
  <si>
    <t>ukončení kabelů do 5 x 1,5-4</t>
  </si>
  <si>
    <t>ukončení kabelů do 3 x 1,5-4</t>
  </si>
  <si>
    <t>094</t>
  </si>
  <si>
    <t>kabelová spojka nn do 4x120mm</t>
  </si>
  <si>
    <t>095</t>
  </si>
  <si>
    <t>průraz zdivem do 30 cm</t>
  </si>
  <si>
    <t>096</t>
  </si>
  <si>
    <t>průraz zdivem do 15 cm</t>
  </si>
  <si>
    <t>097</t>
  </si>
  <si>
    <t>vysekání rýh ve zdi panelové 3 x 3 cm</t>
  </si>
  <si>
    <t>098</t>
  </si>
  <si>
    <t>vysekání, vyvrtání kapes pro krabice</t>
  </si>
  <si>
    <t>099</t>
  </si>
  <si>
    <t xml:space="preserve">vyrážecí tlačítko v krabici pod sklíčkem, 2x rozpínací kontakt 230V/6A -  komplet</t>
  </si>
  <si>
    <t>Hromosvod, uzemnění</t>
  </si>
  <si>
    <t>Vodič s vysokonapěťovou izolací pro zajištění dostatečné vzdálenosti vůči elektricky vodivým částem. Použití až do ekvivalentu dostatečné vzdálenosti s ≤ 75 cm (pro vzduch) nebo s ≤ 150 cm (pevný materiál), např. Vodič HVI long šedý</t>
  </si>
  <si>
    <t>Sada pro připojení vodičů HVI</t>
  </si>
  <si>
    <t>Připojovací členy + montážní materiál pro vodič HVI-long, D 23mm šedý</t>
  </si>
  <si>
    <t>Podpěra vedení pro vodiče HVI/CUI</t>
  </si>
  <si>
    <t>Jímací stožár L 11m s vodičem HVI, - jímací tyč Al Ø 22 / 16 / 10 mm, délka 3000 mm, podpůrná trubka GFK/Al Ø 50/60 mm, délka 2100 mm (přesazení 200 mm), stožár FeZn Ø 60 mm, délka 6000 mm se zajišťovacími šrouby M10 nerez, vodič HVI pro uložení uvnitř, p</t>
  </si>
  <si>
    <t>Jímací stožár L 11m s vodičem HVI, - jímací tyč Al Ø 22 / 16 / 10 mm, délka 3000 mm, podpůrná trubka GFK/Al Ø 50/60 mm, délka 2100 mm (přesazení 200 mm), stožár FeZn Ø 60 mm, délka 6000 mm se zajišťovacími šrouby M10 nerez, vodič HVI pro uložení uvnitř, přepravní délka je 6000 mm - komplet</t>
  </si>
  <si>
    <t>FeZn d10</t>
  </si>
  <si>
    <t>podpěra vedení PV</t>
  </si>
  <si>
    <t>FeZn 30 x 4</t>
  </si>
  <si>
    <t>svorka SZ</t>
  </si>
  <si>
    <t>SR03</t>
  </si>
  <si>
    <t>SR01</t>
  </si>
  <si>
    <t>měření zemních odporů do 100m</t>
  </si>
  <si>
    <t>montáž štítků k označní svodů</t>
  </si>
  <si>
    <t>Vyhřívání podlahy a terasy 9.np, 10.np a 12.np</t>
  </si>
  <si>
    <t>Dvoužilový opletený topný kabel, 30W/m, 230V.Jednostranné napojení délky 4m - 100m/3030W</t>
  </si>
  <si>
    <t>Elektrický přímotop 1000W/230V, nástěnný, vestvěný termosta, IP21</t>
  </si>
  <si>
    <t>zabezpečení pracoviště</t>
  </si>
  <si>
    <t>spolupráce s revizním technikem</t>
  </si>
  <si>
    <t>inženýrská činnost</t>
  </si>
  <si>
    <t>dokumentace skut. provedení</t>
  </si>
  <si>
    <t>výkop kabelové rýhy 35/80 cm hor.4</t>
  </si>
  <si>
    <t>zához kabelové rýhy 35/80 cm hor.4</t>
  </si>
  <si>
    <t>02-09 - PS 2.01 - Technologie rezidenčního hašení</t>
  </si>
  <si>
    <t>OST - Technologie rezidenčního hašení</t>
  </si>
  <si>
    <t>OST</t>
  </si>
  <si>
    <t>Technologie rezidenčního hašení</t>
  </si>
  <si>
    <t>Sprinklerová stranový K80, 68°C, 1/2", SR</t>
  </si>
  <si>
    <t>1836698199</t>
  </si>
  <si>
    <t>Sprinklerová stranový K80, 68°C, 1/2", SR, s prodlouženým výstřikem</t>
  </si>
  <si>
    <t>-1270300680</t>
  </si>
  <si>
    <t>Trubka DN32, POZINK, společně se všemi potřebnými závěsy, spojkami, fitinkami, odbočkami atd. Dodavatel uvede jednotkovou cenu za běžný metr.</t>
  </si>
  <si>
    <t>1728481342</t>
  </si>
  <si>
    <t>Trubka DN50, POZINK, společně se všemi potřebnými závěsy, spojkami, fitinkami, odbočkami atd. Dodavatel uvede jednotkovou cenu za běžný metr.</t>
  </si>
  <si>
    <t>-1683702947</t>
  </si>
  <si>
    <t>Trubka DN65, POZINK, společně se všemi potřebnými závěsy, spojkami, fitinkami, odbočkami atd. Dodavatel uvede jednotkovou cenu za běžný metr.</t>
  </si>
  <si>
    <t>1563128248</t>
  </si>
  <si>
    <t>Trubka DN100, POZINK, společně se všemi potřebnými závěsy, spojkami, fitinkami, odbočkami atd. Dodavatel uvede jednotkovou cenu za běžný metr.</t>
  </si>
  <si>
    <t>-364437683</t>
  </si>
  <si>
    <t>Vypouštěcí ventil DN50 vč. zátky</t>
  </si>
  <si>
    <t>-468116961</t>
  </si>
  <si>
    <t xml:space="preserve">Připojení mobilní techniky -  tlaková spojka B75 vč. víčka a řetízku</t>
  </si>
  <si>
    <t>1213180959</t>
  </si>
  <si>
    <t>Ventil C52 vč. tlakové spojky, víčka a řetízku</t>
  </si>
  <si>
    <t>2042888763</t>
  </si>
  <si>
    <t>Elektroventil DN50 (ovládaný na základě čidel EPS)</t>
  </si>
  <si>
    <t>-1358918145</t>
  </si>
  <si>
    <t>Motýlková klapka DN50, monitorovaná</t>
  </si>
  <si>
    <t>942703880</t>
  </si>
  <si>
    <t>Průtokový hlásič DN50</t>
  </si>
  <si>
    <t>1042665604</t>
  </si>
  <si>
    <t>Drobné fitinky a těsnění</t>
  </si>
  <si>
    <t>465390424</t>
  </si>
  <si>
    <t>Článkové těsnění kolem potrubí DN50 do betonové nádrže</t>
  </si>
  <si>
    <t>-1174156632</t>
  </si>
  <si>
    <t>Manipulace materiálu</t>
  </si>
  <si>
    <t>Stížená montáž vč. částečné výroby na stavbě</t>
  </si>
  <si>
    <t>Nespecifikovaný materiál</t>
  </si>
  <si>
    <t>Pracovní dieselová plošina vč. dopravy, složení, naložení</t>
  </si>
  <si>
    <t>Zhotovení výrobní a dílenské dokumentace</t>
  </si>
  <si>
    <t>Provedení proplachovacích a tlakových zkoušek</t>
  </si>
  <si>
    <t>Zhotovení štítků, schémat, popisek dle příslušných předpisů</t>
  </si>
  <si>
    <t>Zhotovení dokumentace skutečného stavu vč. dokladů</t>
  </si>
  <si>
    <t>Provedení funkčních a revizních zkoušek</t>
  </si>
  <si>
    <t>Zaškolení obsluhy uživatele</t>
  </si>
  <si>
    <t>03 - SO 03 - Přístřešek pro FVE</t>
  </si>
  <si>
    <t>03-01 - Architektonicko-stavební řešení</t>
  </si>
  <si>
    <t>8 - Trubní vedení</t>
  </si>
  <si>
    <t>783 - Dokončovací práce - nátěry</t>
  </si>
  <si>
    <t>OST - Ostatní</t>
  </si>
  <si>
    <t>271572211</t>
  </si>
  <si>
    <t>Podsyp pod základové konstrukce se zhutněním z netříděného štěrkopísku</t>
  </si>
  <si>
    <t>57696218</t>
  </si>
  <si>
    <t>Podsyp pod základové konstrukce se zhutněním a urovnáním povrchu ze štěrkopísku netříděného</t>
  </si>
  <si>
    <t>https://podminky.urs.cz/item/CS_URS_2024_01/271572211</t>
  </si>
  <si>
    <t>pod nádrže</t>
  </si>
  <si>
    <t>8,15*4,85*0,30</t>
  </si>
  <si>
    <t>4,20*2,40*0,30</t>
  </si>
  <si>
    <t>342151111</t>
  </si>
  <si>
    <t>Montáž opláštění stěn ocelových kcí ze sendvičových panelů šroubovaných budov v do 6 m</t>
  </si>
  <si>
    <t>1226900443</t>
  </si>
  <si>
    <t>Montáž opláštění stěn ocelové konstrukce ze sendvičových panelů šroubovaných, výšky budovy do 6 m</t>
  </si>
  <si>
    <t>https://podminky.urs.cz/item/CS_URS_2024_01/342151111</t>
  </si>
  <si>
    <t>14,43*2</t>
  </si>
  <si>
    <t>55324760</t>
  </si>
  <si>
    <t>panel sendvičový stěnový vnější, izolace minerální vlna, skryté kotvení, U 0,43W/m2K, modulová/celková š 1000/1054mm tl 100mm</t>
  </si>
  <si>
    <t>-119919831</t>
  </si>
  <si>
    <t>26,236*1,1 'Přepočtené koeficientem množství</t>
  </si>
  <si>
    <t>382122121</t>
  </si>
  <si>
    <t>Montáž dna ŽB prefabrikovaných pravoúhlých nádrží včetně těsnění výšky přes 1 do 3 m hmotnosti do 22 t délky do 3 m</t>
  </si>
  <si>
    <t>-1495110531</t>
  </si>
  <si>
    <t>Montáž dílců prefabrikovaných pravoúhlých nádrží ze železobetonu šířky do 3 m dna včetně těsnění výšky přes 1 do 3 m hmotnosti do 22 t, délky do 3 m</t>
  </si>
  <si>
    <t>https://podminky.urs.cz/item/CS_URS_2024_01/382122121</t>
  </si>
  <si>
    <t>382122311</t>
  </si>
  <si>
    <t>Montáž zákrytové desky ŽB prefabrikovaných pravoúhlých nádrží délky do 3 m</t>
  </si>
  <si>
    <t>-1602359495</t>
  </si>
  <si>
    <t>Montáž dílců prefabrikovaných pravoúhlých nádrží ze železobetonu šířky do 3 m zákrytové desky, délky do 3 m</t>
  </si>
  <si>
    <t>https://podminky.urs.cz/item/CS_URS_2024_01/382122311</t>
  </si>
  <si>
    <t>JB 1</t>
  </si>
  <si>
    <t>Jímka betonová 12 m3</t>
  </si>
  <si>
    <t>-2083907024</t>
  </si>
  <si>
    <t>JB 2</t>
  </si>
  <si>
    <t>Jímka betonová 24 m3</t>
  </si>
  <si>
    <t>-1024814291</t>
  </si>
  <si>
    <t>441171111</t>
  </si>
  <si>
    <t>Montáž ocelových kcí zastřešení vazníky nebo krovy hmotnosti prvku do 30 kg/m dl do 12 m</t>
  </si>
  <si>
    <t>-1551737416</t>
  </si>
  <si>
    <t>Montáž ocelové konstrukce zastřešení (vazníky, krovy) hmotnosti jednotlivých prvků do 30 kg/m, délky do 12 m</t>
  </si>
  <si>
    <t>https://podminky.urs.cz/item/CS_URS_2024_01/441171111</t>
  </si>
  <si>
    <t>7,45*0,021579*8</t>
  </si>
  <si>
    <t>5RO574b</t>
  </si>
  <si>
    <t>Profil dutý svařovaný černý 150 x 150 x 5</t>
  </si>
  <si>
    <t>492518448</t>
  </si>
  <si>
    <t>444171111</t>
  </si>
  <si>
    <t>Montáž krytiny ocelových střech z tvarovaných ocelových plechů šroubovaných budov v do 6 m</t>
  </si>
  <si>
    <t>-551265125</t>
  </si>
  <si>
    <t>Montáž krytiny střech ocelových konstrukcí z tvarovaných ocelových plechů šroubovaných, výšky budovy do 6 m</t>
  </si>
  <si>
    <t>https://podminky.urs.cz/item/CS_URS_2024_01/444171111</t>
  </si>
  <si>
    <t>25,10*8,09</t>
  </si>
  <si>
    <t>15484353-R</t>
  </si>
  <si>
    <t>plech trapézový 200/280 PES 25µm tl 0,75mm</t>
  </si>
  <si>
    <t>1307794846</t>
  </si>
  <si>
    <t>203,059*1,05 'Přepočtené koeficientem množství</t>
  </si>
  <si>
    <t>Trubní vedení</t>
  </si>
  <si>
    <t>871260310</t>
  </si>
  <si>
    <t>Montáž kanalizačního potrubí hladkého plnostěnného SN 10 z polypropylenu DN 100</t>
  </si>
  <si>
    <t>391214294</t>
  </si>
  <si>
    <t>Montáž kanalizačního potrubí z polypropylenu PP hladkého plnostěnného SN 10 DN 100</t>
  </si>
  <si>
    <t>https://podminky.urs.cz/item/CS_URS_2024_01/871260310</t>
  </si>
  <si>
    <t>28617001</t>
  </si>
  <si>
    <t>trubka kanalizační PP plnostěnná třívrstvá DN 100x1000mm SN10</t>
  </si>
  <si>
    <t>15639847</t>
  </si>
  <si>
    <t>0,5*1,015 'Přepočtené koeficientem množství</t>
  </si>
  <si>
    <t>871350310</t>
  </si>
  <si>
    <t>Montáž kanalizačního potrubí hladkého plnostěnného SN 10 z polypropylenu DN 200</t>
  </si>
  <si>
    <t>-1467275592</t>
  </si>
  <si>
    <t>Montáž kanalizačního potrubí z polypropylenu PP hladkého plnostěnného SN 10 DN 200</t>
  </si>
  <si>
    <t>https://podminky.urs.cz/item/CS_URS_2024_01/871350310</t>
  </si>
  <si>
    <t>28617004</t>
  </si>
  <si>
    <t>trubka kanalizační PP plnostěnná třívrstvá DN 200x1000mm SN10</t>
  </si>
  <si>
    <t>2021611900</t>
  </si>
  <si>
    <t>1,2*1,015 'Přepočtené koeficientem množství</t>
  </si>
  <si>
    <t>953171024</t>
  </si>
  <si>
    <t>Osazování poklopů litinových nebo ocelových hmotnosti přes 150 kg</t>
  </si>
  <si>
    <t>-545194566</t>
  </si>
  <si>
    <t>Osazování kovových předmětů poklopů litinových nebo ocelových včetně rámů, hmotnosti přes 150 kg</t>
  </si>
  <si>
    <t>https://podminky.urs.cz/item/CS_URS_2024_01/953171024</t>
  </si>
  <si>
    <t>X3</t>
  </si>
  <si>
    <t>55241003</t>
  </si>
  <si>
    <t>poklop kanalizační betonový, litinový rám 160mm, D400 bez odvětrání</t>
  </si>
  <si>
    <t>-40086990</t>
  </si>
  <si>
    <t>953312125</t>
  </si>
  <si>
    <t>Vložky do svislých dilatačních spár z extrudovaných polystyrénových desek tl. přes 40 do 50 mm</t>
  </si>
  <si>
    <t>2033622180</t>
  </si>
  <si>
    <t>Vložky svislé do dilatačních spár z polystyrenových desek extrudovaných včetně dodání a osazení, v jakémkoliv zdivu přes 40 do 50 mm</t>
  </si>
  <si>
    <t>https://podminky.urs.cz/item/CS_URS_2024_01/953312125</t>
  </si>
  <si>
    <t>dilatace nádrží</t>
  </si>
  <si>
    <t>7,85*3,19</t>
  </si>
  <si>
    <t>4,85*3,19</t>
  </si>
  <si>
    <t>953946111</t>
  </si>
  <si>
    <t>Montáž atypických ocelových kcí hmotnosti přes 0,5 do 1 t z profilů hmotnosti do 13 kg/m</t>
  </si>
  <si>
    <t>1312719414</t>
  </si>
  <si>
    <t>Montáž atypických ocelových konstrukcí profilů hmotnosti do 13 kg/m, hmotnosti konstrukce přes 0,5 do 1 t</t>
  </si>
  <si>
    <t>https://podminky.urs.cz/item/CS_URS_2024_01/953946111</t>
  </si>
  <si>
    <t>2,40*0,00894*2</t>
  </si>
  <si>
    <t>2,37*0,00894*2</t>
  </si>
  <si>
    <t>1,12*0,00894*2</t>
  </si>
  <si>
    <t>5V0199Q</t>
  </si>
  <si>
    <t>Profil dutý svařovaný 80 x 80 x4</t>
  </si>
  <si>
    <t>5454600</t>
  </si>
  <si>
    <t>2,40*2</t>
  </si>
  <si>
    <t>2,37*2</t>
  </si>
  <si>
    <t>1,12*2</t>
  </si>
  <si>
    <t>ZP-01</t>
  </si>
  <si>
    <t>Zpracování (výroba)</t>
  </si>
  <si>
    <t>-489272956</t>
  </si>
  <si>
    <t>953946121</t>
  </si>
  <si>
    <t>Montáž atypických ocelových kcí hmotnosti přes 0,5 do 1 t z profilů hmotnosti přes 13 do 30 kg/m</t>
  </si>
  <si>
    <t>-406102299</t>
  </si>
  <si>
    <t>Montáž atypických ocelových konstrukcí profilů hmotnosti přes 13 do 30 kg/m, hmotnosti konstrukce přes 0,5 do 1 t</t>
  </si>
  <si>
    <t>https://podminky.urs.cz/item/CS_URS_2024_01/953946121</t>
  </si>
  <si>
    <t>3,20*0,021579*2</t>
  </si>
  <si>
    <t>2,71*0,021579*2</t>
  </si>
  <si>
    <t>3,61*0,021579*2</t>
  </si>
  <si>
    <t>-543471978</t>
  </si>
  <si>
    <t>1059278798</t>
  </si>
  <si>
    <t>953961117</t>
  </si>
  <si>
    <t>Kotva chemickým tmelem M 27 hl 240 mm do betonu, ŽB nebo kamene s vyvrtáním otvoru</t>
  </si>
  <si>
    <t>-2017459190</t>
  </si>
  <si>
    <t>Kotva chemická s vyvrtáním otvoru do betonu, železobetonu nebo tvrdého kamene tmel, velikost M 27, hloubka 240 mm</t>
  </si>
  <si>
    <t>https://podminky.urs.cz/item/CS_URS_2024_01/953961117</t>
  </si>
  <si>
    <t>953965155</t>
  </si>
  <si>
    <t>Kotevní šroub pro chemické kotvy M 27 dl 340 mm</t>
  </si>
  <si>
    <t>-596388983</t>
  </si>
  <si>
    <t>Kotva chemická s vyvrtáním otvoru kotevní šrouby pro chemické kotvy, velikost M 27, délka 340 mm</t>
  </si>
  <si>
    <t>https://podminky.urs.cz/item/CS_URS_2024_01/953965155</t>
  </si>
  <si>
    <t>977151121</t>
  </si>
  <si>
    <t>Jádrové vrty diamantovými korunkami do stavebních materiálů D přes 110 do 120 mm</t>
  </si>
  <si>
    <t>-1932519680</t>
  </si>
  <si>
    <t>Jádrové vrty diamantovými korunkami do stavebních materiálů (železobetonu, betonu, cihel, obkladů, dlažeb, kamene) průměru přes 110 do 120 mm</t>
  </si>
  <si>
    <t>https://podminky.urs.cz/item/CS_URS_2024_01/977151121</t>
  </si>
  <si>
    <t>9-R01</t>
  </si>
  <si>
    <t>Osazení trubek pro propojení nádrží, těsnící manžeta</t>
  </si>
  <si>
    <t>-1941829235</t>
  </si>
  <si>
    <t>14031209</t>
  </si>
  <si>
    <t>trubka z ušlechtilé oceli (nerez) pitná voda, plyn, lisovací spoj dl 6m d 108</t>
  </si>
  <si>
    <t>-1700470474</t>
  </si>
  <si>
    <t>998021021</t>
  </si>
  <si>
    <t>Přesun hmot pro haly s nosnou kcí zděnou nebo monolitickou v do 20 m</t>
  </si>
  <si>
    <t>-1722609847</t>
  </si>
  <si>
    <t>Přesun hmot pro haly občanské výstavby, výrobu a služby s nosnou svislou konstrukcí zděnou nebo betonovou monolitickou vodorovná dopravní vzdálenost do 100 m základní, pro haly výšky do 20 m</t>
  </si>
  <si>
    <t>https://podminky.urs.cz/item/CS_URS_2024_01/998021021</t>
  </si>
  <si>
    <t>712363411</t>
  </si>
  <si>
    <t>Provedení povlak krytiny mechanicky kotvenou do trapézu TI tl do 100 mm vnitřní pole, budova v do 18 m</t>
  </si>
  <si>
    <t>368872118</t>
  </si>
  <si>
    <t>Provedení povlakové krytiny střech plochých do 10° z mechanicky kotvených hydroizolačních fólií včetně položení fólie a horkovzdušného svaření tl. tepelné izolace do 100 mm budovy výšky do 18 m, kotvené do trapézového plechu nebo do dřeva vnitřní pole</t>
  </si>
  <si>
    <t>https://podminky.urs.cz/item/CS_URS_2024_01/712363411</t>
  </si>
  <si>
    <t>28322013</t>
  </si>
  <si>
    <t>fólie hydroizolační střešní mPVC mechanicky kotvená barevná tl 1,5mm</t>
  </si>
  <si>
    <t>692508828</t>
  </si>
  <si>
    <t>203,059*1,1655 'Přepočtené koeficientem množství</t>
  </si>
  <si>
    <t>998712201</t>
  </si>
  <si>
    <t>Přesun hmot procentní pro krytiny povlakové v objektech v do 6 m</t>
  </si>
  <si>
    <t>108020722</t>
  </si>
  <si>
    <t>Přesun hmot pro povlakové krytiny stanovený procentní sazbou (%) z ceny vodorovná dopravní vzdálenost do 50 m základní v objektech výšky do 6 m</t>
  </si>
  <si>
    <t>https://podminky.urs.cz/item/CS_URS_2024_01/998712201</t>
  </si>
  <si>
    <t>713131141</t>
  </si>
  <si>
    <t>Montáž izolace tepelné stěn lepením celoplošně rohoží, pásů, dílců, desek</t>
  </si>
  <si>
    <t>-1403405230</t>
  </si>
  <si>
    <t>Montáž tepelné izolace stěn rohožemi, pásy, deskami, dílci, bloky (izolační materiál ve specifikaci) lepením celoplošně bez mechanického kotvení</t>
  </si>
  <si>
    <t>https://podminky.urs.cz/item/CS_URS_2024_01/713131141</t>
  </si>
  <si>
    <t>(3,90+2,40)*2*1,62</t>
  </si>
  <si>
    <t>(7,85+4,85)*2*3,12</t>
  </si>
  <si>
    <t>28376426</t>
  </si>
  <si>
    <t>deska XPS hrana polodrážková a hladký povrch 300kPA λ=0,035 tl 150mm</t>
  </si>
  <si>
    <t>1272002784</t>
  </si>
  <si>
    <t>99,66*1,1 'Přepočtené koeficientem množství</t>
  </si>
  <si>
    <t>713141111</t>
  </si>
  <si>
    <t>Montáž izolace tepelné střech plochých lepené asfaltem plně 1 vrstva rohoží, pásů, dílců, desek</t>
  </si>
  <si>
    <t>-118648493</t>
  </si>
  <si>
    <t>Montáž tepelné izolace střech plochých rohožemi, pásy, deskami, dílci, bloky (izolační materiál ve specifikaci) přilepenými asfaltem za horka jednovrstvá zplna</t>
  </si>
  <si>
    <t>https://podminky.urs.cz/item/CS_URS_2024_01/713141111</t>
  </si>
  <si>
    <t>na nádrži</t>
  </si>
  <si>
    <t>8,15*4,85</t>
  </si>
  <si>
    <t>4,20*2,40</t>
  </si>
  <si>
    <t>28375961</t>
  </si>
  <si>
    <t>deska EPS 200 pro konstrukce s velmi vysokým zatížením λ=0,034 tl 160mm</t>
  </si>
  <si>
    <t>-135678212</t>
  </si>
  <si>
    <t>49,608*1,1 'Přepočtené koeficientem množství</t>
  </si>
  <si>
    <t>998713201</t>
  </si>
  <si>
    <t>Přesun hmot procentní pro izolace tepelné v objektech v do 6 m</t>
  </si>
  <si>
    <t>864302351</t>
  </si>
  <si>
    <t>Přesun hmot pro izolace tepelné stanovený procentní sazbou (%) z ceny vodorovná dopravní vzdálenost do 50 m s užitím mechanizace v objektech výšky do 6 m</t>
  </si>
  <si>
    <t>https://podminky.urs.cz/item/CS_URS_2024_01/998713201</t>
  </si>
  <si>
    <t>764121442</t>
  </si>
  <si>
    <t>Krytina střechy rovné ze šablon z Al plechu do 4 ks/m2 sklonu do 30°</t>
  </si>
  <si>
    <t>-393177131</t>
  </si>
  <si>
    <t>Krytina z hliníkového plechu s úpravou u okapů, prostupů a výčnělků ze šablon, počet kusů do 4 ks/m2 do 30°</t>
  </si>
  <si>
    <t>https://podminky.urs.cz/item/CS_URS_2024_01/764121442</t>
  </si>
  <si>
    <t>764221414</t>
  </si>
  <si>
    <t>Oplechování nevětraného hřebene z Al plechu s hřebenovým plechem rš 330 mm</t>
  </si>
  <si>
    <t>201930298</t>
  </si>
  <si>
    <t>Oplechování střešních prvků z hliníkového plechu hřebene nevětraného s použitím hřebenového plechu rš 330 mm</t>
  </si>
  <si>
    <t>https://podminky.urs.cz/item/CS_URS_2024_01/764221414</t>
  </si>
  <si>
    <t>X4 a X5</t>
  </si>
  <si>
    <t>25,10</t>
  </si>
  <si>
    <t>764221416</t>
  </si>
  <si>
    <t>Oplechování nevětraného hřebene z Al plechu s hřebenovým plechem rš 500 mm</t>
  </si>
  <si>
    <t>501804542</t>
  </si>
  <si>
    <t>Oplechování střešních prvků z hliníkového plechu hřebene nevětraného s použitím hřebenového plechu rš 500 mm</t>
  </si>
  <si>
    <t>https://podminky.urs.cz/item/CS_URS_2024_01/764221416</t>
  </si>
  <si>
    <t>X6</t>
  </si>
  <si>
    <t>764222404</t>
  </si>
  <si>
    <t>Oplechování štítu závětrnou lištou z Al plechu rš 330 mm</t>
  </si>
  <si>
    <t>2056430387</t>
  </si>
  <si>
    <t>Oplechování střešních prvků z hliníkového plechu štítu závětrnou lištou rš 330 mm</t>
  </si>
  <si>
    <t>https://podminky.urs.cz/item/CS_URS_2024_01/764222404</t>
  </si>
  <si>
    <t>X7</t>
  </si>
  <si>
    <t>16,00</t>
  </si>
  <si>
    <t>998764201</t>
  </si>
  <si>
    <t>Přesun hmot procentní pro konstrukce klempířské v objektech v do 6 m</t>
  </si>
  <si>
    <t>182729911</t>
  </si>
  <si>
    <t>Přesun hmot pro konstrukce klempířské stanovený procentní sazbou (%) z ceny vodorovná dopravní vzdálenost do 50 m s užitím mechanizace v objektech výšky do 6 m</t>
  </si>
  <si>
    <t>https://podminky.urs.cz/item/CS_URS_2024_01/998764201</t>
  </si>
  <si>
    <t>427618500</t>
  </si>
  <si>
    <t>55341211</t>
  </si>
  <si>
    <t>dveře jednokřídlé ocelové vchodové plné hladké s polodrážkou 900x2100mm</t>
  </si>
  <si>
    <t>1149498853</t>
  </si>
  <si>
    <t>767651112</t>
  </si>
  <si>
    <t>Montáž vrat garážových sekčních zajížděcích pod strop pl přes 6 do 9 m2</t>
  </si>
  <si>
    <t>-243408495</t>
  </si>
  <si>
    <t>Montáž vrat garážových nebo průmyslových sekčních zajížděcích pod strop, plochy přes 6 do 9 m2</t>
  </si>
  <si>
    <t>https://podminky.urs.cz/item/CS_URS_2024_01/767651112</t>
  </si>
  <si>
    <t>55345874-R</t>
  </si>
  <si>
    <t>vrata garážová sekční zateplená, úzká kazeta typ S 3,20 x 2,45 m</t>
  </si>
  <si>
    <t>-1273405252</t>
  </si>
  <si>
    <t>767651126</t>
  </si>
  <si>
    <t>Montáž vrat garážových sekčních elektrického stropního pohonu</t>
  </si>
  <si>
    <t>677301363</t>
  </si>
  <si>
    <t>Montáž vrat garážových nebo průmyslových příslušenství sekčních vrat elektrického pohonu</t>
  </si>
  <si>
    <t>https://podminky.urs.cz/item/CS_URS_2024_01/767651126</t>
  </si>
  <si>
    <t>Poznámka k položce:_x000d_
změna množství</t>
  </si>
  <si>
    <t>55345877</t>
  </si>
  <si>
    <t>pohon garážových sekčních a výklopných vrat o síle 800N max. 25 cyklů denně</t>
  </si>
  <si>
    <t>-1928930076</t>
  </si>
  <si>
    <t>767821113</t>
  </si>
  <si>
    <t>Montaž poštovní schránky zazděné</t>
  </si>
  <si>
    <t>-5439819</t>
  </si>
  <si>
    <t>Montáž poštovních schránek samostatných zazděných</t>
  </si>
  <si>
    <t>https://podminky.urs.cz/item/CS_URS_2024_01/767821113</t>
  </si>
  <si>
    <t>55343540</t>
  </si>
  <si>
    <t>schránka listovní do zdi š 500mm</t>
  </si>
  <si>
    <t>-585364230</t>
  </si>
  <si>
    <t>998767201</t>
  </si>
  <si>
    <t>Přesun hmot procentní pro zámečnické konstrukce v objektech v do 6 m</t>
  </si>
  <si>
    <t>-1412432914</t>
  </si>
  <si>
    <t>Přesun hmot pro zámečnické konstrukce stanovený procentní sazbou (%) z ceny vodorovná dopravní vzdálenost do 50 m základní v objektech výšky do 6 m</t>
  </si>
  <si>
    <t>https://podminky.urs.cz/item/CS_URS_2024_01/998767201</t>
  </si>
  <si>
    <t>Dokončovací práce - nátěry</t>
  </si>
  <si>
    <t>783827405</t>
  </si>
  <si>
    <t>Krycí dvojnásobný silikonový nátěr hladkých betonových povrchů</t>
  </si>
  <si>
    <t>749210157</t>
  </si>
  <si>
    <t>Krycí (ochranný ) nátěr omítek dvojnásobný hladkých betonových povrchů nebo povrchů z desek na bázi dřeva (dřevovláknitých apod.) silikonový</t>
  </si>
  <si>
    <t>https://podminky.urs.cz/item/CS_URS_2024_01/783827405</t>
  </si>
  <si>
    <t>21,50*4,51*2</t>
  </si>
  <si>
    <t>21,50*2,79*2</t>
  </si>
  <si>
    <t>789421513</t>
  </si>
  <si>
    <t>Žárové stříkání ocelových konstrukcí třídy III ZnAl 50 μm</t>
  </si>
  <si>
    <t>-1438399722</t>
  </si>
  <si>
    <t>Žárové stříkání ocelových konstrukcí slitinou zinacor ZnAl, tloušťky 50 μm, třídy III</t>
  </si>
  <si>
    <t>https://podminky.urs.cz/item/CS_URS_2024_01/789421513</t>
  </si>
  <si>
    <t>Ostatní</t>
  </si>
  <si>
    <t xml:space="preserve">C profil pro posuvné brány, žárový pozink dálka 8,1m (včetně kotvení do TR plechu) </t>
  </si>
  <si>
    <t>-624984918</t>
  </si>
  <si>
    <t xml:space="preserve">vozík nerezový pro posuvné těžké brány (4 kolečka, pevné připojení) </t>
  </si>
  <si>
    <t>425528439</t>
  </si>
  <si>
    <t xml:space="preserve">kompozitní I profil výšky 200mm (včetně nerezového kotvení na vozíky brány) </t>
  </si>
  <si>
    <t>-564002653</t>
  </si>
  <si>
    <t xml:space="preserve">jemný kartáč pro ometání FV panelů (včetně kotvení do kompozitního I200) </t>
  </si>
  <si>
    <t>-939020330</t>
  </si>
  <si>
    <t>03-02 - Stavebně konstrukční řešení</t>
  </si>
  <si>
    <t>5 - Komunikace pozemní</t>
  </si>
  <si>
    <t>131251103</t>
  </si>
  <si>
    <t>Hloubení jam nezapažených v hornině třídy těžitelnosti I skupiny 3 objem do 100 m3 strojně</t>
  </si>
  <si>
    <t>1399786013</t>
  </si>
  <si>
    <t>Hloubení nezapažených jam a zářezů strojně s urovnáním dna do předepsaného profilu a spádu v hornině třídy těžitelnosti I skupiny 3 přes 50 do 100 m3</t>
  </si>
  <si>
    <t>https://podminky.urs.cz/item/CS_URS_2024_01/131251103</t>
  </si>
  <si>
    <t>od -0,41 po -0,80</t>
  </si>
  <si>
    <t>25,10*7,60*0,39</t>
  </si>
  <si>
    <t>131251204</t>
  </si>
  <si>
    <t>Hloubení jam zapažených v hornině třídy těžitelnosti I skupiny 3 objem do 500 m3 strojně</t>
  </si>
  <si>
    <t>1191079748</t>
  </si>
  <si>
    <t>Hloubení zapažených jam a zářezů strojně s urovnáním dna do předepsaného profilu a spádu v hornině třídy těžitelnosti I skupiny 3 přes 100 do 500 m3</t>
  </si>
  <si>
    <t>https://podminky.urs.cz/item/CS_URS_2024_01/131251204</t>
  </si>
  <si>
    <t>od -0,80 po -2,42</t>
  </si>
  <si>
    <t>4,20*2,70*1,62</t>
  </si>
  <si>
    <t>od -0,80 po -4,02</t>
  </si>
  <si>
    <t>5,15*8,15*3,22</t>
  </si>
  <si>
    <t>132251102</t>
  </si>
  <si>
    <t>Hloubení rýh nezapažených š do 800 mm v hornině třídy těžitelnosti I skupiny 3 objem do 50 m3 strojně</t>
  </si>
  <si>
    <t>-718132521</t>
  </si>
  <si>
    <t>Hloubení nezapažených rýh šířky do 800 mm strojně s urovnáním dna do předepsaného profilu a spádu v hornině třídy těžitelnosti I skupiny 3 přes 20 do 50 m3</t>
  </si>
  <si>
    <t>https://podminky.urs.cz/item/CS_URS_2024_01/132251102</t>
  </si>
  <si>
    <t>řez 1-1</t>
  </si>
  <si>
    <t>0,70*0,70*25,10</t>
  </si>
  <si>
    <t>řez 3-3</t>
  </si>
  <si>
    <t>0,40*1,30*6,875*2</t>
  </si>
  <si>
    <t>0,30*0,60*6,875*2</t>
  </si>
  <si>
    <t>řez 4-4</t>
  </si>
  <si>
    <t>0,60*0,70*6,875</t>
  </si>
  <si>
    <t>132254102</t>
  </si>
  <si>
    <t>Hloubení rýh zapažených š do 800 mm v hornině třídy těžitelnosti I skupiny 3 objem do 50 m3 strojně</t>
  </si>
  <si>
    <t>-713054272</t>
  </si>
  <si>
    <t>Hloubení zapažených rýh šířky do 800 mm strojně s urovnáním dna do předepsaného profilu a spádu v hornině třídy těžitelnosti I skupiny 3 přes 20 do 50 m3</t>
  </si>
  <si>
    <t>https://podminky.urs.cz/item/CS_URS_2024_01/132254102</t>
  </si>
  <si>
    <t>řez 2-2</t>
  </si>
  <si>
    <t>0,35*3,19*25,10</t>
  </si>
  <si>
    <t>151201201</t>
  </si>
  <si>
    <t>Zřízení zátažného pažení stěn výkopu hl do 4 m</t>
  </si>
  <si>
    <t>493841896</t>
  </si>
  <si>
    <t>Zřízení pažení stěn výkopu bez rozepření nebo vzepření zátažné, hloubky do 4 m</t>
  </si>
  <si>
    <t>https://podminky.urs.cz/item/CS_URS_2024_01/151201201</t>
  </si>
  <si>
    <t>(4,20+2,70)*2*1,62</t>
  </si>
  <si>
    <t>(5,15+8,15)*2*3,22</t>
  </si>
  <si>
    <t>151201211</t>
  </si>
  <si>
    <t>Odstranění pažení stěn zátažného hl do 4 m</t>
  </si>
  <si>
    <t>-2059339062</t>
  </si>
  <si>
    <t>Odstranění pažení stěn výkopu bez rozepření nebo vzepření s uložením pažin na vzdálenost do 3 m od okraje výkopu zátažné, hloubky do 4 m</t>
  </si>
  <si>
    <t>https://podminky.urs.cz/item/CS_URS_2024_01/151201211</t>
  </si>
  <si>
    <t>151811131</t>
  </si>
  <si>
    <t>Osazení pažicího boxu hl výkopu do 4 m š do 1,2 m</t>
  </si>
  <si>
    <t>-752611152</t>
  </si>
  <si>
    <t>Zřízení pažicích boxů pro pažení a rozepření stěn rýh podzemního vedení hloubka výkopu do 4 m, šířka do 1,2 m</t>
  </si>
  <si>
    <t>https://podminky.urs.cz/item/CS_URS_2024_01/151811131</t>
  </si>
  <si>
    <t>3,19*25,10*2</t>
  </si>
  <si>
    <t>151811231</t>
  </si>
  <si>
    <t>Odstranění pažicího boxu hl výkopu do 4 m š do 1,2 m</t>
  </si>
  <si>
    <t>-835264623</t>
  </si>
  <si>
    <t>Odstranění pažicích boxů pro pažení a rozepření stěn rýh podzemního vedení hloubka výkopu do 4 m, šířka do 1,2 m</t>
  </si>
  <si>
    <t>https://podminky.urs.cz/item/CS_URS_2024_01/151811231</t>
  </si>
  <si>
    <t>162751117</t>
  </si>
  <si>
    <t>Vodorovné přemístění přes 9 000 do 10000 m výkopku/sypaniny z horniny třídy těžitelnosti I skupiny 1 až 3</t>
  </si>
  <si>
    <t>1403695832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</si>
  <si>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</si>
  <si>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https://podminky.urs.cz/item/CS_URS_2024_01/162751117</t>
  </si>
  <si>
    <t>171201231</t>
  </si>
  <si>
    <t>Poplatek za uložení zeminy a kamení na recyklační skládce (skládkovné) kód odpadu 17 05 04</t>
  </si>
  <si>
    <t>-1153009810</t>
  </si>
  <si>
    <t>Poplatek za uložení stavebního odpadu na recyklační skládce (skládkovné) zeminy a kamení zatříděného do Katalogu odpadů pod kódem 17 05 04</t>
  </si>
  <si>
    <t>https://podminky.urs.cz/item/CS_URS_2024_01/171201231</t>
  </si>
  <si>
    <t>280,574*1,8 'Přepočtené koeficientem množství</t>
  </si>
  <si>
    <t>171251201</t>
  </si>
  <si>
    <t>Uložení sypaniny na skládky nebo meziskládky</t>
  </si>
  <si>
    <t>-541287051</t>
  </si>
  <si>
    <t>Uložení sypaniny na skládky nebo meziskládky bez hutnění s upravením uložené sypaniny do předepsaného tvaru</t>
  </si>
  <si>
    <t>https://podminky.urs.cz/item/CS_URS_2024_01/171251201</t>
  </si>
  <si>
    <t>274321611</t>
  </si>
  <si>
    <t>Základové pasy ze ŽB bez zvýšených nároků na prostředí tř. C 30/37</t>
  </si>
  <si>
    <t>1484496761</t>
  </si>
  <si>
    <t>Základy z betonu železového (bez výztuže) pasy z betonu bez zvláštních nároků na prostředí tř. C 30/37</t>
  </si>
  <si>
    <t>https://podminky.urs.cz/item/CS_URS_2024_01/274321611</t>
  </si>
  <si>
    <t>274351121</t>
  </si>
  <si>
    <t>Zřízení bednění základových pasů rovného</t>
  </si>
  <si>
    <t>-300162143</t>
  </si>
  <si>
    <t>Bednění základů pasů rovné zřízení</t>
  </si>
  <si>
    <t>https://podminky.urs.cz/item/CS_URS_2024_01/274351121</t>
  </si>
  <si>
    <t>0,70*25,10*2</t>
  </si>
  <si>
    <t>0,70*0,70*2</t>
  </si>
  <si>
    <t>0,35*3,19*2</t>
  </si>
  <si>
    <t>25,10*3,19*2</t>
  </si>
  <si>
    <t>6,875*1,90*2*2</t>
  </si>
  <si>
    <t>6,875*0,70*2</t>
  </si>
  <si>
    <t>274351122</t>
  </si>
  <si>
    <t>Odstranění bednění základových pasů rovného</t>
  </si>
  <si>
    <t>1042910372</t>
  </si>
  <si>
    <t>Bednění základů pasů rovné odstranění</t>
  </si>
  <si>
    <t>https://podminky.urs.cz/item/CS_URS_2024_01/274351122</t>
  </si>
  <si>
    <t>274361821</t>
  </si>
  <si>
    <t>Výztuž základových pasů betonářskou ocelí 10 505 (R)</t>
  </si>
  <si>
    <t>-1371554985</t>
  </si>
  <si>
    <t>Výztuž základů pasů z betonářské oceli 10 505 (R) nebo BSt 500</t>
  </si>
  <si>
    <t>https://podminky.urs.cz/item/CS_URS_2024_01/274361821</t>
  </si>
  <si>
    <t>0,70*0,70*25,10*0,220</t>
  </si>
  <si>
    <t>0,40*1,30*6,875*2*0,220</t>
  </si>
  <si>
    <t>0,30*0,60*6,875*2*0,220</t>
  </si>
  <si>
    <t>0,60*0,70*6,875*0,220</t>
  </si>
  <si>
    <t>274362021</t>
  </si>
  <si>
    <t>Výztuž základových pasů svařovanými sítěmi Kari</t>
  </si>
  <si>
    <t>839935935</t>
  </si>
  <si>
    <t>Výztuž základů pasů ze svařovaných sítí z drátů typu KARI</t>
  </si>
  <si>
    <t>https://podminky.urs.cz/item/CS_URS_2024_01/274362021</t>
  </si>
  <si>
    <t>3,19*25,10*2*0,008167</t>
  </si>
  <si>
    <t>-2052267164</t>
  </si>
  <si>
    <t>řez 5-5</t>
  </si>
  <si>
    <t>0,20*3,115*25,10</t>
  </si>
  <si>
    <t>řez 6-6</t>
  </si>
  <si>
    <t>0,20*4,83*25,10</t>
  </si>
  <si>
    <t>788167808</t>
  </si>
  <si>
    <t>25,10*3,115*2</t>
  </si>
  <si>
    <t>0,20*3,155*2</t>
  </si>
  <si>
    <t>4,83*25,10*2</t>
  </si>
  <si>
    <t>0,20*4,83*2</t>
  </si>
  <si>
    <t>-1087887736</t>
  </si>
  <si>
    <t>1864742942</t>
  </si>
  <si>
    <t>vrchní část stěny</t>
  </si>
  <si>
    <t>0,20*0,30*25,10*2*0,220</t>
  </si>
  <si>
    <t>-894555677</t>
  </si>
  <si>
    <t>3,115*25,10*0,005267*2</t>
  </si>
  <si>
    <t>4,830*25,10*0,005267*2</t>
  </si>
  <si>
    <t>Komunikace pozemní</t>
  </si>
  <si>
    <t>564861011</t>
  </si>
  <si>
    <t>Podklad ze štěrkodrtě ŠD plochy do 100 m2 tl 200 mm</t>
  </si>
  <si>
    <t>-1396699771</t>
  </si>
  <si>
    <t>Podklad ze štěrkodrti ŠD s rozprostřením a zhutněním plochy jednotlivě do 100 m2, po zhutnění tl. 200 mm</t>
  </si>
  <si>
    <t>https://podminky.urs.cz/item/CS_URS_2024_01/564861011</t>
  </si>
  <si>
    <t>25,10*7,20</t>
  </si>
  <si>
    <t>919726122</t>
  </si>
  <si>
    <t>Geotextilie pro ochranu, separaci a filtraci netkaná měrná hm přes 200 do 300 g/m2</t>
  </si>
  <si>
    <t>-358410167</t>
  </si>
  <si>
    <t>Geotextilie netkaná pro ochranu, separaci nebo filtraci měrná hmotnost přes 200 do 300 g/m2</t>
  </si>
  <si>
    <t>https://podminky.urs.cz/item/CS_URS_2023_02/919726122</t>
  </si>
  <si>
    <t>-1362402952</t>
  </si>
  <si>
    <t>03-04 - Zařízení Silnoproudé elektrotechniky a hromosvod</t>
  </si>
  <si>
    <t xml:space="preserve">D2 - Svítidla - včetně zdrojů </t>
  </si>
  <si>
    <t>D4 - HZS</t>
  </si>
  <si>
    <t>rozvadeč RS - dodávka dle výkresu č.03</t>
  </si>
  <si>
    <t>https://podminky.urs.cz/item/CS_URS_2024_01/01</t>
  </si>
  <si>
    <t>ekvipotencionální svorkovnice EPS1 v krabici KT250</t>
  </si>
  <si>
    <t>https://podminky.urs.cz/item/CS_URS_2024_01/02</t>
  </si>
  <si>
    <t xml:space="preserve">CYKY-J  5x 6 (C)</t>
  </si>
  <si>
    <t>https://podminky.urs.cz/item/CS_URS_2024_01/03</t>
  </si>
  <si>
    <t xml:space="preserve">CYKY-J  5x2,5 (C)</t>
  </si>
  <si>
    <t>https://podminky.urs.cz/item/CS_URS_2024_01/04</t>
  </si>
  <si>
    <t xml:space="preserve">CYKY-J  3x2,5 (C)</t>
  </si>
  <si>
    <t>https://podminky.urs.cz/item/CS_URS_2024_01/05</t>
  </si>
  <si>
    <t xml:space="preserve">CYKY-J  3x1,5 (C)</t>
  </si>
  <si>
    <t>https://podminky.urs.cz/item/CS_URS_2024_01/06</t>
  </si>
  <si>
    <t xml:space="preserve">CYKY-J  5x1,5 (C)</t>
  </si>
  <si>
    <t>https://podminky.urs.cz/item/CS_URS_2024_01/07</t>
  </si>
  <si>
    <t>https://podminky.urs.cz/item/CS_URS_2024_01/08</t>
  </si>
  <si>
    <t>CYA 16 zž</t>
  </si>
  <si>
    <t>https://podminky.urs.cz/item/CS_URS_2024_01/09</t>
  </si>
  <si>
    <t>CYA 4 zž</t>
  </si>
  <si>
    <t>https://podminky.urs.cz/item/CS_URS_2024_01/10</t>
  </si>
  <si>
    <t>svorka OP</t>
  </si>
  <si>
    <t>https://podminky.urs.cz/item/CS_URS_2024_01/11</t>
  </si>
  <si>
    <t>elekroinstalační lišta 30x25</t>
  </si>
  <si>
    <t>https://podminky.urs.cz/item/CS_URS_2024_01/12</t>
  </si>
  <si>
    <t>zemní chránička plastová červená DN160</t>
  </si>
  <si>
    <t>https://podminky.urs.cz/item/CS_URS_2024_01/13</t>
  </si>
  <si>
    <t xml:space="preserve">Svítidla - včetně zdrojů </t>
  </si>
  <si>
    <t>B - LED SVÍTIDLO 51W, PŘEŘAZENÉ, IP 65, PRISMA DIFUZOR</t>
  </si>
  <si>
    <t>https://podminky.urs.cz/item/CS_URS_2024_01/14</t>
  </si>
  <si>
    <t>F - LED SVÍTIDLO 18W, PŘISAZENÉ, IP 65, KULATÉ, PLASTOVÝ KRYT</t>
  </si>
  <si>
    <t>https://podminky.urs.cz/item/CS_URS_2024_01/15</t>
  </si>
  <si>
    <t>ZÁSUVKÁ SKŘÍŇ 1x32A/400V,1x16A/400V, 2x16A/230V, S CHRÁNIČEM, IP 55</t>
  </si>
  <si>
    <t>https://podminky.urs.cz/item/CS_URS_2024_01/16</t>
  </si>
  <si>
    <t>pohybové čidlo nástěnné 270°, IP44</t>
  </si>
  <si>
    <t>https://podminky.urs.cz/item/CS_URS_2024_01/17</t>
  </si>
  <si>
    <t>https://podminky.urs.cz/item/CS_URS_2024_01/18</t>
  </si>
  <si>
    <t>https://podminky.urs.cz/item/CS_URS_2024_01/19</t>
  </si>
  <si>
    <t>https://podminky.urs.cz/item/CS_URS_2024_01/20</t>
  </si>
  <si>
    <t>https://podminky.urs.cz/item/CS_URS_2024_01/21</t>
  </si>
  <si>
    <t>https://podminky.urs.cz/item/CS_URS_2024_01/22</t>
  </si>
  <si>
    <t>FeZn d8</t>
  </si>
  <si>
    <t>https://podminky.urs.cz/item/CS_URS_2024_01/23</t>
  </si>
  <si>
    <t>https://podminky.urs.cz/item/CS_URS_2024_01/24</t>
  </si>
  <si>
    <t>podpěra vedení PV21</t>
  </si>
  <si>
    <t>https://podminky.urs.cz/item/CS_URS_2024_01/25</t>
  </si>
  <si>
    <t>https://podminky.urs.cz/item/CS_URS_2024_01/26</t>
  </si>
  <si>
    <t>SZ</t>
  </si>
  <si>
    <t>https://podminky.urs.cz/item/CS_URS_2024_01/27</t>
  </si>
  <si>
    <t>https://podminky.urs.cz/item/CS_URS_2024_01/28</t>
  </si>
  <si>
    <t>https://podminky.urs.cz/item/CS_URS_2024_01/29</t>
  </si>
  <si>
    <t>SS,SP</t>
  </si>
  <si>
    <t>https://podminky.urs.cz/item/CS_URS_2024_01/30</t>
  </si>
  <si>
    <t>jímací tyč 1,5m včetně podstavce a kotvení</t>
  </si>
  <si>
    <t>https://podminky.urs.cz/item/CS_URS_2024_01/31</t>
  </si>
  <si>
    <t>ochranný úhleník + 2x držák</t>
  </si>
  <si>
    <t>https://podminky.urs.cz/item/CS_URS_2024_01/32</t>
  </si>
  <si>
    <t>https://podminky.urs.cz/item/CS_URS_2024_01/33</t>
  </si>
  <si>
    <t>https://podminky.urs.cz/item/CS_URS_2024_01/34</t>
  </si>
  <si>
    <t>tvarování ochranných prvků</t>
  </si>
  <si>
    <t>https://podminky.urs.cz/item/CS_URS_2024_01/35</t>
  </si>
  <si>
    <t>https://podminky.urs.cz/item/CS_URS_2024_01/36</t>
  </si>
  <si>
    <t>https://podminky.urs.cz/item/CS_URS_2024_01/37</t>
  </si>
  <si>
    <t>https://podminky.urs.cz/item/CS_URS_2024_01/38</t>
  </si>
  <si>
    <t>https://podminky.urs.cz/item/CS_URS_2024_01/39</t>
  </si>
  <si>
    <t>https://podminky.urs.cz/item/CS_URS_2024_01/40</t>
  </si>
  <si>
    <t>03-05 - Zařízení elektronické komunikace - Slaboproud</t>
  </si>
  <si>
    <t xml:space="preserve">D2 - Rozvod univerzální kabeláže - dodávka + montáž </t>
  </si>
  <si>
    <t xml:space="preserve">D3 - Rozvod inteligentní instalace - dodávka + montáž </t>
  </si>
  <si>
    <t>D4 - Hodinové zúčtovací sazby</t>
  </si>
  <si>
    <t xml:space="preserve">Rozvod univerzální kabeláže - dodávka + montáž </t>
  </si>
  <si>
    <t>kabel utp cat 6a, venkovní instalace, zatažení do lišt, trubek</t>
  </si>
  <si>
    <t xml:space="preserve">Rozvod inteligentní instalace - dodávka + montáž </t>
  </si>
  <si>
    <t xml:space="preserve">interkom Intercom antracitová, Pro Miniserver, Miniserver Go a Miniserver Compact Ultra kompaktní konstrukce (90 × 90 × 16 mm) umožňuje instalaci bez zápustného boxu *1, HD Kamera se 120° širokoúhlým objektivem,  Interaktivní tlačítko zvonku, které se roz</t>
  </si>
  <si>
    <t xml:space="preserve">interkom Intercom antracitová, Pro Miniserver, Miniserver Go a Miniserver Compact Ultra kompaktní konstrukce (90 × 90 × 16 mm) umožňuje instalaci bez zápustného boxu *1, HD Kamera se 120° širokoúhlým objektivem,  Interaktivní tlačítko zvonku, které se rozsvítí, když se přiblížíte, Neviditelné reproduktory , Integrovaný senzor přiblížení, Napájení pomocí PoE a komunikace přes Ethernet (funguje perfektně s naším PoE-Injectorem 100486) Integrovaný Tree extension (až 50 zařízení, max. 3 W), Voděodolnost (IP34), rámeček</t>
  </si>
  <si>
    <t>Napájecí zdroj k montáži na DIN lištu, vstupní napětí 100–240 VAC, výstupní napětí od 24 VDC 10 W</t>
  </si>
  <si>
    <t xml:space="preserve">Klíčový trezor požární ochrany (KTPO), kontakt sabotáže, kontakt otevření dveří, kontakt přítomnosti objektového klíče,  24 V, 160 mA, Provedení: ocel, Vyhřívání: Topný odpor 5W, externí zdroj 12-30V SS, sepnutí při 5 st.C, Barva: RAL 9007 - struktura, Ve</t>
  </si>
  <si>
    <t xml:space="preserve">Klíčový trezor požární ochrany (KTPO), kontakt sabotáže, kontakt otevření dveří, kontakt přítomnosti objektového klíče,  24 V, 160 mA, Provedení: ocel, Vyhřívání: Topný odpor 5W, externí zdroj 12-30V SS, sepnutí při 5 st.C, Barva: RAL 9007 - struktura, Venkovní rozměr: límec š 328mm x v 282mm, Rozměry desky: montážní deska š 301mm x v 227mm, Hmotnost: 19 kg</t>
  </si>
  <si>
    <t>plastový pilíř pro KTPO, Materiál: plast, Základová deska: v 600mm x š 388mm, osazení do terénu</t>
  </si>
  <si>
    <t>Hodinové zúčtovací sazby</t>
  </si>
  <si>
    <t>12.1</t>
  </si>
  <si>
    <t>Pomocné montážní práce</t>
  </si>
  <si>
    <t>https://podminky.urs.cz/item/CS_URS_2024_01/12.1</t>
  </si>
  <si>
    <t>Zakreslení skutečného provedení stavby</t>
  </si>
  <si>
    <t>03-06 - PS 3.01 - Technologie fotovoltaické elektrárny</t>
  </si>
  <si>
    <t>Úroveň 3:</t>
  </si>
  <si>
    <t>01 - Panely a konstrukce</t>
  </si>
  <si>
    <t>D1 - FVE PANELY</t>
  </si>
  <si>
    <t>D2 - NOSNÁ KONSTRUKCE</t>
  </si>
  <si>
    <t>FVE PANELY</t>
  </si>
  <si>
    <t>R1.1</t>
  </si>
  <si>
    <t>FVE panel 450 Wp				</t>
  </si>
  <si>
    <t>986225444</t>
  </si>
  <si>
    <t>R1.1.1</t>
  </si>
  <si>
    <t>Montáž FVE panelů 450 Wp				</t>
  </si>
  <si>
    <t>R1.1.2</t>
  </si>
  <si>
    <t>FVE panel 580 Wp				</t>
  </si>
  <si>
    <t>-527294753</t>
  </si>
  <si>
    <t>R1.1.3</t>
  </si>
  <si>
    <t>Montáž FVE panelů 580 Wp				</t>
  </si>
  <si>
    <t>-30109072</t>
  </si>
  <si>
    <t>R1.2</t>
  </si>
  <si>
    <t>Optimizér fotovoltaického panelu max. 700Wp</t>
  </si>
  <si>
    <t>-1576834105</t>
  </si>
  <si>
    <t>R1.2.1</t>
  </si>
  <si>
    <t>Montáž optimizér fotovoltaického panelu max. 700Wp</t>
  </si>
  <si>
    <t>R1.3</t>
  </si>
  <si>
    <t>CCA Kit - optimizér včetně zdroje 230/24V</t>
  </si>
  <si>
    <t>-1731954590</t>
  </si>
  <si>
    <t>R1.3.1</t>
  </si>
  <si>
    <t>Montáž CCA Kit - optimizér včetně zdroje 230/24V</t>
  </si>
  <si>
    <t>R1.4</t>
  </si>
  <si>
    <t>Access Point (TAP) - optimizér</t>
  </si>
  <si>
    <t>-1755556837</t>
  </si>
  <si>
    <t>R1.4.1</t>
  </si>
  <si>
    <t>Montáž Access Point (TAP) - optimizér</t>
  </si>
  <si>
    <t>NOSNÁ KONSTRUKCE</t>
  </si>
  <si>
    <t>R2.1</t>
  </si>
  <si>
    <t>Kombivrut M10x200 KOMPLETNÍ</t>
  </si>
  <si>
    <t>2016833711</t>
  </si>
  <si>
    <t>R2.2</t>
  </si>
  <si>
    <t>Adaptér kombivrut</t>
  </si>
  <si>
    <t>R2.3</t>
  </si>
  <si>
    <t>Podložky rozšířené</t>
  </si>
  <si>
    <t>R2.4</t>
  </si>
  <si>
    <t>Spojka profilů přímá</t>
  </si>
  <si>
    <t>-863151056</t>
  </si>
  <si>
    <t>R2.5</t>
  </si>
  <si>
    <t>Spojka profilů křížová</t>
  </si>
  <si>
    <t>384375108</t>
  </si>
  <si>
    <t>R2.6</t>
  </si>
  <si>
    <t>Šestihranný šroub M10</t>
  </si>
  <si>
    <t>1348840185</t>
  </si>
  <si>
    <t>R2.7</t>
  </si>
  <si>
    <t>Matice s lemem M10</t>
  </si>
  <si>
    <t>-2047419133</t>
  </si>
  <si>
    <t>R2.8</t>
  </si>
  <si>
    <t>4 hranná matice</t>
  </si>
  <si>
    <t>1787264138</t>
  </si>
  <si>
    <t>R2.9</t>
  </si>
  <si>
    <t>Imbusový šroub M8x30</t>
  </si>
  <si>
    <t>781758119</t>
  </si>
  <si>
    <t>R2.10</t>
  </si>
  <si>
    <t>Mezipanelová příchytka černá</t>
  </si>
  <si>
    <t>1877807084</t>
  </si>
  <si>
    <t>R2.11</t>
  </si>
  <si>
    <t>Koncová příchytka panelu</t>
  </si>
  <si>
    <t>-467888818</t>
  </si>
  <si>
    <t>R2.12</t>
  </si>
  <si>
    <t>Profil 2,2 m</t>
  </si>
  <si>
    <t>-507007494</t>
  </si>
  <si>
    <t>R2.13.1</t>
  </si>
  <si>
    <t>Profil 4,4 m</t>
  </si>
  <si>
    <t>-1588137727</t>
  </si>
  <si>
    <t>R2.14.1</t>
  </si>
  <si>
    <t>Záslepky profilu</t>
  </si>
  <si>
    <t>1628005556</t>
  </si>
  <si>
    <t>R2.15.1</t>
  </si>
  <si>
    <t>Závitová tyč</t>
  </si>
  <si>
    <t>1919964519</t>
  </si>
  <si>
    <t>R2</t>
  </si>
  <si>
    <t>Nosné konstrukce montáž</t>
  </si>
  <si>
    <t>02 - Rozvaděče a kabely</t>
  </si>
  <si>
    <t>D1 - ROZVADĚČE A SKŘÍNKY</t>
  </si>
  <si>
    <t>D2 - KABELY</t>
  </si>
  <si>
    <t>ROZVADĚČE A SKŘÍNKY</t>
  </si>
  <si>
    <t>R3.1.</t>
  </si>
  <si>
    <t>Rozvaděč +R_FVE</t>
  </si>
  <si>
    <t>kpt</t>
  </si>
  <si>
    <t>-1344330989</t>
  </si>
  <si>
    <t>R3.1.1</t>
  </si>
  <si>
    <t>Montáž rozvaděče +R_FVE</t>
  </si>
  <si>
    <t>R3.2</t>
  </si>
  <si>
    <t>Rozvaděč +R_SPD</t>
  </si>
  <si>
    <t>1565155407</t>
  </si>
  <si>
    <t>R3.2.1</t>
  </si>
  <si>
    <t>Montáž rozvaděče +R_SPD</t>
  </si>
  <si>
    <t>R3.2.2</t>
  </si>
  <si>
    <t>-844187673</t>
  </si>
  <si>
    <t>R3.3</t>
  </si>
  <si>
    <t>Doplnění do rozvaděče silnoproudu +RH</t>
  </si>
  <si>
    <t>-395070486</t>
  </si>
  <si>
    <t>R3.2.2.1</t>
  </si>
  <si>
    <t>-280027249</t>
  </si>
  <si>
    <t>R3.3.1</t>
  </si>
  <si>
    <t>Montáž doplnění do rozvaděče silnoproudu +RH</t>
  </si>
  <si>
    <t>R3.4</t>
  </si>
  <si>
    <t>Doplnění do rozvaděče silnoproudu RE</t>
  </si>
  <si>
    <t>-925340776</t>
  </si>
  <si>
    <t>R3.4.1</t>
  </si>
  <si>
    <t>Montáž doplnění do rozvaděče silnoproudu +RE</t>
  </si>
  <si>
    <t>KABELY</t>
  </si>
  <si>
    <t>R4.1</t>
  </si>
  <si>
    <t>Solar kabel 6 černý H1Z2Z2-K</t>
  </si>
  <si>
    <t>-155194573</t>
  </si>
  <si>
    <t>R4.1.1</t>
  </si>
  <si>
    <t>Montáž kabel H1Z2Z2-K 1x6</t>
  </si>
  <si>
    <t>R4.2</t>
  </si>
  <si>
    <t>CYKY-J 3x1,5</t>
  </si>
  <si>
    <t>1687979369</t>
  </si>
  <si>
    <t>R4.2.1</t>
  </si>
  <si>
    <t>Montáž kabel Cu plný kulatý CYKY-J 3x1,5 do 1 kV uložený volně nebo v liště počtu a průřezu žil 3x1,5 až 3x2,5 mm2</t>
  </si>
  <si>
    <t>R4.3</t>
  </si>
  <si>
    <t>CYKY-O 2x1,5</t>
  </si>
  <si>
    <t>1165621066</t>
  </si>
  <si>
    <t>R4.3.1</t>
  </si>
  <si>
    <t>Montáž kabel Cu plný kulatý CYKY-O 2x1,5 do 1 kV uložený volně nebo v liště počtu a průřezu žil 2x1,5 až 2x2,5 mm2</t>
  </si>
  <si>
    <t>-498587549</t>
  </si>
  <si>
    <t>-2026931512</t>
  </si>
  <si>
    <t>738282786</t>
  </si>
  <si>
    <t>R4.4</t>
  </si>
  <si>
    <t>H07RN-F 5G10</t>
  </si>
  <si>
    <t>1905897127</t>
  </si>
  <si>
    <t>R4.4.1</t>
  </si>
  <si>
    <t>Montáž kabel Cu plný kulatý H07RN-F 5G10 do 1 kV uložený volně nebo v liště počtu a průřezu žil 5G6 až 5G10 mm2</t>
  </si>
  <si>
    <t>R4.5</t>
  </si>
  <si>
    <t>1-CYKY 5x50</t>
  </si>
  <si>
    <t>286829476</t>
  </si>
  <si>
    <t>R4.5.1</t>
  </si>
  <si>
    <t>Montáž kabel Cu plný kulatý 1-CYKY 5x50 do 1 kV uložený volně nebo v liště počtu a průřezu žil 5x35 až 5x50 mm2</t>
  </si>
  <si>
    <t>R4.6</t>
  </si>
  <si>
    <t>CYA 1x16 GNYE</t>
  </si>
  <si>
    <t>775114059</t>
  </si>
  <si>
    <t>R4.6.1</t>
  </si>
  <si>
    <t>Montáž izolovaných kabelů měděných do 1 kV bez ukončení plných a kulatých, uložených volně nebo v liště počtu a průřezu žil 1x16 mm2</t>
  </si>
  <si>
    <t>R4.7</t>
  </si>
  <si>
    <t>CYA 1x10 GNYE</t>
  </si>
  <si>
    <t>-1514401280</t>
  </si>
  <si>
    <t>R4.7.1</t>
  </si>
  <si>
    <t xml:space="preserve">Montáž izolovaných kabelů měděných do 1 kV bez ukončení plných a kulatých, uložených volně nebo v liště počtu  a průřezu žil 1x10 mm2</t>
  </si>
  <si>
    <t>R4.8</t>
  </si>
  <si>
    <t>CYA 1x6 GNYE</t>
  </si>
  <si>
    <t>-527854567</t>
  </si>
  <si>
    <t>R4.8.1</t>
  </si>
  <si>
    <t xml:space="preserve">Montáž izolovaných kabelů měděných do 1 kV bez ukončení plných a kulatých, uložených volně nebo v  liště počtu a průřezu žil 1x6 mm2</t>
  </si>
  <si>
    <t>R4.9</t>
  </si>
  <si>
    <t>UNITRONIC®ROBUST C (TP) 2x2x0,5</t>
  </si>
  <si>
    <t>-1676807590</t>
  </si>
  <si>
    <t>R4.9.1</t>
  </si>
  <si>
    <t>Montáž izolovaných kabelů komunikačních, uložených volně nebo v liště počtu a průřezu žil 2x2x0,5 mm2</t>
  </si>
  <si>
    <t>R4.10</t>
  </si>
  <si>
    <t>CAT5e FTP PE 4x2x0,51</t>
  </si>
  <si>
    <t>538284743</t>
  </si>
  <si>
    <t>R4.10.1</t>
  </si>
  <si>
    <t>Montáž izolovaných kabelů komunikačních, uložených volně nebo v liště počtu a průřezu žil 2x2x0,56 mm2</t>
  </si>
  <si>
    <t>R4.11</t>
  </si>
  <si>
    <t>1-CSKH-V-180 2x2,5</t>
  </si>
  <si>
    <t>923840674</t>
  </si>
  <si>
    <t>R4.11.1</t>
  </si>
  <si>
    <t>Montáž kabel Cu plný kulatý CSKH-V180 do 1 kV uložený na příchytkách nebo ve žlabu počtu a průřezu žil 2x1,5 až 2x2,5 mm2</t>
  </si>
  <si>
    <t>R4.12</t>
  </si>
  <si>
    <t>Konektor MC4, vidlice + zásuvka, přímý, na kabel 2,5÷6mm, krimpovací, 1000V/16A. IP65</t>
  </si>
  <si>
    <t>-71858958</t>
  </si>
  <si>
    <t>R4.12.1</t>
  </si>
  <si>
    <t>Montáž konektor MC4</t>
  </si>
  <si>
    <t>R4.13</t>
  </si>
  <si>
    <t>Zakončení vodičů</t>
  </si>
  <si>
    <t>03 - Ostatní zřízení</t>
  </si>
  <si>
    <t>D1 - MONTÁŽNÍ MATERIÁL</t>
  </si>
  <si>
    <t>D2 - ZAŘÍZENÍ</t>
  </si>
  <si>
    <t>D3 - Ostatní</t>
  </si>
  <si>
    <t>MONTÁŽNÍ MATERIÁL</t>
  </si>
  <si>
    <t>R5.1</t>
  </si>
  <si>
    <t>Žlab perforovaný, pozinkovaný 100X125X0.70 F žár.zin.2m</t>
  </si>
  <si>
    <t>2054975009</t>
  </si>
  <si>
    <t>R5.1.1</t>
  </si>
  <si>
    <t>Montáž kabelového žlabu 100x125 mm</t>
  </si>
  <si>
    <t>R5.2</t>
  </si>
  <si>
    <t>Žlab plný, pozinkovaný 50X62 žár.zin.2m</t>
  </si>
  <si>
    <t>493694860</t>
  </si>
  <si>
    <t>R5.2.1</t>
  </si>
  <si>
    <t>Montáž kabelového žlabu 50x62 mm</t>
  </si>
  <si>
    <t>R5.3</t>
  </si>
  <si>
    <t>Montážní příslušenství a spojovací materiál - hmoždinky, šrouby, podložky, matice, ocelové kotvy apod.</t>
  </si>
  <si>
    <t>-1708318544</t>
  </si>
  <si>
    <t>R5.4</t>
  </si>
  <si>
    <t>Trubka pevná 1525 pr.25 320N bílá,3m</t>
  </si>
  <si>
    <t>1280408796</t>
  </si>
  <si>
    <t>R5.4.1</t>
  </si>
  <si>
    <t>Montáž trubek elektroinstalačních plastových tuhých pro vnitřní rozvody uložených volně na příchytky</t>
  </si>
  <si>
    <t>R5.5</t>
  </si>
  <si>
    <t>Trubka oheb.1425 pr.25 320N MONOFLEX b.</t>
  </si>
  <si>
    <t>1062867490</t>
  </si>
  <si>
    <t>R5.5.1</t>
  </si>
  <si>
    <t>Montáž trubek elektroinstalačních plastových ohebných uložených volně na příchytky</t>
  </si>
  <si>
    <t>R5.6</t>
  </si>
  <si>
    <t>Kabelové příchytky</t>
  </si>
  <si>
    <t>-2026632086</t>
  </si>
  <si>
    <t>R5.6.1</t>
  </si>
  <si>
    <t>Montáž kabelové příchytky</t>
  </si>
  <si>
    <t>R5.7.1</t>
  </si>
  <si>
    <t>Zatěsnění prostupu střešním pláštěm</t>
  </si>
  <si>
    <t>-1871036423</t>
  </si>
  <si>
    <t>R5.8.1</t>
  </si>
  <si>
    <t>Realizace nových protipožárních ucpávek po protažení kabelových tras dle bodů 4 a 5 v závislosti na prostupech přes požární úseky dle platného projektu PBŘ</t>
  </si>
  <si>
    <t>R5.9.1</t>
  </si>
  <si>
    <t>Prostupy betonovými a zděnými konstrukcemi, včetně jejich zapravení do původního stavu po protažení kabelových tras, do rozměru 150x100mm</t>
  </si>
  <si>
    <t>ZAŘÍZENÍ</t>
  </si>
  <si>
    <t>R6.1.</t>
  </si>
  <si>
    <t xml:space="preserve">FV Střídač  100 kW(např.Growatt WIT100K-HU) - Hybridní 3f +UPS - dodávka</t>
  </si>
  <si>
    <t>1720270416</t>
  </si>
  <si>
    <t>R6.1.1</t>
  </si>
  <si>
    <t>Montáž střídače 100 kW</t>
  </si>
  <si>
    <t>R6.2</t>
  </si>
  <si>
    <t>Bateriové úložiště A do 136 kWh</t>
  </si>
  <si>
    <t>-445118208</t>
  </si>
  <si>
    <t>R6.2.1</t>
  </si>
  <si>
    <t xml:space="preserve">Montáž bateriového úložiště do 136  kWh</t>
  </si>
  <si>
    <t>R6.2.2</t>
  </si>
  <si>
    <t>Bateriové úložiště doplnění do 210 kWh</t>
  </si>
  <si>
    <t>-1525798276</t>
  </si>
  <si>
    <t>R6.2.1.1</t>
  </si>
  <si>
    <t>Montáž bateriového úložiště dpoplnění</t>
  </si>
  <si>
    <t>R6.3</t>
  </si>
  <si>
    <t>Tlačítko STOP FVE</t>
  </si>
  <si>
    <t>-520497988</t>
  </si>
  <si>
    <t>R6.3.1</t>
  </si>
  <si>
    <t xml:space="preserve">Montáž tlačítka  STOP FVE</t>
  </si>
  <si>
    <t>R7.1</t>
  </si>
  <si>
    <t>Pronájem autojeřábu, nosnost 40t</t>
  </si>
  <si>
    <t>R7.2</t>
  </si>
  <si>
    <t>Doprava autojeřábu</t>
  </si>
  <si>
    <t>km</t>
  </si>
  <si>
    <t>R7.3</t>
  </si>
  <si>
    <t>Informační systém - štítky</t>
  </si>
  <si>
    <t>R7.4</t>
  </si>
  <si>
    <t>Oživení a zprovoznění systému, zaregulování systému, požadované funkční zkoušky, nastavení parametrů po vyhodnocení zkušebního provozu</t>
  </si>
  <si>
    <t>R7.5</t>
  </si>
  <si>
    <t>Parametrizace zařízení, požadované funkční zkoušky</t>
  </si>
  <si>
    <t>R7.6</t>
  </si>
  <si>
    <t>Vytavení protokolů o funkci požadovaných ochran výrobny</t>
  </si>
  <si>
    <t>R7.7</t>
  </si>
  <si>
    <t>Zkoušky a prohlídky elektrických rozvodů a zařízení, celková prohlídka a vyhotovení revizní zprávy pro objem montážních prací</t>
  </si>
  <si>
    <t>R7.8</t>
  </si>
  <si>
    <t>Inženýrská činnost</t>
  </si>
  <si>
    <t>R7.9</t>
  </si>
  <si>
    <t>Zaškolení obsluhy, včetně předání katalogových listů a montážních návodů</t>
  </si>
  <si>
    <t>R7.10</t>
  </si>
  <si>
    <t>Dílenská dokumentace</t>
  </si>
  <si>
    <t>R7.11</t>
  </si>
  <si>
    <t>Dodavatelská dokumentace</t>
  </si>
  <si>
    <t>R7.12</t>
  </si>
  <si>
    <t>Dokumentace skutečného provedení stavby</t>
  </si>
  <si>
    <t>X14</t>
  </si>
  <si>
    <t>Konzole s kladkami pro pohon shrnovače - horní z nerezového profil 60*60*5, svařeno Kladky s ložiskem 54 mm (40mm)</t>
  </si>
  <si>
    <t>515550629</t>
  </si>
  <si>
    <t>X15</t>
  </si>
  <si>
    <t>Dtto, ale váha 5,30 kg</t>
  </si>
  <si>
    <t>-1830516336</t>
  </si>
  <si>
    <t>X17</t>
  </si>
  <si>
    <t>Navíjecí bubny 57 mm, včetně vedení lan, vždy dva zrcadlově otočeny</t>
  </si>
  <si>
    <t>575001457</t>
  </si>
  <si>
    <t xml:space="preserve"> Navíjecí bubny 57 mm, včetně vedení lan, vždy dva zrcadlově otočeny</t>
  </si>
  <si>
    <t>X18</t>
  </si>
  <si>
    <t>Průchodka pro lano - nerez trubka Ø50/2 - L200</t>
  </si>
  <si>
    <t>695589145</t>
  </si>
  <si>
    <t>X19</t>
  </si>
  <si>
    <t>Vodící kladka pro lano s držákem</t>
  </si>
  <si>
    <t>-1749205929</t>
  </si>
  <si>
    <t>04 - SO 04 - Areálové komunikace a zpevněné plochy</t>
  </si>
  <si>
    <t>04-01 - Komunikace</t>
  </si>
  <si>
    <t>121151103</t>
  </si>
  <si>
    <t>Sejmutí ornice plochy do 100 m2 tl vrstvy do 200 mm strojně</t>
  </si>
  <si>
    <t>1660511327</t>
  </si>
  <si>
    <t>Sejmutí ornice strojně při souvislé ploše do 100 m2, tl. vrstvy do 200 mm</t>
  </si>
  <si>
    <t>https://podminky.urs.cz/item/CS_URS_2025_01/121151103</t>
  </si>
  <si>
    <t>131251100</t>
  </si>
  <si>
    <t>Hloubení jam nezapažených v hornině třídy těžitelnosti I skupiny 3 objem do 20 m3 strojně</t>
  </si>
  <si>
    <t>1768801240</t>
  </si>
  <si>
    <t>Hloubení nezapažených jam a zářezů strojně s urovnáním dna do předepsaného profilu a spádu v hornině třídy těžitelnosti I skupiny 3 do 20 m3</t>
  </si>
  <si>
    <t>https://podminky.urs.cz/item/CS_URS_2024_01/131251100</t>
  </si>
  <si>
    <t>62,00*0,20</t>
  </si>
  <si>
    <t>960388127</t>
  </si>
  <si>
    <t>-1473046949</t>
  </si>
  <si>
    <t>53*1,8 'Přepočtené koeficientem množství</t>
  </si>
  <si>
    <t>-448790692</t>
  </si>
  <si>
    <t>181311103</t>
  </si>
  <si>
    <t>Rozprostření ornice tl vrstvy do 200 mm v rovině nebo ve svahu do 1:5 ručně</t>
  </si>
  <si>
    <t>447198376</t>
  </si>
  <si>
    <t>Rozprostření a urovnání ornice v rovině nebo ve svahu sklonu do 1:5 ručně při souvislé ploše, tl. vrstvy do 200 mm</t>
  </si>
  <si>
    <t>https://podminky.urs.cz/item/CS_URS_2024_01/181311103</t>
  </si>
  <si>
    <t>181411131</t>
  </si>
  <si>
    <t>Založení parkového trávníku výsevem pl do 1000 m2 v rovině a ve svahu do 1:5</t>
  </si>
  <si>
    <t>-949539938</t>
  </si>
  <si>
    <t>Založení trávníku na půdě předem připravené plochy do 1000 m2 výsevem včetně utažení parkového v rovině nebo na svahu do 1:5</t>
  </si>
  <si>
    <t>https://podminky.urs.cz/item/CS_URS_2024_01/181411131</t>
  </si>
  <si>
    <t>00572410</t>
  </si>
  <si>
    <t>osivo směs travní parková</t>
  </si>
  <si>
    <t>-1828828176</t>
  </si>
  <si>
    <t>60,71*0,02 'Přepočtené koeficientem množství</t>
  </si>
  <si>
    <t>182211121</t>
  </si>
  <si>
    <t>Svahování násypů ručně</t>
  </si>
  <si>
    <t>2115032830</t>
  </si>
  <si>
    <t>Svahování trvalých svahů do projektovaných profilů ručně s potřebným přemístěním výkopku při svahování násypů v jakékoliv hornině</t>
  </si>
  <si>
    <t>https://podminky.urs.cz/item/CS_URS_2024_01/182211121</t>
  </si>
  <si>
    <t>434121426</t>
  </si>
  <si>
    <t>Osazení ŽB schodišťových stupňů na desku drsných</t>
  </si>
  <si>
    <t>-307714426</t>
  </si>
  <si>
    <t>Osazování schodišťových stupňů železobetonových s vyspárováním styčných spár, s provizorním dřevěným zábradlím a dočasným zakrytím stupnic prkny na desku, stupňů drsných</t>
  </si>
  <si>
    <t>https://podminky.urs.cz/item/CS_URS_2023_02/434121426</t>
  </si>
  <si>
    <t>1,50*17</t>
  </si>
  <si>
    <t>PSB.35013900</t>
  </si>
  <si>
    <t>PRESBETON Stupeň přímý 150 cm (Hladký Přírodní) 1500x350x150</t>
  </si>
  <si>
    <t>-148209775</t>
  </si>
  <si>
    <t>52580066</t>
  </si>
  <si>
    <t>https://podminky.urs.cz/item/CS_URS_2023_02/564861011</t>
  </si>
  <si>
    <t>betonová plocha přístřešku</t>
  </si>
  <si>
    <t>188,00</t>
  </si>
  <si>
    <t>pás pro chodce</t>
  </si>
  <si>
    <t>schodiště</t>
  </si>
  <si>
    <t>7,60</t>
  </si>
  <si>
    <t>564871016</t>
  </si>
  <si>
    <t>Podklad ze štěrkodrtě ŠD plochy do 100 m2 tl 300 mm</t>
  </si>
  <si>
    <t>1643187803</t>
  </si>
  <si>
    <t>Podklad ze štěrkodrti ŠD s rozprostřením a zhutněním plochy jednotlivě do 100 m2, po zhutnění tl. 300 mm</t>
  </si>
  <si>
    <t>https://podminky.urs.cz/item/CS_URS_2023_02/564871016</t>
  </si>
  <si>
    <t>prozatímní komunikace</t>
  </si>
  <si>
    <t>12,00</t>
  </si>
  <si>
    <t>581124115</t>
  </si>
  <si>
    <t>Kryt z betonu komunikace pro pěší tl. 150 mm</t>
  </si>
  <si>
    <t>-983625867</t>
  </si>
  <si>
    <t>Kryt z prostého betonu komunikací pro pěší tl. 150 mm</t>
  </si>
  <si>
    <t>https://podminky.urs.cz/item/CS_URS_2023_02/581124115</t>
  </si>
  <si>
    <t>pod schodiště</t>
  </si>
  <si>
    <t>1,80*1,50</t>
  </si>
  <si>
    <t>581141212</t>
  </si>
  <si>
    <t>Kryt cementobetonový vozovek skupiny CB II tl 210 mm</t>
  </si>
  <si>
    <t>1312678155</t>
  </si>
  <si>
    <t>Kryt cementobetonový silničních komunikací skupiny CB II tl. 210 mm</t>
  </si>
  <si>
    <t>https://podminky.urs.cz/item/CS_URS_2023_02/581141212</t>
  </si>
  <si>
    <t>přístřešek</t>
  </si>
  <si>
    <t>89,00</t>
  </si>
  <si>
    <t>915223111</t>
  </si>
  <si>
    <t>Varovný pás z plastu pro orientaci nevidomých šířky 420 mm</t>
  </si>
  <si>
    <t>-799050993</t>
  </si>
  <si>
    <t>Orientační prvky pro nevidomé z plastu na pozemních komunikacích a komunikacích pro pěší varovný pás šířky 420 mm</t>
  </si>
  <si>
    <t>https://podminky.urs.cz/item/CS_URS_2023_02/915223111</t>
  </si>
  <si>
    <t>916231213</t>
  </si>
  <si>
    <t>Osazení chodníkového obrubníku betonového stojatého s boční opěrou do lože z betonu prostého</t>
  </si>
  <si>
    <t>-1183155535</t>
  </si>
  <si>
    <t>Osazení chodníkového obrubníku betonového se zřízením lože, s vyplněním a zatřením spár cementovou maltou stojatého s boční opěrou z betonu prostého, do lože z betonu prostého</t>
  </si>
  <si>
    <t>https://podminky.urs.cz/item/CS_URS_2023_02/916231213</t>
  </si>
  <si>
    <t>BBC.0006292.URS</t>
  </si>
  <si>
    <t>obrubník betonový chodníkový ABO 10-25,rovný 100x10x25cm přírodní šedá</t>
  </si>
  <si>
    <t>-683619840</t>
  </si>
  <si>
    <t>919111112</t>
  </si>
  <si>
    <t>Řezání dilatačních spár š 4 mm hl přes 60 do 80 mm příčných nebo podélných v čerstvém CB krytu</t>
  </si>
  <si>
    <t>1544842154</t>
  </si>
  <si>
    <t>Řezání dilatačních spár v čerstvém cementobetonovém krytu příčných nebo podélných, šířky 4 mm, hloubky přes 60 do 80 mm</t>
  </si>
  <si>
    <t>https://podminky.urs.cz/item/CS_URS_2023_02/919111112</t>
  </si>
  <si>
    <t>919121112</t>
  </si>
  <si>
    <t>Těsnění spár zálivkou za studena pro komůrky š 10 mm hl 25 mm s těsnicím profilem</t>
  </si>
  <si>
    <t>650608158</t>
  </si>
  <si>
    <t>Utěsnění dilatačních spár zálivkou za studena v cementobetonovém nebo živičném krytu včetně adhezního nátěru s těsnicím profilem pod zálivkou, pro komůrky šířky 10 mm, hloubky 25 mm</t>
  </si>
  <si>
    <t>https://podminky.urs.cz/item/CS_URS_2023_02/919121112</t>
  </si>
  <si>
    <t>919131111</t>
  </si>
  <si>
    <t>Vyztužení dilatačních spár kluznými trny D 25 mm dl 500 mm v CB krytu</t>
  </si>
  <si>
    <t>1571517174</t>
  </si>
  <si>
    <t>Vyztužení dilatačních spár v cementobetonovém krytu kluznými trny průměru 25 mm, délky 500 mm</t>
  </si>
  <si>
    <t>https://podminky.urs.cz/item/CS_URS_2023_02/919131111</t>
  </si>
  <si>
    <t>1573954999</t>
  </si>
  <si>
    <t>plocha přístřešku</t>
  </si>
  <si>
    <t>998225111</t>
  </si>
  <si>
    <t>Přesun hmot pro pozemní komunikace s krytem z kamene, monolitickým betonovým nebo živičným</t>
  </si>
  <si>
    <t>1940036790</t>
  </si>
  <si>
    <t>Přesun hmot pro komunikace s krytem z kameniva, monolitickým betonovým nebo živičným dopravní vzdálenost do 200 m jakékoliv délky objektu</t>
  </si>
  <si>
    <t>https://podminky.urs.cz/item/CS_URS_2023_02/998225111</t>
  </si>
  <si>
    <t>04-02 - Sanace pláně</t>
  </si>
  <si>
    <t>1591221804</t>
  </si>
  <si>
    <t>1854362159</t>
  </si>
  <si>
    <t>666975872</t>
  </si>
  <si>
    <t>80*1,8 'Přepočtené koeficientem množství</t>
  </si>
  <si>
    <t>-1231145867</t>
  </si>
  <si>
    <t>1680115408</t>
  </si>
  <si>
    <t>-910456124</t>
  </si>
  <si>
    <t>https://podminky.urs.cz/item/CS_URS_2024_01/564871016</t>
  </si>
  <si>
    <t>05 - SO 05 - Oplocení a brány</t>
  </si>
  <si>
    <t>131111322</t>
  </si>
  <si>
    <t>Vrtání jamek pro plotové sloupky D přes 100 do 200 mm ručně s mechanickým vrtákem</t>
  </si>
  <si>
    <t>1828340158</t>
  </si>
  <si>
    <t>Vrtání jamek ručně mechanickým vrtákem průměru přes 100 do 200 mm</t>
  </si>
  <si>
    <t>https://podminky.urs.cz/item/CS_URS_2025_01/131111322</t>
  </si>
  <si>
    <t>62*0,90</t>
  </si>
  <si>
    <t>338121123</t>
  </si>
  <si>
    <t>Osazování sloupků a vzpěr ŽB plotových zabetonováním patky o obj do 0,15 m3</t>
  </si>
  <si>
    <t>-1801626252</t>
  </si>
  <si>
    <t>Osazování sloupků a vzpěr plotových železobetonových se zabetonováním patky, o objemu do 0,15 m3</t>
  </si>
  <si>
    <t>https://podminky.urs.cz/item/CS_URS_2025_01/338121123</t>
  </si>
  <si>
    <t>sloupek 175 - průběžný, koncový</t>
  </si>
  <si>
    <t>-1423594809</t>
  </si>
  <si>
    <t>RMAT0005</t>
  </si>
  <si>
    <t>sloupek 175 - rohový</t>
  </si>
  <si>
    <t>94218876</t>
  </si>
  <si>
    <t>338171123</t>
  </si>
  <si>
    <t>Osazování sloupků a vzpěr plotových ocelových v přes 2 do 2,6 m se zabetonováním</t>
  </si>
  <si>
    <t>-446899953</t>
  </si>
  <si>
    <t>Montáž sloupků a vzpěr plotových ocelových trubkových nebo profilovaných výšky přes 2 do 2,6 m se zabetonováním do 0,08 m3 do připravených jamek</t>
  </si>
  <si>
    <t>https://podminky.urs.cz/item/CS_URS_2025_01/338171123</t>
  </si>
  <si>
    <t>55342161</t>
  </si>
  <si>
    <t>plotový sloupek dělený pro svařované panely profilovaný oválný 50x70mm dl 2,0-2,5m povrchová úprava Pz a komaxit</t>
  </si>
  <si>
    <t>-1994174778</t>
  </si>
  <si>
    <t>348101210</t>
  </si>
  <si>
    <t>Osazení vrat nebo vrátek k oplocení na ocelové sloupky pl do 2 m2</t>
  </si>
  <si>
    <t>499600317</t>
  </si>
  <si>
    <t>Osazení vrat nebo vrátek k oplocení na sloupky ocelové, plochy jednotlivě do 2 m2</t>
  </si>
  <si>
    <t>https://podminky.urs.cz/item/CS_URS_2025_01/348101210</t>
  </si>
  <si>
    <t>55342331</t>
  </si>
  <si>
    <t>branka plotová jednokřídlá Pz 1000x1730mm</t>
  </si>
  <si>
    <t>1025551628</t>
  </si>
  <si>
    <t>Poznámka k položce:_x000d_
Příslušenství: stavitelné panty, klika, zámek, 3 klíče, zajišťovací kolík</t>
  </si>
  <si>
    <t>348121121</t>
  </si>
  <si>
    <t>Osazování ŽB desek plotových na MC 300x50x2000 mm</t>
  </si>
  <si>
    <t>-1657929319</t>
  </si>
  <si>
    <t>Osazování desek plotových železobetonových prefabrikovaných do drážek předem osazených sloupků na cementovou maltu se zatřením ložných a styčných spár, při rozměru desek 300x50x2000 mm</t>
  </si>
  <si>
    <t>https://podminky.urs.cz/item/CS_URS_2025_01/348121121</t>
  </si>
  <si>
    <t>Plotový díl - šířka 200 cm, výška 50 cm štípaný kámen</t>
  </si>
  <si>
    <t>2048935039</t>
  </si>
  <si>
    <t>typ A</t>
  </si>
  <si>
    <t>21 polí po 2 ks</t>
  </si>
  <si>
    <t>21*2</t>
  </si>
  <si>
    <t>typ B</t>
  </si>
  <si>
    <t>26 polí po 1 ks</t>
  </si>
  <si>
    <t>RMAT0003</t>
  </si>
  <si>
    <t>Plotový díl - šířka 200 cm, výška 50 cm vlna průhledná</t>
  </si>
  <si>
    <t>-1565935098</t>
  </si>
  <si>
    <t>21 polí po 1 ks</t>
  </si>
  <si>
    <t>26 polí po 2 ks</t>
  </si>
  <si>
    <t>26*2</t>
  </si>
  <si>
    <t>RMAT0004</t>
  </si>
  <si>
    <t>Plotový díl - šířka 200 cm, výška 25 cm, štípaný kámen</t>
  </si>
  <si>
    <t>1913686092</t>
  </si>
  <si>
    <t>348121211</t>
  </si>
  <si>
    <t>Osazení podhrabových desek dl do 2 m na ocelové plotové sloupky</t>
  </si>
  <si>
    <t>1003104046</t>
  </si>
  <si>
    <t>Osazení podhrabových desek na ocelové sloupky, délky desek do 2 m</t>
  </si>
  <si>
    <t>https://podminky.urs.cz/item/CS_URS_2025_01/348121211</t>
  </si>
  <si>
    <t>PFB.2520431</t>
  </si>
  <si>
    <t>Deska podhrabová DP 246/5/25 nat</t>
  </si>
  <si>
    <t>162231663</t>
  </si>
  <si>
    <t>Poznámka k položce:_x000d_
2460/50/250</t>
  </si>
  <si>
    <t>348171146</t>
  </si>
  <si>
    <t>Montáž panelového svařovaného oplocení v přes 1,5 do 2,0 m</t>
  </si>
  <si>
    <t>2091857256</t>
  </si>
  <si>
    <t>Montáž oplocení z dílců kovových panelových svařovaných, na ocelové profilované sloupky, výšky přes 1,5 do 2,0 m</t>
  </si>
  <si>
    <t>https://podminky.urs.cz/item/CS_URS_2025_01/348171146</t>
  </si>
  <si>
    <t>RMAT0006</t>
  </si>
  <si>
    <t>Panel 3D CLASSIC - délka 250 cm, výška 153 cm PVC zelená 6005</t>
  </si>
  <si>
    <t>-7088668</t>
  </si>
  <si>
    <t>348172214</t>
  </si>
  <si>
    <t>Montáž vjezdových bran samonosných dvoukřídlových pl přes 5 m2 do 10 m2</t>
  </si>
  <si>
    <t>1556188853</t>
  </si>
  <si>
    <t>Montáž vjezdových bran samonosných posuvných dvoukřídlových plochy přes 5 do 10 m2</t>
  </si>
  <si>
    <t>https://podminky.urs.cz/item/CS_URS_2025_01/348172214</t>
  </si>
  <si>
    <t>55342362</t>
  </si>
  <si>
    <t>brána plotová dvoukřídlá Pz s PVC vrstvou 3500x1730mm</t>
  </si>
  <si>
    <t>1536649938</t>
  </si>
  <si>
    <t>998232110</t>
  </si>
  <si>
    <t>Přesun hmot pro oplocení zděné z cihel nebo tvárnic v do 3 m</t>
  </si>
  <si>
    <t>1591071398</t>
  </si>
  <si>
    <t>Přesun hmot pro oplocení se svislou nosnou konstrukcí zděnou z cihel, tvárnic, bloků, popř. kovovou nebo dřevěnou vodorovná dopravní vzdálenost do 50 m, pro oplocení výšky do 3 m</t>
  </si>
  <si>
    <t>https://podminky.urs.cz/item/CS_URS_2025_01/998232110</t>
  </si>
  <si>
    <t>05a - IO 01 – Areálová kanalizace splašková a ČOV</t>
  </si>
  <si>
    <t>Ing. Daniela Navrátilová</t>
  </si>
  <si>
    <t>190 07 680</t>
  </si>
  <si>
    <t>Ladislav Pekárek</t>
  </si>
  <si>
    <t>Výměry převzaty z v.č.D.2.4.SM_COV</t>
  </si>
  <si>
    <t>721 - Zdravotechnika - vnitřní kanalizace</t>
  </si>
  <si>
    <t>VRN1 - Průzkumné, geodetické a projektové práce</t>
  </si>
  <si>
    <t>VRN4 - Inženýrská činnost</t>
  </si>
  <si>
    <t>131251102</t>
  </si>
  <si>
    <t>Hloubení jam nezapažených v hornině třídy těžitelnosti I skupiny 3 objem do 50 m3 strojně</t>
  </si>
  <si>
    <t>1645423275</t>
  </si>
  <si>
    <t>Hloubení nezapažených jam a zářezů strojně s urovnáním dna do předepsaného profilu a spádu v hornině třídy těžitelnosti I skupiny 3 přes 20 do 50 m3</t>
  </si>
  <si>
    <t>https://podminky.urs.cz/item/CS_URS_2024_02/131251102</t>
  </si>
  <si>
    <t>ČOV</t>
  </si>
  <si>
    <t>27,00</t>
  </si>
  <si>
    <t>vsak</t>
  </si>
  <si>
    <t>40,00</t>
  </si>
  <si>
    <t>132212131</t>
  </si>
  <si>
    <t>Hloubení nezapažených rýh šířky do 800 mm v soudržných horninách třídy těžitelnosti I skupiny 3 ručně</t>
  </si>
  <si>
    <t>-1894013414</t>
  </si>
  <si>
    <t>Hloubení nezapažených rýh šířky do 800 mm ručně s urovnáním dna do předepsaného profilu a spádu v hornině třídy těžitelnosti I skupiny 3 soudržných</t>
  </si>
  <si>
    <t>https://podminky.urs.cz/item/CS_URS_2024_02/132212131</t>
  </si>
  <si>
    <t>-661041725</t>
  </si>
  <si>
    <t>https://podminky.urs.cz/item/CS_URS_2024_02/162751117</t>
  </si>
  <si>
    <t>67,00+11,00-16,00-3,00-24,00-8,00-2,00</t>
  </si>
  <si>
    <t>171103201</t>
  </si>
  <si>
    <t>Uložení sypanin z horniny třídy těžitelnosti I a II skupiny 1 až 4 do hrází nádrží se zhutněním 100 % PS C s příměsí jílu do 20 %</t>
  </si>
  <si>
    <t>194618696</t>
  </si>
  <si>
    <t>Uložení netříděných sypanin do zemních hrází z hornin třídy těžitelnosti I a II, skupiny 1 až 4 pro jakoukoliv šířku koruny přehradních a jiných vodních nádrží se zhutněním do 100 % PS - koef. C s příměsí jílové hlíny do 20 % objemu</t>
  </si>
  <si>
    <t>https://podminky.urs.cz/item/CS_URS_2024_02/171103201</t>
  </si>
  <si>
    <t>58125110</t>
  </si>
  <si>
    <t>jíl surový kusový</t>
  </si>
  <si>
    <t>1734574397</t>
  </si>
  <si>
    <t>1203704125</t>
  </si>
  <si>
    <t>https://podminky.urs.cz/item/CS_URS_2024_02/171201231</t>
  </si>
  <si>
    <t>25*1,8 'Přepočtené koeficientem množství</t>
  </si>
  <si>
    <t>2037254724</t>
  </si>
  <si>
    <t>https://podminky.urs.cz/item/CS_URS_2024_02/171251201</t>
  </si>
  <si>
    <t>174151101</t>
  </si>
  <si>
    <t>Zásyp jam, šachet rýh nebo kolem objektů sypaninou se zhutněním</t>
  </si>
  <si>
    <t>784893620</t>
  </si>
  <si>
    <t>Zásyp sypaninou z jakékoliv horniny strojně s uložením výkopku ve vrstvách se zhutněním jam, šachet, rýh nebo kolem objektů v těchto vykopávkách</t>
  </si>
  <si>
    <t>https://podminky.urs.cz/item/CS_URS_2024_02/174151101</t>
  </si>
  <si>
    <t>potrubí</t>
  </si>
  <si>
    <t>8,00</t>
  </si>
  <si>
    <t>5,00+3,00</t>
  </si>
  <si>
    <t>58331351</t>
  </si>
  <si>
    <t>kamenivo těžené drobné frakce 0/4</t>
  </si>
  <si>
    <t>2048579097</t>
  </si>
  <si>
    <t>obsyp ČOV</t>
  </si>
  <si>
    <t>5,00</t>
  </si>
  <si>
    <t>5*2 'Přepočtené koeficientem množství</t>
  </si>
  <si>
    <t>175111101</t>
  </si>
  <si>
    <t>Obsypání potrubí ručně sypaninou bez prohození, uloženou do 3 m</t>
  </si>
  <si>
    <t>1940057257</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</si>
  <si>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</si>
  <si>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</si>
  <si>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1244028918</t>
  </si>
  <si>
    <t>3*2 'Přepočtené koeficientem množství</t>
  </si>
  <si>
    <t>211531111</t>
  </si>
  <si>
    <t>Výplň odvodňovacích žeber nebo trativodů kamenivem hrubým drceným frakce 16 až 63 mm</t>
  </si>
  <si>
    <t>-287231542</t>
  </si>
  <si>
    <t>Výplň kamenivem do rýh odvodňovacích žeber nebo trativodů bez zhutnění, s úpravou povrchu výplně kamenivem hrubým drceným frakce 16 až 63 mm</t>
  </si>
  <si>
    <t>https://podminky.urs.cz/item/CS_URS_2024_02/211531111</t>
  </si>
  <si>
    <t>211561111</t>
  </si>
  <si>
    <t>Výplň odvodňovacích žeber nebo trativodů kamenivem hrubým drceným frakce 4 až 16 mm</t>
  </si>
  <si>
    <t>-1476804144</t>
  </si>
  <si>
    <t>Výplň kamenivem do rýh odvodňovacích žeber nebo trativodů bez zhutnění, s úpravou povrchu výplně kamenivem hrubým drceným frakce 4 až 16 mm</t>
  </si>
  <si>
    <t>https://podminky.urs.cz/item/CS_URS_2024_02/211561111</t>
  </si>
  <si>
    <t>211971122</t>
  </si>
  <si>
    <t>Zřízení opláštění žeber nebo trativodů geotextilií v rýze nebo zářezu přes 1:2 š přes 2,5 m</t>
  </si>
  <si>
    <t>2039755516</t>
  </si>
  <si>
    <t>Zřízení opláštění výplně z geotextilie odvodňovacích žeber nebo trativodů v rýze nebo zářezu se stěnami svislými nebo šikmými o sklonu přes 1:2 při rozvinuté šířce opláštění přes 2,5 m</t>
  </si>
  <si>
    <t>https://podminky.urs.cz/item/CS_URS_2024_02/211971122</t>
  </si>
  <si>
    <t>69311081</t>
  </si>
  <si>
    <t>geotextilie netkaná separační, ochranná, filtrační, drenážní PES 300g/m2</t>
  </si>
  <si>
    <t>-1968562053</t>
  </si>
  <si>
    <t>60*1,1845 'Přepočtené koeficientem množství</t>
  </si>
  <si>
    <t>212752101</t>
  </si>
  <si>
    <t>Trativod z drenážních trubek korugovaných PE-HD SN 4 perforace 360° včetně lože otevřený výkop DN 100 pro liniové stavby</t>
  </si>
  <si>
    <t>-532762366</t>
  </si>
  <si>
    <t>Trativody z drenážních trubek pro liniové stavby a komunikace se zřízením štěrkového lože pod trubky a s jejich obsypem v otevřeném výkopu trubka korugovaná sendvičová PE-HD SN 4 celoperforovaná 360° DN 100</t>
  </si>
  <si>
    <t>https://podminky.urs.cz/item/CS_URS_2024_02/212752101</t>
  </si>
  <si>
    <t>386411114</t>
  </si>
  <si>
    <t>Čistírna odpadních vod z polypropylenu domovní počet EO 13-20</t>
  </si>
  <si>
    <t>-1687895107</t>
  </si>
  <si>
    <t>Čistírny odpadních vod (ČOV) z polypropylenu PP domovní počet ekvivalentních obyvatel (EO) 13 - 20</t>
  </si>
  <si>
    <t>https://podminky.urs.cz/item/CS_URS_2024_02/386411114</t>
  </si>
  <si>
    <t>451573111</t>
  </si>
  <si>
    <t>Lože pod potrubí otevřený výkop ze štěrkopísku</t>
  </si>
  <si>
    <t>292912596</t>
  </si>
  <si>
    <t>Lože pod potrubí, stoky a drobné objekty v otevřeném výkopu z písku a štěrkopísku do 63 mm</t>
  </si>
  <si>
    <t>https://podminky.urs.cz/item/CS_URS_2024_02/451573111</t>
  </si>
  <si>
    <t>452321151</t>
  </si>
  <si>
    <t>Podkladní desky ze ŽB bez zvýšených nároků na prostředí tř. C 20/25 otevřený výkop</t>
  </si>
  <si>
    <t>557383400</t>
  </si>
  <si>
    <t>Podkladní a zajišťovací konstrukce z betonu železového v otevřeném výkopu bez zvýšených nároků na prostředí desky pod potrubí, stoky a drobné objekty z betonu tř. C 20/25</t>
  </si>
  <si>
    <t>https://podminky.urs.cz/item/CS_URS_2024_02/452321151</t>
  </si>
  <si>
    <t>2,70*2,12*0,15</t>
  </si>
  <si>
    <t>452351111</t>
  </si>
  <si>
    <t>Bednění podkladních desek nebo sedlového lože pod potrubí, stoky a drobné objekty otevřený výkop zřízení</t>
  </si>
  <si>
    <t>-1092223128</t>
  </si>
  <si>
    <t>Bednění podkladních a zajišťovacích konstrukcí v otevřeném výkopu desek nebo sedlových loží pod potrubí, stoky a drobné objekty zřízení</t>
  </si>
  <si>
    <t>https://podminky.urs.cz/item/CS_URS_2024_02/452351111</t>
  </si>
  <si>
    <t>(2,70+2,12)*2*0,15</t>
  </si>
  <si>
    <t>452351112</t>
  </si>
  <si>
    <t>Bednění podkladních desek nebo sedlového lože pod potrubí, stoky a drobné objekty otevřený výkop odstranění</t>
  </si>
  <si>
    <t>-1236121891</t>
  </si>
  <si>
    <t>Bednění podkladních a zajišťovacích konstrukcí v otevřeném výkopu desek nebo sedlových loží pod potrubí, stoky a drobné objekty odstranění</t>
  </si>
  <si>
    <t>https://podminky.urs.cz/item/CS_URS_2024_02/452351112</t>
  </si>
  <si>
    <t>452368211</t>
  </si>
  <si>
    <t>Výztuž podkladních desek nebo bloků nebo pražců otevřený výkop ze svařovaných sítí Kari</t>
  </si>
  <si>
    <t>1039280635</t>
  </si>
  <si>
    <t>Výztuž podkladních desek, bloků nebo pražců v otevřeném výkopu ze svařovaných sítí typu Kari</t>
  </si>
  <si>
    <t>https://podminky.urs.cz/item/CS_URS_2024_02/452368211</t>
  </si>
  <si>
    <t>0,859*0,120</t>
  </si>
  <si>
    <t>871313121</t>
  </si>
  <si>
    <t>Montáž kanalizačního potrubí hladkého plnostěnného SN 8 z PVC-U DN 160</t>
  </si>
  <si>
    <t>151858479</t>
  </si>
  <si>
    <t>Montáž kanalizačního potrubí z tvrdého PVC-U hladkého plnostěnného tuhost SN 8 DN 160</t>
  </si>
  <si>
    <t>https://podminky.urs.cz/item/CS_URS_2024_02/871313121</t>
  </si>
  <si>
    <t>28611164</t>
  </si>
  <si>
    <t>trubka kanalizační PVC-U plnostěnná jednovrstvá DN 160x1000mm SN8</t>
  </si>
  <si>
    <t>-1091146936</t>
  </si>
  <si>
    <t>8*1,03 'Přepočtené koeficientem množství</t>
  </si>
  <si>
    <t>894812311.WVN</t>
  </si>
  <si>
    <t>Revizní a čistící šachta TEGRA z PP typ DN 600/160 šachtové dno průtočné</t>
  </si>
  <si>
    <t>-334666674</t>
  </si>
  <si>
    <t>894812331.WVN</t>
  </si>
  <si>
    <t>Revizní a čistící šachta TEGRA z PP DN 600 šachtová roura korugovaná světlé hloubky 1000 mm</t>
  </si>
  <si>
    <t>301236815</t>
  </si>
  <si>
    <t>894812354</t>
  </si>
  <si>
    <t>Revizní a čistící šachta z PP DN 600 poklop litinový pro třídu zatížení A15 s plastovým konusem</t>
  </si>
  <si>
    <t>1627606094</t>
  </si>
  <si>
    <t>Revizní a čistící šachta z polypropylenu PP pro hladké trouby DN 600 poklop (mříž) litinový pro třídu zatížení A15 s plastovým konusem</t>
  </si>
  <si>
    <t>https://podminky.urs.cz/item/CS_URS_2024_02/894812354</t>
  </si>
  <si>
    <t>895270101</t>
  </si>
  <si>
    <t>Proplachovací a kontrolní šachta z PE-HD pro drenáže liniových staveb šachtové dno DN 400/250 průchozí</t>
  </si>
  <si>
    <t>-1190515009</t>
  </si>
  <si>
    <t>Proplachovací a kontrolní šachta z PE-HD pro drenáže liniových staveb DN 400 užitné výšky do 500 mm šachtové dno (DN šachty/DN vedení) DN 400/250 průchozí</t>
  </si>
  <si>
    <t>https://podminky.urs.cz/item/CS_URS_2024_02/895270101</t>
  </si>
  <si>
    <t>895270151</t>
  </si>
  <si>
    <t>Proplachovací a kontrolní šachta z PE-HD DN 400 pro drenáže liniových staveb redukce DN 250/100-200</t>
  </si>
  <si>
    <t>-1592340008</t>
  </si>
  <si>
    <t>Proplachovací a kontrolní šachta z PE-HD pro drenáže liniových staveb DN 400 užitné výšky do 500 mm redukce DN 250/100-200</t>
  </si>
  <si>
    <t>https://podminky.urs.cz/item/CS_URS_2024_02/895270151</t>
  </si>
  <si>
    <t>895270201</t>
  </si>
  <si>
    <t>Proplachovací a kontrolní šachta z PE-HD DN 400 pro drenáže liniových staveb poklop plastový pro třídu zatížení A 15</t>
  </si>
  <si>
    <t>2110033151</t>
  </si>
  <si>
    <t>Proplachovací a kontrolní šachta z PE-HD pro drenáže liniových staveb DN 400 užitné výšky do 500 mm poklop plastový pro třídu zatížení A 15</t>
  </si>
  <si>
    <t>https://podminky.urs.cz/item/CS_URS_2024_02/895270201</t>
  </si>
  <si>
    <t>998276101</t>
  </si>
  <si>
    <t>Přesun hmot pro trubní vedení z trub z plastických hmot otevřený výkop</t>
  </si>
  <si>
    <t>-164510386</t>
  </si>
  <si>
    <t>Přesun hmot pro trubní vedení hloubené z trub z plastických hmot nebo sklolaminátových pro vodovody, kanalizace, teplovody, produktovody v otevřeném výkopu dopravní vzdálenost do 15 m</t>
  </si>
  <si>
    <t>https://podminky.urs.cz/item/CS_URS_2024_02/998276101</t>
  </si>
  <si>
    <t>Zdravotechnika - vnitřní kanalizace</t>
  </si>
  <si>
    <t>721290112</t>
  </si>
  <si>
    <t>Zkouška těsnosti potrubí kanalizace vodou DN 150/DN 200</t>
  </si>
  <si>
    <t>983040314</t>
  </si>
  <si>
    <t>Zkouška těsnosti kanalizace v objektech vodou DN 150 nebo DN 200</t>
  </si>
  <si>
    <t>https://podminky.urs.cz/item/CS_URS_2024_02/721290112</t>
  </si>
  <si>
    <t>VRN1</t>
  </si>
  <si>
    <t>Průzkumné, geodetické a projektové práce</t>
  </si>
  <si>
    <t>012344000</t>
  </si>
  <si>
    <t>Vytyčovací práce</t>
  </si>
  <si>
    <t>1024</t>
  </si>
  <si>
    <t>-154328182</t>
  </si>
  <si>
    <t>https://podminky.urs.cz/item/CS_URS_2024_02/012344000</t>
  </si>
  <si>
    <t>VRN4</t>
  </si>
  <si>
    <t>043002000</t>
  </si>
  <si>
    <t>Zkoušky a ostatní měření</t>
  </si>
  <si>
    <t>-454067443</t>
  </si>
  <si>
    <t>https://podminky.urs.cz/item/CS_URS_2024_02/043002000</t>
  </si>
  <si>
    <t>Obsyp</t>
  </si>
  <si>
    <t>Obsyp potrubí</t>
  </si>
  <si>
    <t>7,2</t>
  </si>
  <si>
    <t>Odvoz</t>
  </si>
  <si>
    <t>9,6</t>
  </si>
  <si>
    <t>Podsyp</t>
  </si>
  <si>
    <t>2,4</t>
  </si>
  <si>
    <t>Rýha</t>
  </si>
  <si>
    <t>06 - IO 02 - Areálová kanalizace dešťová a retence</t>
  </si>
  <si>
    <t>724 - Zdravotechnika - strojní vybavení</t>
  </si>
  <si>
    <t>-1478795060</t>
  </si>
  <si>
    <t>0,80*1,00*30,00</t>
  </si>
  <si>
    <t>25902260</t>
  </si>
  <si>
    <t>-406080038</t>
  </si>
  <si>
    <t>-160173900</t>
  </si>
  <si>
    <t>9,6*1,8 'Přepočtené koeficientem množství</t>
  </si>
  <si>
    <t>892432444</t>
  </si>
  <si>
    <t>https://podminky.urs.cz/item/CS_URS_2024_01/174151101</t>
  </si>
  <si>
    <t>Rýha-Odvoz</t>
  </si>
  <si>
    <t>-278552429</t>
  </si>
  <si>
    <t>https://podminky.urs.cz/item/CS_URS_2024_01/175111101</t>
  </si>
  <si>
    <t>0,80*0,30*30,00</t>
  </si>
  <si>
    <t>1913118856</t>
  </si>
  <si>
    <t>7,2*2 'Přepočtené koeficientem množství</t>
  </si>
  <si>
    <t>212752102</t>
  </si>
  <si>
    <t>Trativod z drenážních trubek korugovaných PE-HD SN 4 perforace 360° včetně lože otevřený výkop DN 150 pro liniové stavby</t>
  </si>
  <si>
    <t>2050183114</t>
  </si>
  <si>
    <t>Trativody z drenážních trubek pro liniové stavby a komunikace se zřízením štěrkového lože pod trubky a s jejich obsypem v otevřeném výkopu trubka korugovaná sendvičová PE-HD SN 4 celoperforovaná 360° DN 150</t>
  </si>
  <si>
    <t>https://podminky.urs.cz/item/CS_URS_2024_01/212752102</t>
  </si>
  <si>
    <t>89-R01</t>
  </si>
  <si>
    <t>Osazení podzemní filtrační šachty</t>
  </si>
  <si>
    <t>-742194483</t>
  </si>
  <si>
    <t>-914466886</t>
  </si>
  <si>
    <t>https://podminky.urs.cz/item/CS_URS_2024_01/451573111</t>
  </si>
  <si>
    <t>0,80*0,10*30,00</t>
  </si>
  <si>
    <t>871161141</t>
  </si>
  <si>
    <t>Montáž potrubí z PE100 RC SDR 11 otevřený výkop svařovaných na tupo d 32 x 3,0 mm</t>
  </si>
  <si>
    <t>-901422117</t>
  </si>
  <si>
    <t>Montáž vodovodního potrubí z polyetylenu PE100 RC v otevřeném výkopu svařovaných na tupo SDR 11/PN16 d 32 x 3,0 mm</t>
  </si>
  <si>
    <t>https://podminky.urs.cz/item/CS_URS_2024_01/871161141</t>
  </si>
  <si>
    <t>28613500</t>
  </si>
  <si>
    <t>potrubí vodovodní dvouvrstvé PE100 RC SDR11 32x3,0mm</t>
  </si>
  <si>
    <t>740422073</t>
  </si>
  <si>
    <t>18*1,015 'Přepočtené koeficientem množství</t>
  </si>
  <si>
    <t>871251141</t>
  </si>
  <si>
    <t>Montáž potrubí z PE100 RC SDR 11 otevřený výkop svařovaných na tupo d 110 x 10,0 mm</t>
  </si>
  <si>
    <t>993223372</t>
  </si>
  <si>
    <t>Montáž vodovodního potrubí z polyetylenu PE100 RC v otevřeném výkopu svařovaných na tupo SDR 11/PN16 d 110 x 10,0 mm</t>
  </si>
  <si>
    <t>https://podminky.urs.cz/item/CS_URS_2024_01/871251141</t>
  </si>
  <si>
    <t>28613116</t>
  </si>
  <si>
    <t>potrubí vodovodní jednovrstvé PE100 RC PN 16 SDR11 110x10,0mm</t>
  </si>
  <si>
    <t>999972893</t>
  </si>
  <si>
    <t>1*1,015 'Přepočtené koeficientem množství</t>
  </si>
  <si>
    <t>871310310</t>
  </si>
  <si>
    <t>Montáž kanalizačního potrubí hladkého plnostěnného SN 10 z polypropylenu DN 150</t>
  </si>
  <si>
    <t>936591960</t>
  </si>
  <si>
    <t>Montáž kanalizačního potrubí z polypropylenu PP hladkého plnostěnného SN 10 DN 150</t>
  </si>
  <si>
    <t>https://podminky.urs.cz/item/CS_URS_2024_01/871310310</t>
  </si>
  <si>
    <t>28617003</t>
  </si>
  <si>
    <t>trubka kanalizační PP plnostěnná třívrstvá DN 150x1000mm SN10</t>
  </si>
  <si>
    <t>1725484620</t>
  </si>
  <si>
    <t>2,5*1,015 'Přepočtené koeficientem množství</t>
  </si>
  <si>
    <t>-1089973992</t>
  </si>
  <si>
    <t>56241618</t>
  </si>
  <si>
    <t>podzemní filtrační šachta DN 400 s košem, poklop pojízdný</t>
  </si>
  <si>
    <t>-19272962</t>
  </si>
  <si>
    <t>403730700</t>
  </si>
  <si>
    <t>892241111</t>
  </si>
  <si>
    <t>Tlaková zkouška vodou potrubí DN do 80</t>
  </si>
  <si>
    <t>1115234437</t>
  </si>
  <si>
    <t>Tlakové zkoušky vodou na potrubí DN do 80</t>
  </si>
  <si>
    <t>https://podminky.urs.cz/item/CS_URS_2024_01/892241111</t>
  </si>
  <si>
    <t>894812311</t>
  </si>
  <si>
    <t>Revizní a čistící šachta z PP typ DN 600/160 šachtové dno průtočné</t>
  </si>
  <si>
    <t>261600773</t>
  </si>
  <si>
    <t>Revizní a čistící šachta z polypropylenu PP pro hladké trouby DN 600 šachtové dno (DN šachty / DN trubního vedení) DN 600/160 průtočné</t>
  </si>
  <si>
    <t>https://podminky.urs.cz/item/CS_URS_2024_01/894812311</t>
  </si>
  <si>
    <t>894812332</t>
  </si>
  <si>
    <t>Revizní a čistící šachta z PP DN 600 šachtová roura korugovaná světlé hloubky 2000 mm</t>
  </si>
  <si>
    <t>471376829</t>
  </si>
  <si>
    <t>Revizní a čistící šachta z polypropylenu PP pro hladké trouby DN 600 roura šachtová korugovaná, světlé hloubky 2 000 mm</t>
  </si>
  <si>
    <t>https://podminky.urs.cz/item/CS_URS_2024_01/894812332</t>
  </si>
  <si>
    <t>894812339</t>
  </si>
  <si>
    <t>Příplatek k rourám revizní a čistící šachty z PP DN 600 za uříznutí šachtové roury</t>
  </si>
  <si>
    <t>896240117</t>
  </si>
  <si>
    <t>Revizní a čistící šachta z polypropylenu PP pro hladké trouby DN 600 Příplatek k cenám 2331 - 2334 za uříznutí šachtové roury</t>
  </si>
  <si>
    <t>https://podminky.urs.cz/item/CS_URS_2024_01/894812339</t>
  </si>
  <si>
    <t>-982277830</t>
  </si>
  <si>
    <t>https://podminky.urs.cz/item/CS_URS_2024_01/894812354</t>
  </si>
  <si>
    <t>899721111</t>
  </si>
  <si>
    <t>Signalizační vodič DN do 150 mm na potrubí</t>
  </si>
  <si>
    <t>586632244</t>
  </si>
  <si>
    <t>Signalizační vodič na potrubí DN do 150 mm</t>
  </si>
  <si>
    <t>https://podminky.urs.cz/item/CS_URS_2024_01/899721111</t>
  </si>
  <si>
    <t>899722114</t>
  </si>
  <si>
    <t>Krytí potrubí z plastů výstražnou fólií z PVC přes 34 do 40 cm</t>
  </si>
  <si>
    <t>205087732</t>
  </si>
  <si>
    <t>Krytí potrubí z plastů výstražnou fólií z PVC šířky přes 34 do 40 cm</t>
  </si>
  <si>
    <t>https://podminky.urs.cz/item/CS_URS_2024_01/899722114</t>
  </si>
  <si>
    <t>1734371159</t>
  </si>
  <si>
    <t>https://podminky.urs.cz/item/CS_URS_2024_01/998276101</t>
  </si>
  <si>
    <t>724</t>
  </si>
  <si>
    <t>Zdravotechnika - strojní vybavení</t>
  </si>
  <si>
    <t>722-05</t>
  </si>
  <si>
    <t>Výsuvný postřikovač rotační nerez. výsuvník, 15 cm, 3/4", poloměr dostřiku 7,3 - 14,0 m</t>
  </si>
  <si>
    <t>148540191</t>
  </si>
  <si>
    <t>722-06</t>
  </si>
  <si>
    <t>-104544991</t>
  </si>
  <si>
    <t>722-07</t>
  </si>
  <si>
    <t>Rozvodné PE potrubí pro mikrozávlahu PN6, 20 x 1,9mm, šedá barva</t>
  </si>
  <si>
    <t>520846109</t>
  </si>
  <si>
    <t>722-08</t>
  </si>
  <si>
    <t>Internetová ovládací jednotka PRO-HPC, ovládaní přes webové rozhraní (prohlížeč, smartphone), 4 sekce, rozšiřitelná až na 23 sekcí resp. na 32 s dekodérovým modulem (+1 hl. ventil), interní transformátor, vč. čidel monitorující stav hladiny vody</t>
  </si>
  <si>
    <t>266069665</t>
  </si>
  <si>
    <t>722-09</t>
  </si>
  <si>
    <t>Elektromagnetický uzavírací ventil, závitový, G 1/2"</t>
  </si>
  <si>
    <t>87649701</t>
  </si>
  <si>
    <t>724149101</t>
  </si>
  <si>
    <t>Montáž čerpadla vodovodního ponorného výkonu do 56 l bez potrubí a příslušenství</t>
  </si>
  <si>
    <t>-1290668571</t>
  </si>
  <si>
    <t>Čerpadla vodovodní strojní bez potrubí montáž čerpadel ponorných bez potrubí a příslušenství o výkonu do 56 l</t>
  </si>
  <si>
    <t>https://podminky.urs.cz/item/CS_URS_2024_01/724149101</t>
  </si>
  <si>
    <t>42611924 - R</t>
  </si>
  <si>
    <t>Ponorné čerpadlo pro dešťovou vodu, s plovákovým ventilem, 9000 l/h, H=6m, el. připojení 300W</t>
  </si>
  <si>
    <t>952605290</t>
  </si>
  <si>
    <t>07 - IO 04 - Akumulace a areálové rozvody tepla</t>
  </si>
  <si>
    <t>D1 - Technologie</t>
  </si>
  <si>
    <t>1953747647</t>
  </si>
  <si>
    <t>400133772</t>
  </si>
  <si>
    <t>-1258509970</t>
  </si>
  <si>
    <t>-1852710106</t>
  </si>
  <si>
    <t>-197537194</t>
  </si>
  <si>
    <t>570830921</t>
  </si>
  <si>
    <t>510317720</t>
  </si>
  <si>
    <t>Technologie</t>
  </si>
  <si>
    <t>Samonasávací monoblokové čerpadlo pro čistou vodu do +90°C, max. průtok 0,75 m3/h, max. výtlak 20m, sací výška do 9m, 150W, 230/400V</t>
  </si>
  <si>
    <t>455626220</t>
  </si>
  <si>
    <t>Potrubí z trubek měděných tvrdých spojovaných pájením pr.54x1,5</t>
  </si>
  <si>
    <t>-2113352390</t>
  </si>
  <si>
    <t xml:space="preserve">Izolace tepelné potrubí a ohybů tvarovkami nebo deskami potrubními pouzdry s povrchovou úpravou hliníkovou fólií  přelepenými samolepící hliníkovou páskou potrubí jednovrstvá pro potrubí D50, tl.izolantu 25mm</t>
  </si>
  <si>
    <t>252959602</t>
  </si>
  <si>
    <t>Flexibilní předizolované plastové potrubí - single 50/40,4/3,6mm, maximální zatížení až 115°C a 10bar, trubka PE-Xa se síťkou z aramidového vlákna a kyslíkovou bariérou, izolace z PUR pěny 0,021 W/mK, plášť z LLD-PE</t>
  </si>
  <si>
    <t>-1781221202</t>
  </si>
  <si>
    <t>Lisovaný přechod na vnější závit d50</t>
  </si>
  <si>
    <t>-314031391</t>
  </si>
  <si>
    <t>Smršťovací ukončovací manžeta single d50</t>
  </si>
  <si>
    <t>1704644832</t>
  </si>
  <si>
    <t>Flexibilní předizolované plastové potrubí - double (2x) 50/40,4/3,6mm, maximální zatížení až 115°C a 10bar, trubka PE-Xa se síťkou z aramidového vlákna a kyslíkovou bariérou, izolace z PUR pěny 0,021 W/mK, plášť z LLD-PE</t>
  </si>
  <si>
    <t>-1994019261</t>
  </si>
  <si>
    <t>-39710134</t>
  </si>
  <si>
    <t>Smršťovací ukončovací manžeta double 2xd50</t>
  </si>
  <si>
    <t>-1882741358</t>
  </si>
  <si>
    <t>Potrubí z trubek plastových HDPE 100 SDR 11 D32</t>
  </si>
  <si>
    <t>-1341226171</t>
  </si>
  <si>
    <t>Pol141</t>
  </si>
  <si>
    <t>Ventily odvzdušňovací závitové automatické G 1/2"</t>
  </si>
  <si>
    <t>871587976</t>
  </si>
  <si>
    <t>Teploměry technické</t>
  </si>
  <si>
    <t>-1685945003</t>
  </si>
  <si>
    <t>Ventily zpětné závitové přímé 2"</t>
  </si>
  <si>
    <t>1444974951</t>
  </si>
  <si>
    <t>Kohouty plnící a vypouštěcí G 1/2"</t>
  </si>
  <si>
    <t>1041836439</t>
  </si>
  <si>
    <t>Filtry závitové přímé G 2"</t>
  </si>
  <si>
    <t>-852455285</t>
  </si>
  <si>
    <t>Tlakoměry technické</t>
  </si>
  <si>
    <t>-589824951</t>
  </si>
  <si>
    <t>Kulové kohouty přímé G 1"</t>
  </si>
  <si>
    <t>550907674</t>
  </si>
  <si>
    <t>Kulové kohouty přímé G 2"</t>
  </si>
  <si>
    <t>-454086343</t>
  </si>
  <si>
    <t>Trojcestný přepínací ventil se servopohonem G 1"</t>
  </si>
  <si>
    <t>-2080142658</t>
  </si>
  <si>
    <t>Elektromagnetický uzavírací ventil, závitový, G 1"</t>
  </si>
  <si>
    <t>-931335290</t>
  </si>
  <si>
    <t>Elektromagnetický uzavírací ventil, závitový, G 2"</t>
  </si>
  <si>
    <t>-1983203264</t>
  </si>
  <si>
    <t>X12</t>
  </si>
  <si>
    <t>Těsnící vložky s pevnou nebo volnou přírubou potrubí mezi nádržemi)</t>
  </si>
  <si>
    <t>2125238925</t>
  </si>
  <si>
    <t>X13</t>
  </si>
  <si>
    <t>Těsnící vložky pro prostup potrubí do/z nádrží</t>
  </si>
  <si>
    <t>2069657002</t>
  </si>
  <si>
    <t>X20</t>
  </si>
  <si>
    <t>Chránička topné patrony s přírubou, materiál nerez</t>
  </si>
  <si>
    <t>-390979550</t>
  </si>
  <si>
    <t>X22</t>
  </si>
  <si>
    <t>Přiruba pro montáž topného tělesa/čidla, nerez</t>
  </si>
  <si>
    <t>-2075616391</t>
  </si>
  <si>
    <t>X23</t>
  </si>
  <si>
    <t>Objímka pro montáž chráničky, nerez, kotveno na chemickou kotvu do betonu</t>
  </si>
  <si>
    <t>1165134296</t>
  </si>
  <si>
    <t>08 - IO 05 - Přípojka NN a areálové rozvody NN</t>
  </si>
  <si>
    <t>D2 - HZS</t>
  </si>
  <si>
    <t>D3 - Zemní práce</t>
  </si>
  <si>
    <t>kabel AYKY 4x70</t>
  </si>
  <si>
    <t xml:space="preserve">kabel CYKY-J  5x6 (C)</t>
  </si>
  <si>
    <t xml:space="preserve">kabel CYKY-J  5x2,5</t>
  </si>
  <si>
    <t>chránička plastová KF09160</t>
  </si>
  <si>
    <t>chránička plastová KF09110</t>
  </si>
  <si>
    <t>chránička plastová KF09040</t>
  </si>
  <si>
    <t>ukončení kabelů do 4 x 70</t>
  </si>
  <si>
    <t xml:space="preserve">typový Elektroměrový rozvaděč pro jeden dvousazbový třífázový elektroměr pro odběry s instalovanou výrobnou elektřiny (FVE, KOG, MVE...) o výkonu do 100 kW, pro hlavní jističe do 80 A a s vypínačem instalace. Rozvaděč je vydrátován silovými vodiči CY 16  </t>
  </si>
  <si>
    <t xml:space="preserve">typový Elektroměrový rozvaděč pro jeden dvousazbový třífázový elektroměr pro odběry s instalovanou výrobnou elektřiny (FVE, KOG, MVE...) o výkonu do 100 kW, pro hlavní jističe do 80 A a s vypínačem instalace. Rozvaděč je vydrátován silovými vodiči CY 16  mm2. Rozváděč je určený pro měření s instalovanou výrobnou nebo záložním zdrojem. Rozvaděč je vydrátován silovými vodiči CY 16  mm2.Výška 600 mm, Hloubka 220 mm, Šířka 540 mm, Distribuční společnost ČEZ, připojneí FVE, jistič 80A/3(10kA), jistič 2B/1( 10kA)</t>
  </si>
  <si>
    <t>Hloubení kabelových nezapažených rýh strojně š 65 cm hl 80 cm v hornině tř II skupiny 4</t>
  </si>
  <si>
    <t>Zásyp kabelových rýh strojně se zhutněním š 65 cm hl 80 cm z horniny tř II skupiny 4</t>
  </si>
  <si>
    <t>Hloubení kabelových nezapažených rýh strojně š 35 cm hl 80 cm v hornině tř II skupiny 4</t>
  </si>
  <si>
    <t>Zásyp kabelových rýh strojně se zhutněním š 35 cm hl 80 cm z horniny tř II skupiny 4</t>
  </si>
  <si>
    <t>zakrytí kabelu výstražnou fólií na šířku 33 cm, včetně dodávky fólie</t>
  </si>
  <si>
    <t>Hutnění kabelové rýhy při záhozu</t>
  </si>
  <si>
    <t>prostý beton</t>
  </si>
  <si>
    <t>09 - IO 06 - Přeložka CETIN</t>
  </si>
  <si>
    <t>Kabel TCEPKPFLE 3x4x0,8</t>
  </si>
  <si>
    <t>Rozvaděč MIS 1b - distribuce 100 párů pro venkovním prostředí. Zářezové moduly LSA PLUS nebo SID-C (10 nebo 10+1 pozice). Obsahuje přidržovače kabelů, ranžírovací oka, pryžová průchodka, uzamykatelné dveře. Stupeň krytí IP54.</t>
  </si>
  <si>
    <t>ocelová konstrukce do 10kg</t>
  </si>
  <si>
    <t xml:space="preserve">demontáž  a úprava  stávajícho kabelu</t>
  </si>
  <si>
    <t>geometrické zaměření kabelové trasy, protokol</t>
  </si>
  <si>
    <t>10 - IO 07 - Areálové rozvody slaboproudu</t>
  </si>
  <si>
    <t>kabel JYTY 4 x 1</t>
  </si>
  <si>
    <t>utp cat 6, venkovní instalace</t>
  </si>
  <si>
    <t>chránička plastová HDPE DN40</t>
  </si>
  <si>
    <t>11 - Vedlejší náklady</t>
  </si>
  <si>
    <t>VRN3 - Zařízení staveniště</t>
  </si>
  <si>
    <t>012002000</t>
  </si>
  <si>
    <t>Geodetické práce</t>
  </si>
  <si>
    <t>1309666085</t>
  </si>
  <si>
    <t>https://podminky.urs.cz/item/CS_URS_2023_01/012002000</t>
  </si>
  <si>
    <t>013254000</t>
  </si>
  <si>
    <t>-1769971015</t>
  </si>
  <si>
    <t>https://podminky.urs.cz/item/CS_URS_2023_01/013254000</t>
  </si>
  <si>
    <t>VRN3</t>
  </si>
  <si>
    <t>Zařízení staveniště</t>
  </si>
  <si>
    <t>030001000</t>
  </si>
  <si>
    <t>162785282</t>
  </si>
  <si>
    <t>https://podminky.urs.cz/item/CS_URS_2023_01/030001000</t>
  </si>
  <si>
    <t>041403000</t>
  </si>
  <si>
    <t>Koordinátor BOZP na staveništi</t>
  </si>
  <si>
    <t>817809242</t>
  </si>
  <si>
    <t>https://podminky.urs.cz/item/CS_URS_2023_01/041403000</t>
  </si>
  <si>
    <t>-447934695</t>
  </si>
  <si>
    <t>https://podminky.urs.cz/item/CS_URS_2023_01/043002000</t>
  </si>
  <si>
    <t>SEZNAM FIGUR</t>
  </si>
  <si>
    <t>Výměra</t>
  </si>
  <si>
    <t>02/ 02-01</t>
  </si>
  <si>
    <t>mč 104</t>
  </si>
  <si>
    <t>délka tětivy 5,13</t>
  </si>
  <si>
    <t>6,22*2,90</t>
  </si>
  <si>
    <t>-0,95*2,05</t>
  </si>
  <si>
    <t>mč 202</t>
  </si>
  <si>
    <t>oblouk</t>
  </si>
  <si>
    <t>délka tětivy 1,88</t>
  </si>
  <si>
    <t>1,913*3,00</t>
  </si>
  <si>
    <t>rovné zdivo</t>
  </si>
  <si>
    <t>2,78*3,00</t>
  </si>
  <si>
    <t>mč 402</t>
  </si>
  <si>
    <t>1,903*2,95</t>
  </si>
  <si>
    <t>2,78*2,95</t>
  </si>
  <si>
    <t>mč 702</t>
  </si>
  <si>
    <t>1,913*2,77</t>
  </si>
  <si>
    <t>2,78*2,77</t>
  </si>
  <si>
    <t>Použití figury:</t>
  </si>
  <si>
    <t xml:space="preserve">https://www.dopocitej.cz/mezikruzi.html </t>
  </si>
  <si>
    <t>dno od 29,92 po 28,40</t>
  </si>
  <si>
    <t>49,317/2</t>
  </si>
  <si>
    <t>dno na 28,40</t>
  </si>
  <si>
    <t>21,953/2</t>
  </si>
  <si>
    <t>dno od 28,40 po 29,30</t>
  </si>
  <si>
    <t>14,756/2</t>
  </si>
  <si>
    <t xml:space="preserve">viz https://www.dopocitej.cz/kruhova_usec.html </t>
  </si>
  <si>
    <t>délka tětivy 1,10 m</t>
  </si>
  <si>
    <t>1,10*3,08</t>
  </si>
  <si>
    <t>zbytek změřeno elektronicly</t>
  </si>
  <si>
    <t>9,11*3,00</t>
  </si>
  <si>
    <t>mč 103</t>
  </si>
  <si>
    <t>5,00*3,00</t>
  </si>
  <si>
    <t>mč 302</t>
  </si>
  <si>
    <t>délka tětivy 2,13</t>
  </si>
  <si>
    <t>2,179*2,76</t>
  </si>
  <si>
    <t>5,76*2,76</t>
  </si>
  <si>
    <t xml:space="preserve">2,158*2,78                             </t>
  </si>
  <si>
    <t>-1,19*1,600</t>
  </si>
  <si>
    <t>5,77*2,78</t>
  </si>
  <si>
    <t>mč 502</t>
  </si>
  <si>
    <t>mč 602</t>
  </si>
  <si>
    <t>mč 802</t>
  </si>
  <si>
    <t>mč 1102</t>
  </si>
  <si>
    <t xml:space="preserve">(2,05+1,09)*2*2,25   </t>
  </si>
  <si>
    <t>-0,60*1,97</t>
  </si>
  <si>
    <t>mč 1204</t>
  </si>
  <si>
    <t>7,95*2,60</t>
  </si>
  <si>
    <t>mč 1302</t>
  </si>
  <si>
    <t>4,94*3,60</t>
  </si>
  <si>
    <t>mč 1303</t>
  </si>
  <si>
    <t>3,92*3,40</t>
  </si>
  <si>
    <t>mč 1304</t>
  </si>
  <si>
    <t>4,35*3,40</t>
  </si>
  <si>
    <t>mč 1305</t>
  </si>
  <si>
    <t>3,84*3,40</t>
  </si>
  <si>
    <t>MČ 302</t>
  </si>
  <si>
    <t>0,77</t>
  </si>
  <si>
    <t>mč 1101</t>
  </si>
  <si>
    <t>1,20*1,05</t>
  </si>
  <si>
    <t>1,06</t>
  </si>
  <si>
    <t>1,21*0,85</t>
  </si>
  <si>
    <t>P01</t>
  </si>
  <si>
    <t>16,40</t>
  </si>
  <si>
    <t>P02</t>
  </si>
  <si>
    <t>3,51</t>
  </si>
  <si>
    <t>P03</t>
  </si>
  <si>
    <t>1,90</t>
  </si>
  <si>
    <t>mč 1103</t>
  </si>
  <si>
    <t>mč 1207</t>
  </si>
  <si>
    <t>102,50</t>
  </si>
  <si>
    <t>5,86</t>
  </si>
  <si>
    <t>mč 1202</t>
  </si>
  <si>
    <t>0,65</t>
  </si>
  <si>
    <t>mč 1203</t>
  </si>
  <si>
    <t>9,30</t>
  </si>
  <si>
    <t>mč 1205</t>
  </si>
  <si>
    <t>27,19</t>
  </si>
  <si>
    <t>mč 1206</t>
  </si>
  <si>
    <t>53,60</t>
  </si>
  <si>
    <t>3,88</t>
  </si>
  <si>
    <t>mč 13,5</t>
  </si>
  <si>
    <t>mč 1301</t>
  </si>
  <si>
    <t>3,67</t>
  </si>
  <si>
    <t>20,05</t>
  </si>
  <si>
    <t>21,73</t>
  </si>
  <si>
    <t>mč 1306</t>
  </si>
  <si>
    <t>8,69</t>
  </si>
  <si>
    <t>mč 102</t>
  </si>
  <si>
    <t>1,95</t>
  </si>
  <si>
    <t>1,86</t>
  </si>
  <si>
    <t>3,90</t>
  </si>
  <si>
    <t>mč 201</t>
  </si>
  <si>
    <t>mč 203</t>
  </si>
  <si>
    <t>19,28</t>
  </si>
  <si>
    <t>mč 401</t>
  </si>
  <si>
    <t>mč 403</t>
  </si>
  <si>
    <t>2,00</t>
  </si>
  <si>
    <t>mč 404</t>
  </si>
  <si>
    <t>17,24</t>
  </si>
  <si>
    <t>mč 701</t>
  </si>
  <si>
    <t>mč 703</t>
  </si>
  <si>
    <t>mč 704</t>
  </si>
  <si>
    <t>mč 301</t>
  </si>
  <si>
    <t>mč 501</t>
  </si>
  <si>
    <t>mč 601</t>
  </si>
  <si>
    <t>mč 801</t>
  </si>
  <si>
    <t>mč 901</t>
  </si>
  <si>
    <t>24,30</t>
  </si>
  <si>
    <t>mč 1001</t>
  </si>
  <si>
    <t>26,60</t>
  </si>
  <si>
    <t>mč 1002</t>
  </si>
  <si>
    <t>53,34</t>
  </si>
  <si>
    <t>1,78</t>
  </si>
  <si>
    <t>-DLAZBA_1101</t>
  </si>
  <si>
    <t>2,48</t>
  </si>
  <si>
    <t>3,14*1,05*1,05</t>
  </si>
  <si>
    <t>9,49*0,93</t>
  </si>
  <si>
    <t xml:space="preserve">délky oblouk počítány dle vzorce https://www.dopocitej.cz/kruhova_usec.html </t>
  </si>
  <si>
    <t>obvod zdí v místnosti měřen elektronicky x výška minus otvory</t>
  </si>
  <si>
    <t>1,147*3,00</t>
  </si>
  <si>
    <t>-1,00*2,05</t>
  </si>
  <si>
    <t>6,20*3,00</t>
  </si>
  <si>
    <t>(5,90*3,14-4,09)*3,00</t>
  </si>
  <si>
    <t>-3,14*0,650*0,650*2</t>
  </si>
  <si>
    <t>-1,19*2,10</t>
  </si>
  <si>
    <t>8,86*3,00</t>
  </si>
  <si>
    <t>(5,90*3,14-4,45)*2,76</t>
  </si>
  <si>
    <t>8,87*2,76</t>
  </si>
  <si>
    <t>1,117*2,95</t>
  </si>
  <si>
    <t>5,88*2,95</t>
  </si>
  <si>
    <t>3,14*5,90*2,95</t>
  </si>
  <si>
    <t>-5,836*2,95</t>
  </si>
  <si>
    <t>-1,19*2,10*2</t>
  </si>
  <si>
    <t>-3,13*0,65*0,65</t>
  </si>
  <si>
    <t>6,92*2,95</t>
  </si>
  <si>
    <t>3,14*5,90*2,78</t>
  </si>
  <si>
    <t>-4,45*2,87</t>
  </si>
  <si>
    <t>-3,14*0,65*0,65*2</t>
  </si>
  <si>
    <t>8,88*2,78</t>
  </si>
  <si>
    <t>1,117*2,77</t>
  </si>
  <si>
    <t>5,95*2,77</t>
  </si>
  <si>
    <t>3,14*5,90*2,77</t>
  </si>
  <si>
    <t>-3,14*0,65*0,65</t>
  </si>
  <si>
    <t>6,92*2,77</t>
  </si>
  <si>
    <t>1,50*2,60</t>
  </si>
  <si>
    <t>1,55*2,60</t>
  </si>
  <si>
    <t>4,18*2,25</t>
  </si>
  <si>
    <t>4,40*2,60</t>
  </si>
  <si>
    <t>7,96*2,60</t>
  </si>
  <si>
    <t xml:space="preserve"> 12,00*3,40</t>
  </si>
  <si>
    <t>5,42*3,40</t>
  </si>
  <si>
    <t>5,15*3,40</t>
  </si>
  <si>
    <t>4,25*2,60</t>
  </si>
  <si>
    <t>3 % na špalety</t>
  </si>
  <si>
    <t>592,534*0,03</t>
  </si>
  <si>
    <t>3,14*7,50*2,07</t>
  </si>
  <si>
    <t>3,14*12,70*2,49</t>
  </si>
  <si>
    <t>-1,05*2,49*2</t>
  </si>
  <si>
    <t>-4,06*2,49</t>
  </si>
  <si>
    <t>plocha pláště</t>
  </si>
  <si>
    <t>3,14*6,83*25,21</t>
  </si>
  <si>
    <t>komínek</t>
  </si>
  <si>
    <t>3,14*2,38*0,87</t>
  </si>
  <si>
    <t>odpočty otvorů</t>
  </si>
  <si>
    <t>-0,95*2,00</t>
  </si>
  <si>
    <t>-3,14*0,185*0,185</t>
  </si>
  <si>
    <t>-1,19*2,10*3</t>
  </si>
  <si>
    <t>6.np</t>
  </si>
  <si>
    <t>7.np</t>
  </si>
  <si>
    <t>1 pp</t>
  </si>
  <si>
    <t>obvod kruhu x výška</t>
  </si>
  <si>
    <t>3,14*5,73*2,55</t>
  </si>
  <si>
    <t>stěny</t>
  </si>
  <si>
    <t>8,67*2,55</t>
  </si>
  <si>
    <t>4,50*2,55</t>
  </si>
  <si>
    <t>3,45*2,55</t>
  </si>
  <si>
    <t>1 np</t>
  </si>
  <si>
    <t>8,12*2,50</t>
  </si>
  <si>
    <t>(1,50+1,25)*2*2,95</t>
  </si>
  <si>
    <t>detail 2</t>
  </si>
  <si>
    <t>3,14*16,50*0,30</t>
  </si>
  <si>
    <t>detail 3</t>
  </si>
  <si>
    <t>3,14*12,60*0,60</t>
  </si>
  <si>
    <t>3,14*8,25*8,25</t>
  </si>
  <si>
    <t>odpočet velnessu</t>
  </si>
  <si>
    <t>-53,43</t>
  </si>
  <si>
    <t>-32,63</t>
  </si>
  <si>
    <t>Stěna u vstupu</t>
  </si>
  <si>
    <t>0,91*2,00*2</t>
  </si>
  <si>
    <t>0,10*2,02</t>
  </si>
  <si>
    <t>žiletky 9.np</t>
  </si>
  <si>
    <t>((1,65+0,72)/2*2,80)*2*16</t>
  </si>
  <si>
    <t>(2,93+0,72)*0,25*16</t>
  </si>
  <si>
    <t>3,14*6,35*1,75</t>
  </si>
  <si>
    <t>02/ 02-02</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</si>
</sst>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10"/>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sz val="8"/>
      <color rgb="FF000000"/>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5" fillId="0" borderId="0" applyNumberFormat="0" applyFill="0" applyBorder="0" applyAlignment="0" applyProtection="0"/>
  </cellStyleXfs>
  <cellXfs count="32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12" fillId="0" borderId="0" xfId="0" applyFont="1" applyAlignment="1" applyProtection="1">
      <alignment vertical="center"/>
    </xf>
    <xf numFmtId="0" fontId="31" fillId="0" borderId="0" xfId="0" applyFont="1" applyAlignment="1" applyProtection="1">
      <alignment horizontal="left" vertical="center" wrapText="1"/>
    </xf>
    <xf numFmtId="4" fontId="12"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2" fillId="0" borderId="0" xfId="0" applyNumberFormat="1" applyFont="1" applyAlignment="1" applyProtection="1">
      <alignment horizontal="righ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8" fillId="0" borderId="3" xfId="0" applyFont="1" applyBorder="1" applyAlignment="1" applyProtection="1">
      <alignment vertical="center"/>
    </xf>
    <xf numFmtId="0" fontId="8" fillId="0" borderId="0" xfId="0" applyFont="1" applyAlignment="1" applyProtection="1">
      <alignment vertical="center"/>
    </xf>
    <xf numFmtId="0" fontId="8" fillId="0" borderId="0" xfId="0" applyFont="1" applyAlignment="1" applyProtection="1">
      <alignment horizontal="left" vertical="center"/>
    </xf>
    <xf numFmtId="0" fontId="8" fillId="0" borderId="0" xfId="0" applyFont="1" applyAlignment="1" applyProtection="1">
      <alignment horizontal="left" vertical="center" wrapText="1"/>
    </xf>
    <xf numFmtId="0" fontId="8" fillId="0" borderId="0" xfId="0" applyFont="1" applyAlignment="1" applyProtection="1">
      <alignment vertical="center"/>
      <protection locked="0"/>
    </xf>
    <xf numFmtId="0" fontId="8" fillId="0" borderId="3" xfId="0" applyFont="1" applyBorder="1" applyAlignment="1">
      <alignment vertical="center"/>
    </xf>
    <xf numFmtId="0" fontId="8" fillId="0" borderId="14" xfId="0" applyFont="1" applyBorder="1" applyAlignment="1" applyProtection="1">
      <alignment vertical="center"/>
    </xf>
    <xf numFmtId="0" fontId="8" fillId="0" borderId="0" xfId="0" applyFont="1" applyBorder="1" applyAlignment="1" applyProtection="1">
      <alignment vertical="center"/>
    </xf>
    <xf numFmtId="0" fontId="8" fillId="0" borderId="15" xfId="0" applyFont="1" applyBorder="1" applyAlignment="1" applyProtection="1">
      <alignment vertical="center"/>
    </xf>
    <xf numFmtId="0" fontId="8" fillId="0" borderId="0" xfId="0" applyFont="1" applyAlignment="1">
      <alignment horizontal="lef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40" fillId="0" borderId="0" xfId="0" applyFont="1" applyAlignment="1" applyProtection="1">
      <alignment vertical="center" wrapText="1"/>
    </xf>
    <xf numFmtId="0" fontId="41" fillId="0" borderId="0" xfId="0" applyFont="1" applyAlignment="1">
      <alignment horizontal="left" vertical="center"/>
    </xf>
    <xf numFmtId="0" fontId="41" fillId="0" borderId="0" xfId="0" applyFont="1" applyAlignment="1">
      <alignment horizontal="left" vertical="center" wrapText="1"/>
    </xf>
    <xf numFmtId="0" fontId="42" fillId="0" borderId="22" xfId="0" applyFont="1" applyBorder="1" applyAlignment="1" applyProtection="1">
      <alignment horizontal="center" vertical="center"/>
    </xf>
    <xf numFmtId="49" fontId="42" fillId="0" borderId="22" xfId="0" applyNumberFormat="1" applyFont="1" applyBorder="1" applyAlignment="1" applyProtection="1">
      <alignment horizontal="left" vertical="center" wrapText="1"/>
    </xf>
    <xf numFmtId="0" fontId="42" fillId="0" borderId="22" xfId="0" applyFont="1" applyBorder="1" applyAlignment="1" applyProtection="1">
      <alignment horizontal="left" vertical="center" wrapText="1"/>
    </xf>
    <xf numFmtId="0" fontId="42" fillId="0" borderId="22" xfId="0" applyFont="1" applyBorder="1" applyAlignment="1" applyProtection="1">
      <alignment horizontal="center" vertical="center" wrapText="1"/>
    </xf>
    <xf numFmtId="167" fontId="42" fillId="0" borderId="22" xfId="0" applyNumberFormat="1" applyFont="1" applyBorder="1" applyAlignment="1" applyProtection="1">
      <alignment vertical="center"/>
    </xf>
    <xf numFmtId="4" fontId="42" fillId="2" borderId="22" xfId="0" applyNumberFormat="1" applyFont="1" applyFill="1" applyBorder="1" applyAlignment="1" applyProtection="1">
      <alignment vertical="center"/>
      <protection locked="0"/>
    </xf>
    <xf numFmtId="4" fontId="42" fillId="0" borderId="22" xfId="0" applyNumberFormat="1" applyFont="1" applyBorder="1" applyAlignment="1" applyProtection="1">
      <alignment vertical="center"/>
    </xf>
    <xf numFmtId="0" fontId="43" fillId="0" borderId="22" xfId="0" applyFont="1" applyBorder="1" applyAlignment="1" applyProtection="1">
      <alignment vertical="center"/>
    </xf>
    <xf numFmtId="0" fontId="43" fillId="0" borderId="3" xfId="0" applyFont="1" applyBorder="1" applyAlignment="1">
      <alignment vertical="center"/>
    </xf>
    <xf numFmtId="0" fontId="42" fillId="2" borderId="14"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167" fontId="23" fillId="2" borderId="22" xfId="0" applyNumberFormat="1" applyFont="1" applyFill="1" applyBorder="1" applyAlignment="1" applyProtection="1">
      <alignment vertical="center"/>
      <protection locked="0"/>
    </xf>
    <xf numFmtId="0" fontId="12" fillId="0" borderId="3" xfId="0" applyFont="1" applyBorder="1" applyAlignment="1" applyProtection="1">
      <alignment vertical="center"/>
    </xf>
    <xf numFmtId="0" fontId="12" fillId="0" borderId="20" xfId="0" applyFont="1" applyBorder="1" applyAlignment="1" applyProtection="1">
      <alignment horizontal="left" vertical="center"/>
    </xf>
    <xf numFmtId="0" fontId="12" fillId="0" borderId="20" xfId="0" applyFont="1" applyBorder="1" applyAlignment="1" applyProtection="1">
      <alignment vertical="center"/>
    </xf>
    <xf numFmtId="4" fontId="12" fillId="0" borderId="20" xfId="0" applyNumberFormat="1" applyFont="1" applyBorder="1" applyAlignment="1" applyProtection="1">
      <alignment vertical="center"/>
    </xf>
    <xf numFmtId="0" fontId="12" fillId="0" borderId="3" xfId="0" applyFont="1" applyBorder="1" applyAlignment="1">
      <alignment vertical="center"/>
    </xf>
    <xf numFmtId="0" fontId="12" fillId="0" borderId="0" xfId="0" applyFont="1" applyAlignment="1" applyProtection="1">
      <alignment horizontal="left"/>
    </xf>
    <xf numFmtId="4" fontId="12" fillId="0" borderId="0" xfId="0" applyNumberFormat="1" applyFont="1" applyAlignment="1" applyProtection="1"/>
    <xf numFmtId="0" fontId="22" fillId="0" borderId="0" xfId="0" applyFont="1" applyAlignment="1" applyProtection="1">
      <alignment horizontal="lef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4" fillId="0" borderId="16" xfId="0" applyFont="1" applyBorder="1" applyAlignment="1">
      <alignment horizontal="left" vertical="center" wrapText="1"/>
    </xf>
    <xf numFmtId="0" fontId="44" fillId="0" borderId="22" xfId="0" applyFont="1" applyBorder="1" applyAlignment="1">
      <alignment horizontal="left" vertical="center" wrapText="1"/>
    </xf>
    <xf numFmtId="0" fontId="44" fillId="0" borderId="22" xfId="0" applyFont="1" applyBorder="1" applyAlignment="1">
      <alignment horizontal="left" vertical="center"/>
    </xf>
    <xf numFmtId="167" fontId="44"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styles" Target="styles.xml" /><Relationship Id="rId31" Type="http://schemas.openxmlformats.org/officeDocument/2006/relationships/theme" Target="theme/theme1.xml" /><Relationship Id="rId32" Type="http://schemas.openxmlformats.org/officeDocument/2006/relationships/calcChain" Target="calcChain.xml" /><Relationship Id="rId3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1/271572211" TargetMode="External" /><Relationship Id="rId2" Type="http://schemas.openxmlformats.org/officeDocument/2006/relationships/hyperlink" Target="https://podminky.urs.cz/item/CS_URS_2024_01/342151111" TargetMode="External" /><Relationship Id="rId3" Type="http://schemas.openxmlformats.org/officeDocument/2006/relationships/hyperlink" Target="https://podminky.urs.cz/item/CS_URS_2024_01/382122121" TargetMode="External" /><Relationship Id="rId4" Type="http://schemas.openxmlformats.org/officeDocument/2006/relationships/hyperlink" Target="https://podminky.urs.cz/item/CS_URS_2024_01/382122311" TargetMode="External" /><Relationship Id="rId5" Type="http://schemas.openxmlformats.org/officeDocument/2006/relationships/hyperlink" Target="https://podminky.urs.cz/item/CS_URS_2024_01/441171111" TargetMode="External" /><Relationship Id="rId6" Type="http://schemas.openxmlformats.org/officeDocument/2006/relationships/hyperlink" Target="https://podminky.urs.cz/item/CS_URS_2024_01/444171111" TargetMode="External" /><Relationship Id="rId7" Type="http://schemas.openxmlformats.org/officeDocument/2006/relationships/hyperlink" Target="https://podminky.urs.cz/item/CS_URS_2024_01/871260310" TargetMode="External" /><Relationship Id="rId8" Type="http://schemas.openxmlformats.org/officeDocument/2006/relationships/hyperlink" Target="https://podminky.urs.cz/item/CS_URS_2024_01/871350310" TargetMode="External" /><Relationship Id="rId9" Type="http://schemas.openxmlformats.org/officeDocument/2006/relationships/hyperlink" Target="https://podminky.urs.cz/item/CS_URS_2024_01/953171024" TargetMode="External" /><Relationship Id="rId10" Type="http://schemas.openxmlformats.org/officeDocument/2006/relationships/hyperlink" Target="https://podminky.urs.cz/item/CS_URS_2024_01/953312125" TargetMode="External" /><Relationship Id="rId11" Type="http://schemas.openxmlformats.org/officeDocument/2006/relationships/hyperlink" Target="https://podminky.urs.cz/item/CS_URS_2024_01/953946111" TargetMode="External" /><Relationship Id="rId12" Type="http://schemas.openxmlformats.org/officeDocument/2006/relationships/hyperlink" Target="https://podminky.urs.cz/item/CS_URS_2024_01/953946121" TargetMode="External" /><Relationship Id="rId13" Type="http://schemas.openxmlformats.org/officeDocument/2006/relationships/hyperlink" Target="https://podminky.urs.cz/item/CS_URS_2024_01/953961117" TargetMode="External" /><Relationship Id="rId14" Type="http://schemas.openxmlformats.org/officeDocument/2006/relationships/hyperlink" Target="https://podminky.urs.cz/item/CS_URS_2024_01/953965155" TargetMode="External" /><Relationship Id="rId15" Type="http://schemas.openxmlformats.org/officeDocument/2006/relationships/hyperlink" Target="https://podminky.urs.cz/item/CS_URS_2024_01/977151121" TargetMode="External" /><Relationship Id="rId16" Type="http://schemas.openxmlformats.org/officeDocument/2006/relationships/hyperlink" Target="https://podminky.urs.cz/item/CS_URS_2024_01/998021021" TargetMode="External" /><Relationship Id="rId17" Type="http://schemas.openxmlformats.org/officeDocument/2006/relationships/hyperlink" Target="https://podminky.urs.cz/item/CS_URS_2024_01/712363411" TargetMode="External" /><Relationship Id="rId18" Type="http://schemas.openxmlformats.org/officeDocument/2006/relationships/hyperlink" Target="https://podminky.urs.cz/item/CS_URS_2024_01/998712201" TargetMode="External" /><Relationship Id="rId19" Type="http://schemas.openxmlformats.org/officeDocument/2006/relationships/hyperlink" Target="https://podminky.urs.cz/item/CS_URS_2024_01/713131141" TargetMode="External" /><Relationship Id="rId20" Type="http://schemas.openxmlformats.org/officeDocument/2006/relationships/hyperlink" Target="https://podminky.urs.cz/item/CS_URS_2024_01/713141111" TargetMode="External" /><Relationship Id="rId21" Type="http://schemas.openxmlformats.org/officeDocument/2006/relationships/hyperlink" Target="https://podminky.urs.cz/item/CS_URS_2024_01/998713201" TargetMode="External" /><Relationship Id="rId22" Type="http://schemas.openxmlformats.org/officeDocument/2006/relationships/hyperlink" Target="https://podminky.urs.cz/item/CS_URS_2024_01/764121442" TargetMode="External" /><Relationship Id="rId23" Type="http://schemas.openxmlformats.org/officeDocument/2006/relationships/hyperlink" Target="https://podminky.urs.cz/item/CS_URS_2024_01/764221414" TargetMode="External" /><Relationship Id="rId24" Type="http://schemas.openxmlformats.org/officeDocument/2006/relationships/hyperlink" Target="https://podminky.urs.cz/item/CS_URS_2024_01/764221416" TargetMode="External" /><Relationship Id="rId25" Type="http://schemas.openxmlformats.org/officeDocument/2006/relationships/hyperlink" Target="https://podminky.urs.cz/item/CS_URS_2024_01/764222404" TargetMode="External" /><Relationship Id="rId26" Type="http://schemas.openxmlformats.org/officeDocument/2006/relationships/hyperlink" Target="https://podminky.urs.cz/item/CS_URS_2024_01/998764201" TargetMode="External" /><Relationship Id="rId27" Type="http://schemas.openxmlformats.org/officeDocument/2006/relationships/hyperlink" Target="https://podminky.urs.cz/item/CS_URS_2024_01/767640111" TargetMode="External" /><Relationship Id="rId28" Type="http://schemas.openxmlformats.org/officeDocument/2006/relationships/hyperlink" Target="https://podminky.urs.cz/item/CS_URS_2024_01/767651112" TargetMode="External" /><Relationship Id="rId29" Type="http://schemas.openxmlformats.org/officeDocument/2006/relationships/hyperlink" Target="https://podminky.urs.cz/item/CS_URS_2024_01/767651126" TargetMode="External" /><Relationship Id="rId30" Type="http://schemas.openxmlformats.org/officeDocument/2006/relationships/hyperlink" Target="https://podminky.urs.cz/item/CS_URS_2024_01/767821113" TargetMode="External" /><Relationship Id="rId31" Type="http://schemas.openxmlformats.org/officeDocument/2006/relationships/hyperlink" Target="https://podminky.urs.cz/item/CS_URS_2024_01/998767201" TargetMode="External" /><Relationship Id="rId32" Type="http://schemas.openxmlformats.org/officeDocument/2006/relationships/hyperlink" Target="https://podminky.urs.cz/item/CS_URS_2024_01/783827405" TargetMode="External" /><Relationship Id="rId33" Type="http://schemas.openxmlformats.org/officeDocument/2006/relationships/hyperlink" Target="https://podminky.urs.cz/item/CS_URS_2024_01/789421513" TargetMode="External" /><Relationship Id="rId34"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1/131251103" TargetMode="External" /><Relationship Id="rId2" Type="http://schemas.openxmlformats.org/officeDocument/2006/relationships/hyperlink" Target="https://podminky.urs.cz/item/CS_URS_2024_01/131251204" TargetMode="External" /><Relationship Id="rId3" Type="http://schemas.openxmlformats.org/officeDocument/2006/relationships/hyperlink" Target="https://podminky.urs.cz/item/CS_URS_2024_01/132251102" TargetMode="External" /><Relationship Id="rId4" Type="http://schemas.openxmlformats.org/officeDocument/2006/relationships/hyperlink" Target="https://podminky.urs.cz/item/CS_URS_2024_01/132254102" TargetMode="External" /><Relationship Id="rId5" Type="http://schemas.openxmlformats.org/officeDocument/2006/relationships/hyperlink" Target="https://podminky.urs.cz/item/CS_URS_2024_01/151201201" TargetMode="External" /><Relationship Id="rId6" Type="http://schemas.openxmlformats.org/officeDocument/2006/relationships/hyperlink" Target="https://podminky.urs.cz/item/CS_URS_2024_01/151201211" TargetMode="External" /><Relationship Id="rId7" Type="http://schemas.openxmlformats.org/officeDocument/2006/relationships/hyperlink" Target="https://podminky.urs.cz/item/CS_URS_2024_01/151811131" TargetMode="External" /><Relationship Id="rId8" Type="http://schemas.openxmlformats.org/officeDocument/2006/relationships/hyperlink" Target="https://podminky.urs.cz/item/CS_URS_2024_01/151811231" TargetMode="External" /><Relationship Id="rId9" Type="http://schemas.openxmlformats.org/officeDocument/2006/relationships/hyperlink" Target="https://podminky.urs.cz/item/CS_URS_2024_01/162751117" TargetMode="External" /><Relationship Id="rId10" Type="http://schemas.openxmlformats.org/officeDocument/2006/relationships/hyperlink" Target="https://podminky.urs.cz/item/CS_URS_2024_01/171201231" TargetMode="External" /><Relationship Id="rId11" Type="http://schemas.openxmlformats.org/officeDocument/2006/relationships/hyperlink" Target="https://podminky.urs.cz/item/CS_URS_2024_01/171251201" TargetMode="External" /><Relationship Id="rId12" Type="http://schemas.openxmlformats.org/officeDocument/2006/relationships/hyperlink" Target="https://podminky.urs.cz/item/CS_URS_2024_01/274321611" TargetMode="External" /><Relationship Id="rId13" Type="http://schemas.openxmlformats.org/officeDocument/2006/relationships/hyperlink" Target="https://podminky.urs.cz/item/CS_URS_2024_01/274351121" TargetMode="External" /><Relationship Id="rId14" Type="http://schemas.openxmlformats.org/officeDocument/2006/relationships/hyperlink" Target="https://podminky.urs.cz/item/CS_URS_2024_01/274351122" TargetMode="External" /><Relationship Id="rId15" Type="http://schemas.openxmlformats.org/officeDocument/2006/relationships/hyperlink" Target="https://podminky.urs.cz/item/CS_URS_2024_01/274361821" TargetMode="External" /><Relationship Id="rId16" Type="http://schemas.openxmlformats.org/officeDocument/2006/relationships/hyperlink" Target="https://podminky.urs.cz/item/CS_URS_2024_01/274362021" TargetMode="External" /><Relationship Id="rId17" Type="http://schemas.openxmlformats.org/officeDocument/2006/relationships/hyperlink" Target="https://podminky.urs.cz/item/CS_URS_2024_01/341321610" TargetMode="External" /><Relationship Id="rId18" Type="http://schemas.openxmlformats.org/officeDocument/2006/relationships/hyperlink" Target="https://podminky.urs.cz/item/CS_URS_2024_01/341351111" TargetMode="External" /><Relationship Id="rId19" Type="http://schemas.openxmlformats.org/officeDocument/2006/relationships/hyperlink" Target="https://podminky.urs.cz/item/CS_URS_2024_01/341351112" TargetMode="External" /><Relationship Id="rId20" Type="http://schemas.openxmlformats.org/officeDocument/2006/relationships/hyperlink" Target="https://podminky.urs.cz/item/CS_URS_2024_01/341361821" TargetMode="External" /><Relationship Id="rId21" Type="http://schemas.openxmlformats.org/officeDocument/2006/relationships/hyperlink" Target="https://podminky.urs.cz/item/CS_URS_2024_01/341362021" TargetMode="External" /><Relationship Id="rId22" Type="http://schemas.openxmlformats.org/officeDocument/2006/relationships/hyperlink" Target="https://podminky.urs.cz/item/CS_URS_2024_01/564861011" TargetMode="External" /><Relationship Id="rId23" Type="http://schemas.openxmlformats.org/officeDocument/2006/relationships/hyperlink" Target="https://podminky.urs.cz/item/CS_URS_2023_02/919726122" TargetMode="External" /><Relationship Id="rId24" Type="http://schemas.openxmlformats.org/officeDocument/2006/relationships/hyperlink" Target="https://podminky.urs.cz/item/CS_URS_2024_01/998021021" TargetMode="External" /><Relationship Id="rId25"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1/01" TargetMode="External" /><Relationship Id="rId2" Type="http://schemas.openxmlformats.org/officeDocument/2006/relationships/hyperlink" Target="https://podminky.urs.cz/item/CS_URS_2024_01/02" TargetMode="External" /><Relationship Id="rId3" Type="http://schemas.openxmlformats.org/officeDocument/2006/relationships/hyperlink" Target="https://podminky.urs.cz/item/CS_URS_2024_01/03" TargetMode="External" /><Relationship Id="rId4" Type="http://schemas.openxmlformats.org/officeDocument/2006/relationships/hyperlink" Target="https://podminky.urs.cz/item/CS_URS_2024_01/04" TargetMode="External" /><Relationship Id="rId5" Type="http://schemas.openxmlformats.org/officeDocument/2006/relationships/hyperlink" Target="https://podminky.urs.cz/item/CS_URS_2024_01/05" TargetMode="External" /><Relationship Id="rId6" Type="http://schemas.openxmlformats.org/officeDocument/2006/relationships/hyperlink" Target="https://podminky.urs.cz/item/CS_URS_2024_01/06" TargetMode="External" /><Relationship Id="rId7" Type="http://schemas.openxmlformats.org/officeDocument/2006/relationships/hyperlink" Target="https://podminky.urs.cz/item/CS_URS_2024_01/07" TargetMode="External" /><Relationship Id="rId8" Type="http://schemas.openxmlformats.org/officeDocument/2006/relationships/hyperlink" Target="https://podminky.urs.cz/item/CS_URS_2024_01/08" TargetMode="External" /><Relationship Id="rId9" Type="http://schemas.openxmlformats.org/officeDocument/2006/relationships/hyperlink" Target="https://podminky.urs.cz/item/CS_URS_2024_01/09" TargetMode="External" /><Relationship Id="rId10" Type="http://schemas.openxmlformats.org/officeDocument/2006/relationships/hyperlink" Target="https://podminky.urs.cz/item/CS_URS_2024_01/10" TargetMode="External" /><Relationship Id="rId11" Type="http://schemas.openxmlformats.org/officeDocument/2006/relationships/hyperlink" Target="https://podminky.urs.cz/item/CS_URS_2024_01/11" TargetMode="External" /><Relationship Id="rId12" Type="http://schemas.openxmlformats.org/officeDocument/2006/relationships/hyperlink" Target="https://podminky.urs.cz/item/CS_URS_2024_01/12" TargetMode="External" /><Relationship Id="rId13" Type="http://schemas.openxmlformats.org/officeDocument/2006/relationships/hyperlink" Target="https://podminky.urs.cz/item/CS_URS_2024_01/13" TargetMode="External" /><Relationship Id="rId14" Type="http://schemas.openxmlformats.org/officeDocument/2006/relationships/hyperlink" Target="https://podminky.urs.cz/item/CS_URS_2024_01/14" TargetMode="External" /><Relationship Id="rId15" Type="http://schemas.openxmlformats.org/officeDocument/2006/relationships/hyperlink" Target="https://podminky.urs.cz/item/CS_URS_2024_01/15" TargetMode="External" /><Relationship Id="rId16" Type="http://schemas.openxmlformats.org/officeDocument/2006/relationships/hyperlink" Target="https://podminky.urs.cz/item/CS_URS_2024_01/16" TargetMode="External" /><Relationship Id="rId17" Type="http://schemas.openxmlformats.org/officeDocument/2006/relationships/hyperlink" Target="https://podminky.urs.cz/item/CS_URS_2024_01/17" TargetMode="External" /><Relationship Id="rId18" Type="http://schemas.openxmlformats.org/officeDocument/2006/relationships/hyperlink" Target="https://podminky.urs.cz/item/CS_URS_2024_01/18" TargetMode="External" /><Relationship Id="rId19" Type="http://schemas.openxmlformats.org/officeDocument/2006/relationships/hyperlink" Target="https://podminky.urs.cz/item/CS_URS_2024_01/19" TargetMode="External" /><Relationship Id="rId20" Type="http://schemas.openxmlformats.org/officeDocument/2006/relationships/hyperlink" Target="https://podminky.urs.cz/item/CS_URS_2024_01/20" TargetMode="External" /><Relationship Id="rId21" Type="http://schemas.openxmlformats.org/officeDocument/2006/relationships/hyperlink" Target="https://podminky.urs.cz/item/CS_URS_2024_01/21" TargetMode="External" /><Relationship Id="rId22" Type="http://schemas.openxmlformats.org/officeDocument/2006/relationships/hyperlink" Target="https://podminky.urs.cz/item/CS_URS_2024_01/22" TargetMode="External" /><Relationship Id="rId23" Type="http://schemas.openxmlformats.org/officeDocument/2006/relationships/hyperlink" Target="https://podminky.urs.cz/item/CS_URS_2024_01/23" TargetMode="External" /><Relationship Id="rId24" Type="http://schemas.openxmlformats.org/officeDocument/2006/relationships/hyperlink" Target="https://podminky.urs.cz/item/CS_URS_2024_01/24" TargetMode="External" /><Relationship Id="rId25" Type="http://schemas.openxmlformats.org/officeDocument/2006/relationships/hyperlink" Target="https://podminky.urs.cz/item/CS_URS_2024_01/25" TargetMode="External" /><Relationship Id="rId26" Type="http://schemas.openxmlformats.org/officeDocument/2006/relationships/hyperlink" Target="https://podminky.urs.cz/item/CS_URS_2024_01/26" TargetMode="External" /><Relationship Id="rId27" Type="http://schemas.openxmlformats.org/officeDocument/2006/relationships/hyperlink" Target="https://podminky.urs.cz/item/CS_URS_2024_01/27" TargetMode="External" /><Relationship Id="rId28" Type="http://schemas.openxmlformats.org/officeDocument/2006/relationships/hyperlink" Target="https://podminky.urs.cz/item/CS_URS_2024_01/28" TargetMode="External" /><Relationship Id="rId29" Type="http://schemas.openxmlformats.org/officeDocument/2006/relationships/hyperlink" Target="https://podminky.urs.cz/item/CS_URS_2024_01/29" TargetMode="External" /><Relationship Id="rId30" Type="http://schemas.openxmlformats.org/officeDocument/2006/relationships/hyperlink" Target="https://podminky.urs.cz/item/CS_URS_2024_01/30" TargetMode="External" /><Relationship Id="rId31" Type="http://schemas.openxmlformats.org/officeDocument/2006/relationships/hyperlink" Target="https://podminky.urs.cz/item/CS_URS_2024_01/31" TargetMode="External" /><Relationship Id="rId32" Type="http://schemas.openxmlformats.org/officeDocument/2006/relationships/hyperlink" Target="https://podminky.urs.cz/item/CS_URS_2024_01/32" TargetMode="External" /><Relationship Id="rId33" Type="http://schemas.openxmlformats.org/officeDocument/2006/relationships/hyperlink" Target="https://podminky.urs.cz/item/CS_URS_2024_01/33" TargetMode="External" /><Relationship Id="rId34" Type="http://schemas.openxmlformats.org/officeDocument/2006/relationships/hyperlink" Target="https://podminky.urs.cz/item/CS_URS_2024_01/34" TargetMode="External" /><Relationship Id="rId35" Type="http://schemas.openxmlformats.org/officeDocument/2006/relationships/hyperlink" Target="https://podminky.urs.cz/item/CS_URS_2024_01/35" TargetMode="External" /><Relationship Id="rId36" Type="http://schemas.openxmlformats.org/officeDocument/2006/relationships/hyperlink" Target="https://podminky.urs.cz/item/CS_URS_2024_01/36" TargetMode="External" /><Relationship Id="rId37" Type="http://schemas.openxmlformats.org/officeDocument/2006/relationships/hyperlink" Target="https://podminky.urs.cz/item/CS_URS_2024_01/37" TargetMode="External" /><Relationship Id="rId38" Type="http://schemas.openxmlformats.org/officeDocument/2006/relationships/hyperlink" Target="https://podminky.urs.cz/item/CS_URS_2024_01/38" TargetMode="External" /><Relationship Id="rId39" Type="http://schemas.openxmlformats.org/officeDocument/2006/relationships/hyperlink" Target="https://podminky.urs.cz/item/CS_URS_2024_01/39" TargetMode="External" /><Relationship Id="rId40" Type="http://schemas.openxmlformats.org/officeDocument/2006/relationships/hyperlink" Target="https://podminky.urs.cz/item/CS_URS_2024_01/40" TargetMode="External" /><Relationship Id="rId4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1/01" TargetMode="External" /><Relationship Id="rId2" Type="http://schemas.openxmlformats.org/officeDocument/2006/relationships/hyperlink" Target="https://podminky.urs.cz/item/CS_URS_2024_01/02" TargetMode="External" /><Relationship Id="rId3" Type="http://schemas.openxmlformats.org/officeDocument/2006/relationships/hyperlink" Target="https://podminky.urs.cz/item/CS_URS_2024_01/03" TargetMode="External" /><Relationship Id="rId4" Type="http://schemas.openxmlformats.org/officeDocument/2006/relationships/hyperlink" Target="https://podminky.urs.cz/item/CS_URS_2024_01/04" TargetMode="External" /><Relationship Id="rId5" Type="http://schemas.openxmlformats.org/officeDocument/2006/relationships/hyperlink" Target="https://podminky.urs.cz/item/CS_URS_2024_01/05" TargetMode="External" /><Relationship Id="rId6" Type="http://schemas.openxmlformats.org/officeDocument/2006/relationships/hyperlink" Target="https://podminky.urs.cz/item/CS_URS_2024_01/06" TargetMode="External" /><Relationship Id="rId7" Type="http://schemas.openxmlformats.org/officeDocument/2006/relationships/hyperlink" Target="https://podminky.urs.cz/item/CS_URS_2024_01/07" TargetMode="External" /><Relationship Id="rId8" Type="http://schemas.openxmlformats.org/officeDocument/2006/relationships/hyperlink" Target="https://podminky.urs.cz/item/CS_URS_2024_01/08" TargetMode="External" /><Relationship Id="rId9" Type="http://schemas.openxmlformats.org/officeDocument/2006/relationships/hyperlink" Target="https://podminky.urs.cz/item/CS_URS_2024_01/09" TargetMode="External" /><Relationship Id="rId10" Type="http://schemas.openxmlformats.org/officeDocument/2006/relationships/hyperlink" Target="https://podminky.urs.cz/item/CS_URS_2024_01/10" TargetMode="External" /><Relationship Id="rId11" Type="http://schemas.openxmlformats.org/officeDocument/2006/relationships/hyperlink" Target="https://podminky.urs.cz/item/CS_URS_2024_01/11" TargetMode="External" /><Relationship Id="rId12" Type="http://schemas.openxmlformats.org/officeDocument/2006/relationships/hyperlink" Target="https://podminky.urs.cz/item/CS_URS_2024_01/12" TargetMode="External" /><Relationship Id="rId13" Type="http://schemas.openxmlformats.org/officeDocument/2006/relationships/hyperlink" Target="https://podminky.urs.cz/item/CS_URS_2024_01/12.1" TargetMode="External" /><Relationship Id="rId14" Type="http://schemas.openxmlformats.org/officeDocument/2006/relationships/hyperlink" Target="https://podminky.urs.cz/item/CS_URS_2024_01/13" TargetMode="External" /><Relationship Id="rId15"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21151103" TargetMode="External" /><Relationship Id="rId2" Type="http://schemas.openxmlformats.org/officeDocument/2006/relationships/hyperlink" Target="https://podminky.urs.cz/item/CS_URS_2024_01/131251100" TargetMode="External" /><Relationship Id="rId3" Type="http://schemas.openxmlformats.org/officeDocument/2006/relationships/hyperlink" Target="https://podminky.urs.cz/item/CS_URS_2024_01/162751117" TargetMode="External" /><Relationship Id="rId4" Type="http://schemas.openxmlformats.org/officeDocument/2006/relationships/hyperlink" Target="https://podminky.urs.cz/item/CS_URS_2024_01/171201231" TargetMode="External" /><Relationship Id="rId5" Type="http://schemas.openxmlformats.org/officeDocument/2006/relationships/hyperlink" Target="https://podminky.urs.cz/item/CS_URS_2024_01/171251201" TargetMode="External" /><Relationship Id="rId6" Type="http://schemas.openxmlformats.org/officeDocument/2006/relationships/hyperlink" Target="https://podminky.urs.cz/item/CS_URS_2024_01/181311103" TargetMode="External" /><Relationship Id="rId7" Type="http://schemas.openxmlformats.org/officeDocument/2006/relationships/hyperlink" Target="https://podminky.urs.cz/item/CS_URS_2024_01/181411131" TargetMode="External" /><Relationship Id="rId8" Type="http://schemas.openxmlformats.org/officeDocument/2006/relationships/hyperlink" Target="https://podminky.urs.cz/item/CS_URS_2024_01/182211121" TargetMode="External" /><Relationship Id="rId9" Type="http://schemas.openxmlformats.org/officeDocument/2006/relationships/hyperlink" Target="https://podminky.urs.cz/item/CS_URS_2023_02/434121426" TargetMode="External" /><Relationship Id="rId10" Type="http://schemas.openxmlformats.org/officeDocument/2006/relationships/hyperlink" Target="https://podminky.urs.cz/item/CS_URS_2023_02/564861011" TargetMode="External" /><Relationship Id="rId11" Type="http://schemas.openxmlformats.org/officeDocument/2006/relationships/hyperlink" Target="https://podminky.urs.cz/item/CS_URS_2023_02/564871016" TargetMode="External" /><Relationship Id="rId12" Type="http://schemas.openxmlformats.org/officeDocument/2006/relationships/hyperlink" Target="https://podminky.urs.cz/item/CS_URS_2023_02/581124115" TargetMode="External" /><Relationship Id="rId13" Type="http://schemas.openxmlformats.org/officeDocument/2006/relationships/hyperlink" Target="https://podminky.urs.cz/item/CS_URS_2023_02/581141212" TargetMode="External" /><Relationship Id="rId14" Type="http://schemas.openxmlformats.org/officeDocument/2006/relationships/hyperlink" Target="https://podminky.urs.cz/item/CS_URS_2023_02/915223111" TargetMode="External" /><Relationship Id="rId15" Type="http://schemas.openxmlformats.org/officeDocument/2006/relationships/hyperlink" Target="https://podminky.urs.cz/item/CS_URS_2023_02/916231213" TargetMode="External" /><Relationship Id="rId16" Type="http://schemas.openxmlformats.org/officeDocument/2006/relationships/hyperlink" Target="https://podminky.urs.cz/item/CS_URS_2023_02/919111112" TargetMode="External" /><Relationship Id="rId17" Type="http://schemas.openxmlformats.org/officeDocument/2006/relationships/hyperlink" Target="https://podminky.urs.cz/item/CS_URS_2023_02/919121112" TargetMode="External" /><Relationship Id="rId18" Type="http://schemas.openxmlformats.org/officeDocument/2006/relationships/hyperlink" Target="https://podminky.urs.cz/item/CS_URS_2023_02/919131111" TargetMode="External" /><Relationship Id="rId19" Type="http://schemas.openxmlformats.org/officeDocument/2006/relationships/hyperlink" Target="https://podminky.urs.cz/item/CS_URS_2023_02/919726122" TargetMode="External" /><Relationship Id="rId20" Type="http://schemas.openxmlformats.org/officeDocument/2006/relationships/hyperlink" Target="https://podminky.urs.cz/item/CS_URS_2023_02/998225111" TargetMode="External" /><Relationship Id="rId2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1/273321611" TargetMode="External" /><Relationship Id="rId2" Type="http://schemas.openxmlformats.org/officeDocument/2006/relationships/hyperlink" Target="https://podminky.urs.cz/item/CS_URS_2024_01/273351121" TargetMode="External" /><Relationship Id="rId3" Type="http://schemas.openxmlformats.org/officeDocument/2006/relationships/hyperlink" Target="https://podminky.urs.cz/item/CS_URS_2024_01/273351122" TargetMode="External" /><Relationship Id="rId4" Type="http://schemas.openxmlformats.org/officeDocument/2006/relationships/hyperlink" Target="https://podminky.urs.cz/item/CS_URS_2024_01/273361821" TargetMode="External" /><Relationship Id="rId5" Type="http://schemas.openxmlformats.org/officeDocument/2006/relationships/hyperlink" Target="https://podminky.urs.cz/item/CS_URS_2024_01/341321610" TargetMode="External" /><Relationship Id="rId6" Type="http://schemas.openxmlformats.org/officeDocument/2006/relationships/hyperlink" Target="https://podminky.urs.cz/item/CS_URS_2024_01/341351111" TargetMode="External" /><Relationship Id="rId7" Type="http://schemas.openxmlformats.org/officeDocument/2006/relationships/hyperlink" Target="https://podminky.urs.cz/item/CS_URS_2024_01/341351112" TargetMode="External" /><Relationship Id="rId8" Type="http://schemas.openxmlformats.org/officeDocument/2006/relationships/hyperlink" Target="https://podminky.urs.cz/item/CS_URS_2024_01/341361821" TargetMode="External" /><Relationship Id="rId9" Type="http://schemas.openxmlformats.org/officeDocument/2006/relationships/hyperlink" Target="https://podminky.urs.cz/item/CS_URS_2024_01/341362021" TargetMode="External" /><Relationship Id="rId10" Type="http://schemas.openxmlformats.org/officeDocument/2006/relationships/hyperlink" Target="https://podminky.urs.cz/item/CS_URS_2024_01/411324646" TargetMode="External" /><Relationship Id="rId11" Type="http://schemas.openxmlformats.org/officeDocument/2006/relationships/hyperlink" Target="https://podminky.urs.cz/item/CS_URS_2024_01/411352103" TargetMode="External" /><Relationship Id="rId12" Type="http://schemas.openxmlformats.org/officeDocument/2006/relationships/hyperlink" Target="https://podminky.urs.cz/item/CS_URS_2024_01/411352104" TargetMode="External" /><Relationship Id="rId13" Type="http://schemas.openxmlformats.org/officeDocument/2006/relationships/hyperlink" Target="https://podminky.urs.cz/item/CS_URS_2024_01/411354311" TargetMode="External" /><Relationship Id="rId14" Type="http://schemas.openxmlformats.org/officeDocument/2006/relationships/hyperlink" Target="https://podminky.urs.cz/item/CS_URS_2024_01/411354312" TargetMode="External" /><Relationship Id="rId15" Type="http://schemas.openxmlformats.org/officeDocument/2006/relationships/hyperlink" Target="https://podminky.urs.cz/item/CS_URS_2024_01/411361821" TargetMode="External" /><Relationship Id="rId16" Type="http://schemas.openxmlformats.org/officeDocument/2006/relationships/hyperlink" Target="https://podminky.urs.cz/item/CS_URS_2024_01/411362021" TargetMode="External" /><Relationship Id="rId17" Type="http://schemas.openxmlformats.org/officeDocument/2006/relationships/hyperlink" Target="https://podminky.urs.cz/item/CS_URS_2024_01/998012045" TargetMode="External" /><Relationship Id="rId18"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1/131251103" TargetMode="External" /><Relationship Id="rId2" Type="http://schemas.openxmlformats.org/officeDocument/2006/relationships/hyperlink" Target="https://podminky.urs.cz/item/CS_URS_2024_01/162751117" TargetMode="External" /><Relationship Id="rId3" Type="http://schemas.openxmlformats.org/officeDocument/2006/relationships/hyperlink" Target="https://podminky.urs.cz/item/CS_URS_2024_01/171201231" TargetMode="External" /><Relationship Id="rId4" Type="http://schemas.openxmlformats.org/officeDocument/2006/relationships/hyperlink" Target="https://podminky.urs.cz/item/CS_URS_2024_01/171251201" TargetMode="External" /><Relationship Id="rId5" Type="http://schemas.openxmlformats.org/officeDocument/2006/relationships/hyperlink" Target="https://podminky.urs.cz/item/CS_URS_2024_01/564861011" TargetMode="External" /><Relationship Id="rId6" Type="http://schemas.openxmlformats.org/officeDocument/2006/relationships/hyperlink" Target="https://podminky.urs.cz/item/CS_URS_2024_01/564871016" TargetMode="External" /><Relationship Id="rId7"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131111322" TargetMode="External" /><Relationship Id="rId2" Type="http://schemas.openxmlformats.org/officeDocument/2006/relationships/hyperlink" Target="https://podminky.urs.cz/item/CS_URS_2025_01/338121123" TargetMode="External" /><Relationship Id="rId3" Type="http://schemas.openxmlformats.org/officeDocument/2006/relationships/hyperlink" Target="https://podminky.urs.cz/item/CS_URS_2025_01/338171123" TargetMode="External" /><Relationship Id="rId4" Type="http://schemas.openxmlformats.org/officeDocument/2006/relationships/hyperlink" Target="https://podminky.urs.cz/item/CS_URS_2025_01/348101210" TargetMode="External" /><Relationship Id="rId5" Type="http://schemas.openxmlformats.org/officeDocument/2006/relationships/hyperlink" Target="https://podminky.urs.cz/item/CS_URS_2025_01/348121121" TargetMode="External" /><Relationship Id="rId6" Type="http://schemas.openxmlformats.org/officeDocument/2006/relationships/hyperlink" Target="https://podminky.urs.cz/item/CS_URS_2025_01/348121211" TargetMode="External" /><Relationship Id="rId7" Type="http://schemas.openxmlformats.org/officeDocument/2006/relationships/hyperlink" Target="https://podminky.urs.cz/item/CS_URS_2025_01/348171146" TargetMode="External" /><Relationship Id="rId8" Type="http://schemas.openxmlformats.org/officeDocument/2006/relationships/hyperlink" Target="https://podminky.urs.cz/item/CS_URS_2025_01/348172214" TargetMode="External" /><Relationship Id="rId9" Type="http://schemas.openxmlformats.org/officeDocument/2006/relationships/hyperlink" Target="https://podminky.urs.cz/item/CS_URS_2025_01/998232110" TargetMode="External" /><Relationship Id="rId1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131251102" TargetMode="External" /><Relationship Id="rId2" Type="http://schemas.openxmlformats.org/officeDocument/2006/relationships/hyperlink" Target="https://podminky.urs.cz/item/CS_URS_2024_02/13221213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71103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2/175111101" TargetMode="External" /><Relationship Id="rId9" Type="http://schemas.openxmlformats.org/officeDocument/2006/relationships/hyperlink" Target="https://podminky.urs.cz/item/CS_URS_2024_02/211531111" TargetMode="External" /><Relationship Id="rId10" Type="http://schemas.openxmlformats.org/officeDocument/2006/relationships/hyperlink" Target="https://podminky.urs.cz/item/CS_URS_2024_02/211561111" TargetMode="External" /><Relationship Id="rId11" Type="http://schemas.openxmlformats.org/officeDocument/2006/relationships/hyperlink" Target="https://podminky.urs.cz/item/CS_URS_2024_02/211971122" TargetMode="External" /><Relationship Id="rId12" Type="http://schemas.openxmlformats.org/officeDocument/2006/relationships/hyperlink" Target="https://podminky.urs.cz/item/CS_URS_2024_02/212752101" TargetMode="External" /><Relationship Id="rId13" Type="http://schemas.openxmlformats.org/officeDocument/2006/relationships/hyperlink" Target="https://podminky.urs.cz/item/CS_URS_2024_02/386411114" TargetMode="External" /><Relationship Id="rId14" Type="http://schemas.openxmlformats.org/officeDocument/2006/relationships/hyperlink" Target="https://podminky.urs.cz/item/CS_URS_2024_02/451573111" TargetMode="External" /><Relationship Id="rId15" Type="http://schemas.openxmlformats.org/officeDocument/2006/relationships/hyperlink" Target="https://podminky.urs.cz/item/CS_URS_2024_02/452321151" TargetMode="External" /><Relationship Id="rId16" Type="http://schemas.openxmlformats.org/officeDocument/2006/relationships/hyperlink" Target="https://podminky.urs.cz/item/CS_URS_2024_02/452351111" TargetMode="External" /><Relationship Id="rId17" Type="http://schemas.openxmlformats.org/officeDocument/2006/relationships/hyperlink" Target="https://podminky.urs.cz/item/CS_URS_2024_02/452351112" TargetMode="External" /><Relationship Id="rId18" Type="http://schemas.openxmlformats.org/officeDocument/2006/relationships/hyperlink" Target="https://podminky.urs.cz/item/CS_URS_2024_02/452368211" TargetMode="External" /><Relationship Id="rId19" Type="http://schemas.openxmlformats.org/officeDocument/2006/relationships/hyperlink" Target="https://podminky.urs.cz/item/CS_URS_2024_02/871313121" TargetMode="External" /><Relationship Id="rId20" Type="http://schemas.openxmlformats.org/officeDocument/2006/relationships/hyperlink" Target="https://podminky.urs.cz/item/CS_URS_2024_02/894812354" TargetMode="External" /><Relationship Id="rId21" Type="http://schemas.openxmlformats.org/officeDocument/2006/relationships/hyperlink" Target="https://podminky.urs.cz/item/CS_URS_2024_02/895270101" TargetMode="External" /><Relationship Id="rId22" Type="http://schemas.openxmlformats.org/officeDocument/2006/relationships/hyperlink" Target="https://podminky.urs.cz/item/CS_URS_2024_02/895270151" TargetMode="External" /><Relationship Id="rId23" Type="http://schemas.openxmlformats.org/officeDocument/2006/relationships/hyperlink" Target="https://podminky.urs.cz/item/CS_URS_2024_02/895270201" TargetMode="External" /><Relationship Id="rId24" Type="http://schemas.openxmlformats.org/officeDocument/2006/relationships/hyperlink" Target="https://podminky.urs.cz/item/CS_URS_2024_02/998276101" TargetMode="External" /><Relationship Id="rId25" Type="http://schemas.openxmlformats.org/officeDocument/2006/relationships/hyperlink" Target="https://podminky.urs.cz/item/CS_URS_2024_02/721290112" TargetMode="External" /><Relationship Id="rId26" Type="http://schemas.openxmlformats.org/officeDocument/2006/relationships/hyperlink" Target="https://podminky.urs.cz/item/CS_URS_2024_02/012344000" TargetMode="External" /><Relationship Id="rId27" Type="http://schemas.openxmlformats.org/officeDocument/2006/relationships/hyperlink" Target="https://podminky.urs.cz/item/CS_URS_2024_02/043002000" TargetMode="External" /><Relationship Id="rId28"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1/132251102" TargetMode="External" /><Relationship Id="rId2" Type="http://schemas.openxmlformats.org/officeDocument/2006/relationships/hyperlink" Target="https://podminky.urs.cz/item/CS_URS_2024_01/162751117" TargetMode="External" /><Relationship Id="rId3" Type="http://schemas.openxmlformats.org/officeDocument/2006/relationships/hyperlink" Target="https://podminky.urs.cz/item/CS_URS_2024_01/171251201" TargetMode="External" /><Relationship Id="rId4" Type="http://schemas.openxmlformats.org/officeDocument/2006/relationships/hyperlink" Target="https://podminky.urs.cz/item/CS_URS_2024_01/171201231" TargetMode="External" /><Relationship Id="rId5" Type="http://schemas.openxmlformats.org/officeDocument/2006/relationships/hyperlink" Target="https://podminky.urs.cz/item/CS_URS_2024_01/174151101" TargetMode="External" /><Relationship Id="rId6" Type="http://schemas.openxmlformats.org/officeDocument/2006/relationships/hyperlink" Target="https://podminky.urs.cz/item/CS_URS_2024_01/175111101" TargetMode="External" /><Relationship Id="rId7" Type="http://schemas.openxmlformats.org/officeDocument/2006/relationships/hyperlink" Target="https://podminky.urs.cz/item/CS_URS_2024_01/212752102" TargetMode="External" /><Relationship Id="rId8" Type="http://schemas.openxmlformats.org/officeDocument/2006/relationships/hyperlink" Target="https://podminky.urs.cz/item/CS_URS_2024_01/451573111" TargetMode="External" /><Relationship Id="rId9" Type="http://schemas.openxmlformats.org/officeDocument/2006/relationships/hyperlink" Target="https://podminky.urs.cz/item/CS_URS_2024_01/871161141" TargetMode="External" /><Relationship Id="rId10" Type="http://schemas.openxmlformats.org/officeDocument/2006/relationships/hyperlink" Target="https://podminky.urs.cz/item/CS_URS_2024_01/871251141" TargetMode="External" /><Relationship Id="rId11" Type="http://schemas.openxmlformats.org/officeDocument/2006/relationships/hyperlink" Target="https://podminky.urs.cz/item/CS_URS_2024_01/871310310" TargetMode="External" /><Relationship Id="rId12" Type="http://schemas.openxmlformats.org/officeDocument/2006/relationships/hyperlink" Target="https://podminky.urs.cz/item/CS_URS_2024_01/871350310" TargetMode="External" /><Relationship Id="rId13" Type="http://schemas.openxmlformats.org/officeDocument/2006/relationships/hyperlink" Target="https://podminky.urs.cz/item/CS_URS_2024_01/892241111" TargetMode="External" /><Relationship Id="rId14" Type="http://schemas.openxmlformats.org/officeDocument/2006/relationships/hyperlink" Target="https://podminky.urs.cz/item/CS_URS_2024_01/894812311" TargetMode="External" /><Relationship Id="rId15" Type="http://schemas.openxmlformats.org/officeDocument/2006/relationships/hyperlink" Target="https://podminky.urs.cz/item/CS_URS_2024_01/894812332" TargetMode="External" /><Relationship Id="rId16" Type="http://schemas.openxmlformats.org/officeDocument/2006/relationships/hyperlink" Target="https://podminky.urs.cz/item/CS_URS_2024_01/894812339" TargetMode="External" /><Relationship Id="rId17" Type="http://schemas.openxmlformats.org/officeDocument/2006/relationships/hyperlink" Target="https://podminky.urs.cz/item/CS_URS_2024_01/894812354" TargetMode="External" /><Relationship Id="rId18" Type="http://schemas.openxmlformats.org/officeDocument/2006/relationships/hyperlink" Target="https://podminky.urs.cz/item/CS_URS_2024_01/899721111" TargetMode="External" /><Relationship Id="rId19" Type="http://schemas.openxmlformats.org/officeDocument/2006/relationships/hyperlink" Target="https://podminky.urs.cz/item/CS_URS_2024_01/899722114" TargetMode="External" /><Relationship Id="rId20" Type="http://schemas.openxmlformats.org/officeDocument/2006/relationships/hyperlink" Target="https://podminky.urs.cz/item/CS_URS_2024_01/998276101" TargetMode="External" /><Relationship Id="rId21" Type="http://schemas.openxmlformats.org/officeDocument/2006/relationships/hyperlink" Target="https://podminky.urs.cz/item/CS_URS_2024_01/724149101" TargetMode="External" /><Relationship Id="rId22"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1/132251102" TargetMode="External" /><Relationship Id="rId2" Type="http://schemas.openxmlformats.org/officeDocument/2006/relationships/hyperlink" Target="https://podminky.urs.cz/item/CS_URS_2024_01/162751117" TargetMode="External" /><Relationship Id="rId3" Type="http://schemas.openxmlformats.org/officeDocument/2006/relationships/hyperlink" Target="https://podminky.urs.cz/item/CS_URS_2024_01/171201231" TargetMode="External" /><Relationship Id="rId4" Type="http://schemas.openxmlformats.org/officeDocument/2006/relationships/hyperlink" Target="https://podminky.urs.cz/item/CS_URS_2024_01/171251201" TargetMode="External" /><Relationship Id="rId5" Type="http://schemas.openxmlformats.org/officeDocument/2006/relationships/hyperlink" Target="https://podminky.urs.cz/item/CS_URS_2024_01/174151101" TargetMode="External" /><Relationship Id="rId6" Type="http://schemas.openxmlformats.org/officeDocument/2006/relationships/hyperlink" Target="https://podminky.urs.cz/item/CS_URS_2024_01/175111101" TargetMode="External" /><Relationship Id="rId7"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1/01" TargetMode="External" /><Relationship Id="rId2" Type="http://schemas.openxmlformats.org/officeDocument/2006/relationships/hyperlink" Target="https://podminky.urs.cz/item/CS_URS_2024_01/02" TargetMode="External" /><Relationship Id="rId3" Type="http://schemas.openxmlformats.org/officeDocument/2006/relationships/hyperlink" Target="https://podminky.urs.cz/item/CS_URS_2024_01/03" TargetMode="External" /><Relationship Id="rId4" Type="http://schemas.openxmlformats.org/officeDocument/2006/relationships/hyperlink" Target="https://podminky.urs.cz/item/CS_URS_2024_01/04" TargetMode="External" /><Relationship Id="rId5" Type="http://schemas.openxmlformats.org/officeDocument/2006/relationships/hyperlink" Target="https://podminky.urs.cz/item/CS_URS_2024_01/05" TargetMode="External" /><Relationship Id="rId6" Type="http://schemas.openxmlformats.org/officeDocument/2006/relationships/hyperlink" Target="https://podminky.urs.cz/item/CS_URS_2024_01/06" TargetMode="External" /><Relationship Id="rId7" Type="http://schemas.openxmlformats.org/officeDocument/2006/relationships/hyperlink" Target="https://podminky.urs.cz/item/CS_URS_2024_01/07" TargetMode="External" /><Relationship Id="rId8" Type="http://schemas.openxmlformats.org/officeDocument/2006/relationships/hyperlink" Target="https://podminky.urs.cz/item/CS_URS_2024_01/08" TargetMode="External" /><Relationship Id="rId9" Type="http://schemas.openxmlformats.org/officeDocument/2006/relationships/hyperlink" Target="https://podminky.urs.cz/item/CS_URS_2024_01/09" TargetMode="External" /><Relationship Id="rId10" Type="http://schemas.openxmlformats.org/officeDocument/2006/relationships/hyperlink" Target="https://podminky.urs.cz/item/CS_URS_2024_01/10" TargetMode="External" /><Relationship Id="rId11" Type="http://schemas.openxmlformats.org/officeDocument/2006/relationships/hyperlink" Target="https://podminky.urs.cz/item/CS_URS_2024_01/11" TargetMode="External" /><Relationship Id="rId12" Type="http://schemas.openxmlformats.org/officeDocument/2006/relationships/hyperlink" Target="https://podminky.urs.cz/item/CS_URS_2024_01/12" TargetMode="External" /><Relationship Id="rId13" Type="http://schemas.openxmlformats.org/officeDocument/2006/relationships/hyperlink" Target="https://podminky.urs.cz/item/CS_URS_2024_01/13" TargetMode="External" /><Relationship Id="rId14" Type="http://schemas.openxmlformats.org/officeDocument/2006/relationships/hyperlink" Target="https://podminky.urs.cz/item/CS_URS_2024_01/14" TargetMode="External" /><Relationship Id="rId15" Type="http://schemas.openxmlformats.org/officeDocument/2006/relationships/hyperlink" Target="https://podminky.urs.cz/item/CS_URS_2024_01/15" TargetMode="External" /><Relationship Id="rId16" Type="http://schemas.openxmlformats.org/officeDocument/2006/relationships/hyperlink" Target="https://podminky.urs.cz/item/CS_URS_2024_01/16" TargetMode="External" /><Relationship Id="rId17" Type="http://schemas.openxmlformats.org/officeDocument/2006/relationships/hyperlink" Target="https://podminky.urs.cz/item/CS_URS_2024_01/17" TargetMode="External" /><Relationship Id="rId18" Type="http://schemas.openxmlformats.org/officeDocument/2006/relationships/hyperlink" Target="https://podminky.urs.cz/item/CS_URS_2024_01/18" TargetMode="External" /><Relationship Id="rId19" Type="http://schemas.openxmlformats.org/officeDocument/2006/relationships/hyperlink" Target="https://podminky.urs.cz/item/CS_URS_2024_01/19" TargetMode="External" /><Relationship Id="rId20" Type="http://schemas.openxmlformats.org/officeDocument/2006/relationships/hyperlink" Target="https://podminky.urs.cz/item/CS_URS_2024_01/20" TargetMode="External" /><Relationship Id="rId21" Type="http://schemas.openxmlformats.org/officeDocument/2006/relationships/hyperlink" Target="https://podminky.urs.cz/item/CS_URS_2024_01/21" TargetMode="External" /><Relationship Id="rId22" Type="http://schemas.openxmlformats.org/officeDocument/2006/relationships/hyperlink" Target="https://podminky.urs.cz/item/CS_URS_2024_01/22" TargetMode="External" /><Relationship Id="rId23" Type="http://schemas.openxmlformats.org/officeDocument/2006/relationships/hyperlink" Target="https://podminky.urs.cz/item/CS_URS_2024_01/23" TargetMode="External" /><Relationship Id="rId24"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1/01" TargetMode="External" /><Relationship Id="rId2" Type="http://schemas.openxmlformats.org/officeDocument/2006/relationships/hyperlink" Target="https://podminky.urs.cz/item/CS_URS_2024_01/02" TargetMode="External" /><Relationship Id="rId3" Type="http://schemas.openxmlformats.org/officeDocument/2006/relationships/hyperlink" Target="https://podminky.urs.cz/item/CS_URS_2024_01/03" TargetMode="External" /><Relationship Id="rId4" Type="http://schemas.openxmlformats.org/officeDocument/2006/relationships/hyperlink" Target="https://podminky.urs.cz/item/CS_URS_2024_01/04" TargetMode="External" /><Relationship Id="rId5" Type="http://schemas.openxmlformats.org/officeDocument/2006/relationships/hyperlink" Target="https://podminky.urs.cz/item/CS_URS_2024_01/05" TargetMode="External" /><Relationship Id="rId6" Type="http://schemas.openxmlformats.org/officeDocument/2006/relationships/hyperlink" Target="https://podminky.urs.cz/item/CS_URS_2024_01/06" TargetMode="External" /><Relationship Id="rId7" Type="http://schemas.openxmlformats.org/officeDocument/2006/relationships/hyperlink" Target="https://podminky.urs.cz/item/CS_URS_2024_01/07" TargetMode="External" /><Relationship Id="rId8" Type="http://schemas.openxmlformats.org/officeDocument/2006/relationships/hyperlink" Target="https://podminky.urs.cz/item/CS_URS_2024_01/08" TargetMode="External" /><Relationship Id="rId9" Type="http://schemas.openxmlformats.org/officeDocument/2006/relationships/hyperlink" Target="https://podminky.urs.cz/item/CS_URS_2024_01/09" TargetMode="External" /><Relationship Id="rId10" Type="http://schemas.openxmlformats.org/officeDocument/2006/relationships/hyperlink" Target="https://podminky.urs.cz/item/CS_URS_2024_01/10" TargetMode="External" /><Relationship Id="rId11" Type="http://schemas.openxmlformats.org/officeDocument/2006/relationships/hyperlink" Target="https://podminky.urs.cz/item/CS_URS_2024_01/11" TargetMode="External" /><Relationship Id="rId12" Type="http://schemas.openxmlformats.org/officeDocument/2006/relationships/hyperlink" Target="https://podminky.urs.cz/item/CS_URS_2024_01/12" TargetMode="External" /><Relationship Id="rId13" Type="http://schemas.openxmlformats.org/officeDocument/2006/relationships/hyperlink" Target="https://podminky.urs.cz/item/CS_URS_2024_01/13" TargetMode="External" /><Relationship Id="rId14" Type="http://schemas.openxmlformats.org/officeDocument/2006/relationships/hyperlink" Target="https://podminky.urs.cz/item/CS_URS_2024_01/14" TargetMode="External" /><Relationship Id="rId15"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1/01" TargetMode="External" /><Relationship Id="rId2" Type="http://schemas.openxmlformats.org/officeDocument/2006/relationships/hyperlink" Target="https://podminky.urs.cz/item/CS_URS_2024_01/02" TargetMode="External" /><Relationship Id="rId3" Type="http://schemas.openxmlformats.org/officeDocument/2006/relationships/hyperlink" Target="https://podminky.urs.cz/item/CS_URS_2024_01/03" TargetMode="External" /><Relationship Id="rId4" Type="http://schemas.openxmlformats.org/officeDocument/2006/relationships/hyperlink" Target="https://podminky.urs.cz/item/CS_URS_2024_01/04" TargetMode="External" /><Relationship Id="rId5" Type="http://schemas.openxmlformats.org/officeDocument/2006/relationships/hyperlink" Target="https://podminky.urs.cz/item/CS_URS_2024_01/05" TargetMode="External" /><Relationship Id="rId6" Type="http://schemas.openxmlformats.org/officeDocument/2006/relationships/hyperlink" Target="https://podminky.urs.cz/item/CS_URS_2024_01/06" TargetMode="External" /><Relationship Id="rId7" Type="http://schemas.openxmlformats.org/officeDocument/2006/relationships/hyperlink" Target="https://podminky.urs.cz/item/CS_URS_2024_01/07" TargetMode="External" /><Relationship Id="rId8" Type="http://schemas.openxmlformats.org/officeDocument/2006/relationships/hyperlink" Target="https://podminky.urs.cz/item/CS_URS_2024_01/08" TargetMode="External" /><Relationship Id="rId9" Type="http://schemas.openxmlformats.org/officeDocument/2006/relationships/hyperlink" Target="https://podminky.urs.cz/item/CS_URS_2024_01/09" TargetMode="External" /><Relationship Id="rId10" Type="http://schemas.openxmlformats.org/officeDocument/2006/relationships/hyperlink" Target="https://podminky.urs.cz/item/CS_URS_2024_01/10" TargetMode="External" /><Relationship Id="rId11" Type="http://schemas.openxmlformats.org/officeDocument/2006/relationships/hyperlink" Target="https://podminky.urs.cz/item/CS_URS_2024_01/11" TargetMode="External" /><Relationship Id="rId12" Type="http://schemas.openxmlformats.org/officeDocument/2006/relationships/hyperlink" Target="https://podminky.urs.cz/item/CS_URS_2024_01/12" TargetMode="External" /><Relationship Id="rId13" Type="http://schemas.openxmlformats.org/officeDocument/2006/relationships/hyperlink" Target="https://podminky.urs.cz/item/CS_URS_2024_01/13" TargetMode="External" /><Relationship Id="rId14"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3_01/012002000" TargetMode="External" /><Relationship Id="rId2" Type="http://schemas.openxmlformats.org/officeDocument/2006/relationships/hyperlink" Target="https://podminky.urs.cz/item/CS_URS_2023_01/013254000" TargetMode="External" /><Relationship Id="rId3" Type="http://schemas.openxmlformats.org/officeDocument/2006/relationships/hyperlink" Target="https://podminky.urs.cz/item/CS_URS_2023_01/030001000" TargetMode="External" /><Relationship Id="rId4" Type="http://schemas.openxmlformats.org/officeDocument/2006/relationships/hyperlink" Target="https://podminky.urs.cz/item/CS_URS_2023_01/041403000" TargetMode="External" /><Relationship Id="rId5" Type="http://schemas.openxmlformats.org/officeDocument/2006/relationships/hyperlink" Target="https://podminky.urs.cz/item/CS_URS_2023_01/043002000" TargetMode="External" /><Relationship Id="rId6"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1/132212121" TargetMode="External" /><Relationship Id="rId2" Type="http://schemas.openxmlformats.org/officeDocument/2006/relationships/hyperlink" Target="https://podminky.urs.cz/item/CS_URS_2024_01/174151102" TargetMode="External" /><Relationship Id="rId3" Type="http://schemas.openxmlformats.org/officeDocument/2006/relationships/hyperlink" Target="https://podminky.urs.cz/item/CS_URS_2024_01/311272031" TargetMode="External" /><Relationship Id="rId4" Type="http://schemas.openxmlformats.org/officeDocument/2006/relationships/hyperlink" Target="https://podminky.urs.cz/item/CS_URS_2024_01/317142442" TargetMode="External" /><Relationship Id="rId5" Type="http://schemas.openxmlformats.org/officeDocument/2006/relationships/hyperlink" Target="https://podminky.urs.cz/item/CS_URS_2024_01/342272215" TargetMode="External" /><Relationship Id="rId6" Type="http://schemas.openxmlformats.org/officeDocument/2006/relationships/hyperlink" Target="https://podminky.urs.cz/item/CS_URS_2024_01/342272225" TargetMode="External" /><Relationship Id="rId7" Type="http://schemas.openxmlformats.org/officeDocument/2006/relationships/hyperlink" Target="https://podminky.urs.cz/item/CS_URS_2024_01/342272245" TargetMode="External" /><Relationship Id="rId8" Type="http://schemas.openxmlformats.org/officeDocument/2006/relationships/hyperlink" Target="https://podminky.urs.cz/item/CS_URS_2024_01/411323434" TargetMode="External" /><Relationship Id="rId9" Type="http://schemas.openxmlformats.org/officeDocument/2006/relationships/hyperlink" Target="https://podminky.urs.cz/item/CS_URS_2024_01/411362021" TargetMode="External" /><Relationship Id="rId10" Type="http://schemas.openxmlformats.org/officeDocument/2006/relationships/hyperlink" Target="https://podminky.urs.cz/item/CS_URS_2024_01/612142001" TargetMode="External" /><Relationship Id="rId11" Type="http://schemas.openxmlformats.org/officeDocument/2006/relationships/hyperlink" Target="https://podminky.urs.cz/item/CS_URS_2024_01/612311141" TargetMode="External" /><Relationship Id="rId12" Type="http://schemas.openxmlformats.org/officeDocument/2006/relationships/hyperlink" Target="https://podminky.urs.cz/item/CS_URS_2024_01/612381026" TargetMode="External" /><Relationship Id="rId13" Type="http://schemas.openxmlformats.org/officeDocument/2006/relationships/hyperlink" Target="https://podminky.urs.cz/item/CS_URS_2025_01/621221001" TargetMode="External" /><Relationship Id="rId14" Type="http://schemas.openxmlformats.org/officeDocument/2006/relationships/hyperlink" Target="https://podminky.urs.cz/item/CS_URS_2024_01/621221021" TargetMode="External" /><Relationship Id="rId15" Type="http://schemas.openxmlformats.org/officeDocument/2006/relationships/hyperlink" Target="https://podminky.urs.cz/item/CS_URS_2024_01/621221041" TargetMode="External" /><Relationship Id="rId16" Type="http://schemas.openxmlformats.org/officeDocument/2006/relationships/hyperlink" Target="https://podminky.urs.cz/item/CS_URS_2024_01/622211011" TargetMode="External" /><Relationship Id="rId17" Type="http://schemas.openxmlformats.org/officeDocument/2006/relationships/hyperlink" Target="https://podminky.urs.cz/item/CS_URS_2024_01/622211021" TargetMode="External" /><Relationship Id="rId18" Type="http://schemas.openxmlformats.org/officeDocument/2006/relationships/hyperlink" Target="https://podminky.urs.cz/item/CS_URS_2024_01/622221021" TargetMode="External" /><Relationship Id="rId19" Type="http://schemas.openxmlformats.org/officeDocument/2006/relationships/hyperlink" Target="https://podminky.urs.cz/item/CS_URS_2024_01/622221041" TargetMode="External" /><Relationship Id="rId20" Type="http://schemas.openxmlformats.org/officeDocument/2006/relationships/hyperlink" Target="https://podminky.urs.cz/item/CS_URS_2025_01/622221051" TargetMode="External" /><Relationship Id="rId21" Type="http://schemas.openxmlformats.org/officeDocument/2006/relationships/hyperlink" Target="https://podminky.urs.cz/item/CS_URS_2024_01/622251105" TargetMode="External" /><Relationship Id="rId22" Type="http://schemas.openxmlformats.org/officeDocument/2006/relationships/hyperlink" Target="https://podminky.urs.cz/item/CS_URS_2024_01/622252001" TargetMode="External" /><Relationship Id="rId23" Type="http://schemas.openxmlformats.org/officeDocument/2006/relationships/hyperlink" Target="https://podminky.urs.cz/item/CS_URS_2024_01/622252002" TargetMode="External" /><Relationship Id="rId24" Type="http://schemas.openxmlformats.org/officeDocument/2006/relationships/hyperlink" Target="https://podminky.urs.cz/item/CS_URS_2024_01/622511112" TargetMode="External" /><Relationship Id="rId25" Type="http://schemas.openxmlformats.org/officeDocument/2006/relationships/hyperlink" Target="https://podminky.urs.cz/item/CS_URS_2024_01/629995101" TargetMode="External" /><Relationship Id="rId26" Type="http://schemas.openxmlformats.org/officeDocument/2006/relationships/hyperlink" Target="https://podminky.urs.cz/item/CS_URS_2024_01/631362021" TargetMode="External" /><Relationship Id="rId27" Type="http://schemas.openxmlformats.org/officeDocument/2006/relationships/hyperlink" Target="https://podminky.urs.cz/item/CS_URS_2025_01/631362022" TargetMode="External" /><Relationship Id="rId28" Type="http://schemas.openxmlformats.org/officeDocument/2006/relationships/hyperlink" Target="https://podminky.urs.cz/item/CS_URS_2024_01/632451293" TargetMode="External" /><Relationship Id="rId29" Type="http://schemas.openxmlformats.org/officeDocument/2006/relationships/hyperlink" Target="https://podminky.urs.cz/item/CS_URS_2024_01/642942611" TargetMode="External" /><Relationship Id="rId30" Type="http://schemas.openxmlformats.org/officeDocument/2006/relationships/hyperlink" Target="https://podminky.urs.cz/item/CS_URS_2024_01/941211113" TargetMode="External" /><Relationship Id="rId31" Type="http://schemas.openxmlformats.org/officeDocument/2006/relationships/hyperlink" Target="https://podminky.urs.cz/item/CS_URS_2024_01/941211213" TargetMode="External" /><Relationship Id="rId32" Type="http://schemas.openxmlformats.org/officeDocument/2006/relationships/hyperlink" Target="https://podminky.urs.cz/item/CS_URS_2024_01/941211813" TargetMode="External" /><Relationship Id="rId33" Type="http://schemas.openxmlformats.org/officeDocument/2006/relationships/hyperlink" Target="https://podminky.urs.cz/item/CS_URS_2024_01/944511111" TargetMode="External" /><Relationship Id="rId34" Type="http://schemas.openxmlformats.org/officeDocument/2006/relationships/hyperlink" Target="https://podminky.urs.cz/item/CS_URS_2024_01/944511211" TargetMode="External" /><Relationship Id="rId35" Type="http://schemas.openxmlformats.org/officeDocument/2006/relationships/hyperlink" Target="https://podminky.urs.cz/item/CS_URS_2024_01/944511811" TargetMode="External" /><Relationship Id="rId36" Type="http://schemas.openxmlformats.org/officeDocument/2006/relationships/hyperlink" Target="https://podminky.urs.cz/item/CS_URS_2024_01/945421112" TargetMode="External" /><Relationship Id="rId37" Type="http://schemas.openxmlformats.org/officeDocument/2006/relationships/hyperlink" Target="https://podminky.urs.cz/item/CS_URS_2024_01/952901111" TargetMode="External" /><Relationship Id="rId38" Type="http://schemas.openxmlformats.org/officeDocument/2006/relationships/hyperlink" Target="https://podminky.urs.cz/item/CS_URS_2024_01/962031133" TargetMode="External" /><Relationship Id="rId39" Type="http://schemas.openxmlformats.org/officeDocument/2006/relationships/hyperlink" Target="https://podminky.urs.cz/item/CS_URS_2024_01/962051116" TargetMode="External" /><Relationship Id="rId40" Type="http://schemas.openxmlformats.org/officeDocument/2006/relationships/hyperlink" Target="https://podminky.urs.cz/item/CS_URS_2024_01/963051113" TargetMode="External" /><Relationship Id="rId41" Type="http://schemas.openxmlformats.org/officeDocument/2006/relationships/hyperlink" Target="https://podminky.urs.cz/item/CS_URS_2024_01/965043441" TargetMode="External" /><Relationship Id="rId42" Type="http://schemas.openxmlformats.org/officeDocument/2006/relationships/hyperlink" Target="https://podminky.urs.cz/item/CS_URS_2024_01/968072244" TargetMode="External" /><Relationship Id="rId43" Type="http://schemas.openxmlformats.org/officeDocument/2006/relationships/hyperlink" Target="https://podminky.urs.cz/item/CS_URS_2024_01/968072455" TargetMode="External" /><Relationship Id="rId44" Type="http://schemas.openxmlformats.org/officeDocument/2006/relationships/hyperlink" Target="https://podminky.urs.cz/item/CS_URS_2024_01/971052651" TargetMode="External" /><Relationship Id="rId45" Type="http://schemas.openxmlformats.org/officeDocument/2006/relationships/hyperlink" Target="https://podminky.urs.cz/item/CS_URS_2024_01/972054691" TargetMode="External" /><Relationship Id="rId46" Type="http://schemas.openxmlformats.org/officeDocument/2006/relationships/hyperlink" Target="https://podminky.urs.cz/item/CS_URS_2024_01/977211111" TargetMode="External" /><Relationship Id="rId47" Type="http://schemas.openxmlformats.org/officeDocument/2006/relationships/hyperlink" Target="https://podminky.urs.cz/item/CS_URS_2024_01/985131211" TargetMode="External" /><Relationship Id="rId48" Type="http://schemas.openxmlformats.org/officeDocument/2006/relationships/hyperlink" Target="https://podminky.urs.cz/item/CS_URS_2024_01/985311111" TargetMode="External" /><Relationship Id="rId49" Type="http://schemas.openxmlformats.org/officeDocument/2006/relationships/hyperlink" Target="https://podminky.urs.cz/item/CS_URS_2024_01/985311311" TargetMode="External" /><Relationship Id="rId50" Type="http://schemas.openxmlformats.org/officeDocument/2006/relationships/hyperlink" Target="https://podminky.urs.cz/item/CS_URS_2024_01/997006006" TargetMode="External" /><Relationship Id="rId51" Type="http://schemas.openxmlformats.org/officeDocument/2006/relationships/hyperlink" Target="https://podminky.urs.cz/item/CS_URS_2024_01/997013120" TargetMode="External" /><Relationship Id="rId52" Type="http://schemas.openxmlformats.org/officeDocument/2006/relationships/hyperlink" Target="https://podminky.urs.cz/item/CS_URS_2024_01/997013501" TargetMode="External" /><Relationship Id="rId53" Type="http://schemas.openxmlformats.org/officeDocument/2006/relationships/hyperlink" Target="https://podminky.urs.cz/item/CS_URS_2024_01/998012045" TargetMode="External" /><Relationship Id="rId54" Type="http://schemas.openxmlformats.org/officeDocument/2006/relationships/hyperlink" Target="https://podminky.urs.cz/item/CS_URS_2024_01/711111001" TargetMode="External" /><Relationship Id="rId55" Type="http://schemas.openxmlformats.org/officeDocument/2006/relationships/hyperlink" Target="https://podminky.urs.cz/item/CS_URS_2024_01/711131111" TargetMode="External" /><Relationship Id="rId56" Type="http://schemas.openxmlformats.org/officeDocument/2006/relationships/hyperlink" Target="https://podminky.urs.cz/item/CS_URS_2024_01/711131111" TargetMode="External" /><Relationship Id="rId57" Type="http://schemas.openxmlformats.org/officeDocument/2006/relationships/hyperlink" Target="https://podminky.urs.cz/item/CS_URS_2024_01/711141559" TargetMode="External" /><Relationship Id="rId58" Type="http://schemas.openxmlformats.org/officeDocument/2006/relationships/hyperlink" Target="https://podminky.urs.cz/item/CS_URS_2024_01/711191001" TargetMode="External" /><Relationship Id="rId59" Type="http://schemas.openxmlformats.org/officeDocument/2006/relationships/hyperlink" Target="https://podminky.urs.cz/item/CS_URS_2024_01/998711201" TargetMode="External" /><Relationship Id="rId60" Type="http://schemas.openxmlformats.org/officeDocument/2006/relationships/hyperlink" Target="https://podminky.urs.cz/item/CS_URS_2025_01/712331111" TargetMode="External" /><Relationship Id="rId61" Type="http://schemas.openxmlformats.org/officeDocument/2006/relationships/hyperlink" Target="https://podminky.urs.cz/item/CS_URS_2024_01/712341559" TargetMode="External" /><Relationship Id="rId62" Type="http://schemas.openxmlformats.org/officeDocument/2006/relationships/hyperlink" Target="https://podminky.urs.cz/item/CS_URS_2024_01/712363564" TargetMode="External" /><Relationship Id="rId63" Type="http://schemas.openxmlformats.org/officeDocument/2006/relationships/hyperlink" Target="https://podminky.urs.cz/item/CS_URS_2024_01/712363565" TargetMode="External" /><Relationship Id="rId64" Type="http://schemas.openxmlformats.org/officeDocument/2006/relationships/hyperlink" Target="https://podminky.urs.cz/item/CS_URS_2024_01/712363566" TargetMode="External" /><Relationship Id="rId65" Type="http://schemas.openxmlformats.org/officeDocument/2006/relationships/hyperlink" Target="https://podminky.urs.cz/item/CS_URS_2024_01/712440833" TargetMode="External" /><Relationship Id="rId66" Type="http://schemas.openxmlformats.org/officeDocument/2006/relationships/hyperlink" Target="https://podminky.urs.cz/item/CS_URS_2024_01/712512101" TargetMode="External" /><Relationship Id="rId67" Type="http://schemas.openxmlformats.org/officeDocument/2006/relationships/hyperlink" Target="https://podminky.urs.cz/item/CS_URS_2024_01/998712205" TargetMode="External" /><Relationship Id="rId68" Type="http://schemas.openxmlformats.org/officeDocument/2006/relationships/hyperlink" Target="https://podminky.urs.cz/item/CS_URS_2024_01/713113211" TargetMode="External" /><Relationship Id="rId69" Type="http://schemas.openxmlformats.org/officeDocument/2006/relationships/hyperlink" Target="https://podminky.urs.cz/item/CS_URS_2024_01/713113229" TargetMode="External" /><Relationship Id="rId70" Type="http://schemas.openxmlformats.org/officeDocument/2006/relationships/hyperlink" Target="https://podminky.urs.cz/item/CS_URS_2024_01/713133221" TargetMode="External" /><Relationship Id="rId71" Type="http://schemas.openxmlformats.org/officeDocument/2006/relationships/hyperlink" Target="https://podminky.urs.cz/item/CS_URS_2024_01/713133229" TargetMode="External" /><Relationship Id="rId72" Type="http://schemas.openxmlformats.org/officeDocument/2006/relationships/hyperlink" Target="https://podminky.urs.cz/item/CS_URS_2024_01/713121111" TargetMode="External" /><Relationship Id="rId73" Type="http://schemas.openxmlformats.org/officeDocument/2006/relationships/hyperlink" Target="https://podminky.urs.cz/item/CS_URS_2025_01/713121121" TargetMode="External" /><Relationship Id="rId74" Type="http://schemas.openxmlformats.org/officeDocument/2006/relationships/hyperlink" Target="https://podminky.urs.cz/item/CS_URS_2025_01/713141135" TargetMode="External" /><Relationship Id="rId75" Type="http://schemas.openxmlformats.org/officeDocument/2006/relationships/hyperlink" Target="https://podminky.urs.cz/item/CS_URS_2024_01/713141137" TargetMode="External" /><Relationship Id="rId76" Type="http://schemas.openxmlformats.org/officeDocument/2006/relationships/hyperlink" Target="https://podminky.urs.cz/item/CS_URS_2025_01/713141139" TargetMode="External" /><Relationship Id="rId77" Type="http://schemas.openxmlformats.org/officeDocument/2006/relationships/hyperlink" Target="https://podminky.urs.cz/item/CS_URS_2024_01/998713205" TargetMode="External" /><Relationship Id="rId78" Type="http://schemas.openxmlformats.org/officeDocument/2006/relationships/hyperlink" Target="https://podminky.urs.cz/item/CS_URS_2024_01/998735205" TargetMode="External" /><Relationship Id="rId79" Type="http://schemas.openxmlformats.org/officeDocument/2006/relationships/hyperlink" Target="https://podminky.urs.cz/item/CS_URS_2024_01/763121451" TargetMode="External" /><Relationship Id="rId80" Type="http://schemas.openxmlformats.org/officeDocument/2006/relationships/hyperlink" Target="https://podminky.urs.cz/item/CS_URS_2024_01/763131411" TargetMode="External" /><Relationship Id="rId81" Type="http://schemas.openxmlformats.org/officeDocument/2006/relationships/hyperlink" Target="https://podminky.urs.cz/item/CS_URS_2024_01/763131714" TargetMode="External" /><Relationship Id="rId82" Type="http://schemas.openxmlformats.org/officeDocument/2006/relationships/hyperlink" Target="https://podminky.urs.cz/item/CS_URS_2024_01/763172355" TargetMode="External" /><Relationship Id="rId83" Type="http://schemas.openxmlformats.org/officeDocument/2006/relationships/hyperlink" Target="https://podminky.urs.cz/item/CS_URS_2024_01/764001821" TargetMode="External" /><Relationship Id="rId84" Type="http://schemas.openxmlformats.org/officeDocument/2006/relationships/hyperlink" Target="https://podminky.urs.cz/item/CS_URS_2024_01/764121401" TargetMode="External" /><Relationship Id="rId85" Type="http://schemas.openxmlformats.org/officeDocument/2006/relationships/hyperlink" Target="https://podminky.urs.cz/item/CS_URS_2024_01/764224407" TargetMode="External" /><Relationship Id="rId86" Type="http://schemas.openxmlformats.org/officeDocument/2006/relationships/hyperlink" Target="https://podminky.urs.cz/item/CS_URS_2024_01/764227404" TargetMode="External" /><Relationship Id="rId87" Type="http://schemas.openxmlformats.org/officeDocument/2006/relationships/hyperlink" Target="https://podminky.urs.cz/item/CS_URS_2024_01/764228454" TargetMode="External" /><Relationship Id="rId88" Type="http://schemas.openxmlformats.org/officeDocument/2006/relationships/hyperlink" Target="https://podminky.urs.cz/item/CS_URS_2024_01/998764215" TargetMode="External" /><Relationship Id="rId89" Type="http://schemas.openxmlformats.org/officeDocument/2006/relationships/hyperlink" Target="https://podminky.urs.cz/item/CS_URS_2024_01/998766205" TargetMode="External" /><Relationship Id="rId90" Type="http://schemas.openxmlformats.org/officeDocument/2006/relationships/hyperlink" Target="https://podminky.urs.cz/item/CS_URS_2024_01/767620221" TargetMode="External" /><Relationship Id="rId91" Type="http://schemas.openxmlformats.org/officeDocument/2006/relationships/hyperlink" Target="https://podminky.urs.cz/item/CS_URS_2024_01/767646411" TargetMode="External" /><Relationship Id="rId92" Type="http://schemas.openxmlformats.org/officeDocument/2006/relationships/hyperlink" Target="https://podminky.urs.cz/item/CS_URS_2024_01/767122111" TargetMode="External" /><Relationship Id="rId93" Type="http://schemas.openxmlformats.org/officeDocument/2006/relationships/hyperlink" Target="https://podminky.urs.cz/item/CS_URS_2024_01/767640111" TargetMode="External" /><Relationship Id="rId94" Type="http://schemas.openxmlformats.org/officeDocument/2006/relationships/hyperlink" Target="https://podminky.urs.cz/item/CS_URS_2024_01/767996703" TargetMode="External" /><Relationship Id="rId95" Type="http://schemas.openxmlformats.org/officeDocument/2006/relationships/hyperlink" Target="https://podminky.urs.cz/item/CS_URS_2024_01/998767205" TargetMode="External" /><Relationship Id="rId96" Type="http://schemas.openxmlformats.org/officeDocument/2006/relationships/hyperlink" Target="https://podminky.urs.cz/item/CS_URS_2024_01/771574433" TargetMode="External" /><Relationship Id="rId97" Type="http://schemas.openxmlformats.org/officeDocument/2006/relationships/hyperlink" Target="https://podminky.urs.cz/item/CS_URS_2025_01/771577211" TargetMode="External" /><Relationship Id="rId98" Type="http://schemas.openxmlformats.org/officeDocument/2006/relationships/hyperlink" Target="https://podminky.urs.cz/item/CS_URS_2025_01/771577212" TargetMode="External" /><Relationship Id="rId99" Type="http://schemas.openxmlformats.org/officeDocument/2006/relationships/hyperlink" Target="https://podminky.urs.cz/item/CS_URS_2024_01/771585411" TargetMode="External" /><Relationship Id="rId100" Type="http://schemas.openxmlformats.org/officeDocument/2006/relationships/hyperlink" Target="https://podminky.urs.cz/item/CS_URS_2024_01/771589192" TargetMode="External" /><Relationship Id="rId101" Type="http://schemas.openxmlformats.org/officeDocument/2006/relationships/hyperlink" Target="https://podminky.urs.cz/item/CS_URS_2024_01/998771205" TargetMode="External" /><Relationship Id="rId102" Type="http://schemas.openxmlformats.org/officeDocument/2006/relationships/hyperlink" Target="https://podminky.urs.cz/item/CS_URS_2025_01/776241111" TargetMode="External" /><Relationship Id="rId103" Type="http://schemas.openxmlformats.org/officeDocument/2006/relationships/hyperlink" Target="https://podminky.urs.cz/item/CS_URS_2025_01/998776205" TargetMode="External" /><Relationship Id="rId104" Type="http://schemas.openxmlformats.org/officeDocument/2006/relationships/hyperlink" Target="https://podminky.urs.cz/item/CS_URS_2024_01/777121115" TargetMode="External" /><Relationship Id="rId105" Type="http://schemas.openxmlformats.org/officeDocument/2006/relationships/hyperlink" Target="https://podminky.urs.cz/item/CS_URS_2024_01/777511105" TargetMode="External" /><Relationship Id="rId106" Type="http://schemas.openxmlformats.org/officeDocument/2006/relationships/hyperlink" Target="https://podminky.urs.cz/item/CS_URS_2024_01/998777205" TargetMode="External" /><Relationship Id="rId107" Type="http://schemas.openxmlformats.org/officeDocument/2006/relationships/hyperlink" Target="https://podminky.urs.cz/item/CS_URS_2024_01/781131112" TargetMode="External" /><Relationship Id="rId108" Type="http://schemas.openxmlformats.org/officeDocument/2006/relationships/hyperlink" Target="https://podminky.urs.cz/item/CS_URS_2024_01/781472212" TargetMode="External" /><Relationship Id="rId109" Type="http://schemas.openxmlformats.org/officeDocument/2006/relationships/hyperlink" Target="https://podminky.urs.cz/item/CS_URS_2024_01/781484412" TargetMode="External" /><Relationship Id="rId110" Type="http://schemas.openxmlformats.org/officeDocument/2006/relationships/hyperlink" Target="https://podminky.urs.cz/item/CS_URS_2024_01/781485791" TargetMode="External" /><Relationship Id="rId111" Type="http://schemas.openxmlformats.org/officeDocument/2006/relationships/hyperlink" Target="https://podminky.urs.cz/item/CS_URS_2024_01/781485792" TargetMode="External" /><Relationship Id="rId112" Type="http://schemas.openxmlformats.org/officeDocument/2006/relationships/hyperlink" Target="https://podminky.urs.cz/item/CS_URS_2024_01/998781205" TargetMode="External" /><Relationship Id="rId113" Type="http://schemas.openxmlformats.org/officeDocument/2006/relationships/hyperlink" Target="https://podminky.urs.cz/item/CS_URS_2024_01/782133114" TargetMode="External" /><Relationship Id="rId114" Type="http://schemas.openxmlformats.org/officeDocument/2006/relationships/hyperlink" Target="https://podminky.urs.cz/item/CS_URS_2024_01/784211101" TargetMode="External" /><Relationship Id="rId115" Type="http://schemas.openxmlformats.org/officeDocument/2006/relationships/hyperlink" Target="https://podminky.urs.cz/item/CS_URS_2024_01/784661101" TargetMode="External" /><Relationship Id="rId116" Type="http://schemas.openxmlformats.org/officeDocument/2006/relationships/hyperlink" Target="https://podminky.urs.cz/item/CS_URS_2024_01/786614005" TargetMode="External" /><Relationship Id="rId117" Type="http://schemas.openxmlformats.org/officeDocument/2006/relationships/hyperlink" Target="https://podminky.urs.cz/item/CS_URS_2024_01/786626121" TargetMode="External" /><Relationship Id="rId118"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1/341321610" TargetMode="External" /><Relationship Id="rId2" Type="http://schemas.openxmlformats.org/officeDocument/2006/relationships/hyperlink" Target="https://podminky.urs.cz/item/CS_URS_2024_01/341351111" TargetMode="External" /><Relationship Id="rId3" Type="http://schemas.openxmlformats.org/officeDocument/2006/relationships/hyperlink" Target="https://podminky.urs.cz/item/CS_URS_2024_01/341351112" TargetMode="External" /><Relationship Id="rId4" Type="http://schemas.openxmlformats.org/officeDocument/2006/relationships/hyperlink" Target="https://podminky.urs.cz/item/CS_URS_2024_01/341361821" TargetMode="External" /><Relationship Id="rId5" Type="http://schemas.openxmlformats.org/officeDocument/2006/relationships/hyperlink" Target="https://podminky.urs.cz/item/CS_URS_2024_01/341362021" TargetMode="External" /><Relationship Id="rId6" Type="http://schemas.openxmlformats.org/officeDocument/2006/relationships/hyperlink" Target="https://podminky.urs.cz/item/CS_URS_2024_01/411324646" TargetMode="External" /><Relationship Id="rId7" Type="http://schemas.openxmlformats.org/officeDocument/2006/relationships/hyperlink" Target="https://podminky.urs.cz/item/CS_URS_2024_01/411351011" TargetMode="External" /><Relationship Id="rId8" Type="http://schemas.openxmlformats.org/officeDocument/2006/relationships/hyperlink" Target="https://podminky.urs.cz/item/CS_URS_2024_01/411351012" TargetMode="External" /><Relationship Id="rId9" Type="http://schemas.openxmlformats.org/officeDocument/2006/relationships/hyperlink" Target="https://podminky.urs.cz/item/CS_URS_2024_01/411354313" TargetMode="External" /><Relationship Id="rId10" Type="http://schemas.openxmlformats.org/officeDocument/2006/relationships/hyperlink" Target="https://podminky.urs.cz/item/CS_URS_2024_01/411354314" TargetMode="External" /><Relationship Id="rId11" Type="http://schemas.openxmlformats.org/officeDocument/2006/relationships/hyperlink" Target="https://podminky.urs.cz/item/CS_URS_2024_01/411361821" TargetMode="External" /><Relationship Id="rId12" Type="http://schemas.openxmlformats.org/officeDocument/2006/relationships/hyperlink" Target="https://podminky.urs.cz/item/CS_URS_2024_01/411362021" TargetMode="External" /><Relationship Id="rId13" Type="http://schemas.openxmlformats.org/officeDocument/2006/relationships/hyperlink" Target="https://podminky.urs.cz/item/CS_URS_2024_01/953946125" TargetMode="External" /><Relationship Id="rId14" Type="http://schemas.openxmlformats.org/officeDocument/2006/relationships/hyperlink" Target="https://podminky.urs.cz/item/CS_URS_2024_01/985112111" TargetMode="External" /><Relationship Id="rId15" Type="http://schemas.openxmlformats.org/officeDocument/2006/relationships/hyperlink" Target="https://podminky.urs.cz/item/CS_URS_2024_01/985112121" TargetMode="External" /><Relationship Id="rId16" Type="http://schemas.openxmlformats.org/officeDocument/2006/relationships/hyperlink" Target="https://podminky.urs.cz/item/CS_URS_2024_01/985112131" TargetMode="External" /><Relationship Id="rId17" Type="http://schemas.openxmlformats.org/officeDocument/2006/relationships/hyperlink" Target="https://podminky.urs.cz/item/CS_URS_2024_01/985131211" TargetMode="External" /><Relationship Id="rId18" Type="http://schemas.openxmlformats.org/officeDocument/2006/relationships/hyperlink" Target="https://podminky.urs.cz/item/CS_URS_2024_01/985311111" TargetMode="External" /><Relationship Id="rId19" Type="http://schemas.openxmlformats.org/officeDocument/2006/relationships/hyperlink" Target="https://podminky.urs.cz/item/CS_URS_2024_01/985311211" TargetMode="External" /><Relationship Id="rId20" Type="http://schemas.openxmlformats.org/officeDocument/2006/relationships/hyperlink" Target="https://podminky.urs.cz/item/CS_URS_2024_01/985311311" TargetMode="External" /><Relationship Id="rId21" Type="http://schemas.openxmlformats.org/officeDocument/2006/relationships/hyperlink" Target="https://podminky.urs.cz/item/CS_URS_2024_01/985311312" TargetMode="External" /><Relationship Id="rId22" Type="http://schemas.openxmlformats.org/officeDocument/2006/relationships/hyperlink" Target="https://podminky.urs.cz/item/CS_URS_2024_01/985321111" TargetMode="External" /><Relationship Id="rId23" Type="http://schemas.openxmlformats.org/officeDocument/2006/relationships/hyperlink" Target="https://podminky.urs.cz/item/CS_URS_2024_01/985321112" TargetMode="External" /><Relationship Id="rId24" Type="http://schemas.openxmlformats.org/officeDocument/2006/relationships/hyperlink" Target="https://podminky.urs.cz/item/CS_URS_2024_01/985331213" TargetMode="External" /><Relationship Id="rId25" Type="http://schemas.openxmlformats.org/officeDocument/2006/relationships/hyperlink" Target="https://podminky.urs.cz/item/CS_URS_2024_01/985422311" TargetMode="External" /><Relationship Id="rId26" Type="http://schemas.openxmlformats.org/officeDocument/2006/relationships/hyperlink" Target="https://podminky.urs.cz/item/CS_URS_2024_01/985422321" TargetMode="External" /><Relationship Id="rId27" Type="http://schemas.openxmlformats.org/officeDocument/2006/relationships/hyperlink" Target="https://podminky.urs.cz/item/CS_URS_2024_01/985441312" TargetMode="External" /><Relationship Id="rId28" Type="http://schemas.openxmlformats.org/officeDocument/2006/relationships/hyperlink" Target="https://podminky.urs.cz/item/CS_URS_2024_01/985441314" TargetMode="External" /><Relationship Id="rId29" Type="http://schemas.openxmlformats.org/officeDocument/2006/relationships/hyperlink" Target="https://podminky.urs.cz/item/CS_URS_2024_01/985511213" TargetMode="External" /><Relationship Id="rId30" Type="http://schemas.openxmlformats.org/officeDocument/2006/relationships/hyperlink" Target="https://podminky.urs.cz/item/CS_URS_2024_01/985511219" TargetMode="External" /><Relationship Id="rId31" Type="http://schemas.openxmlformats.org/officeDocument/2006/relationships/hyperlink" Target="https://podminky.urs.cz/item/CS_URS_2024_01/985512113" TargetMode="External" /><Relationship Id="rId32" Type="http://schemas.openxmlformats.org/officeDocument/2006/relationships/hyperlink" Target="https://podminky.urs.cz/item/CS_URS_2024_01/985512119" TargetMode="External" /><Relationship Id="rId33" Type="http://schemas.openxmlformats.org/officeDocument/2006/relationships/hyperlink" Target="https://podminky.urs.cz/item/CS_URS_2024_01/985561321" TargetMode="External" /><Relationship Id="rId34" Type="http://schemas.openxmlformats.org/officeDocument/2006/relationships/hyperlink" Target="https://podminky.urs.cz/item/CS_URS_2024_01/985561323" TargetMode="External" /><Relationship Id="rId35" Type="http://schemas.openxmlformats.org/officeDocument/2006/relationships/hyperlink" Target="https://podminky.urs.cz/item/CS_URS_2024_01/985562513" TargetMode="External" /><Relationship Id="rId36" Type="http://schemas.openxmlformats.org/officeDocument/2006/relationships/hyperlink" Target="https://podminky.urs.cz/item/CS_URS_2024_01/985562517" TargetMode="External" /><Relationship Id="rId37" Type="http://schemas.openxmlformats.org/officeDocument/2006/relationships/hyperlink" Target="https://podminky.urs.cz/item/CS_URS_2024_01/998012045" TargetMode="External" /><Relationship Id="rId38" Type="http://schemas.openxmlformats.org/officeDocument/2006/relationships/hyperlink" Target="https://podminky.urs.cz/item/CS_URS_2024_01/767995116" TargetMode="External" /><Relationship Id="rId39" Type="http://schemas.openxmlformats.org/officeDocument/2006/relationships/hyperlink" Target="https://podminky.urs.cz/item/CS_URS_2024_01/767995117" TargetMode="External" /><Relationship Id="rId40" Type="http://schemas.openxmlformats.org/officeDocument/2006/relationships/hyperlink" Target="https://podminky.urs.cz/item/CS_URS_2024_01/998767205" TargetMode="External" /><Relationship Id="rId4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1/721173723" TargetMode="External" /><Relationship Id="rId2" Type="http://schemas.openxmlformats.org/officeDocument/2006/relationships/hyperlink" Target="https://podminky.urs.cz/item/CS_URS_2024_01/721173724" TargetMode="External" /><Relationship Id="rId3" Type="http://schemas.openxmlformats.org/officeDocument/2006/relationships/hyperlink" Target="https://podminky.urs.cz/item/CS_URS_2024_01/721174042" TargetMode="External" /><Relationship Id="rId4" Type="http://schemas.openxmlformats.org/officeDocument/2006/relationships/hyperlink" Target="https://podminky.urs.cz/item/CS_URS_2024_01/721174043" TargetMode="External" /><Relationship Id="rId5" Type="http://schemas.openxmlformats.org/officeDocument/2006/relationships/hyperlink" Target="https://podminky.urs.cz/item/CS_URS_2024_01/721174024" TargetMode="External" /><Relationship Id="rId6" Type="http://schemas.openxmlformats.org/officeDocument/2006/relationships/hyperlink" Target="https://podminky.urs.cz/item/CS_URS_2024_01/721174025" TargetMode="External" /><Relationship Id="rId7" Type="http://schemas.openxmlformats.org/officeDocument/2006/relationships/hyperlink" Target="https://podminky.urs.cz/item/CS_URS_2024_01/721194105" TargetMode="External" /><Relationship Id="rId8" Type="http://schemas.openxmlformats.org/officeDocument/2006/relationships/hyperlink" Target="https://podminky.urs.cz/item/CS_URS_2024_01/721194109" TargetMode="External" /><Relationship Id="rId9" Type="http://schemas.openxmlformats.org/officeDocument/2006/relationships/hyperlink" Target="https://podminky.urs.cz/item/CS_URS_2024_01/721273153" TargetMode="External" /><Relationship Id="rId10" Type="http://schemas.openxmlformats.org/officeDocument/2006/relationships/hyperlink" Target="https://podminky.urs.cz/item/CS_URS_2024_01/721274121" TargetMode="External" /><Relationship Id="rId11" Type="http://schemas.openxmlformats.org/officeDocument/2006/relationships/hyperlink" Target="https://podminky.urs.cz/item/CS_URS_2024_01/721274122" TargetMode="External" /><Relationship Id="rId12" Type="http://schemas.openxmlformats.org/officeDocument/2006/relationships/hyperlink" Target="https://podminky.urs.cz/item/CS_URS_2024_01/721274126" TargetMode="External" /><Relationship Id="rId13" Type="http://schemas.openxmlformats.org/officeDocument/2006/relationships/hyperlink" Target="https://podminky.urs.cz/item/CS_URS_2024_01/721290113" TargetMode="External" /><Relationship Id="rId14" Type="http://schemas.openxmlformats.org/officeDocument/2006/relationships/hyperlink" Target="https://podminky.urs.cz/item/CS_URS_2024_01/998721204" TargetMode="External" /><Relationship Id="rId15" Type="http://schemas.openxmlformats.org/officeDocument/2006/relationships/hyperlink" Target="https://podminky.urs.cz/item/CS_URS_2024_01/722173112" TargetMode="External" /><Relationship Id="rId16" Type="http://schemas.openxmlformats.org/officeDocument/2006/relationships/hyperlink" Target="https://podminky.urs.cz/item/CS_URS_2024_01/722173113" TargetMode="External" /><Relationship Id="rId17" Type="http://schemas.openxmlformats.org/officeDocument/2006/relationships/hyperlink" Target="https://podminky.urs.cz/item/CS_URS_2024_01/722173114" TargetMode="External" /><Relationship Id="rId18" Type="http://schemas.openxmlformats.org/officeDocument/2006/relationships/hyperlink" Target="https://podminky.urs.cz/item/CS_URS_2024_01/722173115" TargetMode="External" /><Relationship Id="rId19" Type="http://schemas.openxmlformats.org/officeDocument/2006/relationships/hyperlink" Target="https://podminky.urs.cz/item/CS_URS_2024_01/722173116" TargetMode="External" /><Relationship Id="rId20" Type="http://schemas.openxmlformats.org/officeDocument/2006/relationships/hyperlink" Target="https://podminky.urs.cz/item/CS_URS_2024_01/722173216" TargetMode="External" /><Relationship Id="rId21" Type="http://schemas.openxmlformats.org/officeDocument/2006/relationships/hyperlink" Target="https://podminky.urs.cz/item/CS_URS_2024_01/722181251" TargetMode="External" /><Relationship Id="rId22" Type="http://schemas.openxmlformats.org/officeDocument/2006/relationships/hyperlink" Target="https://podminky.urs.cz/item/CS_URS_2024_01/722181252" TargetMode="External" /><Relationship Id="rId23" Type="http://schemas.openxmlformats.org/officeDocument/2006/relationships/hyperlink" Target="https://podminky.urs.cz/item/CS_URS_2024_01/722220111" TargetMode="External" /><Relationship Id="rId24" Type="http://schemas.openxmlformats.org/officeDocument/2006/relationships/hyperlink" Target="https://podminky.urs.cz/item/CS_URS_2024_01/722220121" TargetMode="External" /><Relationship Id="rId25" Type="http://schemas.openxmlformats.org/officeDocument/2006/relationships/hyperlink" Target="https://podminky.urs.cz/item/CS_URS_2024_01/722224115" TargetMode="External" /><Relationship Id="rId26" Type="http://schemas.openxmlformats.org/officeDocument/2006/relationships/hyperlink" Target="https://podminky.urs.cz/item/CS_URS_2024_01/722224116" TargetMode="External" /><Relationship Id="rId27" Type="http://schemas.openxmlformats.org/officeDocument/2006/relationships/hyperlink" Target="https://podminky.urs.cz/item/CS_URS_2024_01/722224115" TargetMode="External" /><Relationship Id="rId28" Type="http://schemas.openxmlformats.org/officeDocument/2006/relationships/hyperlink" Target="https://podminky.urs.cz/item/CS_URS_2024_01/722224116" TargetMode="External" /><Relationship Id="rId29" Type="http://schemas.openxmlformats.org/officeDocument/2006/relationships/hyperlink" Target="https://podminky.urs.cz/item/CS_URS_2024_01/722231201" TargetMode="External" /><Relationship Id="rId30" Type="http://schemas.openxmlformats.org/officeDocument/2006/relationships/hyperlink" Target="https://podminky.urs.cz/item/CS_URS_2024_01/722232043" TargetMode="External" /><Relationship Id="rId31" Type="http://schemas.openxmlformats.org/officeDocument/2006/relationships/hyperlink" Target="https://podminky.urs.cz/item/CS_URS_2024_01/722232044" TargetMode="External" /><Relationship Id="rId32" Type="http://schemas.openxmlformats.org/officeDocument/2006/relationships/hyperlink" Target="https://podminky.urs.cz/item/CS_URS_2024_01/722232045" TargetMode="External" /><Relationship Id="rId33" Type="http://schemas.openxmlformats.org/officeDocument/2006/relationships/hyperlink" Target="https://podminky.urs.cz/item/CS_URS_2024_01/722232046" TargetMode="External" /><Relationship Id="rId34" Type="http://schemas.openxmlformats.org/officeDocument/2006/relationships/hyperlink" Target="https://podminky.urs.cz/item/CS_URS_2024_01/722232047" TargetMode="External" /><Relationship Id="rId35" Type="http://schemas.openxmlformats.org/officeDocument/2006/relationships/hyperlink" Target="https://podminky.urs.cz/item/CS_URS_2024_01/722234263" TargetMode="External" /><Relationship Id="rId36" Type="http://schemas.openxmlformats.org/officeDocument/2006/relationships/hyperlink" Target="https://podminky.urs.cz/item/CS_URS_2024_01/722234264" TargetMode="External" /><Relationship Id="rId37" Type="http://schemas.openxmlformats.org/officeDocument/2006/relationships/hyperlink" Target="https://podminky.urs.cz/item/CS_URS_2024_01/722234265" TargetMode="External" /><Relationship Id="rId38" Type="http://schemas.openxmlformats.org/officeDocument/2006/relationships/hyperlink" Target="https://podminky.urs.cz/item/CS_URS_2024_01/722234266" TargetMode="External" /><Relationship Id="rId39" Type="http://schemas.openxmlformats.org/officeDocument/2006/relationships/hyperlink" Target="https://podminky.urs.cz/item/CS_URS_2024_01/722234267" TargetMode="External" /><Relationship Id="rId40" Type="http://schemas.openxmlformats.org/officeDocument/2006/relationships/hyperlink" Target="https://podminky.urs.cz/item/CS_URS_2024_01/722231073" TargetMode="External" /><Relationship Id="rId41" Type="http://schemas.openxmlformats.org/officeDocument/2006/relationships/hyperlink" Target="https://podminky.urs.cz/item/CS_URS_2024_01/722231074" TargetMode="External" /><Relationship Id="rId42" Type="http://schemas.openxmlformats.org/officeDocument/2006/relationships/hyperlink" Target="https://podminky.urs.cz/item/CS_URS_2024_01/722231075" TargetMode="External" /><Relationship Id="rId43" Type="http://schemas.openxmlformats.org/officeDocument/2006/relationships/hyperlink" Target="https://podminky.urs.cz/item/CS_URS_2024_01/722231076" TargetMode="External" /><Relationship Id="rId44" Type="http://schemas.openxmlformats.org/officeDocument/2006/relationships/hyperlink" Target="https://podminky.urs.cz/item/CS_URS_2024_01/722231077" TargetMode="External" /><Relationship Id="rId45" Type="http://schemas.openxmlformats.org/officeDocument/2006/relationships/hyperlink" Target="https://podminky.urs.cz/item/CS_URS_2024_01/722270101" TargetMode="External" /><Relationship Id="rId46" Type="http://schemas.openxmlformats.org/officeDocument/2006/relationships/hyperlink" Target="https://podminky.urs.cz/item/CS_URS_2024_01/722270102" TargetMode="External" /><Relationship Id="rId47" Type="http://schemas.openxmlformats.org/officeDocument/2006/relationships/hyperlink" Target="https://podminky.urs.cz/item/CS_URS_2024_01/722270104" TargetMode="External" /><Relationship Id="rId48" Type="http://schemas.openxmlformats.org/officeDocument/2006/relationships/hyperlink" Target="https://podminky.urs.cz/item/CS_URS_2024_01/734421102" TargetMode="External" /><Relationship Id="rId49" Type="http://schemas.openxmlformats.org/officeDocument/2006/relationships/hyperlink" Target="https://podminky.urs.cz/item/CS_URS_2024_01/722290226" TargetMode="External" /><Relationship Id="rId50" Type="http://schemas.openxmlformats.org/officeDocument/2006/relationships/hyperlink" Target="https://podminky.urs.cz/item/CS_URS_2024_01/722290234" TargetMode="External" /><Relationship Id="rId51" Type="http://schemas.openxmlformats.org/officeDocument/2006/relationships/hyperlink" Target="https://podminky.urs.cz/item/CS_URS_2024_01/998722204" TargetMode="External" /><Relationship Id="rId52" Type="http://schemas.openxmlformats.org/officeDocument/2006/relationships/hyperlink" Target="https://podminky.urs.cz/item/CS_URS_2024_01/725813111" TargetMode="External" /><Relationship Id="rId53" Type="http://schemas.openxmlformats.org/officeDocument/2006/relationships/hyperlink" Target="https://podminky.urs.cz/item/CS_URS_2024_01/725211602" TargetMode="External" /><Relationship Id="rId54" Type="http://schemas.openxmlformats.org/officeDocument/2006/relationships/hyperlink" Target="https://podminky.urs.cz/item/CS_URS_2024_01/725211701" TargetMode="External" /><Relationship Id="rId55" Type="http://schemas.openxmlformats.org/officeDocument/2006/relationships/hyperlink" Target="https://podminky.urs.cz/item/CS_URS_2024_01/725822611" TargetMode="External" /><Relationship Id="rId56" Type="http://schemas.openxmlformats.org/officeDocument/2006/relationships/hyperlink" Target="https://podminky.urs.cz/item/CS_URS_2024_01/725121523" TargetMode="External" /><Relationship Id="rId57" Type="http://schemas.openxmlformats.org/officeDocument/2006/relationships/hyperlink" Target="https://podminky.urs.cz/item/CS_URS_2024_01/725851317" TargetMode="External" /><Relationship Id="rId58" Type="http://schemas.openxmlformats.org/officeDocument/2006/relationships/hyperlink" Target="https://podminky.urs.cz/item/CS_URS_2024_01/725851325" TargetMode="External" /><Relationship Id="rId59" Type="http://schemas.openxmlformats.org/officeDocument/2006/relationships/hyperlink" Target="https://podminky.urs.cz/item/CS_URS_2024_01/725851315" TargetMode="External" /><Relationship Id="rId60" Type="http://schemas.openxmlformats.org/officeDocument/2006/relationships/hyperlink" Target="https://podminky.urs.cz/item/CS_URS_2024_01/725862113" TargetMode="External" /><Relationship Id="rId61" Type="http://schemas.openxmlformats.org/officeDocument/2006/relationships/hyperlink" Target="https://podminky.urs.cz/item/CS_URS_2024_01/725861102" TargetMode="External" /><Relationship Id="rId62" Type="http://schemas.openxmlformats.org/officeDocument/2006/relationships/hyperlink" Target="https://podminky.urs.cz/item/CS_URS_2024_01/725864311" TargetMode="External" /><Relationship Id="rId63" Type="http://schemas.openxmlformats.org/officeDocument/2006/relationships/hyperlink" Target="https://podminky.urs.cz/item/CS_URS_2024_01/725331111" TargetMode="External" /><Relationship Id="rId64" Type="http://schemas.openxmlformats.org/officeDocument/2006/relationships/hyperlink" Target="https://podminky.urs.cz/item/CS_URS_2024_01/725869214" TargetMode="External" /><Relationship Id="rId65" Type="http://schemas.openxmlformats.org/officeDocument/2006/relationships/hyperlink" Target="https://podminky.urs.cz/item/CS_URS_2024_01/998725202" TargetMode="External" /><Relationship Id="rId66" Type="http://schemas.openxmlformats.org/officeDocument/2006/relationships/hyperlink" Target="https://podminky.urs.cz/item/CS_URS_2024_01/726131001" TargetMode="External" /><Relationship Id="rId67" Type="http://schemas.openxmlformats.org/officeDocument/2006/relationships/hyperlink" Target="https://podminky.urs.cz/item/CS_URS_2024_01/726131021" TargetMode="External" /><Relationship Id="rId68" Type="http://schemas.openxmlformats.org/officeDocument/2006/relationships/hyperlink" Target="https://podminky.urs.cz/item/CS_URS_2024_01/726131041" TargetMode="External" /><Relationship Id="rId69" Type="http://schemas.openxmlformats.org/officeDocument/2006/relationships/hyperlink" Target="https://podminky.urs.cz/item/CS_URS_2024_01/998726214" TargetMode="External" /><Relationship Id="rId70" Type="http://schemas.openxmlformats.org/officeDocument/2006/relationships/hyperlink" Target="https://podminky.urs.cz/item/CS_URS_2024_01/763172323" TargetMode="External" /><Relationship Id="rId7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6.5" customHeight="1">
      <c r="B23" s="22"/>
      <c r="C23" s="23"/>
      <c r="D23" s="23"/>
      <c r="E23" s="37" t="s">
        <v>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36</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37</v>
      </c>
      <c r="M28" s="46"/>
      <c r="N28" s="46"/>
      <c r="O28" s="46"/>
      <c r="P28" s="46"/>
      <c r="Q28" s="41"/>
      <c r="R28" s="41"/>
      <c r="S28" s="41"/>
      <c r="T28" s="41"/>
      <c r="U28" s="41"/>
      <c r="V28" s="41"/>
      <c r="W28" s="46" t="s">
        <v>38</v>
      </c>
      <c r="X28" s="46"/>
      <c r="Y28" s="46"/>
      <c r="Z28" s="46"/>
      <c r="AA28" s="46"/>
      <c r="AB28" s="46"/>
      <c r="AC28" s="46"/>
      <c r="AD28" s="46"/>
      <c r="AE28" s="46"/>
      <c r="AF28" s="41"/>
      <c r="AG28" s="41"/>
      <c r="AH28" s="41"/>
      <c r="AI28" s="41"/>
      <c r="AJ28" s="41"/>
      <c r="AK28" s="46" t="s">
        <v>39</v>
      </c>
      <c r="AL28" s="46"/>
      <c r="AM28" s="46"/>
      <c r="AN28" s="46"/>
      <c r="AO28" s="46"/>
      <c r="AP28" s="41"/>
      <c r="AQ28" s="41"/>
      <c r="AR28" s="45"/>
      <c r="BE28" s="32"/>
    </row>
    <row r="29" s="3" customFormat="1" ht="14.4" customHeight="1">
      <c r="A29" s="3"/>
      <c r="B29" s="47"/>
      <c r="C29" s="48"/>
      <c r="D29" s="33" t="s">
        <v>40</v>
      </c>
      <c r="E29" s="48"/>
      <c r="F29" s="33" t="s">
        <v>41</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42</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43</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44</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45</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46</v>
      </c>
      <c r="E35" s="55"/>
      <c r="F35" s="55"/>
      <c r="G35" s="55"/>
      <c r="H35" s="55"/>
      <c r="I35" s="55"/>
      <c r="J35" s="55"/>
      <c r="K35" s="55"/>
      <c r="L35" s="55"/>
      <c r="M35" s="55"/>
      <c r="N35" s="55"/>
      <c r="O35" s="55"/>
      <c r="P35" s="55"/>
      <c r="Q35" s="55"/>
      <c r="R35" s="55"/>
      <c r="S35" s="55"/>
      <c r="T35" s="56" t="s">
        <v>47</v>
      </c>
      <c r="U35" s="55"/>
      <c r="V35" s="55"/>
      <c r="W35" s="55"/>
      <c r="X35" s="57" t="s">
        <v>48</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49</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50</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51</v>
      </c>
      <c r="E60" s="43"/>
      <c r="F60" s="43"/>
      <c r="G60" s="43"/>
      <c r="H60" s="43"/>
      <c r="I60" s="43"/>
      <c r="J60" s="43"/>
      <c r="K60" s="43"/>
      <c r="L60" s="43"/>
      <c r="M60" s="43"/>
      <c r="N60" s="43"/>
      <c r="O60" s="43"/>
      <c r="P60" s="43"/>
      <c r="Q60" s="43"/>
      <c r="R60" s="43"/>
      <c r="S60" s="43"/>
      <c r="T60" s="43"/>
      <c r="U60" s="43"/>
      <c r="V60" s="65" t="s">
        <v>52</v>
      </c>
      <c r="W60" s="43"/>
      <c r="X60" s="43"/>
      <c r="Y60" s="43"/>
      <c r="Z60" s="43"/>
      <c r="AA60" s="43"/>
      <c r="AB60" s="43"/>
      <c r="AC60" s="43"/>
      <c r="AD60" s="43"/>
      <c r="AE60" s="43"/>
      <c r="AF60" s="43"/>
      <c r="AG60" s="43"/>
      <c r="AH60" s="65" t="s">
        <v>51</v>
      </c>
      <c r="AI60" s="43"/>
      <c r="AJ60" s="43"/>
      <c r="AK60" s="43"/>
      <c r="AL60" s="43"/>
      <c r="AM60" s="65" t="s">
        <v>52</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53</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54</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51</v>
      </c>
      <c r="E75" s="43"/>
      <c r="F75" s="43"/>
      <c r="G75" s="43"/>
      <c r="H75" s="43"/>
      <c r="I75" s="43"/>
      <c r="J75" s="43"/>
      <c r="K75" s="43"/>
      <c r="L75" s="43"/>
      <c r="M75" s="43"/>
      <c r="N75" s="43"/>
      <c r="O75" s="43"/>
      <c r="P75" s="43"/>
      <c r="Q75" s="43"/>
      <c r="R75" s="43"/>
      <c r="S75" s="43"/>
      <c r="T75" s="43"/>
      <c r="U75" s="43"/>
      <c r="V75" s="65" t="s">
        <v>52</v>
      </c>
      <c r="W75" s="43"/>
      <c r="X75" s="43"/>
      <c r="Y75" s="43"/>
      <c r="Z75" s="43"/>
      <c r="AA75" s="43"/>
      <c r="AB75" s="43"/>
      <c r="AC75" s="43"/>
      <c r="AD75" s="43"/>
      <c r="AE75" s="43"/>
      <c r="AF75" s="43"/>
      <c r="AG75" s="43"/>
      <c r="AH75" s="65" t="s">
        <v>51</v>
      </c>
      <c r="AI75" s="43"/>
      <c r="AJ75" s="43"/>
      <c r="AK75" s="43"/>
      <c r="AL75" s="43"/>
      <c r="AM75" s="65" t="s">
        <v>52</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55</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2023-SR-04</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Konverze Vodárenské věže - výstavba větrné elektrárny Bohumín - Pudlov</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 xml:space="preserve"> </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19. 3. 2025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Ing. Vladimír Cigánek</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PPS Kania s.r.o.</v>
      </c>
      <c r="AN89" s="72"/>
      <c r="AO89" s="72"/>
      <c r="AP89" s="72"/>
      <c r="AQ89" s="41"/>
      <c r="AR89" s="45"/>
      <c r="AS89" s="82" t="s">
        <v>56</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kolektiv autorů</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57</v>
      </c>
      <c r="D92" s="95"/>
      <c r="E92" s="95"/>
      <c r="F92" s="95"/>
      <c r="G92" s="95"/>
      <c r="H92" s="96"/>
      <c r="I92" s="97" t="s">
        <v>58</v>
      </c>
      <c r="J92" s="95"/>
      <c r="K92" s="95"/>
      <c r="L92" s="95"/>
      <c r="M92" s="95"/>
      <c r="N92" s="95"/>
      <c r="O92" s="95"/>
      <c r="P92" s="95"/>
      <c r="Q92" s="95"/>
      <c r="R92" s="95"/>
      <c r="S92" s="95"/>
      <c r="T92" s="95"/>
      <c r="U92" s="95"/>
      <c r="V92" s="95"/>
      <c r="W92" s="95"/>
      <c r="X92" s="95"/>
      <c r="Y92" s="95"/>
      <c r="Z92" s="95"/>
      <c r="AA92" s="95"/>
      <c r="AB92" s="95"/>
      <c r="AC92" s="95"/>
      <c r="AD92" s="95"/>
      <c r="AE92" s="95"/>
      <c r="AF92" s="95"/>
      <c r="AG92" s="98" t="s">
        <v>59</v>
      </c>
      <c r="AH92" s="95"/>
      <c r="AI92" s="95"/>
      <c r="AJ92" s="95"/>
      <c r="AK92" s="95"/>
      <c r="AL92" s="95"/>
      <c r="AM92" s="95"/>
      <c r="AN92" s="97" t="s">
        <v>60</v>
      </c>
      <c r="AO92" s="95"/>
      <c r="AP92" s="99"/>
      <c r="AQ92" s="100" t="s">
        <v>61</v>
      </c>
      <c r="AR92" s="45"/>
      <c r="AS92" s="101" t="s">
        <v>62</v>
      </c>
      <c r="AT92" s="102" t="s">
        <v>63</v>
      </c>
      <c r="AU92" s="102" t="s">
        <v>64</v>
      </c>
      <c r="AV92" s="102" t="s">
        <v>65</v>
      </c>
      <c r="AW92" s="102" t="s">
        <v>66</v>
      </c>
      <c r="AX92" s="102" t="s">
        <v>67</v>
      </c>
      <c r="AY92" s="102" t="s">
        <v>68</v>
      </c>
      <c r="AZ92" s="102" t="s">
        <v>69</v>
      </c>
      <c r="BA92" s="102" t="s">
        <v>70</v>
      </c>
      <c r="BB92" s="102" t="s">
        <v>71</v>
      </c>
      <c r="BC92" s="102" t="s">
        <v>72</v>
      </c>
      <c r="BD92" s="103" t="s">
        <v>73</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74</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ROUND(AG95+AG98+AG107+AG117+SUM(AG120:AG127),2)</f>
        <v>0</v>
      </c>
      <c r="AH94" s="110"/>
      <c r="AI94" s="110"/>
      <c r="AJ94" s="110"/>
      <c r="AK94" s="110"/>
      <c r="AL94" s="110"/>
      <c r="AM94" s="110"/>
      <c r="AN94" s="111">
        <f>SUM(AG94,AT94)</f>
        <v>0</v>
      </c>
      <c r="AO94" s="111"/>
      <c r="AP94" s="111"/>
      <c r="AQ94" s="112" t="s">
        <v>1</v>
      </c>
      <c r="AR94" s="113"/>
      <c r="AS94" s="114">
        <f>ROUND(AS95+AS98+AS107+AS117+SUM(AS120:AS127),2)</f>
        <v>0</v>
      </c>
      <c r="AT94" s="115">
        <f>ROUND(SUM(AV94:AW94),2)</f>
        <v>0</v>
      </c>
      <c r="AU94" s="116">
        <f>ROUND(AU95+AU98+AU107+AU117+SUM(AU120:AU127),5)</f>
        <v>0</v>
      </c>
      <c r="AV94" s="115">
        <f>ROUND(AZ94*L29,2)</f>
        <v>0</v>
      </c>
      <c r="AW94" s="115">
        <f>ROUND(BA94*L30,2)</f>
        <v>0</v>
      </c>
      <c r="AX94" s="115">
        <f>ROUND(BB94*L29,2)</f>
        <v>0</v>
      </c>
      <c r="AY94" s="115">
        <f>ROUND(BC94*L30,2)</f>
        <v>0</v>
      </c>
      <c r="AZ94" s="115">
        <f>ROUND(AZ95+AZ98+AZ107+AZ117+SUM(AZ120:AZ127),2)</f>
        <v>0</v>
      </c>
      <c r="BA94" s="115">
        <f>ROUND(BA95+BA98+BA107+BA117+SUM(BA120:BA127),2)</f>
        <v>0</v>
      </c>
      <c r="BB94" s="115">
        <f>ROUND(BB95+BB98+BB107+BB117+SUM(BB120:BB127),2)</f>
        <v>0</v>
      </c>
      <c r="BC94" s="115">
        <f>ROUND(BC95+BC98+BC107+BC117+SUM(BC120:BC127),2)</f>
        <v>0</v>
      </c>
      <c r="BD94" s="117">
        <f>ROUND(BD95+BD98+BD107+BD117+SUM(BD120:BD127),2)</f>
        <v>0</v>
      </c>
      <c r="BE94" s="6"/>
      <c r="BS94" s="118" t="s">
        <v>75</v>
      </c>
      <c r="BT94" s="118" t="s">
        <v>76</v>
      </c>
      <c r="BU94" s="119" t="s">
        <v>77</v>
      </c>
      <c r="BV94" s="118" t="s">
        <v>78</v>
      </c>
      <c r="BW94" s="118" t="s">
        <v>5</v>
      </c>
      <c r="BX94" s="118" t="s">
        <v>79</v>
      </c>
      <c r="CL94" s="118" t="s">
        <v>1</v>
      </c>
    </row>
    <row r="95" s="7" customFormat="1" ht="16.5" customHeight="1">
      <c r="A95" s="7"/>
      <c r="B95" s="120"/>
      <c r="C95" s="121"/>
      <c r="D95" s="122" t="s">
        <v>80</v>
      </c>
      <c r="E95" s="122"/>
      <c r="F95" s="122"/>
      <c r="G95" s="122"/>
      <c r="H95" s="122"/>
      <c r="I95" s="123"/>
      <c r="J95" s="122" t="s">
        <v>81</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ROUND(SUM(AG96:AG97),2)</f>
        <v>0</v>
      </c>
      <c r="AH95" s="123"/>
      <c r="AI95" s="123"/>
      <c r="AJ95" s="123"/>
      <c r="AK95" s="123"/>
      <c r="AL95" s="123"/>
      <c r="AM95" s="123"/>
      <c r="AN95" s="125">
        <f>SUM(AG95,AT95)</f>
        <v>0</v>
      </c>
      <c r="AO95" s="123"/>
      <c r="AP95" s="123"/>
      <c r="AQ95" s="126" t="s">
        <v>82</v>
      </c>
      <c r="AR95" s="127"/>
      <c r="AS95" s="128">
        <f>ROUND(SUM(AS96:AS97),2)</f>
        <v>0</v>
      </c>
      <c r="AT95" s="129">
        <f>ROUND(SUM(AV95:AW95),2)</f>
        <v>0</v>
      </c>
      <c r="AU95" s="130">
        <f>ROUND(SUM(AU96:AU97),5)</f>
        <v>0</v>
      </c>
      <c r="AV95" s="129">
        <f>ROUND(AZ95*L29,2)</f>
        <v>0</v>
      </c>
      <c r="AW95" s="129">
        <f>ROUND(BA95*L30,2)</f>
        <v>0</v>
      </c>
      <c r="AX95" s="129">
        <f>ROUND(BB95*L29,2)</f>
        <v>0</v>
      </c>
      <c r="AY95" s="129">
        <f>ROUND(BC95*L30,2)</f>
        <v>0</v>
      </c>
      <c r="AZ95" s="129">
        <f>ROUND(SUM(AZ96:AZ97),2)</f>
        <v>0</v>
      </c>
      <c r="BA95" s="129">
        <f>ROUND(SUM(BA96:BA97),2)</f>
        <v>0</v>
      </c>
      <c r="BB95" s="129">
        <f>ROUND(SUM(BB96:BB97),2)</f>
        <v>0</v>
      </c>
      <c r="BC95" s="129">
        <f>ROUND(SUM(BC96:BC97),2)</f>
        <v>0</v>
      </c>
      <c r="BD95" s="131">
        <f>ROUND(SUM(BD96:BD97),2)</f>
        <v>0</v>
      </c>
      <c r="BE95" s="7"/>
      <c r="BS95" s="132" t="s">
        <v>75</v>
      </c>
      <c r="BT95" s="132" t="s">
        <v>83</v>
      </c>
      <c r="BU95" s="132" t="s">
        <v>77</v>
      </c>
      <c r="BV95" s="132" t="s">
        <v>78</v>
      </c>
      <c r="BW95" s="132" t="s">
        <v>84</v>
      </c>
      <c r="BX95" s="132" t="s">
        <v>5</v>
      </c>
      <c r="CL95" s="132" t="s">
        <v>1</v>
      </c>
      <c r="CM95" s="132" t="s">
        <v>85</v>
      </c>
    </row>
    <row r="96" s="4" customFormat="1" ht="16.5" customHeight="1">
      <c r="A96" s="133" t="s">
        <v>86</v>
      </c>
      <c r="B96" s="71"/>
      <c r="C96" s="134"/>
      <c r="D96" s="134"/>
      <c r="E96" s="135" t="s">
        <v>87</v>
      </c>
      <c r="F96" s="135"/>
      <c r="G96" s="135"/>
      <c r="H96" s="135"/>
      <c r="I96" s="135"/>
      <c r="J96" s="134"/>
      <c r="K96" s="135" t="s">
        <v>88</v>
      </c>
      <c r="L96" s="135"/>
      <c r="M96" s="135"/>
      <c r="N96" s="135"/>
      <c r="O96" s="135"/>
      <c r="P96" s="135"/>
      <c r="Q96" s="135"/>
      <c r="R96" s="135"/>
      <c r="S96" s="135"/>
      <c r="T96" s="135"/>
      <c r="U96" s="135"/>
      <c r="V96" s="135"/>
      <c r="W96" s="135"/>
      <c r="X96" s="135"/>
      <c r="Y96" s="135"/>
      <c r="Z96" s="135"/>
      <c r="AA96" s="135"/>
      <c r="AB96" s="135"/>
      <c r="AC96" s="135"/>
      <c r="AD96" s="135"/>
      <c r="AE96" s="135"/>
      <c r="AF96" s="135"/>
      <c r="AG96" s="136">
        <f>'01-01 - Stavebně konstruk...'!J32</f>
        <v>0</v>
      </c>
      <c r="AH96" s="134"/>
      <c r="AI96" s="134"/>
      <c r="AJ96" s="134"/>
      <c r="AK96" s="134"/>
      <c r="AL96" s="134"/>
      <c r="AM96" s="134"/>
      <c r="AN96" s="136">
        <f>SUM(AG96,AT96)</f>
        <v>0</v>
      </c>
      <c r="AO96" s="134"/>
      <c r="AP96" s="134"/>
      <c r="AQ96" s="137" t="s">
        <v>89</v>
      </c>
      <c r="AR96" s="73"/>
      <c r="AS96" s="138">
        <v>0</v>
      </c>
      <c r="AT96" s="139">
        <f>ROUND(SUM(AV96:AW96),2)</f>
        <v>0</v>
      </c>
      <c r="AU96" s="140">
        <f>'01-01 - Stavebně konstruk...'!P124</f>
        <v>0</v>
      </c>
      <c r="AV96" s="139">
        <f>'01-01 - Stavebně konstruk...'!J35</f>
        <v>0</v>
      </c>
      <c r="AW96" s="139">
        <f>'01-01 - Stavebně konstruk...'!J36</f>
        <v>0</v>
      </c>
      <c r="AX96" s="139">
        <f>'01-01 - Stavebně konstruk...'!J37</f>
        <v>0</v>
      </c>
      <c r="AY96" s="139">
        <f>'01-01 - Stavebně konstruk...'!J38</f>
        <v>0</v>
      </c>
      <c r="AZ96" s="139">
        <f>'01-01 - Stavebně konstruk...'!F35</f>
        <v>0</v>
      </c>
      <c r="BA96" s="139">
        <f>'01-01 - Stavebně konstruk...'!F36</f>
        <v>0</v>
      </c>
      <c r="BB96" s="139">
        <f>'01-01 - Stavebně konstruk...'!F37</f>
        <v>0</v>
      </c>
      <c r="BC96" s="139">
        <f>'01-01 - Stavebně konstruk...'!F38</f>
        <v>0</v>
      </c>
      <c r="BD96" s="141">
        <f>'01-01 - Stavebně konstruk...'!F39</f>
        <v>0</v>
      </c>
      <c r="BE96" s="4"/>
      <c r="BT96" s="142" t="s">
        <v>85</v>
      </c>
      <c r="BV96" s="142" t="s">
        <v>78</v>
      </c>
      <c r="BW96" s="142" t="s">
        <v>90</v>
      </c>
      <c r="BX96" s="142" t="s">
        <v>84</v>
      </c>
      <c r="CL96" s="142" t="s">
        <v>1</v>
      </c>
    </row>
    <row r="97" s="4" customFormat="1" ht="16.5" customHeight="1">
      <c r="A97" s="133" t="s">
        <v>86</v>
      </c>
      <c r="B97" s="71"/>
      <c r="C97" s="134"/>
      <c r="D97" s="134"/>
      <c r="E97" s="135" t="s">
        <v>91</v>
      </c>
      <c r="F97" s="135"/>
      <c r="G97" s="135"/>
      <c r="H97" s="135"/>
      <c r="I97" s="135"/>
      <c r="J97" s="134"/>
      <c r="K97" s="135" t="s">
        <v>92</v>
      </c>
      <c r="L97" s="135"/>
      <c r="M97" s="135"/>
      <c r="N97" s="135"/>
      <c r="O97" s="135"/>
      <c r="P97" s="135"/>
      <c r="Q97" s="135"/>
      <c r="R97" s="135"/>
      <c r="S97" s="135"/>
      <c r="T97" s="135"/>
      <c r="U97" s="135"/>
      <c r="V97" s="135"/>
      <c r="W97" s="135"/>
      <c r="X97" s="135"/>
      <c r="Y97" s="135"/>
      <c r="Z97" s="135"/>
      <c r="AA97" s="135"/>
      <c r="AB97" s="135"/>
      <c r="AC97" s="135"/>
      <c r="AD97" s="135"/>
      <c r="AE97" s="135"/>
      <c r="AF97" s="135"/>
      <c r="AG97" s="136">
        <f>'01-07 - PS 1.02 - Vertiká...'!J32</f>
        <v>0</v>
      </c>
      <c r="AH97" s="134"/>
      <c r="AI97" s="134"/>
      <c r="AJ97" s="134"/>
      <c r="AK97" s="134"/>
      <c r="AL97" s="134"/>
      <c r="AM97" s="134"/>
      <c r="AN97" s="136">
        <f>SUM(AG97,AT97)</f>
        <v>0</v>
      </c>
      <c r="AO97" s="134"/>
      <c r="AP97" s="134"/>
      <c r="AQ97" s="137" t="s">
        <v>89</v>
      </c>
      <c r="AR97" s="73"/>
      <c r="AS97" s="138">
        <v>0</v>
      </c>
      <c r="AT97" s="139">
        <f>ROUND(SUM(AV97:AW97),2)</f>
        <v>0</v>
      </c>
      <c r="AU97" s="140">
        <f>'01-07 - PS 1.02 - Vertiká...'!P121</f>
        <v>0</v>
      </c>
      <c r="AV97" s="139">
        <f>'01-07 - PS 1.02 - Vertiká...'!J35</f>
        <v>0</v>
      </c>
      <c r="AW97" s="139">
        <f>'01-07 - PS 1.02 - Vertiká...'!J36</f>
        <v>0</v>
      </c>
      <c r="AX97" s="139">
        <f>'01-07 - PS 1.02 - Vertiká...'!J37</f>
        <v>0</v>
      </c>
      <c r="AY97" s="139">
        <f>'01-07 - PS 1.02 - Vertiká...'!J38</f>
        <v>0</v>
      </c>
      <c r="AZ97" s="139">
        <f>'01-07 - PS 1.02 - Vertiká...'!F35</f>
        <v>0</v>
      </c>
      <c r="BA97" s="139">
        <f>'01-07 - PS 1.02 - Vertiká...'!F36</f>
        <v>0</v>
      </c>
      <c r="BB97" s="139">
        <f>'01-07 - PS 1.02 - Vertiká...'!F37</f>
        <v>0</v>
      </c>
      <c r="BC97" s="139">
        <f>'01-07 - PS 1.02 - Vertiká...'!F38</f>
        <v>0</v>
      </c>
      <c r="BD97" s="141">
        <f>'01-07 - PS 1.02 - Vertiká...'!F39</f>
        <v>0</v>
      </c>
      <c r="BE97" s="4"/>
      <c r="BT97" s="142" t="s">
        <v>85</v>
      </c>
      <c r="BV97" s="142" t="s">
        <v>78</v>
      </c>
      <c r="BW97" s="142" t="s">
        <v>93</v>
      </c>
      <c r="BX97" s="142" t="s">
        <v>84</v>
      </c>
      <c r="CL97" s="142" t="s">
        <v>1</v>
      </c>
    </row>
    <row r="98" s="7" customFormat="1" ht="16.5" customHeight="1">
      <c r="A98" s="7"/>
      <c r="B98" s="120"/>
      <c r="C98" s="121"/>
      <c r="D98" s="122" t="s">
        <v>94</v>
      </c>
      <c r="E98" s="122"/>
      <c r="F98" s="122"/>
      <c r="G98" s="122"/>
      <c r="H98" s="122"/>
      <c r="I98" s="123"/>
      <c r="J98" s="122" t="s">
        <v>95</v>
      </c>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4">
        <f>ROUND(SUM(AG99:AG106),2)</f>
        <v>0</v>
      </c>
      <c r="AH98" s="123"/>
      <c r="AI98" s="123"/>
      <c r="AJ98" s="123"/>
      <c r="AK98" s="123"/>
      <c r="AL98" s="123"/>
      <c r="AM98" s="123"/>
      <c r="AN98" s="125">
        <f>SUM(AG98,AT98)</f>
        <v>0</v>
      </c>
      <c r="AO98" s="123"/>
      <c r="AP98" s="123"/>
      <c r="AQ98" s="126" t="s">
        <v>82</v>
      </c>
      <c r="AR98" s="127"/>
      <c r="AS98" s="128">
        <f>ROUND(SUM(AS99:AS106),2)</f>
        <v>0</v>
      </c>
      <c r="AT98" s="129">
        <f>ROUND(SUM(AV98:AW98),2)</f>
        <v>0</v>
      </c>
      <c r="AU98" s="130">
        <f>ROUND(SUM(AU99:AU106),5)</f>
        <v>0</v>
      </c>
      <c r="AV98" s="129">
        <f>ROUND(AZ98*L29,2)</f>
        <v>0</v>
      </c>
      <c r="AW98" s="129">
        <f>ROUND(BA98*L30,2)</f>
        <v>0</v>
      </c>
      <c r="AX98" s="129">
        <f>ROUND(BB98*L29,2)</f>
        <v>0</v>
      </c>
      <c r="AY98" s="129">
        <f>ROUND(BC98*L30,2)</f>
        <v>0</v>
      </c>
      <c r="AZ98" s="129">
        <f>ROUND(SUM(AZ99:AZ106),2)</f>
        <v>0</v>
      </c>
      <c r="BA98" s="129">
        <f>ROUND(SUM(BA99:BA106),2)</f>
        <v>0</v>
      </c>
      <c r="BB98" s="129">
        <f>ROUND(SUM(BB99:BB106),2)</f>
        <v>0</v>
      </c>
      <c r="BC98" s="129">
        <f>ROUND(SUM(BC99:BC106),2)</f>
        <v>0</v>
      </c>
      <c r="BD98" s="131">
        <f>ROUND(SUM(BD99:BD106),2)</f>
        <v>0</v>
      </c>
      <c r="BE98" s="7"/>
      <c r="BS98" s="132" t="s">
        <v>75</v>
      </c>
      <c r="BT98" s="132" t="s">
        <v>83</v>
      </c>
      <c r="BU98" s="132" t="s">
        <v>77</v>
      </c>
      <c r="BV98" s="132" t="s">
        <v>78</v>
      </c>
      <c r="BW98" s="132" t="s">
        <v>96</v>
      </c>
      <c r="BX98" s="132" t="s">
        <v>5</v>
      </c>
      <c r="CL98" s="132" t="s">
        <v>1</v>
      </c>
      <c r="CM98" s="132" t="s">
        <v>85</v>
      </c>
    </row>
    <row r="99" s="4" customFormat="1" ht="16.5" customHeight="1">
      <c r="A99" s="133" t="s">
        <v>86</v>
      </c>
      <c r="B99" s="71"/>
      <c r="C99" s="134"/>
      <c r="D99" s="134"/>
      <c r="E99" s="135" t="s">
        <v>97</v>
      </c>
      <c r="F99" s="135"/>
      <c r="G99" s="135"/>
      <c r="H99" s="135"/>
      <c r="I99" s="135"/>
      <c r="J99" s="134"/>
      <c r="K99" s="135" t="s">
        <v>98</v>
      </c>
      <c r="L99" s="135"/>
      <c r="M99" s="135"/>
      <c r="N99" s="135"/>
      <c r="O99" s="135"/>
      <c r="P99" s="135"/>
      <c r="Q99" s="135"/>
      <c r="R99" s="135"/>
      <c r="S99" s="135"/>
      <c r="T99" s="135"/>
      <c r="U99" s="135"/>
      <c r="V99" s="135"/>
      <c r="W99" s="135"/>
      <c r="X99" s="135"/>
      <c r="Y99" s="135"/>
      <c r="Z99" s="135"/>
      <c r="AA99" s="135"/>
      <c r="AB99" s="135"/>
      <c r="AC99" s="135"/>
      <c r="AD99" s="135"/>
      <c r="AE99" s="135"/>
      <c r="AF99" s="135"/>
      <c r="AG99" s="136">
        <f>'02-01 - Architektonicko s...'!J32</f>
        <v>0</v>
      </c>
      <c r="AH99" s="134"/>
      <c r="AI99" s="134"/>
      <c r="AJ99" s="134"/>
      <c r="AK99" s="134"/>
      <c r="AL99" s="134"/>
      <c r="AM99" s="134"/>
      <c r="AN99" s="136">
        <f>SUM(AG99,AT99)</f>
        <v>0</v>
      </c>
      <c r="AO99" s="134"/>
      <c r="AP99" s="134"/>
      <c r="AQ99" s="137" t="s">
        <v>89</v>
      </c>
      <c r="AR99" s="73"/>
      <c r="AS99" s="138">
        <v>0</v>
      </c>
      <c r="AT99" s="139">
        <f>ROUND(SUM(AV99:AW99),2)</f>
        <v>0</v>
      </c>
      <c r="AU99" s="140">
        <f>'02-01 - Architektonicko s...'!P146</f>
        <v>0</v>
      </c>
      <c r="AV99" s="139">
        <f>'02-01 - Architektonicko s...'!J35</f>
        <v>0</v>
      </c>
      <c r="AW99" s="139">
        <f>'02-01 - Architektonicko s...'!J36</f>
        <v>0</v>
      </c>
      <c r="AX99" s="139">
        <f>'02-01 - Architektonicko s...'!J37</f>
        <v>0</v>
      </c>
      <c r="AY99" s="139">
        <f>'02-01 - Architektonicko s...'!J38</f>
        <v>0</v>
      </c>
      <c r="AZ99" s="139">
        <f>'02-01 - Architektonicko s...'!F35</f>
        <v>0</v>
      </c>
      <c r="BA99" s="139">
        <f>'02-01 - Architektonicko s...'!F36</f>
        <v>0</v>
      </c>
      <c r="BB99" s="139">
        <f>'02-01 - Architektonicko s...'!F37</f>
        <v>0</v>
      </c>
      <c r="BC99" s="139">
        <f>'02-01 - Architektonicko s...'!F38</f>
        <v>0</v>
      </c>
      <c r="BD99" s="141">
        <f>'02-01 - Architektonicko s...'!F39</f>
        <v>0</v>
      </c>
      <c r="BE99" s="4"/>
      <c r="BT99" s="142" t="s">
        <v>85</v>
      </c>
      <c r="BV99" s="142" t="s">
        <v>78</v>
      </c>
      <c r="BW99" s="142" t="s">
        <v>99</v>
      </c>
      <c r="BX99" s="142" t="s">
        <v>96</v>
      </c>
      <c r="CL99" s="142" t="s">
        <v>1</v>
      </c>
    </row>
    <row r="100" s="4" customFormat="1" ht="23.25" customHeight="1">
      <c r="A100" s="133" t="s">
        <v>86</v>
      </c>
      <c r="B100" s="71"/>
      <c r="C100" s="134"/>
      <c r="D100" s="134"/>
      <c r="E100" s="135" t="s">
        <v>100</v>
      </c>
      <c r="F100" s="135"/>
      <c r="G100" s="135"/>
      <c r="H100" s="135"/>
      <c r="I100" s="135"/>
      <c r="J100" s="134"/>
      <c r="K100" s="135" t="s">
        <v>101</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'02-02 - Stavebně konstruk...'!J32</f>
        <v>0</v>
      </c>
      <c r="AH100" s="134"/>
      <c r="AI100" s="134"/>
      <c r="AJ100" s="134"/>
      <c r="AK100" s="134"/>
      <c r="AL100" s="134"/>
      <c r="AM100" s="134"/>
      <c r="AN100" s="136">
        <f>SUM(AG100,AT100)</f>
        <v>0</v>
      </c>
      <c r="AO100" s="134"/>
      <c r="AP100" s="134"/>
      <c r="AQ100" s="137" t="s">
        <v>89</v>
      </c>
      <c r="AR100" s="73"/>
      <c r="AS100" s="138">
        <v>0</v>
      </c>
      <c r="AT100" s="139">
        <f>ROUND(SUM(AV100:AW100),2)</f>
        <v>0</v>
      </c>
      <c r="AU100" s="140">
        <f>'02-02 - Stavebně konstruk...'!P126</f>
        <v>0</v>
      </c>
      <c r="AV100" s="139">
        <f>'02-02 - Stavebně konstruk...'!J35</f>
        <v>0</v>
      </c>
      <c r="AW100" s="139">
        <f>'02-02 - Stavebně konstruk...'!J36</f>
        <v>0</v>
      </c>
      <c r="AX100" s="139">
        <f>'02-02 - Stavebně konstruk...'!J37</f>
        <v>0</v>
      </c>
      <c r="AY100" s="139">
        <f>'02-02 - Stavebně konstruk...'!J38</f>
        <v>0</v>
      </c>
      <c r="AZ100" s="139">
        <f>'02-02 - Stavebně konstruk...'!F35</f>
        <v>0</v>
      </c>
      <c r="BA100" s="139">
        <f>'02-02 - Stavebně konstruk...'!F36</f>
        <v>0</v>
      </c>
      <c r="BB100" s="139">
        <f>'02-02 - Stavebně konstruk...'!F37</f>
        <v>0</v>
      </c>
      <c r="BC100" s="139">
        <f>'02-02 - Stavebně konstruk...'!F38</f>
        <v>0</v>
      </c>
      <c r="BD100" s="141">
        <f>'02-02 - Stavebně konstruk...'!F39</f>
        <v>0</v>
      </c>
      <c r="BE100" s="4"/>
      <c r="BT100" s="142" t="s">
        <v>85</v>
      </c>
      <c r="BV100" s="142" t="s">
        <v>78</v>
      </c>
      <c r="BW100" s="142" t="s">
        <v>102</v>
      </c>
      <c r="BX100" s="142" t="s">
        <v>96</v>
      </c>
      <c r="CL100" s="142" t="s">
        <v>1</v>
      </c>
    </row>
    <row r="101" s="4" customFormat="1" ht="16.5" customHeight="1">
      <c r="A101" s="133" t="s">
        <v>86</v>
      </c>
      <c r="B101" s="71"/>
      <c r="C101" s="134"/>
      <c r="D101" s="134"/>
      <c r="E101" s="135" t="s">
        <v>103</v>
      </c>
      <c r="F101" s="135"/>
      <c r="G101" s="135"/>
      <c r="H101" s="135"/>
      <c r="I101" s="135"/>
      <c r="J101" s="134"/>
      <c r="K101" s="135" t="s">
        <v>104</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'02-03 - Zařízení zdravotn...'!J32</f>
        <v>0</v>
      </c>
      <c r="AH101" s="134"/>
      <c r="AI101" s="134"/>
      <c r="AJ101" s="134"/>
      <c r="AK101" s="134"/>
      <c r="AL101" s="134"/>
      <c r="AM101" s="134"/>
      <c r="AN101" s="136">
        <f>SUM(AG101,AT101)</f>
        <v>0</v>
      </c>
      <c r="AO101" s="134"/>
      <c r="AP101" s="134"/>
      <c r="AQ101" s="137" t="s">
        <v>89</v>
      </c>
      <c r="AR101" s="73"/>
      <c r="AS101" s="138">
        <v>0</v>
      </c>
      <c r="AT101" s="139">
        <f>ROUND(SUM(AV101:AW101),2)</f>
        <v>0</v>
      </c>
      <c r="AU101" s="140">
        <f>'02-03 - Zařízení zdravotn...'!P126</f>
        <v>0</v>
      </c>
      <c r="AV101" s="139">
        <f>'02-03 - Zařízení zdravotn...'!J35</f>
        <v>0</v>
      </c>
      <c r="AW101" s="139">
        <f>'02-03 - Zařízení zdravotn...'!J36</f>
        <v>0</v>
      </c>
      <c r="AX101" s="139">
        <f>'02-03 - Zařízení zdravotn...'!J37</f>
        <v>0</v>
      </c>
      <c r="AY101" s="139">
        <f>'02-03 - Zařízení zdravotn...'!J38</f>
        <v>0</v>
      </c>
      <c r="AZ101" s="139">
        <f>'02-03 - Zařízení zdravotn...'!F35</f>
        <v>0</v>
      </c>
      <c r="BA101" s="139">
        <f>'02-03 - Zařízení zdravotn...'!F36</f>
        <v>0</v>
      </c>
      <c r="BB101" s="139">
        <f>'02-03 - Zařízení zdravotn...'!F37</f>
        <v>0</v>
      </c>
      <c r="BC101" s="139">
        <f>'02-03 - Zařízení zdravotn...'!F38</f>
        <v>0</v>
      </c>
      <c r="BD101" s="141">
        <f>'02-03 - Zařízení zdravotn...'!F39</f>
        <v>0</v>
      </c>
      <c r="BE101" s="4"/>
      <c r="BT101" s="142" t="s">
        <v>85</v>
      </c>
      <c r="BV101" s="142" t="s">
        <v>78</v>
      </c>
      <c r="BW101" s="142" t="s">
        <v>105</v>
      </c>
      <c r="BX101" s="142" t="s">
        <v>96</v>
      </c>
      <c r="CL101" s="142" t="s">
        <v>1</v>
      </c>
    </row>
    <row r="102" s="4" customFormat="1" ht="16.5" customHeight="1">
      <c r="A102" s="133" t="s">
        <v>86</v>
      </c>
      <c r="B102" s="71"/>
      <c r="C102" s="134"/>
      <c r="D102" s="134"/>
      <c r="E102" s="135" t="s">
        <v>106</v>
      </c>
      <c r="F102" s="135"/>
      <c r="G102" s="135"/>
      <c r="H102" s="135"/>
      <c r="I102" s="135"/>
      <c r="J102" s="134"/>
      <c r="K102" s="135" t="s">
        <v>107</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'02-04 - Zařízení pro vytá...'!J32</f>
        <v>0</v>
      </c>
      <c r="AH102" s="134"/>
      <c r="AI102" s="134"/>
      <c r="AJ102" s="134"/>
      <c r="AK102" s="134"/>
      <c r="AL102" s="134"/>
      <c r="AM102" s="134"/>
      <c r="AN102" s="136">
        <f>SUM(AG102,AT102)</f>
        <v>0</v>
      </c>
      <c r="AO102" s="134"/>
      <c r="AP102" s="134"/>
      <c r="AQ102" s="137" t="s">
        <v>89</v>
      </c>
      <c r="AR102" s="73"/>
      <c r="AS102" s="138">
        <v>0</v>
      </c>
      <c r="AT102" s="139">
        <f>ROUND(SUM(AV102:AW102),2)</f>
        <v>0</v>
      </c>
      <c r="AU102" s="140">
        <f>'02-04 - Zařízení pro vytá...'!P131</f>
        <v>0</v>
      </c>
      <c r="AV102" s="139">
        <f>'02-04 - Zařízení pro vytá...'!J35</f>
        <v>0</v>
      </c>
      <c r="AW102" s="139">
        <f>'02-04 - Zařízení pro vytá...'!J36</f>
        <v>0</v>
      </c>
      <c r="AX102" s="139">
        <f>'02-04 - Zařízení pro vytá...'!J37</f>
        <v>0</v>
      </c>
      <c r="AY102" s="139">
        <f>'02-04 - Zařízení pro vytá...'!J38</f>
        <v>0</v>
      </c>
      <c r="AZ102" s="139">
        <f>'02-04 - Zařízení pro vytá...'!F35</f>
        <v>0</v>
      </c>
      <c r="BA102" s="139">
        <f>'02-04 - Zařízení pro vytá...'!F36</f>
        <v>0</v>
      </c>
      <c r="BB102" s="139">
        <f>'02-04 - Zařízení pro vytá...'!F37</f>
        <v>0</v>
      </c>
      <c r="BC102" s="139">
        <f>'02-04 - Zařízení pro vytá...'!F38</f>
        <v>0</v>
      </c>
      <c r="BD102" s="141">
        <f>'02-04 - Zařízení pro vytá...'!F39</f>
        <v>0</v>
      </c>
      <c r="BE102" s="4"/>
      <c r="BT102" s="142" t="s">
        <v>85</v>
      </c>
      <c r="BV102" s="142" t="s">
        <v>78</v>
      </c>
      <c r="BW102" s="142" t="s">
        <v>108</v>
      </c>
      <c r="BX102" s="142" t="s">
        <v>96</v>
      </c>
      <c r="CL102" s="142" t="s">
        <v>1</v>
      </c>
    </row>
    <row r="103" s="4" customFormat="1" ht="16.5" customHeight="1">
      <c r="A103" s="133" t="s">
        <v>86</v>
      </c>
      <c r="B103" s="71"/>
      <c r="C103" s="134"/>
      <c r="D103" s="134"/>
      <c r="E103" s="135" t="s">
        <v>109</v>
      </c>
      <c r="F103" s="135"/>
      <c r="G103" s="135"/>
      <c r="H103" s="135"/>
      <c r="I103" s="135"/>
      <c r="J103" s="134"/>
      <c r="K103" s="135" t="s">
        <v>110</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'02-05 - Zařízení vzduchot...'!J32</f>
        <v>0</v>
      </c>
      <c r="AH103" s="134"/>
      <c r="AI103" s="134"/>
      <c r="AJ103" s="134"/>
      <c r="AK103" s="134"/>
      <c r="AL103" s="134"/>
      <c r="AM103" s="134"/>
      <c r="AN103" s="136">
        <f>SUM(AG103,AT103)</f>
        <v>0</v>
      </c>
      <c r="AO103" s="134"/>
      <c r="AP103" s="134"/>
      <c r="AQ103" s="137" t="s">
        <v>89</v>
      </c>
      <c r="AR103" s="73"/>
      <c r="AS103" s="138">
        <v>0</v>
      </c>
      <c r="AT103" s="139">
        <f>ROUND(SUM(AV103:AW103),2)</f>
        <v>0</v>
      </c>
      <c r="AU103" s="140">
        <f>'02-05 - Zařízení vzduchot...'!P156</f>
        <v>0</v>
      </c>
      <c r="AV103" s="139">
        <f>'02-05 - Zařízení vzduchot...'!J35</f>
        <v>0</v>
      </c>
      <c r="AW103" s="139">
        <f>'02-05 - Zařízení vzduchot...'!J36</f>
        <v>0</v>
      </c>
      <c r="AX103" s="139">
        <f>'02-05 - Zařízení vzduchot...'!J37</f>
        <v>0</v>
      </c>
      <c r="AY103" s="139">
        <f>'02-05 - Zařízení vzduchot...'!J38</f>
        <v>0</v>
      </c>
      <c r="AZ103" s="139">
        <f>'02-05 - Zařízení vzduchot...'!F35</f>
        <v>0</v>
      </c>
      <c r="BA103" s="139">
        <f>'02-05 - Zařízení vzduchot...'!F36</f>
        <v>0</v>
      </c>
      <c r="BB103" s="139">
        <f>'02-05 - Zařízení vzduchot...'!F37</f>
        <v>0</v>
      </c>
      <c r="BC103" s="139">
        <f>'02-05 - Zařízení vzduchot...'!F38</f>
        <v>0</v>
      </c>
      <c r="BD103" s="141">
        <f>'02-05 - Zařízení vzduchot...'!F39</f>
        <v>0</v>
      </c>
      <c r="BE103" s="4"/>
      <c r="BT103" s="142" t="s">
        <v>85</v>
      </c>
      <c r="BV103" s="142" t="s">
        <v>78</v>
      </c>
      <c r="BW103" s="142" t="s">
        <v>111</v>
      </c>
      <c r="BX103" s="142" t="s">
        <v>96</v>
      </c>
      <c r="CL103" s="142" t="s">
        <v>1</v>
      </c>
    </row>
    <row r="104" s="4" customFormat="1" ht="23.25" customHeight="1">
      <c r="A104" s="133" t="s">
        <v>86</v>
      </c>
      <c r="B104" s="71"/>
      <c r="C104" s="134"/>
      <c r="D104" s="134"/>
      <c r="E104" s="135" t="s">
        <v>112</v>
      </c>
      <c r="F104" s="135"/>
      <c r="G104" s="135"/>
      <c r="H104" s="135"/>
      <c r="I104" s="135"/>
      <c r="J104" s="134"/>
      <c r="K104" s="135" t="s">
        <v>113</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'02-06 - Zařízení elektron...'!J32</f>
        <v>0</v>
      </c>
      <c r="AH104" s="134"/>
      <c r="AI104" s="134"/>
      <c r="AJ104" s="134"/>
      <c r="AK104" s="134"/>
      <c r="AL104" s="134"/>
      <c r="AM104" s="134"/>
      <c r="AN104" s="136">
        <f>SUM(AG104,AT104)</f>
        <v>0</v>
      </c>
      <c r="AO104" s="134"/>
      <c r="AP104" s="134"/>
      <c r="AQ104" s="137" t="s">
        <v>89</v>
      </c>
      <c r="AR104" s="73"/>
      <c r="AS104" s="138">
        <v>0</v>
      </c>
      <c r="AT104" s="139">
        <f>ROUND(SUM(AV104:AW104),2)</f>
        <v>0</v>
      </c>
      <c r="AU104" s="140">
        <f>'02-06 - Zařízení elektron...'!P128</f>
        <v>0</v>
      </c>
      <c r="AV104" s="139">
        <f>'02-06 - Zařízení elektron...'!J35</f>
        <v>0</v>
      </c>
      <c r="AW104" s="139">
        <f>'02-06 - Zařízení elektron...'!J36</f>
        <v>0</v>
      </c>
      <c r="AX104" s="139">
        <f>'02-06 - Zařízení elektron...'!J37</f>
        <v>0</v>
      </c>
      <c r="AY104" s="139">
        <f>'02-06 - Zařízení elektron...'!J38</f>
        <v>0</v>
      </c>
      <c r="AZ104" s="139">
        <f>'02-06 - Zařízení elektron...'!F35</f>
        <v>0</v>
      </c>
      <c r="BA104" s="139">
        <f>'02-06 - Zařízení elektron...'!F36</f>
        <v>0</v>
      </c>
      <c r="BB104" s="139">
        <f>'02-06 - Zařízení elektron...'!F37</f>
        <v>0</v>
      </c>
      <c r="BC104" s="139">
        <f>'02-06 - Zařízení elektron...'!F38</f>
        <v>0</v>
      </c>
      <c r="BD104" s="141">
        <f>'02-06 - Zařízení elektron...'!F39</f>
        <v>0</v>
      </c>
      <c r="BE104" s="4"/>
      <c r="BT104" s="142" t="s">
        <v>85</v>
      </c>
      <c r="BV104" s="142" t="s">
        <v>78</v>
      </c>
      <c r="BW104" s="142" t="s">
        <v>114</v>
      </c>
      <c r="BX104" s="142" t="s">
        <v>96</v>
      </c>
      <c r="CL104" s="142" t="s">
        <v>1</v>
      </c>
    </row>
    <row r="105" s="4" customFormat="1" ht="23.25" customHeight="1">
      <c r="A105" s="133" t="s">
        <v>86</v>
      </c>
      <c r="B105" s="71"/>
      <c r="C105" s="134"/>
      <c r="D105" s="134"/>
      <c r="E105" s="135" t="s">
        <v>115</v>
      </c>
      <c r="F105" s="135"/>
      <c r="G105" s="135"/>
      <c r="H105" s="135"/>
      <c r="I105" s="135"/>
      <c r="J105" s="134"/>
      <c r="K105" s="135" t="s">
        <v>116</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'02-07 - Zařízení silnopro...'!J32</f>
        <v>0</v>
      </c>
      <c r="AH105" s="134"/>
      <c r="AI105" s="134"/>
      <c r="AJ105" s="134"/>
      <c r="AK105" s="134"/>
      <c r="AL105" s="134"/>
      <c r="AM105" s="134"/>
      <c r="AN105" s="136">
        <f>SUM(AG105,AT105)</f>
        <v>0</v>
      </c>
      <c r="AO105" s="134"/>
      <c r="AP105" s="134"/>
      <c r="AQ105" s="137" t="s">
        <v>89</v>
      </c>
      <c r="AR105" s="73"/>
      <c r="AS105" s="138">
        <v>0</v>
      </c>
      <c r="AT105" s="139">
        <f>ROUND(SUM(AV105:AW105),2)</f>
        <v>0</v>
      </c>
      <c r="AU105" s="140">
        <f>'02-07 - Zařízení silnopro...'!P126</f>
        <v>0</v>
      </c>
      <c r="AV105" s="139">
        <f>'02-07 - Zařízení silnopro...'!J35</f>
        <v>0</v>
      </c>
      <c r="AW105" s="139">
        <f>'02-07 - Zařízení silnopro...'!J36</f>
        <v>0</v>
      </c>
      <c r="AX105" s="139">
        <f>'02-07 - Zařízení silnopro...'!J37</f>
        <v>0</v>
      </c>
      <c r="AY105" s="139">
        <f>'02-07 - Zařízení silnopro...'!J38</f>
        <v>0</v>
      </c>
      <c r="AZ105" s="139">
        <f>'02-07 - Zařízení silnopro...'!F35</f>
        <v>0</v>
      </c>
      <c r="BA105" s="139">
        <f>'02-07 - Zařízení silnopro...'!F36</f>
        <v>0</v>
      </c>
      <c r="BB105" s="139">
        <f>'02-07 - Zařízení silnopro...'!F37</f>
        <v>0</v>
      </c>
      <c r="BC105" s="139">
        <f>'02-07 - Zařízení silnopro...'!F38</f>
        <v>0</v>
      </c>
      <c r="BD105" s="141">
        <f>'02-07 - Zařízení silnopro...'!F39</f>
        <v>0</v>
      </c>
      <c r="BE105" s="4"/>
      <c r="BT105" s="142" t="s">
        <v>85</v>
      </c>
      <c r="BV105" s="142" t="s">
        <v>78</v>
      </c>
      <c r="BW105" s="142" t="s">
        <v>117</v>
      </c>
      <c r="BX105" s="142" t="s">
        <v>96</v>
      </c>
      <c r="CL105" s="142" t="s">
        <v>1</v>
      </c>
    </row>
    <row r="106" s="4" customFormat="1" ht="23.25" customHeight="1">
      <c r="A106" s="133" t="s">
        <v>86</v>
      </c>
      <c r="B106" s="71"/>
      <c r="C106" s="134"/>
      <c r="D106" s="134"/>
      <c r="E106" s="135" t="s">
        <v>118</v>
      </c>
      <c r="F106" s="135"/>
      <c r="G106" s="135"/>
      <c r="H106" s="135"/>
      <c r="I106" s="135"/>
      <c r="J106" s="134"/>
      <c r="K106" s="135" t="s">
        <v>119</v>
      </c>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6">
        <f>'02-09 - PS 2.01 - Technol...'!J32</f>
        <v>0</v>
      </c>
      <c r="AH106" s="134"/>
      <c r="AI106" s="134"/>
      <c r="AJ106" s="134"/>
      <c r="AK106" s="134"/>
      <c r="AL106" s="134"/>
      <c r="AM106" s="134"/>
      <c r="AN106" s="136">
        <f>SUM(AG106,AT106)</f>
        <v>0</v>
      </c>
      <c r="AO106" s="134"/>
      <c r="AP106" s="134"/>
      <c r="AQ106" s="137" t="s">
        <v>89</v>
      </c>
      <c r="AR106" s="73"/>
      <c r="AS106" s="138">
        <v>0</v>
      </c>
      <c r="AT106" s="139">
        <f>ROUND(SUM(AV106:AW106),2)</f>
        <v>0</v>
      </c>
      <c r="AU106" s="140">
        <f>'02-09 - PS 2.01 - Technol...'!P121</f>
        <v>0</v>
      </c>
      <c r="AV106" s="139">
        <f>'02-09 - PS 2.01 - Technol...'!J35</f>
        <v>0</v>
      </c>
      <c r="AW106" s="139">
        <f>'02-09 - PS 2.01 - Technol...'!J36</f>
        <v>0</v>
      </c>
      <c r="AX106" s="139">
        <f>'02-09 - PS 2.01 - Technol...'!J37</f>
        <v>0</v>
      </c>
      <c r="AY106" s="139">
        <f>'02-09 - PS 2.01 - Technol...'!J38</f>
        <v>0</v>
      </c>
      <c r="AZ106" s="139">
        <f>'02-09 - PS 2.01 - Technol...'!F35</f>
        <v>0</v>
      </c>
      <c r="BA106" s="139">
        <f>'02-09 - PS 2.01 - Technol...'!F36</f>
        <v>0</v>
      </c>
      <c r="BB106" s="139">
        <f>'02-09 - PS 2.01 - Technol...'!F37</f>
        <v>0</v>
      </c>
      <c r="BC106" s="139">
        <f>'02-09 - PS 2.01 - Technol...'!F38</f>
        <v>0</v>
      </c>
      <c r="BD106" s="141">
        <f>'02-09 - PS 2.01 - Technol...'!F39</f>
        <v>0</v>
      </c>
      <c r="BE106" s="4"/>
      <c r="BT106" s="142" t="s">
        <v>85</v>
      </c>
      <c r="BV106" s="142" t="s">
        <v>78</v>
      </c>
      <c r="BW106" s="142" t="s">
        <v>120</v>
      </c>
      <c r="BX106" s="142" t="s">
        <v>96</v>
      </c>
      <c r="CL106" s="142" t="s">
        <v>1</v>
      </c>
    </row>
    <row r="107" s="7" customFormat="1" ht="16.5" customHeight="1">
      <c r="A107" s="7"/>
      <c r="B107" s="120"/>
      <c r="C107" s="121"/>
      <c r="D107" s="122" t="s">
        <v>121</v>
      </c>
      <c r="E107" s="122"/>
      <c r="F107" s="122"/>
      <c r="G107" s="122"/>
      <c r="H107" s="122"/>
      <c r="I107" s="123"/>
      <c r="J107" s="122" t="s">
        <v>122</v>
      </c>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4">
        <f>ROUND(AG108+SUM(AG109:AG112),2)</f>
        <v>0</v>
      </c>
      <c r="AH107" s="123"/>
      <c r="AI107" s="123"/>
      <c r="AJ107" s="123"/>
      <c r="AK107" s="123"/>
      <c r="AL107" s="123"/>
      <c r="AM107" s="123"/>
      <c r="AN107" s="125">
        <f>SUM(AG107,AT107)</f>
        <v>0</v>
      </c>
      <c r="AO107" s="123"/>
      <c r="AP107" s="123"/>
      <c r="AQ107" s="126" t="s">
        <v>82</v>
      </c>
      <c r="AR107" s="127"/>
      <c r="AS107" s="128">
        <f>ROUND(AS108+SUM(AS109:AS112),2)</f>
        <v>0</v>
      </c>
      <c r="AT107" s="129">
        <f>ROUND(SUM(AV107:AW107),2)</f>
        <v>0</v>
      </c>
      <c r="AU107" s="130">
        <f>ROUND(AU108+SUM(AU109:AU112),5)</f>
        <v>0</v>
      </c>
      <c r="AV107" s="129">
        <f>ROUND(AZ107*L29,2)</f>
        <v>0</v>
      </c>
      <c r="AW107" s="129">
        <f>ROUND(BA107*L30,2)</f>
        <v>0</v>
      </c>
      <c r="AX107" s="129">
        <f>ROUND(BB107*L29,2)</f>
        <v>0</v>
      </c>
      <c r="AY107" s="129">
        <f>ROUND(BC107*L30,2)</f>
        <v>0</v>
      </c>
      <c r="AZ107" s="129">
        <f>ROUND(AZ108+SUM(AZ109:AZ112),2)</f>
        <v>0</v>
      </c>
      <c r="BA107" s="129">
        <f>ROUND(BA108+SUM(BA109:BA112),2)</f>
        <v>0</v>
      </c>
      <c r="BB107" s="129">
        <f>ROUND(BB108+SUM(BB109:BB112),2)</f>
        <v>0</v>
      </c>
      <c r="BC107" s="129">
        <f>ROUND(BC108+SUM(BC109:BC112),2)</f>
        <v>0</v>
      </c>
      <c r="BD107" s="131">
        <f>ROUND(BD108+SUM(BD109:BD112),2)</f>
        <v>0</v>
      </c>
      <c r="BE107" s="7"/>
      <c r="BS107" s="132" t="s">
        <v>75</v>
      </c>
      <c r="BT107" s="132" t="s">
        <v>83</v>
      </c>
      <c r="BU107" s="132" t="s">
        <v>77</v>
      </c>
      <c r="BV107" s="132" t="s">
        <v>78</v>
      </c>
      <c r="BW107" s="132" t="s">
        <v>123</v>
      </c>
      <c r="BX107" s="132" t="s">
        <v>5</v>
      </c>
      <c r="CL107" s="132" t="s">
        <v>1</v>
      </c>
      <c r="CM107" s="132" t="s">
        <v>85</v>
      </c>
    </row>
    <row r="108" s="4" customFormat="1" ht="16.5" customHeight="1">
      <c r="A108" s="133" t="s">
        <v>86</v>
      </c>
      <c r="B108" s="71"/>
      <c r="C108" s="134"/>
      <c r="D108" s="134"/>
      <c r="E108" s="135" t="s">
        <v>124</v>
      </c>
      <c r="F108" s="135"/>
      <c r="G108" s="135"/>
      <c r="H108" s="135"/>
      <c r="I108" s="135"/>
      <c r="J108" s="134"/>
      <c r="K108" s="135" t="s">
        <v>125</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'03-01 - Architektonicko-s...'!J32</f>
        <v>0</v>
      </c>
      <c r="AH108" s="134"/>
      <c r="AI108" s="134"/>
      <c r="AJ108" s="134"/>
      <c r="AK108" s="134"/>
      <c r="AL108" s="134"/>
      <c r="AM108" s="134"/>
      <c r="AN108" s="136">
        <f>SUM(AG108,AT108)</f>
        <v>0</v>
      </c>
      <c r="AO108" s="134"/>
      <c r="AP108" s="134"/>
      <c r="AQ108" s="137" t="s">
        <v>89</v>
      </c>
      <c r="AR108" s="73"/>
      <c r="AS108" s="138">
        <v>0</v>
      </c>
      <c r="AT108" s="139">
        <f>ROUND(SUM(AV108:AW108),2)</f>
        <v>0</v>
      </c>
      <c r="AU108" s="140">
        <f>'03-01 - Architektonicko-s...'!P133</f>
        <v>0</v>
      </c>
      <c r="AV108" s="139">
        <f>'03-01 - Architektonicko-s...'!J35</f>
        <v>0</v>
      </c>
      <c r="AW108" s="139">
        <f>'03-01 - Architektonicko-s...'!J36</f>
        <v>0</v>
      </c>
      <c r="AX108" s="139">
        <f>'03-01 - Architektonicko-s...'!J37</f>
        <v>0</v>
      </c>
      <c r="AY108" s="139">
        <f>'03-01 - Architektonicko-s...'!J38</f>
        <v>0</v>
      </c>
      <c r="AZ108" s="139">
        <f>'03-01 - Architektonicko-s...'!F35</f>
        <v>0</v>
      </c>
      <c r="BA108" s="139">
        <f>'03-01 - Architektonicko-s...'!F36</f>
        <v>0</v>
      </c>
      <c r="BB108" s="139">
        <f>'03-01 - Architektonicko-s...'!F37</f>
        <v>0</v>
      </c>
      <c r="BC108" s="139">
        <f>'03-01 - Architektonicko-s...'!F38</f>
        <v>0</v>
      </c>
      <c r="BD108" s="141">
        <f>'03-01 - Architektonicko-s...'!F39</f>
        <v>0</v>
      </c>
      <c r="BE108" s="4"/>
      <c r="BT108" s="142" t="s">
        <v>85</v>
      </c>
      <c r="BV108" s="142" t="s">
        <v>78</v>
      </c>
      <c r="BW108" s="142" t="s">
        <v>126</v>
      </c>
      <c r="BX108" s="142" t="s">
        <v>123</v>
      </c>
      <c r="CL108" s="142" t="s">
        <v>1</v>
      </c>
    </row>
    <row r="109" s="4" customFormat="1" ht="16.5" customHeight="1">
      <c r="A109" s="133" t="s">
        <v>86</v>
      </c>
      <c r="B109" s="71"/>
      <c r="C109" s="134"/>
      <c r="D109" s="134"/>
      <c r="E109" s="135" t="s">
        <v>127</v>
      </c>
      <c r="F109" s="135"/>
      <c r="G109" s="135"/>
      <c r="H109" s="135"/>
      <c r="I109" s="135"/>
      <c r="J109" s="134"/>
      <c r="K109" s="135" t="s">
        <v>88</v>
      </c>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'03-02 - Stavebně konstruk...'!J32</f>
        <v>0</v>
      </c>
      <c r="AH109" s="134"/>
      <c r="AI109" s="134"/>
      <c r="AJ109" s="134"/>
      <c r="AK109" s="134"/>
      <c r="AL109" s="134"/>
      <c r="AM109" s="134"/>
      <c r="AN109" s="136">
        <f>SUM(AG109,AT109)</f>
        <v>0</v>
      </c>
      <c r="AO109" s="134"/>
      <c r="AP109" s="134"/>
      <c r="AQ109" s="137" t="s">
        <v>89</v>
      </c>
      <c r="AR109" s="73"/>
      <c r="AS109" s="138">
        <v>0</v>
      </c>
      <c r="AT109" s="139">
        <f>ROUND(SUM(AV109:AW109),2)</f>
        <v>0</v>
      </c>
      <c r="AU109" s="140">
        <f>'03-02 - Stavebně konstruk...'!P126</f>
        <v>0</v>
      </c>
      <c r="AV109" s="139">
        <f>'03-02 - Stavebně konstruk...'!J35</f>
        <v>0</v>
      </c>
      <c r="AW109" s="139">
        <f>'03-02 - Stavebně konstruk...'!J36</f>
        <v>0</v>
      </c>
      <c r="AX109" s="139">
        <f>'03-02 - Stavebně konstruk...'!J37</f>
        <v>0</v>
      </c>
      <c r="AY109" s="139">
        <f>'03-02 - Stavebně konstruk...'!J38</f>
        <v>0</v>
      </c>
      <c r="AZ109" s="139">
        <f>'03-02 - Stavebně konstruk...'!F35</f>
        <v>0</v>
      </c>
      <c r="BA109" s="139">
        <f>'03-02 - Stavebně konstruk...'!F36</f>
        <v>0</v>
      </c>
      <c r="BB109" s="139">
        <f>'03-02 - Stavebně konstruk...'!F37</f>
        <v>0</v>
      </c>
      <c r="BC109" s="139">
        <f>'03-02 - Stavebně konstruk...'!F38</f>
        <v>0</v>
      </c>
      <c r="BD109" s="141">
        <f>'03-02 - Stavebně konstruk...'!F39</f>
        <v>0</v>
      </c>
      <c r="BE109" s="4"/>
      <c r="BT109" s="142" t="s">
        <v>85</v>
      </c>
      <c r="BV109" s="142" t="s">
        <v>78</v>
      </c>
      <c r="BW109" s="142" t="s">
        <v>128</v>
      </c>
      <c r="BX109" s="142" t="s">
        <v>123</v>
      </c>
      <c r="CL109" s="142" t="s">
        <v>1</v>
      </c>
    </row>
    <row r="110" s="4" customFormat="1" ht="23.25" customHeight="1">
      <c r="A110" s="133" t="s">
        <v>86</v>
      </c>
      <c r="B110" s="71"/>
      <c r="C110" s="134"/>
      <c r="D110" s="134"/>
      <c r="E110" s="135" t="s">
        <v>129</v>
      </c>
      <c r="F110" s="135"/>
      <c r="G110" s="135"/>
      <c r="H110" s="135"/>
      <c r="I110" s="135"/>
      <c r="J110" s="134"/>
      <c r="K110" s="135" t="s">
        <v>130</v>
      </c>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6">
        <f>'03-04 - Zařízení Silnopro...'!J32</f>
        <v>0</v>
      </c>
      <c r="AH110" s="134"/>
      <c r="AI110" s="134"/>
      <c r="AJ110" s="134"/>
      <c r="AK110" s="134"/>
      <c r="AL110" s="134"/>
      <c r="AM110" s="134"/>
      <c r="AN110" s="136">
        <f>SUM(AG110,AT110)</f>
        <v>0</v>
      </c>
      <c r="AO110" s="134"/>
      <c r="AP110" s="134"/>
      <c r="AQ110" s="137" t="s">
        <v>89</v>
      </c>
      <c r="AR110" s="73"/>
      <c r="AS110" s="138">
        <v>0</v>
      </c>
      <c r="AT110" s="139">
        <f>ROUND(SUM(AV110:AW110),2)</f>
        <v>0</v>
      </c>
      <c r="AU110" s="140">
        <f>'03-04 - Zařízení Silnopro...'!P124</f>
        <v>0</v>
      </c>
      <c r="AV110" s="139">
        <f>'03-04 - Zařízení Silnopro...'!J35</f>
        <v>0</v>
      </c>
      <c r="AW110" s="139">
        <f>'03-04 - Zařízení Silnopro...'!J36</f>
        <v>0</v>
      </c>
      <c r="AX110" s="139">
        <f>'03-04 - Zařízení Silnopro...'!J37</f>
        <v>0</v>
      </c>
      <c r="AY110" s="139">
        <f>'03-04 - Zařízení Silnopro...'!J38</f>
        <v>0</v>
      </c>
      <c r="AZ110" s="139">
        <f>'03-04 - Zařízení Silnopro...'!F35</f>
        <v>0</v>
      </c>
      <c r="BA110" s="139">
        <f>'03-04 - Zařízení Silnopro...'!F36</f>
        <v>0</v>
      </c>
      <c r="BB110" s="139">
        <f>'03-04 - Zařízení Silnopro...'!F37</f>
        <v>0</v>
      </c>
      <c r="BC110" s="139">
        <f>'03-04 - Zařízení Silnopro...'!F38</f>
        <v>0</v>
      </c>
      <c r="BD110" s="141">
        <f>'03-04 - Zařízení Silnopro...'!F39</f>
        <v>0</v>
      </c>
      <c r="BE110" s="4"/>
      <c r="BT110" s="142" t="s">
        <v>85</v>
      </c>
      <c r="BV110" s="142" t="s">
        <v>78</v>
      </c>
      <c r="BW110" s="142" t="s">
        <v>131</v>
      </c>
      <c r="BX110" s="142" t="s">
        <v>123</v>
      </c>
      <c r="CL110" s="142" t="s">
        <v>1</v>
      </c>
    </row>
    <row r="111" s="4" customFormat="1" ht="23.25" customHeight="1">
      <c r="A111" s="133" t="s">
        <v>86</v>
      </c>
      <c r="B111" s="71"/>
      <c r="C111" s="134"/>
      <c r="D111" s="134"/>
      <c r="E111" s="135" t="s">
        <v>132</v>
      </c>
      <c r="F111" s="135"/>
      <c r="G111" s="135"/>
      <c r="H111" s="135"/>
      <c r="I111" s="135"/>
      <c r="J111" s="134"/>
      <c r="K111" s="135" t="s">
        <v>133</v>
      </c>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'03-05 - Zařízení elektron...'!J32</f>
        <v>0</v>
      </c>
      <c r="AH111" s="134"/>
      <c r="AI111" s="134"/>
      <c r="AJ111" s="134"/>
      <c r="AK111" s="134"/>
      <c r="AL111" s="134"/>
      <c r="AM111" s="134"/>
      <c r="AN111" s="136">
        <f>SUM(AG111,AT111)</f>
        <v>0</v>
      </c>
      <c r="AO111" s="134"/>
      <c r="AP111" s="134"/>
      <c r="AQ111" s="137" t="s">
        <v>89</v>
      </c>
      <c r="AR111" s="73"/>
      <c r="AS111" s="138">
        <v>0</v>
      </c>
      <c r="AT111" s="139">
        <f>ROUND(SUM(AV111:AW111),2)</f>
        <v>0</v>
      </c>
      <c r="AU111" s="140">
        <f>'03-05 - Zařízení elektron...'!P124</f>
        <v>0</v>
      </c>
      <c r="AV111" s="139">
        <f>'03-05 - Zařízení elektron...'!J35</f>
        <v>0</v>
      </c>
      <c r="AW111" s="139">
        <f>'03-05 - Zařízení elektron...'!J36</f>
        <v>0</v>
      </c>
      <c r="AX111" s="139">
        <f>'03-05 - Zařízení elektron...'!J37</f>
        <v>0</v>
      </c>
      <c r="AY111" s="139">
        <f>'03-05 - Zařízení elektron...'!J38</f>
        <v>0</v>
      </c>
      <c r="AZ111" s="139">
        <f>'03-05 - Zařízení elektron...'!F35</f>
        <v>0</v>
      </c>
      <c r="BA111" s="139">
        <f>'03-05 - Zařízení elektron...'!F36</f>
        <v>0</v>
      </c>
      <c r="BB111" s="139">
        <f>'03-05 - Zařízení elektron...'!F37</f>
        <v>0</v>
      </c>
      <c r="BC111" s="139">
        <f>'03-05 - Zařízení elektron...'!F38</f>
        <v>0</v>
      </c>
      <c r="BD111" s="141">
        <f>'03-05 - Zařízení elektron...'!F39</f>
        <v>0</v>
      </c>
      <c r="BE111" s="4"/>
      <c r="BT111" s="142" t="s">
        <v>85</v>
      </c>
      <c r="BV111" s="142" t="s">
        <v>78</v>
      </c>
      <c r="BW111" s="142" t="s">
        <v>134</v>
      </c>
      <c r="BX111" s="142" t="s">
        <v>123</v>
      </c>
      <c r="CL111" s="142" t="s">
        <v>1</v>
      </c>
    </row>
    <row r="112" s="4" customFormat="1" ht="23.25" customHeight="1">
      <c r="A112" s="4"/>
      <c r="B112" s="71"/>
      <c r="C112" s="134"/>
      <c r="D112" s="134"/>
      <c r="E112" s="135" t="s">
        <v>135</v>
      </c>
      <c r="F112" s="135"/>
      <c r="G112" s="135"/>
      <c r="H112" s="135"/>
      <c r="I112" s="135"/>
      <c r="J112" s="134"/>
      <c r="K112" s="135" t="s">
        <v>136</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43">
        <f>ROUND(SUM(AG113:AG116),2)</f>
        <v>0</v>
      </c>
      <c r="AH112" s="134"/>
      <c r="AI112" s="134"/>
      <c r="AJ112" s="134"/>
      <c r="AK112" s="134"/>
      <c r="AL112" s="134"/>
      <c r="AM112" s="134"/>
      <c r="AN112" s="136">
        <f>SUM(AG112,AT112)</f>
        <v>0</v>
      </c>
      <c r="AO112" s="134"/>
      <c r="AP112" s="134"/>
      <c r="AQ112" s="137" t="s">
        <v>89</v>
      </c>
      <c r="AR112" s="73"/>
      <c r="AS112" s="138">
        <f>ROUND(SUM(AS113:AS116),2)</f>
        <v>0</v>
      </c>
      <c r="AT112" s="139">
        <f>ROUND(SUM(AV112:AW112),2)</f>
        <v>0</v>
      </c>
      <c r="AU112" s="140">
        <f>ROUND(SUM(AU113:AU116),5)</f>
        <v>0</v>
      </c>
      <c r="AV112" s="139">
        <f>ROUND(AZ112*L29,2)</f>
        <v>0</v>
      </c>
      <c r="AW112" s="139">
        <f>ROUND(BA112*L30,2)</f>
        <v>0</v>
      </c>
      <c r="AX112" s="139">
        <f>ROUND(BB112*L29,2)</f>
        <v>0</v>
      </c>
      <c r="AY112" s="139">
        <f>ROUND(BC112*L30,2)</f>
        <v>0</v>
      </c>
      <c r="AZ112" s="139">
        <f>ROUND(SUM(AZ113:AZ116),2)</f>
        <v>0</v>
      </c>
      <c r="BA112" s="139">
        <f>ROUND(SUM(BA113:BA116),2)</f>
        <v>0</v>
      </c>
      <c r="BB112" s="139">
        <f>ROUND(SUM(BB113:BB116),2)</f>
        <v>0</v>
      </c>
      <c r="BC112" s="139">
        <f>ROUND(SUM(BC113:BC116),2)</f>
        <v>0</v>
      </c>
      <c r="BD112" s="141">
        <f>ROUND(SUM(BD113:BD116),2)</f>
        <v>0</v>
      </c>
      <c r="BE112" s="4"/>
      <c r="BS112" s="142" t="s">
        <v>75</v>
      </c>
      <c r="BT112" s="142" t="s">
        <v>85</v>
      </c>
      <c r="BV112" s="142" t="s">
        <v>78</v>
      </c>
      <c r="BW112" s="142" t="s">
        <v>137</v>
      </c>
      <c r="BX112" s="142" t="s">
        <v>123</v>
      </c>
      <c r="CL112" s="142" t="s">
        <v>1</v>
      </c>
    </row>
    <row r="113" s="4" customFormat="1" ht="23.25" customHeight="1">
      <c r="A113" s="4"/>
      <c r="B113" s="71"/>
      <c r="C113" s="134"/>
      <c r="D113" s="134"/>
      <c r="E113" s="134"/>
      <c r="F113" s="135" t="s">
        <v>135</v>
      </c>
      <c r="G113" s="135"/>
      <c r="H113" s="135"/>
      <c r="I113" s="135"/>
      <c r="J113" s="135"/>
      <c r="K113" s="134"/>
      <c r="L113" s="135" t="s">
        <v>136</v>
      </c>
      <c r="M113" s="135"/>
      <c r="N113" s="135"/>
      <c r="O113" s="135"/>
      <c r="P113" s="135"/>
      <c r="Q113" s="135"/>
      <c r="R113" s="135"/>
      <c r="S113" s="135"/>
      <c r="T113" s="135"/>
      <c r="U113" s="135"/>
      <c r="V113" s="135"/>
      <c r="W113" s="135"/>
      <c r="X113" s="135"/>
      <c r="Y113" s="135"/>
      <c r="Z113" s="135"/>
      <c r="AA113" s="135"/>
      <c r="AB113" s="135"/>
      <c r="AC113" s="135"/>
      <c r="AD113" s="135"/>
      <c r="AE113" s="135"/>
      <c r="AF113" s="135"/>
      <c r="AG113" s="136">
        <v>0</v>
      </c>
      <c r="AH113" s="134"/>
      <c r="AI113" s="134"/>
      <c r="AJ113" s="134"/>
      <c r="AK113" s="134"/>
      <c r="AL113" s="134"/>
      <c r="AM113" s="134"/>
      <c r="AN113" s="136">
        <f>SUM(AG113,AT113)</f>
        <v>0</v>
      </c>
      <c r="AO113" s="134"/>
      <c r="AP113" s="134"/>
      <c r="AQ113" s="137" t="s">
        <v>89</v>
      </c>
      <c r="AR113" s="73"/>
      <c r="AS113" s="138">
        <v>0</v>
      </c>
      <c r="AT113" s="139">
        <f>ROUND(SUM(AV113:AW113),2)</f>
        <v>0</v>
      </c>
      <c r="AU113" s="140"/>
      <c r="AV113" s="139"/>
      <c r="AW113" s="139"/>
      <c r="AX113" s="139"/>
      <c r="AY113" s="139"/>
      <c r="AZ113" s="139"/>
      <c r="BA113" s="139"/>
      <c r="BB113" s="139"/>
      <c r="BC113" s="139"/>
      <c r="BD113" s="141"/>
      <c r="BE113" s="4"/>
      <c r="BT113" s="142" t="s">
        <v>138</v>
      </c>
      <c r="BU113" s="142" t="s">
        <v>139</v>
      </c>
      <c r="BV113" s="142" t="s">
        <v>78</v>
      </c>
      <c r="BW113" s="142" t="s">
        <v>137</v>
      </c>
      <c r="BX113" s="142" t="s">
        <v>123</v>
      </c>
      <c r="CL113" s="142" t="s">
        <v>1</v>
      </c>
    </row>
    <row r="114" s="4" customFormat="1" ht="16.5" customHeight="1">
      <c r="A114" s="133" t="s">
        <v>86</v>
      </c>
      <c r="B114" s="71"/>
      <c r="C114" s="134"/>
      <c r="D114" s="134"/>
      <c r="E114" s="134"/>
      <c r="F114" s="135" t="s">
        <v>80</v>
      </c>
      <c r="G114" s="135"/>
      <c r="H114" s="135"/>
      <c r="I114" s="135"/>
      <c r="J114" s="135"/>
      <c r="K114" s="134"/>
      <c r="L114" s="135" t="s">
        <v>140</v>
      </c>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'01 - Panely a konstrukce'!J34</f>
        <v>0</v>
      </c>
      <c r="AH114" s="134"/>
      <c r="AI114" s="134"/>
      <c r="AJ114" s="134"/>
      <c r="AK114" s="134"/>
      <c r="AL114" s="134"/>
      <c r="AM114" s="134"/>
      <c r="AN114" s="136">
        <f>SUM(AG114,AT114)</f>
        <v>0</v>
      </c>
      <c r="AO114" s="134"/>
      <c r="AP114" s="134"/>
      <c r="AQ114" s="137" t="s">
        <v>89</v>
      </c>
      <c r="AR114" s="73"/>
      <c r="AS114" s="138">
        <v>0</v>
      </c>
      <c r="AT114" s="139">
        <f>ROUND(SUM(AV114:AW114),2)</f>
        <v>0</v>
      </c>
      <c r="AU114" s="140">
        <f>'01 - Panely a konstrukce'!P126</f>
        <v>0</v>
      </c>
      <c r="AV114" s="139">
        <f>'01 - Panely a konstrukce'!J37</f>
        <v>0</v>
      </c>
      <c r="AW114" s="139">
        <f>'01 - Panely a konstrukce'!J38</f>
        <v>0</v>
      </c>
      <c r="AX114" s="139">
        <f>'01 - Panely a konstrukce'!J39</f>
        <v>0</v>
      </c>
      <c r="AY114" s="139">
        <f>'01 - Panely a konstrukce'!J40</f>
        <v>0</v>
      </c>
      <c r="AZ114" s="139">
        <f>'01 - Panely a konstrukce'!F37</f>
        <v>0</v>
      </c>
      <c r="BA114" s="139">
        <f>'01 - Panely a konstrukce'!F38</f>
        <v>0</v>
      </c>
      <c r="BB114" s="139">
        <f>'01 - Panely a konstrukce'!F39</f>
        <v>0</v>
      </c>
      <c r="BC114" s="139">
        <f>'01 - Panely a konstrukce'!F40</f>
        <v>0</v>
      </c>
      <c r="BD114" s="141">
        <f>'01 - Panely a konstrukce'!F41</f>
        <v>0</v>
      </c>
      <c r="BE114" s="4"/>
      <c r="BT114" s="142" t="s">
        <v>138</v>
      </c>
      <c r="BV114" s="142" t="s">
        <v>78</v>
      </c>
      <c r="BW114" s="142" t="s">
        <v>141</v>
      </c>
      <c r="BX114" s="142" t="s">
        <v>137</v>
      </c>
      <c r="CL114" s="142" t="s">
        <v>1</v>
      </c>
    </row>
    <row r="115" s="4" customFormat="1" ht="16.5" customHeight="1">
      <c r="A115" s="133" t="s">
        <v>86</v>
      </c>
      <c r="B115" s="71"/>
      <c r="C115" s="134"/>
      <c r="D115" s="134"/>
      <c r="E115" s="134"/>
      <c r="F115" s="135" t="s">
        <v>94</v>
      </c>
      <c r="G115" s="135"/>
      <c r="H115" s="135"/>
      <c r="I115" s="135"/>
      <c r="J115" s="135"/>
      <c r="K115" s="134"/>
      <c r="L115" s="135" t="s">
        <v>142</v>
      </c>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'02 - Rozvaděče a kabely'!J34</f>
        <v>0</v>
      </c>
      <c r="AH115" s="134"/>
      <c r="AI115" s="134"/>
      <c r="AJ115" s="134"/>
      <c r="AK115" s="134"/>
      <c r="AL115" s="134"/>
      <c r="AM115" s="134"/>
      <c r="AN115" s="136">
        <f>SUM(AG115,AT115)</f>
        <v>0</v>
      </c>
      <c r="AO115" s="134"/>
      <c r="AP115" s="134"/>
      <c r="AQ115" s="137" t="s">
        <v>89</v>
      </c>
      <c r="AR115" s="73"/>
      <c r="AS115" s="138">
        <v>0</v>
      </c>
      <c r="AT115" s="139">
        <f>ROUND(SUM(AV115:AW115),2)</f>
        <v>0</v>
      </c>
      <c r="AU115" s="140">
        <f>'02 - Rozvaděče a kabely'!P126</f>
        <v>0</v>
      </c>
      <c r="AV115" s="139">
        <f>'02 - Rozvaděče a kabely'!J37</f>
        <v>0</v>
      </c>
      <c r="AW115" s="139">
        <f>'02 - Rozvaděče a kabely'!J38</f>
        <v>0</v>
      </c>
      <c r="AX115" s="139">
        <f>'02 - Rozvaděče a kabely'!J39</f>
        <v>0</v>
      </c>
      <c r="AY115" s="139">
        <f>'02 - Rozvaděče a kabely'!J40</f>
        <v>0</v>
      </c>
      <c r="AZ115" s="139">
        <f>'02 - Rozvaděče a kabely'!F37</f>
        <v>0</v>
      </c>
      <c r="BA115" s="139">
        <f>'02 - Rozvaděče a kabely'!F38</f>
        <v>0</v>
      </c>
      <c r="BB115" s="139">
        <f>'02 - Rozvaděče a kabely'!F39</f>
        <v>0</v>
      </c>
      <c r="BC115" s="139">
        <f>'02 - Rozvaděče a kabely'!F40</f>
        <v>0</v>
      </c>
      <c r="BD115" s="141">
        <f>'02 - Rozvaděče a kabely'!F41</f>
        <v>0</v>
      </c>
      <c r="BE115" s="4"/>
      <c r="BT115" s="142" t="s">
        <v>138</v>
      </c>
      <c r="BV115" s="142" t="s">
        <v>78</v>
      </c>
      <c r="BW115" s="142" t="s">
        <v>143</v>
      </c>
      <c r="BX115" s="142" t="s">
        <v>137</v>
      </c>
      <c r="CL115" s="142" t="s">
        <v>1</v>
      </c>
    </row>
    <row r="116" s="4" customFormat="1" ht="16.5" customHeight="1">
      <c r="A116" s="133" t="s">
        <v>86</v>
      </c>
      <c r="B116" s="71"/>
      <c r="C116" s="134"/>
      <c r="D116" s="134"/>
      <c r="E116" s="134"/>
      <c r="F116" s="135" t="s">
        <v>121</v>
      </c>
      <c r="G116" s="135"/>
      <c r="H116" s="135"/>
      <c r="I116" s="135"/>
      <c r="J116" s="135"/>
      <c r="K116" s="134"/>
      <c r="L116" s="135" t="s">
        <v>144</v>
      </c>
      <c r="M116" s="135"/>
      <c r="N116" s="135"/>
      <c r="O116" s="135"/>
      <c r="P116" s="135"/>
      <c r="Q116" s="135"/>
      <c r="R116" s="135"/>
      <c r="S116" s="135"/>
      <c r="T116" s="135"/>
      <c r="U116" s="135"/>
      <c r="V116" s="135"/>
      <c r="W116" s="135"/>
      <c r="X116" s="135"/>
      <c r="Y116" s="135"/>
      <c r="Z116" s="135"/>
      <c r="AA116" s="135"/>
      <c r="AB116" s="135"/>
      <c r="AC116" s="135"/>
      <c r="AD116" s="135"/>
      <c r="AE116" s="135"/>
      <c r="AF116" s="135"/>
      <c r="AG116" s="136">
        <f>'03 - Ostatní zřízení'!J34</f>
        <v>0</v>
      </c>
      <c r="AH116" s="134"/>
      <c r="AI116" s="134"/>
      <c r="AJ116" s="134"/>
      <c r="AK116" s="134"/>
      <c r="AL116" s="134"/>
      <c r="AM116" s="134"/>
      <c r="AN116" s="136">
        <f>SUM(AG116,AT116)</f>
        <v>0</v>
      </c>
      <c r="AO116" s="134"/>
      <c r="AP116" s="134"/>
      <c r="AQ116" s="137" t="s">
        <v>89</v>
      </c>
      <c r="AR116" s="73"/>
      <c r="AS116" s="138">
        <v>0</v>
      </c>
      <c r="AT116" s="139">
        <f>ROUND(SUM(AV116:AW116),2)</f>
        <v>0</v>
      </c>
      <c r="AU116" s="140">
        <f>'03 - Ostatní zřízení'!P127</f>
        <v>0</v>
      </c>
      <c r="AV116" s="139">
        <f>'03 - Ostatní zřízení'!J37</f>
        <v>0</v>
      </c>
      <c r="AW116" s="139">
        <f>'03 - Ostatní zřízení'!J38</f>
        <v>0</v>
      </c>
      <c r="AX116" s="139">
        <f>'03 - Ostatní zřízení'!J39</f>
        <v>0</v>
      </c>
      <c r="AY116" s="139">
        <f>'03 - Ostatní zřízení'!J40</f>
        <v>0</v>
      </c>
      <c r="AZ116" s="139">
        <f>'03 - Ostatní zřízení'!F37</f>
        <v>0</v>
      </c>
      <c r="BA116" s="139">
        <f>'03 - Ostatní zřízení'!F38</f>
        <v>0</v>
      </c>
      <c r="BB116" s="139">
        <f>'03 - Ostatní zřízení'!F39</f>
        <v>0</v>
      </c>
      <c r="BC116" s="139">
        <f>'03 - Ostatní zřízení'!F40</f>
        <v>0</v>
      </c>
      <c r="BD116" s="141">
        <f>'03 - Ostatní zřízení'!F41</f>
        <v>0</v>
      </c>
      <c r="BE116" s="4"/>
      <c r="BT116" s="142" t="s">
        <v>138</v>
      </c>
      <c r="BV116" s="142" t="s">
        <v>78</v>
      </c>
      <c r="BW116" s="142" t="s">
        <v>145</v>
      </c>
      <c r="BX116" s="142" t="s">
        <v>137</v>
      </c>
      <c r="CL116" s="142" t="s">
        <v>1</v>
      </c>
    </row>
    <row r="117" s="7" customFormat="1" ht="24.75" customHeight="1">
      <c r="A117" s="7"/>
      <c r="B117" s="120"/>
      <c r="C117" s="121"/>
      <c r="D117" s="122" t="s">
        <v>146</v>
      </c>
      <c r="E117" s="122"/>
      <c r="F117" s="122"/>
      <c r="G117" s="122"/>
      <c r="H117" s="122"/>
      <c r="I117" s="123"/>
      <c r="J117" s="122" t="s">
        <v>147</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4">
        <f>ROUND(SUM(AG118:AG119),2)</f>
        <v>0</v>
      </c>
      <c r="AH117" s="123"/>
      <c r="AI117" s="123"/>
      <c r="AJ117" s="123"/>
      <c r="AK117" s="123"/>
      <c r="AL117" s="123"/>
      <c r="AM117" s="123"/>
      <c r="AN117" s="125">
        <f>SUM(AG117,AT117)</f>
        <v>0</v>
      </c>
      <c r="AO117" s="123"/>
      <c r="AP117" s="123"/>
      <c r="AQ117" s="126" t="s">
        <v>82</v>
      </c>
      <c r="AR117" s="127"/>
      <c r="AS117" s="128">
        <f>ROUND(SUM(AS118:AS119),2)</f>
        <v>0</v>
      </c>
      <c r="AT117" s="129">
        <f>ROUND(SUM(AV117:AW117),2)</f>
        <v>0</v>
      </c>
      <c r="AU117" s="130">
        <f>ROUND(SUM(AU118:AU119),5)</f>
        <v>0</v>
      </c>
      <c r="AV117" s="129">
        <f>ROUND(AZ117*L29,2)</f>
        <v>0</v>
      </c>
      <c r="AW117" s="129">
        <f>ROUND(BA117*L30,2)</f>
        <v>0</v>
      </c>
      <c r="AX117" s="129">
        <f>ROUND(BB117*L29,2)</f>
        <v>0</v>
      </c>
      <c r="AY117" s="129">
        <f>ROUND(BC117*L30,2)</f>
        <v>0</v>
      </c>
      <c r="AZ117" s="129">
        <f>ROUND(SUM(AZ118:AZ119),2)</f>
        <v>0</v>
      </c>
      <c r="BA117" s="129">
        <f>ROUND(SUM(BA118:BA119),2)</f>
        <v>0</v>
      </c>
      <c r="BB117" s="129">
        <f>ROUND(SUM(BB118:BB119),2)</f>
        <v>0</v>
      </c>
      <c r="BC117" s="129">
        <f>ROUND(SUM(BC118:BC119),2)</f>
        <v>0</v>
      </c>
      <c r="BD117" s="131">
        <f>ROUND(SUM(BD118:BD119),2)</f>
        <v>0</v>
      </c>
      <c r="BE117" s="7"/>
      <c r="BS117" s="132" t="s">
        <v>75</v>
      </c>
      <c r="BT117" s="132" t="s">
        <v>83</v>
      </c>
      <c r="BU117" s="132" t="s">
        <v>77</v>
      </c>
      <c r="BV117" s="132" t="s">
        <v>78</v>
      </c>
      <c r="BW117" s="132" t="s">
        <v>148</v>
      </c>
      <c r="BX117" s="132" t="s">
        <v>5</v>
      </c>
      <c r="CL117" s="132" t="s">
        <v>1</v>
      </c>
      <c r="CM117" s="132" t="s">
        <v>85</v>
      </c>
    </row>
    <row r="118" s="4" customFormat="1" ht="16.5" customHeight="1">
      <c r="A118" s="133" t="s">
        <v>86</v>
      </c>
      <c r="B118" s="71"/>
      <c r="C118" s="134"/>
      <c r="D118" s="134"/>
      <c r="E118" s="135" t="s">
        <v>149</v>
      </c>
      <c r="F118" s="135"/>
      <c r="G118" s="135"/>
      <c r="H118" s="135"/>
      <c r="I118" s="135"/>
      <c r="J118" s="134"/>
      <c r="K118" s="135" t="s">
        <v>150</v>
      </c>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6">
        <f>'04-01 - Komunikace'!J32</f>
        <v>0</v>
      </c>
      <c r="AH118" s="134"/>
      <c r="AI118" s="134"/>
      <c r="AJ118" s="134"/>
      <c r="AK118" s="134"/>
      <c r="AL118" s="134"/>
      <c r="AM118" s="134"/>
      <c r="AN118" s="136">
        <f>SUM(AG118,AT118)</f>
        <v>0</v>
      </c>
      <c r="AO118" s="134"/>
      <c r="AP118" s="134"/>
      <c r="AQ118" s="137" t="s">
        <v>89</v>
      </c>
      <c r="AR118" s="73"/>
      <c r="AS118" s="138">
        <v>0</v>
      </c>
      <c r="AT118" s="139">
        <f>ROUND(SUM(AV118:AW118),2)</f>
        <v>0</v>
      </c>
      <c r="AU118" s="140">
        <f>'04-01 - Komunikace'!P125</f>
        <v>0</v>
      </c>
      <c r="AV118" s="139">
        <f>'04-01 - Komunikace'!J35</f>
        <v>0</v>
      </c>
      <c r="AW118" s="139">
        <f>'04-01 - Komunikace'!J36</f>
        <v>0</v>
      </c>
      <c r="AX118" s="139">
        <f>'04-01 - Komunikace'!J37</f>
        <v>0</v>
      </c>
      <c r="AY118" s="139">
        <f>'04-01 - Komunikace'!J38</f>
        <v>0</v>
      </c>
      <c r="AZ118" s="139">
        <f>'04-01 - Komunikace'!F35</f>
        <v>0</v>
      </c>
      <c r="BA118" s="139">
        <f>'04-01 - Komunikace'!F36</f>
        <v>0</v>
      </c>
      <c r="BB118" s="139">
        <f>'04-01 - Komunikace'!F37</f>
        <v>0</v>
      </c>
      <c r="BC118" s="139">
        <f>'04-01 - Komunikace'!F38</f>
        <v>0</v>
      </c>
      <c r="BD118" s="141">
        <f>'04-01 - Komunikace'!F39</f>
        <v>0</v>
      </c>
      <c r="BE118" s="4"/>
      <c r="BT118" s="142" t="s">
        <v>85</v>
      </c>
      <c r="BV118" s="142" t="s">
        <v>78</v>
      </c>
      <c r="BW118" s="142" t="s">
        <v>151</v>
      </c>
      <c r="BX118" s="142" t="s">
        <v>148</v>
      </c>
      <c r="CL118" s="142" t="s">
        <v>1</v>
      </c>
    </row>
    <row r="119" s="4" customFormat="1" ht="16.5" customHeight="1">
      <c r="A119" s="133" t="s">
        <v>86</v>
      </c>
      <c r="B119" s="71"/>
      <c r="C119" s="134"/>
      <c r="D119" s="134"/>
      <c r="E119" s="135" t="s">
        <v>152</v>
      </c>
      <c r="F119" s="135"/>
      <c r="G119" s="135"/>
      <c r="H119" s="135"/>
      <c r="I119" s="135"/>
      <c r="J119" s="134"/>
      <c r="K119" s="135" t="s">
        <v>153</v>
      </c>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6">
        <f>'04-02 - Sanace pláně'!J32</f>
        <v>0</v>
      </c>
      <c r="AH119" s="134"/>
      <c r="AI119" s="134"/>
      <c r="AJ119" s="134"/>
      <c r="AK119" s="134"/>
      <c r="AL119" s="134"/>
      <c r="AM119" s="134"/>
      <c r="AN119" s="136">
        <f>SUM(AG119,AT119)</f>
        <v>0</v>
      </c>
      <c r="AO119" s="134"/>
      <c r="AP119" s="134"/>
      <c r="AQ119" s="137" t="s">
        <v>89</v>
      </c>
      <c r="AR119" s="73"/>
      <c r="AS119" s="138">
        <v>0</v>
      </c>
      <c r="AT119" s="139">
        <f>ROUND(SUM(AV119:AW119),2)</f>
        <v>0</v>
      </c>
      <c r="AU119" s="140">
        <f>'04-02 - Sanace pláně'!P122</f>
        <v>0</v>
      </c>
      <c r="AV119" s="139">
        <f>'04-02 - Sanace pláně'!J35</f>
        <v>0</v>
      </c>
      <c r="AW119" s="139">
        <f>'04-02 - Sanace pláně'!J36</f>
        <v>0</v>
      </c>
      <c r="AX119" s="139">
        <f>'04-02 - Sanace pláně'!J37</f>
        <v>0</v>
      </c>
      <c r="AY119" s="139">
        <f>'04-02 - Sanace pláně'!J38</f>
        <v>0</v>
      </c>
      <c r="AZ119" s="139">
        <f>'04-02 - Sanace pláně'!F35</f>
        <v>0</v>
      </c>
      <c r="BA119" s="139">
        <f>'04-02 - Sanace pláně'!F36</f>
        <v>0</v>
      </c>
      <c r="BB119" s="139">
        <f>'04-02 - Sanace pláně'!F37</f>
        <v>0</v>
      </c>
      <c r="BC119" s="139">
        <f>'04-02 - Sanace pláně'!F38</f>
        <v>0</v>
      </c>
      <c r="BD119" s="141">
        <f>'04-02 - Sanace pláně'!F39</f>
        <v>0</v>
      </c>
      <c r="BE119" s="4"/>
      <c r="BT119" s="142" t="s">
        <v>85</v>
      </c>
      <c r="BV119" s="142" t="s">
        <v>78</v>
      </c>
      <c r="BW119" s="142" t="s">
        <v>154</v>
      </c>
      <c r="BX119" s="142" t="s">
        <v>148</v>
      </c>
      <c r="CL119" s="142" t="s">
        <v>1</v>
      </c>
    </row>
    <row r="120" s="7" customFormat="1" ht="16.5" customHeight="1">
      <c r="A120" s="133" t="s">
        <v>86</v>
      </c>
      <c r="B120" s="120"/>
      <c r="C120" s="121"/>
      <c r="D120" s="122" t="s">
        <v>155</v>
      </c>
      <c r="E120" s="122"/>
      <c r="F120" s="122"/>
      <c r="G120" s="122"/>
      <c r="H120" s="122"/>
      <c r="I120" s="123"/>
      <c r="J120" s="122" t="s">
        <v>156</v>
      </c>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5">
        <f>'05 - SO 05 - Oplocení a b...'!J30</f>
        <v>0</v>
      </c>
      <c r="AH120" s="123"/>
      <c r="AI120" s="123"/>
      <c r="AJ120" s="123"/>
      <c r="AK120" s="123"/>
      <c r="AL120" s="123"/>
      <c r="AM120" s="123"/>
      <c r="AN120" s="125">
        <f>SUM(AG120,AT120)</f>
        <v>0</v>
      </c>
      <c r="AO120" s="123"/>
      <c r="AP120" s="123"/>
      <c r="AQ120" s="126" t="s">
        <v>82</v>
      </c>
      <c r="AR120" s="127"/>
      <c r="AS120" s="128">
        <v>0</v>
      </c>
      <c r="AT120" s="129">
        <f>ROUND(SUM(AV120:AW120),2)</f>
        <v>0</v>
      </c>
      <c r="AU120" s="130">
        <f>'05 - SO 05 - Oplocení a b...'!P119</f>
        <v>0</v>
      </c>
      <c r="AV120" s="129">
        <f>'05 - SO 05 - Oplocení a b...'!J33</f>
        <v>0</v>
      </c>
      <c r="AW120" s="129">
        <f>'05 - SO 05 - Oplocení a b...'!J34</f>
        <v>0</v>
      </c>
      <c r="AX120" s="129">
        <f>'05 - SO 05 - Oplocení a b...'!J35</f>
        <v>0</v>
      </c>
      <c r="AY120" s="129">
        <f>'05 - SO 05 - Oplocení a b...'!J36</f>
        <v>0</v>
      </c>
      <c r="AZ120" s="129">
        <f>'05 - SO 05 - Oplocení a b...'!F33</f>
        <v>0</v>
      </c>
      <c r="BA120" s="129">
        <f>'05 - SO 05 - Oplocení a b...'!F34</f>
        <v>0</v>
      </c>
      <c r="BB120" s="129">
        <f>'05 - SO 05 - Oplocení a b...'!F35</f>
        <v>0</v>
      </c>
      <c r="BC120" s="129">
        <f>'05 - SO 05 - Oplocení a b...'!F36</f>
        <v>0</v>
      </c>
      <c r="BD120" s="131">
        <f>'05 - SO 05 - Oplocení a b...'!F37</f>
        <v>0</v>
      </c>
      <c r="BE120" s="7"/>
      <c r="BT120" s="132" t="s">
        <v>83</v>
      </c>
      <c r="BV120" s="132" t="s">
        <v>78</v>
      </c>
      <c r="BW120" s="132" t="s">
        <v>157</v>
      </c>
      <c r="BX120" s="132" t="s">
        <v>5</v>
      </c>
      <c r="CL120" s="132" t="s">
        <v>1</v>
      </c>
      <c r="CM120" s="132" t="s">
        <v>85</v>
      </c>
    </row>
    <row r="121" s="7" customFormat="1" ht="24.75" customHeight="1">
      <c r="A121" s="133" t="s">
        <v>86</v>
      </c>
      <c r="B121" s="120"/>
      <c r="C121" s="121"/>
      <c r="D121" s="122" t="s">
        <v>158</v>
      </c>
      <c r="E121" s="122"/>
      <c r="F121" s="122"/>
      <c r="G121" s="122"/>
      <c r="H121" s="122"/>
      <c r="I121" s="123"/>
      <c r="J121" s="122" t="s">
        <v>159</v>
      </c>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5">
        <f>'05a - IO 01 – Areálová ka...'!J30</f>
        <v>0</v>
      </c>
      <c r="AH121" s="123"/>
      <c r="AI121" s="123"/>
      <c r="AJ121" s="123"/>
      <c r="AK121" s="123"/>
      <c r="AL121" s="123"/>
      <c r="AM121" s="123"/>
      <c r="AN121" s="125">
        <f>SUM(AG121,AT121)</f>
        <v>0</v>
      </c>
      <c r="AO121" s="123"/>
      <c r="AP121" s="123"/>
      <c r="AQ121" s="126" t="s">
        <v>82</v>
      </c>
      <c r="AR121" s="127"/>
      <c r="AS121" s="128">
        <v>0</v>
      </c>
      <c r="AT121" s="129">
        <f>ROUND(SUM(AV121:AW121),2)</f>
        <v>0</v>
      </c>
      <c r="AU121" s="130">
        <f>'05a - IO 01 – Areálová ka...'!P125</f>
        <v>0</v>
      </c>
      <c r="AV121" s="129">
        <f>'05a - IO 01 – Areálová ka...'!J33</f>
        <v>0</v>
      </c>
      <c r="AW121" s="129">
        <f>'05a - IO 01 – Areálová ka...'!J34</f>
        <v>0</v>
      </c>
      <c r="AX121" s="129">
        <f>'05a - IO 01 – Areálová ka...'!J35</f>
        <v>0</v>
      </c>
      <c r="AY121" s="129">
        <f>'05a - IO 01 – Areálová ka...'!J36</f>
        <v>0</v>
      </c>
      <c r="AZ121" s="129">
        <f>'05a - IO 01 – Areálová ka...'!F33</f>
        <v>0</v>
      </c>
      <c r="BA121" s="129">
        <f>'05a - IO 01 – Areálová ka...'!F34</f>
        <v>0</v>
      </c>
      <c r="BB121" s="129">
        <f>'05a - IO 01 – Areálová ka...'!F35</f>
        <v>0</v>
      </c>
      <c r="BC121" s="129">
        <f>'05a - IO 01 – Areálová ka...'!F36</f>
        <v>0</v>
      </c>
      <c r="BD121" s="131">
        <f>'05a - IO 01 – Areálová ka...'!F37</f>
        <v>0</v>
      </c>
      <c r="BE121" s="7"/>
      <c r="BT121" s="132" t="s">
        <v>83</v>
      </c>
      <c r="BV121" s="132" t="s">
        <v>78</v>
      </c>
      <c r="BW121" s="132" t="s">
        <v>160</v>
      </c>
      <c r="BX121" s="132" t="s">
        <v>5</v>
      </c>
      <c r="CL121" s="132" t="s">
        <v>1</v>
      </c>
      <c r="CM121" s="132" t="s">
        <v>85</v>
      </c>
    </row>
    <row r="122" s="7" customFormat="1" ht="24.75" customHeight="1">
      <c r="A122" s="133" t="s">
        <v>86</v>
      </c>
      <c r="B122" s="120"/>
      <c r="C122" s="121"/>
      <c r="D122" s="122" t="s">
        <v>161</v>
      </c>
      <c r="E122" s="122"/>
      <c r="F122" s="122"/>
      <c r="G122" s="122"/>
      <c r="H122" s="122"/>
      <c r="I122" s="123"/>
      <c r="J122" s="122" t="s">
        <v>162</v>
      </c>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5">
        <f>'06 - IO 02 - Areálová kan...'!J30</f>
        <v>0</v>
      </c>
      <c r="AH122" s="123"/>
      <c r="AI122" s="123"/>
      <c r="AJ122" s="123"/>
      <c r="AK122" s="123"/>
      <c r="AL122" s="123"/>
      <c r="AM122" s="123"/>
      <c r="AN122" s="125">
        <f>SUM(AG122,AT122)</f>
        <v>0</v>
      </c>
      <c r="AO122" s="123"/>
      <c r="AP122" s="123"/>
      <c r="AQ122" s="126" t="s">
        <v>82</v>
      </c>
      <c r="AR122" s="127"/>
      <c r="AS122" s="128">
        <v>0</v>
      </c>
      <c r="AT122" s="129">
        <f>ROUND(SUM(AV122:AW122),2)</f>
        <v>0</v>
      </c>
      <c r="AU122" s="130">
        <f>'06 - IO 02 - Areálová kan...'!P122</f>
        <v>0</v>
      </c>
      <c r="AV122" s="129">
        <f>'06 - IO 02 - Areálová kan...'!J33</f>
        <v>0</v>
      </c>
      <c r="AW122" s="129">
        <f>'06 - IO 02 - Areálová kan...'!J34</f>
        <v>0</v>
      </c>
      <c r="AX122" s="129">
        <f>'06 - IO 02 - Areálová kan...'!J35</f>
        <v>0</v>
      </c>
      <c r="AY122" s="129">
        <f>'06 - IO 02 - Areálová kan...'!J36</f>
        <v>0</v>
      </c>
      <c r="AZ122" s="129">
        <f>'06 - IO 02 - Areálová kan...'!F33</f>
        <v>0</v>
      </c>
      <c r="BA122" s="129">
        <f>'06 - IO 02 - Areálová kan...'!F34</f>
        <v>0</v>
      </c>
      <c r="BB122" s="129">
        <f>'06 - IO 02 - Areálová kan...'!F35</f>
        <v>0</v>
      </c>
      <c r="BC122" s="129">
        <f>'06 - IO 02 - Areálová kan...'!F36</f>
        <v>0</v>
      </c>
      <c r="BD122" s="131">
        <f>'06 - IO 02 - Areálová kan...'!F37</f>
        <v>0</v>
      </c>
      <c r="BE122" s="7"/>
      <c r="BT122" s="132" t="s">
        <v>83</v>
      </c>
      <c r="BV122" s="132" t="s">
        <v>78</v>
      </c>
      <c r="BW122" s="132" t="s">
        <v>163</v>
      </c>
      <c r="BX122" s="132" t="s">
        <v>5</v>
      </c>
      <c r="CL122" s="132" t="s">
        <v>1</v>
      </c>
      <c r="CM122" s="132" t="s">
        <v>85</v>
      </c>
    </row>
    <row r="123" s="7" customFormat="1" ht="24.75" customHeight="1">
      <c r="A123" s="133" t="s">
        <v>86</v>
      </c>
      <c r="B123" s="120"/>
      <c r="C123" s="121"/>
      <c r="D123" s="122" t="s">
        <v>164</v>
      </c>
      <c r="E123" s="122"/>
      <c r="F123" s="122"/>
      <c r="G123" s="122"/>
      <c r="H123" s="122"/>
      <c r="I123" s="123"/>
      <c r="J123" s="122" t="s">
        <v>165</v>
      </c>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5">
        <f>'07 - IO 04 - Akumulace a ...'!J30</f>
        <v>0</v>
      </c>
      <c r="AH123" s="123"/>
      <c r="AI123" s="123"/>
      <c r="AJ123" s="123"/>
      <c r="AK123" s="123"/>
      <c r="AL123" s="123"/>
      <c r="AM123" s="123"/>
      <c r="AN123" s="125">
        <f>SUM(AG123,AT123)</f>
        <v>0</v>
      </c>
      <c r="AO123" s="123"/>
      <c r="AP123" s="123"/>
      <c r="AQ123" s="126" t="s">
        <v>82</v>
      </c>
      <c r="AR123" s="127"/>
      <c r="AS123" s="128">
        <v>0</v>
      </c>
      <c r="AT123" s="129">
        <f>ROUND(SUM(AV123:AW123),2)</f>
        <v>0</v>
      </c>
      <c r="AU123" s="130">
        <f>'07 - IO 04 - Akumulace a ...'!P118</f>
        <v>0</v>
      </c>
      <c r="AV123" s="129">
        <f>'07 - IO 04 - Akumulace a ...'!J33</f>
        <v>0</v>
      </c>
      <c r="AW123" s="129">
        <f>'07 - IO 04 - Akumulace a ...'!J34</f>
        <v>0</v>
      </c>
      <c r="AX123" s="129">
        <f>'07 - IO 04 - Akumulace a ...'!J35</f>
        <v>0</v>
      </c>
      <c r="AY123" s="129">
        <f>'07 - IO 04 - Akumulace a ...'!J36</f>
        <v>0</v>
      </c>
      <c r="AZ123" s="129">
        <f>'07 - IO 04 - Akumulace a ...'!F33</f>
        <v>0</v>
      </c>
      <c r="BA123" s="129">
        <f>'07 - IO 04 - Akumulace a ...'!F34</f>
        <v>0</v>
      </c>
      <c r="BB123" s="129">
        <f>'07 - IO 04 - Akumulace a ...'!F35</f>
        <v>0</v>
      </c>
      <c r="BC123" s="129">
        <f>'07 - IO 04 - Akumulace a ...'!F36</f>
        <v>0</v>
      </c>
      <c r="BD123" s="131">
        <f>'07 - IO 04 - Akumulace a ...'!F37</f>
        <v>0</v>
      </c>
      <c r="BE123" s="7"/>
      <c r="BT123" s="132" t="s">
        <v>83</v>
      </c>
      <c r="BV123" s="132" t="s">
        <v>78</v>
      </c>
      <c r="BW123" s="132" t="s">
        <v>166</v>
      </c>
      <c r="BX123" s="132" t="s">
        <v>5</v>
      </c>
      <c r="CL123" s="132" t="s">
        <v>1</v>
      </c>
      <c r="CM123" s="132" t="s">
        <v>85</v>
      </c>
    </row>
    <row r="124" s="7" customFormat="1" ht="24.75" customHeight="1">
      <c r="A124" s="133" t="s">
        <v>86</v>
      </c>
      <c r="B124" s="120"/>
      <c r="C124" s="121"/>
      <c r="D124" s="122" t="s">
        <v>167</v>
      </c>
      <c r="E124" s="122"/>
      <c r="F124" s="122"/>
      <c r="G124" s="122"/>
      <c r="H124" s="122"/>
      <c r="I124" s="123"/>
      <c r="J124" s="122" t="s">
        <v>168</v>
      </c>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5">
        <f>'08 - IO 05 - Přípojka NN ...'!J30</f>
        <v>0</v>
      </c>
      <c r="AH124" s="123"/>
      <c r="AI124" s="123"/>
      <c r="AJ124" s="123"/>
      <c r="AK124" s="123"/>
      <c r="AL124" s="123"/>
      <c r="AM124" s="123"/>
      <c r="AN124" s="125">
        <f>SUM(AG124,AT124)</f>
        <v>0</v>
      </c>
      <c r="AO124" s="123"/>
      <c r="AP124" s="123"/>
      <c r="AQ124" s="126" t="s">
        <v>82</v>
      </c>
      <c r="AR124" s="127"/>
      <c r="AS124" s="128">
        <v>0</v>
      </c>
      <c r="AT124" s="129">
        <f>ROUND(SUM(AV124:AW124),2)</f>
        <v>0</v>
      </c>
      <c r="AU124" s="130">
        <f>'08 - IO 05 - Přípojka NN ...'!P119</f>
        <v>0</v>
      </c>
      <c r="AV124" s="129">
        <f>'08 - IO 05 - Přípojka NN ...'!J33</f>
        <v>0</v>
      </c>
      <c r="AW124" s="129">
        <f>'08 - IO 05 - Přípojka NN ...'!J34</f>
        <v>0</v>
      </c>
      <c r="AX124" s="129">
        <f>'08 - IO 05 - Přípojka NN ...'!J35</f>
        <v>0</v>
      </c>
      <c r="AY124" s="129">
        <f>'08 - IO 05 - Přípojka NN ...'!J36</f>
        <v>0</v>
      </c>
      <c r="AZ124" s="129">
        <f>'08 - IO 05 - Přípojka NN ...'!F33</f>
        <v>0</v>
      </c>
      <c r="BA124" s="129">
        <f>'08 - IO 05 - Přípojka NN ...'!F34</f>
        <v>0</v>
      </c>
      <c r="BB124" s="129">
        <f>'08 - IO 05 - Přípojka NN ...'!F35</f>
        <v>0</v>
      </c>
      <c r="BC124" s="129">
        <f>'08 - IO 05 - Přípojka NN ...'!F36</f>
        <v>0</v>
      </c>
      <c r="BD124" s="131">
        <f>'08 - IO 05 - Přípojka NN ...'!F37</f>
        <v>0</v>
      </c>
      <c r="BE124" s="7"/>
      <c r="BT124" s="132" t="s">
        <v>83</v>
      </c>
      <c r="BV124" s="132" t="s">
        <v>78</v>
      </c>
      <c r="BW124" s="132" t="s">
        <v>169</v>
      </c>
      <c r="BX124" s="132" t="s">
        <v>5</v>
      </c>
      <c r="CL124" s="132" t="s">
        <v>1</v>
      </c>
      <c r="CM124" s="132" t="s">
        <v>85</v>
      </c>
    </row>
    <row r="125" s="7" customFormat="1" ht="16.5" customHeight="1">
      <c r="A125" s="133" t="s">
        <v>86</v>
      </c>
      <c r="B125" s="120"/>
      <c r="C125" s="121"/>
      <c r="D125" s="122" t="s">
        <v>170</v>
      </c>
      <c r="E125" s="122"/>
      <c r="F125" s="122"/>
      <c r="G125" s="122"/>
      <c r="H125" s="122"/>
      <c r="I125" s="123"/>
      <c r="J125" s="122" t="s">
        <v>171</v>
      </c>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5">
        <f>'09 - IO 06 - Přeložka CETIN'!J30</f>
        <v>0</v>
      </c>
      <c r="AH125" s="123"/>
      <c r="AI125" s="123"/>
      <c r="AJ125" s="123"/>
      <c r="AK125" s="123"/>
      <c r="AL125" s="123"/>
      <c r="AM125" s="123"/>
      <c r="AN125" s="125">
        <f>SUM(AG125,AT125)</f>
        <v>0</v>
      </c>
      <c r="AO125" s="123"/>
      <c r="AP125" s="123"/>
      <c r="AQ125" s="126" t="s">
        <v>82</v>
      </c>
      <c r="AR125" s="127"/>
      <c r="AS125" s="128">
        <v>0</v>
      </c>
      <c r="AT125" s="129">
        <f>ROUND(SUM(AV125:AW125),2)</f>
        <v>0</v>
      </c>
      <c r="AU125" s="130">
        <f>'09 - IO 06 - Přeložka CETIN'!P119</f>
        <v>0</v>
      </c>
      <c r="AV125" s="129">
        <f>'09 - IO 06 - Přeložka CETIN'!J33</f>
        <v>0</v>
      </c>
      <c r="AW125" s="129">
        <f>'09 - IO 06 - Přeložka CETIN'!J34</f>
        <v>0</v>
      </c>
      <c r="AX125" s="129">
        <f>'09 - IO 06 - Přeložka CETIN'!J35</f>
        <v>0</v>
      </c>
      <c r="AY125" s="129">
        <f>'09 - IO 06 - Přeložka CETIN'!J36</f>
        <v>0</v>
      </c>
      <c r="AZ125" s="129">
        <f>'09 - IO 06 - Přeložka CETIN'!F33</f>
        <v>0</v>
      </c>
      <c r="BA125" s="129">
        <f>'09 - IO 06 - Přeložka CETIN'!F34</f>
        <v>0</v>
      </c>
      <c r="BB125" s="129">
        <f>'09 - IO 06 - Přeložka CETIN'!F35</f>
        <v>0</v>
      </c>
      <c r="BC125" s="129">
        <f>'09 - IO 06 - Přeložka CETIN'!F36</f>
        <v>0</v>
      </c>
      <c r="BD125" s="131">
        <f>'09 - IO 06 - Přeložka CETIN'!F37</f>
        <v>0</v>
      </c>
      <c r="BE125" s="7"/>
      <c r="BT125" s="132" t="s">
        <v>83</v>
      </c>
      <c r="BV125" s="132" t="s">
        <v>78</v>
      </c>
      <c r="BW125" s="132" t="s">
        <v>172</v>
      </c>
      <c r="BX125" s="132" t="s">
        <v>5</v>
      </c>
      <c r="CL125" s="132" t="s">
        <v>1</v>
      </c>
      <c r="CM125" s="132" t="s">
        <v>85</v>
      </c>
    </row>
    <row r="126" s="7" customFormat="1" ht="16.5" customHeight="1">
      <c r="A126" s="133" t="s">
        <v>86</v>
      </c>
      <c r="B126" s="120"/>
      <c r="C126" s="121"/>
      <c r="D126" s="122" t="s">
        <v>173</v>
      </c>
      <c r="E126" s="122"/>
      <c r="F126" s="122"/>
      <c r="G126" s="122"/>
      <c r="H126" s="122"/>
      <c r="I126" s="123"/>
      <c r="J126" s="122" t="s">
        <v>174</v>
      </c>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5">
        <f>'10 - IO 07 - Areálové roz...'!J30</f>
        <v>0</v>
      </c>
      <c r="AH126" s="123"/>
      <c r="AI126" s="123"/>
      <c r="AJ126" s="123"/>
      <c r="AK126" s="123"/>
      <c r="AL126" s="123"/>
      <c r="AM126" s="123"/>
      <c r="AN126" s="125">
        <f>SUM(AG126,AT126)</f>
        <v>0</v>
      </c>
      <c r="AO126" s="123"/>
      <c r="AP126" s="123"/>
      <c r="AQ126" s="126" t="s">
        <v>82</v>
      </c>
      <c r="AR126" s="127"/>
      <c r="AS126" s="128">
        <v>0</v>
      </c>
      <c r="AT126" s="129">
        <f>ROUND(SUM(AV126:AW126),2)</f>
        <v>0</v>
      </c>
      <c r="AU126" s="130">
        <f>'10 - IO 07 - Areálové roz...'!P119</f>
        <v>0</v>
      </c>
      <c r="AV126" s="129">
        <f>'10 - IO 07 - Areálové roz...'!J33</f>
        <v>0</v>
      </c>
      <c r="AW126" s="129">
        <f>'10 - IO 07 - Areálové roz...'!J34</f>
        <v>0</v>
      </c>
      <c r="AX126" s="129">
        <f>'10 - IO 07 - Areálové roz...'!J35</f>
        <v>0</v>
      </c>
      <c r="AY126" s="129">
        <f>'10 - IO 07 - Areálové roz...'!J36</f>
        <v>0</v>
      </c>
      <c r="AZ126" s="129">
        <f>'10 - IO 07 - Areálové roz...'!F33</f>
        <v>0</v>
      </c>
      <c r="BA126" s="129">
        <f>'10 - IO 07 - Areálové roz...'!F34</f>
        <v>0</v>
      </c>
      <c r="BB126" s="129">
        <f>'10 - IO 07 - Areálové roz...'!F35</f>
        <v>0</v>
      </c>
      <c r="BC126" s="129">
        <f>'10 - IO 07 - Areálové roz...'!F36</f>
        <v>0</v>
      </c>
      <c r="BD126" s="131">
        <f>'10 - IO 07 - Areálové roz...'!F37</f>
        <v>0</v>
      </c>
      <c r="BE126" s="7"/>
      <c r="BT126" s="132" t="s">
        <v>83</v>
      </c>
      <c r="BV126" s="132" t="s">
        <v>78</v>
      </c>
      <c r="BW126" s="132" t="s">
        <v>175</v>
      </c>
      <c r="BX126" s="132" t="s">
        <v>5</v>
      </c>
      <c r="CL126" s="132" t="s">
        <v>1</v>
      </c>
      <c r="CM126" s="132" t="s">
        <v>85</v>
      </c>
    </row>
    <row r="127" s="7" customFormat="1" ht="16.5" customHeight="1">
      <c r="A127" s="133" t="s">
        <v>86</v>
      </c>
      <c r="B127" s="120"/>
      <c r="C127" s="121"/>
      <c r="D127" s="122" t="s">
        <v>176</v>
      </c>
      <c r="E127" s="122"/>
      <c r="F127" s="122"/>
      <c r="G127" s="122"/>
      <c r="H127" s="122"/>
      <c r="I127" s="123"/>
      <c r="J127" s="122" t="s">
        <v>177</v>
      </c>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5">
        <f>'11 - Vedlejší náklady'!J30</f>
        <v>0</v>
      </c>
      <c r="AH127" s="123"/>
      <c r="AI127" s="123"/>
      <c r="AJ127" s="123"/>
      <c r="AK127" s="123"/>
      <c r="AL127" s="123"/>
      <c r="AM127" s="123"/>
      <c r="AN127" s="125">
        <f>SUM(AG127,AT127)</f>
        <v>0</v>
      </c>
      <c r="AO127" s="123"/>
      <c r="AP127" s="123"/>
      <c r="AQ127" s="126" t="s">
        <v>82</v>
      </c>
      <c r="AR127" s="127"/>
      <c r="AS127" s="144">
        <v>0</v>
      </c>
      <c r="AT127" s="145">
        <f>ROUND(SUM(AV127:AW127),2)</f>
        <v>0</v>
      </c>
      <c r="AU127" s="146">
        <f>'11 - Vedlejší náklady'!P119</f>
        <v>0</v>
      </c>
      <c r="AV127" s="145">
        <f>'11 - Vedlejší náklady'!J33</f>
        <v>0</v>
      </c>
      <c r="AW127" s="145">
        <f>'11 - Vedlejší náklady'!J34</f>
        <v>0</v>
      </c>
      <c r="AX127" s="145">
        <f>'11 - Vedlejší náklady'!J35</f>
        <v>0</v>
      </c>
      <c r="AY127" s="145">
        <f>'11 - Vedlejší náklady'!J36</f>
        <v>0</v>
      </c>
      <c r="AZ127" s="145">
        <f>'11 - Vedlejší náklady'!F33</f>
        <v>0</v>
      </c>
      <c r="BA127" s="145">
        <f>'11 - Vedlejší náklady'!F34</f>
        <v>0</v>
      </c>
      <c r="BB127" s="145">
        <f>'11 - Vedlejší náklady'!F35</f>
        <v>0</v>
      </c>
      <c r="BC127" s="145">
        <f>'11 - Vedlejší náklady'!F36</f>
        <v>0</v>
      </c>
      <c r="BD127" s="147">
        <f>'11 - Vedlejší náklady'!F37</f>
        <v>0</v>
      </c>
      <c r="BE127" s="7"/>
      <c r="BT127" s="132" t="s">
        <v>83</v>
      </c>
      <c r="BV127" s="132" t="s">
        <v>78</v>
      </c>
      <c r="BW127" s="132" t="s">
        <v>178</v>
      </c>
      <c r="BX127" s="132" t="s">
        <v>5</v>
      </c>
      <c r="CL127" s="132" t="s">
        <v>1</v>
      </c>
      <c r="CM127" s="132" t="s">
        <v>85</v>
      </c>
    </row>
    <row r="128" s="2" customFormat="1" ht="30" customHeight="1">
      <c r="A128" s="39"/>
      <c r="B128" s="40"/>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5"/>
      <c r="AS128" s="39"/>
      <c r="AT128" s="39"/>
      <c r="AU128" s="39"/>
      <c r="AV128" s="39"/>
      <c r="AW128" s="39"/>
      <c r="AX128" s="39"/>
      <c r="AY128" s="39"/>
      <c r="AZ128" s="39"/>
      <c r="BA128" s="39"/>
      <c r="BB128" s="39"/>
      <c r="BC128" s="39"/>
      <c r="BD128" s="39"/>
      <c r="BE128" s="39"/>
    </row>
    <row r="129" s="2" customFormat="1" ht="6.96" customHeight="1">
      <c r="A129" s="39"/>
      <c r="B129" s="67"/>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45"/>
      <c r="AS129" s="39"/>
      <c r="AT129" s="39"/>
      <c r="AU129" s="39"/>
      <c r="AV129" s="39"/>
      <c r="AW129" s="39"/>
      <c r="AX129" s="39"/>
      <c r="AY129" s="39"/>
      <c r="AZ129" s="39"/>
      <c r="BA129" s="39"/>
      <c r="BB129" s="39"/>
      <c r="BC129" s="39"/>
      <c r="BD129" s="39"/>
      <c r="BE129" s="39"/>
    </row>
  </sheetData>
  <sheetProtection sheet="1" formatColumns="0" formatRows="0" objects="1" scenarios="1" spinCount="100000" saltValue="LlhiYYOP7nDJriX3kIB1mehnZ26QqPpOebORwf7b14GDbtEh8LVKwVt33HEfdlHVNILSNixLDqmf4dp5WfQ1xg==" hashValue="97lswgMPp30ayw1A2Xx7ZqHodYHlTBNycnGsTdIKCOmBjbFmdqka/XIka9r2HDNoNg4HD49DtN7rLArFtL7OFA==" algorithmName="SHA-512" password="CC35"/>
  <mergeCells count="170">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G112:AM112"/>
    <mergeCell ref="AN112:AP112"/>
    <mergeCell ref="AG113:AM113"/>
    <mergeCell ref="AN113:AP113"/>
    <mergeCell ref="AN114:AP114"/>
    <mergeCell ref="AG114:AM114"/>
    <mergeCell ref="AG115:AM115"/>
    <mergeCell ref="AN115:AP115"/>
    <mergeCell ref="AG116:AM116"/>
    <mergeCell ref="AN116:AP116"/>
    <mergeCell ref="AN117:AP117"/>
    <mergeCell ref="AG117:AM117"/>
    <mergeCell ref="AN118:AP118"/>
    <mergeCell ref="AG118:AM118"/>
    <mergeCell ref="AN119:AP119"/>
    <mergeCell ref="AG119:AM119"/>
    <mergeCell ref="AN120:AP120"/>
    <mergeCell ref="AG120:AM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L85:AO85"/>
    <mergeCell ref="C92:G92"/>
    <mergeCell ref="I92:AF92"/>
    <mergeCell ref="J95:AF95"/>
    <mergeCell ref="D95:H95"/>
    <mergeCell ref="K96:AF96"/>
    <mergeCell ref="E96:I96"/>
    <mergeCell ref="K97:AF97"/>
    <mergeCell ref="E97:I97"/>
    <mergeCell ref="J98:AF98"/>
    <mergeCell ref="D98:H98"/>
    <mergeCell ref="K99:AF99"/>
    <mergeCell ref="E99:I99"/>
    <mergeCell ref="E100:I100"/>
    <mergeCell ref="K100:AF100"/>
    <mergeCell ref="K101:AF101"/>
    <mergeCell ref="E101:I101"/>
    <mergeCell ref="E102:I102"/>
    <mergeCell ref="K102:AF102"/>
    <mergeCell ref="K103:AF103"/>
    <mergeCell ref="E103:I103"/>
    <mergeCell ref="AM87:AN87"/>
    <mergeCell ref="AM89:AP89"/>
    <mergeCell ref="AS89:AT91"/>
    <mergeCell ref="AM90:AP90"/>
    <mergeCell ref="AG92:AM92"/>
    <mergeCell ref="AN92:AP92"/>
    <mergeCell ref="AN95:AP95"/>
    <mergeCell ref="AG95:AM95"/>
    <mergeCell ref="AN96:AP96"/>
    <mergeCell ref="AG96:AM96"/>
    <mergeCell ref="AG97:AM97"/>
    <mergeCell ref="AN97:AP97"/>
    <mergeCell ref="AN98:AP98"/>
    <mergeCell ref="AG98:AM98"/>
    <mergeCell ref="AN99:AP99"/>
    <mergeCell ref="AG99:AM99"/>
    <mergeCell ref="AN100:AP100"/>
    <mergeCell ref="AG100:AM100"/>
    <mergeCell ref="AG94:AM94"/>
    <mergeCell ref="AN94:AP94"/>
    <mergeCell ref="E104:I104"/>
    <mergeCell ref="K104:AF104"/>
    <mergeCell ref="K105:AF105"/>
    <mergeCell ref="E105:I105"/>
    <mergeCell ref="K106:AF106"/>
    <mergeCell ref="E106:I106"/>
    <mergeCell ref="D107:H107"/>
    <mergeCell ref="J107:AF107"/>
    <mergeCell ref="E108:I108"/>
    <mergeCell ref="K108:AF108"/>
    <mergeCell ref="K109:AF109"/>
    <mergeCell ref="E109:I109"/>
    <mergeCell ref="E110:I110"/>
    <mergeCell ref="K110:AF110"/>
    <mergeCell ref="E111:I111"/>
    <mergeCell ref="K111:AF111"/>
    <mergeCell ref="K112:AF112"/>
    <mergeCell ref="E112:I112"/>
    <mergeCell ref="F113:J113"/>
    <mergeCell ref="L113:AF113"/>
    <mergeCell ref="L114:AF114"/>
    <mergeCell ref="F114:J114"/>
    <mergeCell ref="F115:J115"/>
    <mergeCell ref="L115:AF115"/>
    <mergeCell ref="F116:J116"/>
    <mergeCell ref="L116:AF116"/>
    <mergeCell ref="J117:AF117"/>
    <mergeCell ref="D117:H117"/>
    <mergeCell ref="K118:AF118"/>
    <mergeCell ref="E118:I118"/>
    <mergeCell ref="E119:I119"/>
    <mergeCell ref="K119:AF119"/>
    <mergeCell ref="D120:H120"/>
    <mergeCell ref="J120:AF120"/>
    <mergeCell ref="D121:H121"/>
    <mergeCell ref="J121:AF121"/>
    <mergeCell ref="D122:H122"/>
    <mergeCell ref="J122:AF122"/>
    <mergeCell ref="D123:H123"/>
    <mergeCell ref="J123:AF123"/>
    <mergeCell ref="D124:H124"/>
    <mergeCell ref="J124:AF124"/>
    <mergeCell ref="D125:H125"/>
    <mergeCell ref="J125:AF125"/>
    <mergeCell ref="D126:H126"/>
    <mergeCell ref="J126:AF126"/>
    <mergeCell ref="D127:H127"/>
    <mergeCell ref="J127:AF127"/>
  </mergeCells>
  <hyperlinks>
    <hyperlink ref="A96" location="'01-01 - Stavebně konstruk...'!C2" display="/"/>
    <hyperlink ref="A97" location="'01-07 - PS 1.02 - Vertiká...'!C2" display="/"/>
    <hyperlink ref="A99" location="'02-01 - Architektonicko s...'!C2" display="/"/>
    <hyperlink ref="A100" location="'02-02 - Stavebně konstruk...'!C2" display="/"/>
    <hyperlink ref="A101" location="'02-03 - Zařízení zdravotn...'!C2" display="/"/>
    <hyperlink ref="A102" location="'02-04 - Zařízení pro vytá...'!C2" display="/"/>
    <hyperlink ref="A103" location="'02-05 - Zařízení vzduchot...'!C2" display="/"/>
    <hyperlink ref="A104" location="'02-06 - Zařízení elektron...'!C2" display="/"/>
    <hyperlink ref="A105" location="'02-07 - Zařízení silnopro...'!C2" display="/"/>
    <hyperlink ref="A106" location="'02-09 - PS 2.01 - Technol...'!C2" display="/"/>
    <hyperlink ref="A108" location="'03-01 - Architektonicko-s...'!C2" display="/"/>
    <hyperlink ref="A109" location="'03-02 - Stavebně konstruk...'!C2" display="/"/>
    <hyperlink ref="A110" location="'03-04 - Zařízení Silnopro...'!C2" display="/"/>
    <hyperlink ref="A111" location="'03-05 - Zařízení elektron...'!C2" display="/"/>
    <hyperlink ref="A114" location="'01 - Panely a konstrukce'!C2" display="/"/>
    <hyperlink ref="A115" location="'02 - Rozvaděče a kabely'!C2" display="/"/>
    <hyperlink ref="A116" location="'03 - Ostatní zřízení'!C2" display="/"/>
    <hyperlink ref="A118" location="'04-01 - Komunikace'!C2" display="/"/>
    <hyperlink ref="A119" location="'04-02 - Sanace pláně'!C2" display="/"/>
    <hyperlink ref="A120" location="'05 - SO 05 - Oplocení a b...'!C2" display="/"/>
    <hyperlink ref="A121" location="'05a - IO 01 – Areálová ka...'!C2" display="/"/>
    <hyperlink ref="A122" location="'06 - IO 02 - Areálová kan...'!C2" display="/"/>
    <hyperlink ref="A123" location="'07 - IO 04 - Akumulace a ...'!C2" display="/"/>
    <hyperlink ref="A124" location="'08 - IO 05 - Přípojka NN ...'!C2" display="/"/>
    <hyperlink ref="A125" location="'09 - IO 06 - Přeložka CETIN'!C2" display="/"/>
    <hyperlink ref="A126" location="'10 - IO 07 - Areálové roz...'!C2" display="/"/>
    <hyperlink ref="A127" location="'11 - Vedlejší náklady'!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4064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ROUND((SUM(BE126:BE376)),  2)</f>
        <v>0</v>
      </c>
      <c r="G35" s="39"/>
      <c r="H35" s="39"/>
      <c r="I35" s="166">
        <v>0.20999999999999999</v>
      </c>
      <c r="J35" s="165">
        <f>ROUND(((SUM(BE126:BE376))*I35),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ROUND((SUM(BF126:BF376)),  2)</f>
        <v>0</v>
      </c>
      <c r="G36" s="39"/>
      <c r="H36" s="39"/>
      <c r="I36" s="166">
        <v>0.12</v>
      </c>
      <c r="J36" s="165">
        <f>ROUND(((SUM(BF126:BF376))*I36),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ROUND((SUM(BG126:BG376)),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ROUND((SUM(BH126:BH376)),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ROUND((SUM(BI126:BI376)),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02-07 - Zařízení silnoproudé elektrotechniky a hromosvod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4065</v>
      </c>
      <c r="E99" s="193"/>
      <c r="F99" s="193"/>
      <c r="G99" s="193"/>
      <c r="H99" s="193"/>
      <c r="I99" s="193"/>
      <c r="J99" s="194">
        <f>J127</f>
        <v>0</v>
      </c>
      <c r="K99" s="191"/>
      <c r="L99" s="195"/>
      <c r="S99" s="9"/>
      <c r="T99" s="9"/>
      <c r="U99" s="9"/>
      <c r="V99" s="9"/>
      <c r="W99" s="9"/>
      <c r="X99" s="9"/>
      <c r="Y99" s="9"/>
      <c r="Z99" s="9"/>
      <c r="AA99" s="9"/>
      <c r="AB99" s="9"/>
      <c r="AC99" s="9"/>
      <c r="AD99" s="9"/>
      <c r="AE99" s="9"/>
    </row>
    <row r="100" s="9" customFormat="1" ht="24.96" customHeight="1">
      <c r="A100" s="9"/>
      <c r="B100" s="190"/>
      <c r="C100" s="191"/>
      <c r="D100" s="192" t="s">
        <v>4066</v>
      </c>
      <c r="E100" s="193"/>
      <c r="F100" s="193"/>
      <c r="G100" s="193"/>
      <c r="H100" s="193"/>
      <c r="I100" s="193"/>
      <c r="J100" s="194">
        <f>J208</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4067</v>
      </c>
      <c r="E101" s="193"/>
      <c r="F101" s="193"/>
      <c r="G101" s="193"/>
      <c r="H101" s="193"/>
      <c r="I101" s="193"/>
      <c r="J101" s="194">
        <f>J327</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4068</v>
      </c>
      <c r="E102" s="193"/>
      <c r="F102" s="193"/>
      <c r="G102" s="193"/>
      <c r="H102" s="193"/>
      <c r="I102" s="193"/>
      <c r="J102" s="194">
        <f>J354</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4069</v>
      </c>
      <c r="E103" s="193"/>
      <c r="F103" s="193"/>
      <c r="G103" s="193"/>
      <c r="H103" s="193"/>
      <c r="I103" s="193"/>
      <c r="J103" s="194">
        <f>J361</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4070</v>
      </c>
      <c r="E104" s="193"/>
      <c r="F104" s="193"/>
      <c r="G104" s="193"/>
      <c r="H104" s="193"/>
      <c r="I104" s="193"/>
      <c r="J104" s="194">
        <f>J372</f>
        <v>0</v>
      </c>
      <c r="K104" s="191"/>
      <c r="L104" s="195"/>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193</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85" t="str">
        <f>E7</f>
        <v>Konverze Vodárenské věže - výstavba větrné elektrárny Bohumín - Pudlov</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180</v>
      </c>
      <c r="D115" s="23"/>
      <c r="E115" s="23"/>
      <c r="F115" s="23"/>
      <c r="G115" s="23"/>
      <c r="H115" s="23"/>
      <c r="I115" s="23"/>
      <c r="J115" s="23"/>
      <c r="K115" s="23"/>
      <c r="L115" s="21"/>
    </row>
    <row r="116" s="2" customFormat="1" ht="16.5" customHeight="1">
      <c r="A116" s="39"/>
      <c r="B116" s="40"/>
      <c r="C116" s="41"/>
      <c r="D116" s="41"/>
      <c r="E116" s="185" t="s">
        <v>411</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182</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02-07 - Zařízení silnoproudé elektrotechniky a hromosvod</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 xml:space="preserve"> </v>
      </c>
      <c r="G120" s="41"/>
      <c r="H120" s="41"/>
      <c r="I120" s="33" t="s">
        <v>22</v>
      </c>
      <c r="J120" s="80" t="str">
        <f>IF(J14="","",J14)</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Ing. Vladimír Cigánek</v>
      </c>
      <c r="G122" s="41"/>
      <c r="H122" s="41"/>
      <c r="I122" s="33" t="s">
        <v>30</v>
      </c>
      <c r="J122" s="37" t="str">
        <f>E23</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P127+P208+P327+P354+P361+P372</f>
        <v>0</v>
      </c>
      <c r="Q126" s="105"/>
      <c r="R126" s="205">
        <f>R127+R208+R327+R354+R361+R372</f>
        <v>0</v>
      </c>
      <c r="S126" s="105"/>
      <c r="T126" s="206">
        <f>T127+T208+T327+T354+T361+T372</f>
        <v>0</v>
      </c>
      <c r="U126" s="39"/>
      <c r="V126" s="39"/>
      <c r="W126" s="39"/>
      <c r="X126" s="39"/>
      <c r="Y126" s="39"/>
      <c r="Z126" s="39"/>
      <c r="AA126" s="39"/>
      <c r="AB126" s="39"/>
      <c r="AC126" s="39"/>
      <c r="AD126" s="39"/>
      <c r="AE126" s="39"/>
      <c r="AT126" s="18" t="s">
        <v>75</v>
      </c>
      <c r="AU126" s="18" t="s">
        <v>188</v>
      </c>
      <c r="BK126" s="207">
        <f>BK127+BK208+BK327+BK354+BK361+BK372</f>
        <v>0</v>
      </c>
    </row>
    <row r="127" s="11" customFormat="1" ht="25.92" customHeight="1">
      <c r="A127" s="11"/>
      <c r="B127" s="208"/>
      <c r="C127" s="209"/>
      <c r="D127" s="210" t="s">
        <v>75</v>
      </c>
      <c r="E127" s="211" t="s">
        <v>1731</v>
      </c>
      <c r="F127" s="211" t="s">
        <v>4071</v>
      </c>
      <c r="G127" s="209"/>
      <c r="H127" s="209"/>
      <c r="I127" s="212"/>
      <c r="J127" s="213">
        <f>BK127</f>
        <v>0</v>
      </c>
      <c r="K127" s="209"/>
      <c r="L127" s="214"/>
      <c r="M127" s="215"/>
      <c r="N127" s="216"/>
      <c r="O127" s="216"/>
      <c r="P127" s="217">
        <f>SUM(P128:P207)</f>
        <v>0</v>
      </c>
      <c r="Q127" s="216"/>
      <c r="R127" s="217">
        <f>SUM(R128:R207)</f>
        <v>0</v>
      </c>
      <c r="S127" s="216"/>
      <c r="T127" s="218">
        <f>SUM(T128:T207)</f>
        <v>0</v>
      </c>
      <c r="U127" s="11"/>
      <c r="V127" s="11"/>
      <c r="W127" s="11"/>
      <c r="X127" s="11"/>
      <c r="Y127" s="11"/>
      <c r="Z127" s="11"/>
      <c r="AA127" s="11"/>
      <c r="AB127" s="11"/>
      <c r="AC127" s="11"/>
      <c r="AD127" s="11"/>
      <c r="AE127" s="11"/>
      <c r="AR127" s="219" t="s">
        <v>83</v>
      </c>
      <c r="AT127" s="220" t="s">
        <v>75</v>
      </c>
      <c r="AU127" s="220" t="s">
        <v>76</v>
      </c>
      <c r="AY127" s="219" t="s">
        <v>207</v>
      </c>
      <c r="BK127" s="221">
        <f>SUM(BK128:BK207)</f>
        <v>0</v>
      </c>
    </row>
    <row r="128" s="2" customFormat="1" ht="16.5" customHeight="1">
      <c r="A128" s="39"/>
      <c r="B128" s="40"/>
      <c r="C128" s="222" t="s">
        <v>83</v>
      </c>
      <c r="D128" s="222" t="s">
        <v>208</v>
      </c>
      <c r="E128" s="223" t="s">
        <v>3853</v>
      </c>
      <c r="F128" s="224" t="s">
        <v>4072</v>
      </c>
      <c r="G128" s="225" t="s">
        <v>931</v>
      </c>
      <c r="H128" s="226">
        <v>1</v>
      </c>
      <c r="I128" s="227"/>
      <c r="J128" s="228">
        <f>ROUND(I128*H128,2)</f>
        <v>0</v>
      </c>
      <c r="K128" s="229"/>
      <c r="L128" s="45"/>
      <c r="M128" s="230" t="s">
        <v>1</v>
      </c>
      <c r="N128" s="231"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361</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361</v>
      </c>
      <c r="BM128" s="234" t="s">
        <v>85</v>
      </c>
    </row>
    <row r="129" s="2" customFormat="1">
      <c r="A129" s="39"/>
      <c r="B129" s="40"/>
      <c r="C129" s="41"/>
      <c r="D129" s="236" t="s">
        <v>214</v>
      </c>
      <c r="E129" s="41"/>
      <c r="F129" s="237" t="s">
        <v>4072</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ht="16.5" customHeight="1">
      <c r="A130" s="39"/>
      <c r="B130" s="40"/>
      <c r="C130" s="222" t="s">
        <v>85</v>
      </c>
      <c r="D130" s="222" t="s">
        <v>208</v>
      </c>
      <c r="E130" s="223" t="s">
        <v>3855</v>
      </c>
      <c r="F130" s="224" t="s">
        <v>4073</v>
      </c>
      <c r="G130" s="225" t="s">
        <v>931</v>
      </c>
      <c r="H130" s="226">
        <v>1</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361</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361</v>
      </c>
      <c r="BM130" s="234" t="s">
        <v>212</v>
      </c>
    </row>
    <row r="131" s="2" customFormat="1">
      <c r="A131" s="39"/>
      <c r="B131" s="40"/>
      <c r="C131" s="41"/>
      <c r="D131" s="236" t="s">
        <v>214</v>
      </c>
      <c r="E131" s="41"/>
      <c r="F131" s="237" t="s">
        <v>4073</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ht="16.5" customHeight="1">
      <c r="A132" s="39"/>
      <c r="B132" s="40"/>
      <c r="C132" s="222" t="s">
        <v>138</v>
      </c>
      <c r="D132" s="222" t="s">
        <v>208</v>
      </c>
      <c r="E132" s="223" t="s">
        <v>3857</v>
      </c>
      <c r="F132" s="224" t="s">
        <v>4074</v>
      </c>
      <c r="G132" s="225" t="s">
        <v>931</v>
      </c>
      <c r="H132" s="226">
        <v>1</v>
      </c>
      <c r="I132" s="227"/>
      <c r="J132" s="228">
        <f>ROUND(I132*H132,2)</f>
        <v>0</v>
      </c>
      <c r="K132" s="229"/>
      <c r="L132" s="45"/>
      <c r="M132" s="230" t="s">
        <v>1</v>
      </c>
      <c r="N132" s="231"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361</v>
      </c>
      <c r="AT132" s="234" t="s">
        <v>208</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361</v>
      </c>
      <c r="BM132" s="234" t="s">
        <v>261</v>
      </c>
    </row>
    <row r="133" s="2" customFormat="1">
      <c r="A133" s="39"/>
      <c r="B133" s="40"/>
      <c r="C133" s="41"/>
      <c r="D133" s="236" t="s">
        <v>214</v>
      </c>
      <c r="E133" s="41"/>
      <c r="F133" s="237" t="s">
        <v>4074</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ht="16.5" customHeight="1">
      <c r="A134" s="39"/>
      <c r="B134" s="40"/>
      <c r="C134" s="222" t="s">
        <v>212</v>
      </c>
      <c r="D134" s="222" t="s">
        <v>208</v>
      </c>
      <c r="E134" s="223" t="s">
        <v>3859</v>
      </c>
      <c r="F134" s="224" t="s">
        <v>4075</v>
      </c>
      <c r="G134" s="225" t="s">
        <v>931</v>
      </c>
      <c r="H134" s="226">
        <v>1</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361</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361</v>
      </c>
      <c r="BM134" s="234" t="s">
        <v>282</v>
      </c>
    </row>
    <row r="135" s="2" customFormat="1">
      <c r="A135" s="39"/>
      <c r="B135" s="40"/>
      <c r="C135" s="41"/>
      <c r="D135" s="236" t="s">
        <v>214</v>
      </c>
      <c r="E135" s="41"/>
      <c r="F135" s="237" t="s">
        <v>4075</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ht="16.5" customHeight="1">
      <c r="A136" s="39"/>
      <c r="B136" s="40"/>
      <c r="C136" s="222" t="s">
        <v>251</v>
      </c>
      <c r="D136" s="222" t="s">
        <v>208</v>
      </c>
      <c r="E136" s="223" t="s">
        <v>3861</v>
      </c>
      <c r="F136" s="224" t="s">
        <v>4076</v>
      </c>
      <c r="G136" s="225" t="s">
        <v>931</v>
      </c>
      <c r="H136" s="226">
        <v>1</v>
      </c>
      <c r="I136" s="227"/>
      <c r="J136" s="228">
        <f>ROUND(I136*H136,2)</f>
        <v>0</v>
      </c>
      <c r="K136" s="229"/>
      <c r="L136" s="45"/>
      <c r="M136" s="230" t="s">
        <v>1</v>
      </c>
      <c r="N136" s="231"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361</v>
      </c>
      <c r="AT136" s="234" t="s">
        <v>208</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361</v>
      </c>
      <c r="BM136" s="234" t="s">
        <v>173</v>
      </c>
    </row>
    <row r="137" s="2" customFormat="1">
      <c r="A137" s="39"/>
      <c r="B137" s="40"/>
      <c r="C137" s="41"/>
      <c r="D137" s="236" t="s">
        <v>214</v>
      </c>
      <c r="E137" s="41"/>
      <c r="F137" s="237" t="s">
        <v>4076</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16.5" customHeight="1">
      <c r="A138" s="39"/>
      <c r="B138" s="40"/>
      <c r="C138" s="222" t="s">
        <v>261</v>
      </c>
      <c r="D138" s="222" t="s">
        <v>208</v>
      </c>
      <c r="E138" s="223" t="s">
        <v>3863</v>
      </c>
      <c r="F138" s="224" t="s">
        <v>4077</v>
      </c>
      <c r="G138" s="225" t="s">
        <v>931</v>
      </c>
      <c r="H138" s="226">
        <v>1</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361</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361</v>
      </c>
      <c r="BM138" s="234" t="s">
        <v>8</v>
      </c>
    </row>
    <row r="139" s="2" customFormat="1">
      <c r="A139" s="39"/>
      <c r="B139" s="40"/>
      <c r="C139" s="41"/>
      <c r="D139" s="236" t="s">
        <v>214</v>
      </c>
      <c r="E139" s="41"/>
      <c r="F139" s="237" t="s">
        <v>4077</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ht="16.5" customHeight="1">
      <c r="A140" s="39"/>
      <c r="B140" s="40"/>
      <c r="C140" s="222" t="s">
        <v>276</v>
      </c>
      <c r="D140" s="222" t="s">
        <v>208</v>
      </c>
      <c r="E140" s="223" t="s">
        <v>3865</v>
      </c>
      <c r="F140" s="224" t="s">
        <v>4078</v>
      </c>
      <c r="G140" s="225" t="s">
        <v>931</v>
      </c>
      <c r="H140" s="226">
        <v>1</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361</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361</v>
      </c>
      <c r="BM140" s="234" t="s">
        <v>345</v>
      </c>
    </row>
    <row r="141" s="2" customFormat="1">
      <c r="A141" s="39"/>
      <c r="B141" s="40"/>
      <c r="C141" s="41"/>
      <c r="D141" s="236" t="s">
        <v>214</v>
      </c>
      <c r="E141" s="41"/>
      <c r="F141" s="237" t="s">
        <v>4078</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ht="16.5" customHeight="1">
      <c r="A142" s="39"/>
      <c r="B142" s="40"/>
      <c r="C142" s="222" t="s">
        <v>282</v>
      </c>
      <c r="D142" s="222" t="s">
        <v>208</v>
      </c>
      <c r="E142" s="223" t="s">
        <v>3867</v>
      </c>
      <c r="F142" s="224" t="s">
        <v>4079</v>
      </c>
      <c r="G142" s="225" t="s">
        <v>931</v>
      </c>
      <c r="H142" s="226">
        <v>1</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361</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361</v>
      </c>
      <c r="BM142" s="234" t="s">
        <v>361</v>
      </c>
    </row>
    <row r="143" s="2" customFormat="1">
      <c r="A143" s="39"/>
      <c r="B143" s="40"/>
      <c r="C143" s="41"/>
      <c r="D143" s="236" t="s">
        <v>214</v>
      </c>
      <c r="E143" s="41"/>
      <c r="F143" s="237" t="s">
        <v>4079</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ht="16.5" customHeight="1">
      <c r="A144" s="39"/>
      <c r="B144" s="40"/>
      <c r="C144" s="222" t="s">
        <v>301</v>
      </c>
      <c r="D144" s="222" t="s">
        <v>208</v>
      </c>
      <c r="E144" s="223" t="s">
        <v>3869</v>
      </c>
      <c r="F144" s="224" t="s">
        <v>4080</v>
      </c>
      <c r="G144" s="225" t="s">
        <v>931</v>
      </c>
      <c r="H144" s="226">
        <v>1</v>
      </c>
      <c r="I144" s="227"/>
      <c r="J144" s="228">
        <f>ROUND(I144*H144,2)</f>
        <v>0</v>
      </c>
      <c r="K144" s="229"/>
      <c r="L144" s="45"/>
      <c r="M144" s="230" t="s">
        <v>1</v>
      </c>
      <c r="N144" s="231"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361</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361</v>
      </c>
      <c r="BM144" s="234" t="s">
        <v>700</v>
      </c>
    </row>
    <row r="145" s="2" customFormat="1">
      <c r="A145" s="39"/>
      <c r="B145" s="40"/>
      <c r="C145" s="41"/>
      <c r="D145" s="236" t="s">
        <v>214</v>
      </c>
      <c r="E145" s="41"/>
      <c r="F145" s="237" t="s">
        <v>4080</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ht="24.15" customHeight="1">
      <c r="A146" s="39"/>
      <c r="B146" s="40"/>
      <c r="C146" s="222" t="s">
        <v>173</v>
      </c>
      <c r="D146" s="222" t="s">
        <v>208</v>
      </c>
      <c r="E146" s="223" t="s">
        <v>3871</v>
      </c>
      <c r="F146" s="224" t="s">
        <v>4081</v>
      </c>
      <c r="G146" s="225" t="s">
        <v>931</v>
      </c>
      <c r="H146" s="226">
        <v>1</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361</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361</v>
      </c>
      <c r="BM146" s="234" t="s">
        <v>712</v>
      </c>
    </row>
    <row r="147" s="2" customFormat="1">
      <c r="A147" s="39"/>
      <c r="B147" s="40"/>
      <c r="C147" s="41"/>
      <c r="D147" s="236" t="s">
        <v>214</v>
      </c>
      <c r="E147" s="41"/>
      <c r="F147" s="237" t="s">
        <v>4081</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ht="66.75" customHeight="1">
      <c r="A148" s="39"/>
      <c r="B148" s="40"/>
      <c r="C148" s="222" t="s">
        <v>176</v>
      </c>
      <c r="D148" s="222" t="s">
        <v>208</v>
      </c>
      <c r="E148" s="223" t="s">
        <v>3873</v>
      </c>
      <c r="F148" s="224" t="s">
        <v>4082</v>
      </c>
      <c r="G148" s="225" t="s">
        <v>931</v>
      </c>
      <c r="H148" s="226">
        <v>1</v>
      </c>
      <c r="I148" s="227"/>
      <c r="J148" s="228">
        <f>ROUND(I148*H148,2)</f>
        <v>0</v>
      </c>
      <c r="K148" s="229"/>
      <c r="L148" s="45"/>
      <c r="M148" s="230" t="s">
        <v>1</v>
      </c>
      <c r="N148" s="231" t="s">
        <v>41</v>
      </c>
      <c r="O148" s="92"/>
      <c r="P148" s="232">
        <f>O148*H148</f>
        <v>0</v>
      </c>
      <c r="Q148" s="232">
        <v>0</v>
      </c>
      <c r="R148" s="232">
        <f>Q148*H148</f>
        <v>0</v>
      </c>
      <c r="S148" s="232">
        <v>0</v>
      </c>
      <c r="T148" s="233">
        <f>S148*H148</f>
        <v>0</v>
      </c>
      <c r="U148" s="39"/>
      <c r="V148" s="39"/>
      <c r="W148" s="39"/>
      <c r="X148" s="39"/>
      <c r="Y148" s="39"/>
      <c r="Z148" s="39"/>
      <c r="AA148" s="39"/>
      <c r="AB148" s="39"/>
      <c r="AC148" s="39"/>
      <c r="AD148" s="39"/>
      <c r="AE148" s="39"/>
      <c r="AR148" s="234" t="s">
        <v>361</v>
      </c>
      <c r="AT148" s="234" t="s">
        <v>208</v>
      </c>
      <c r="AU148" s="234" t="s">
        <v>83</v>
      </c>
      <c r="AY148" s="18" t="s">
        <v>207</v>
      </c>
      <c r="BE148" s="235">
        <f>IF(N148="základní",J148,0)</f>
        <v>0</v>
      </c>
      <c r="BF148" s="235">
        <f>IF(N148="snížená",J148,0)</f>
        <v>0</v>
      </c>
      <c r="BG148" s="235">
        <f>IF(N148="zákl. přenesená",J148,0)</f>
        <v>0</v>
      </c>
      <c r="BH148" s="235">
        <f>IF(N148="sníž. přenesená",J148,0)</f>
        <v>0</v>
      </c>
      <c r="BI148" s="235">
        <f>IF(N148="nulová",J148,0)</f>
        <v>0</v>
      </c>
      <c r="BJ148" s="18" t="s">
        <v>83</v>
      </c>
      <c r="BK148" s="235">
        <f>ROUND(I148*H148,2)</f>
        <v>0</v>
      </c>
      <c r="BL148" s="18" t="s">
        <v>361</v>
      </c>
      <c r="BM148" s="234" t="s">
        <v>720</v>
      </c>
    </row>
    <row r="149" s="2" customFormat="1">
      <c r="A149" s="39"/>
      <c r="B149" s="40"/>
      <c r="C149" s="41"/>
      <c r="D149" s="236" t="s">
        <v>214</v>
      </c>
      <c r="E149" s="41"/>
      <c r="F149" s="237" t="s">
        <v>4083</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214</v>
      </c>
      <c r="AU149" s="18" t="s">
        <v>83</v>
      </c>
    </row>
    <row r="150" s="2" customFormat="1" ht="16.5" customHeight="1">
      <c r="A150" s="39"/>
      <c r="B150" s="40"/>
      <c r="C150" s="222" t="s">
        <v>8</v>
      </c>
      <c r="D150" s="222" t="s">
        <v>208</v>
      </c>
      <c r="E150" s="223" t="s">
        <v>3875</v>
      </c>
      <c r="F150" s="224" t="s">
        <v>4084</v>
      </c>
      <c r="G150" s="225" t="s">
        <v>783</v>
      </c>
      <c r="H150" s="226">
        <v>220</v>
      </c>
      <c r="I150" s="227"/>
      <c r="J150" s="228">
        <f>ROUND(I150*H150,2)</f>
        <v>0</v>
      </c>
      <c r="K150" s="229"/>
      <c r="L150" s="45"/>
      <c r="M150" s="230" t="s">
        <v>1</v>
      </c>
      <c r="N150" s="231" t="s">
        <v>41</v>
      </c>
      <c r="O150" s="92"/>
      <c r="P150" s="232">
        <f>O150*H150</f>
        <v>0</v>
      </c>
      <c r="Q150" s="232">
        <v>0</v>
      </c>
      <c r="R150" s="232">
        <f>Q150*H150</f>
        <v>0</v>
      </c>
      <c r="S150" s="232">
        <v>0</v>
      </c>
      <c r="T150" s="233">
        <f>S150*H150</f>
        <v>0</v>
      </c>
      <c r="U150" s="39"/>
      <c r="V150" s="39"/>
      <c r="W150" s="39"/>
      <c r="X150" s="39"/>
      <c r="Y150" s="39"/>
      <c r="Z150" s="39"/>
      <c r="AA150" s="39"/>
      <c r="AB150" s="39"/>
      <c r="AC150" s="39"/>
      <c r="AD150" s="39"/>
      <c r="AE150" s="39"/>
      <c r="AR150" s="234" t="s">
        <v>361</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361</v>
      </c>
      <c r="BM150" s="234" t="s">
        <v>731</v>
      </c>
    </row>
    <row r="151" s="2" customFormat="1">
      <c r="A151" s="39"/>
      <c r="B151" s="40"/>
      <c r="C151" s="41"/>
      <c r="D151" s="236" t="s">
        <v>214</v>
      </c>
      <c r="E151" s="41"/>
      <c r="F151" s="237" t="s">
        <v>4084</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ht="16.5" customHeight="1">
      <c r="A152" s="39"/>
      <c r="B152" s="40"/>
      <c r="C152" s="222" t="s">
        <v>339</v>
      </c>
      <c r="D152" s="222" t="s">
        <v>208</v>
      </c>
      <c r="E152" s="223" t="s">
        <v>3877</v>
      </c>
      <c r="F152" s="224" t="s">
        <v>4085</v>
      </c>
      <c r="G152" s="225" t="s">
        <v>783</v>
      </c>
      <c r="H152" s="226">
        <v>15</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361</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361</v>
      </c>
      <c r="BM152" s="234" t="s">
        <v>742</v>
      </c>
    </row>
    <row r="153" s="2" customFormat="1">
      <c r="A153" s="39"/>
      <c r="B153" s="40"/>
      <c r="C153" s="41"/>
      <c r="D153" s="236" t="s">
        <v>214</v>
      </c>
      <c r="E153" s="41"/>
      <c r="F153" s="237" t="s">
        <v>4085</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ht="16.5" customHeight="1">
      <c r="A154" s="39"/>
      <c r="B154" s="40"/>
      <c r="C154" s="222" t="s">
        <v>345</v>
      </c>
      <c r="D154" s="222" t="s">
        <v>208</v>
      </c>
      <c r="E154" s="223" t="s">
        <v>3879</v>
      </c>
      <c r="F154" s="224" t="s">
        <v>4086</v>
      </c>
      <c r="G154" s="225" t="s">
        <v>783</v>
      </c>
      <c r="H154" s="226">
        <v>45</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361</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361</v>
      </c>
      <c r="BM154" s="234" t="s">
        <v>751</v>
      </c>
    </row>
    <row r="155" s="2" customFormat="1">
      <c r="A155" s="39"/>
      <c r="B155" s="40"/>
      <c r="C155" s="41"/>
      <c r="D155" s="236" t="s">
        <v>214</v>
      </c>
      <c r="E155" s="41"/>
      <c r="F155" s="237" t="s">
        <v>4086</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ht="16.5" customHeight="1">
      <c r="A156" s="39"/>
      <c r="B156" s="40"/>
      <c r="C156" s="222" t="s">
        <v>351</v>
      </c>
      <c r="D156" s="222" t="s">
        <v>208</v>
      </c>
      <c r="E156" s="223" t="s">
        <v>3881</v>
      </c>
      <c r="F156" s="224" t="s">
        <v>4087</v>
      </c>
      <c r="G156" s="225" t="s">
        <v>783</v>
      </c>
      <c r="H156" s="226">
        <v>320</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763</v>
      </c>
    </row>
    <row r="157" s="2" customFormat="1">
      <c r="A157" s="39"/>
      <c r="B157" s="40"/>
      <c r="C157" s="41"/>
      <c r="D157" s="236" t="s">
        <v>214</v>
      </c>
      <c r="E157" s="41"/>
      <c r="F157" s="237" t="s">
        <v>4087</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ht="16.5" customHeight="1">
      <c r="A158" s="39"/>
      <c r="B158" s="40"/>
      <c r="C158" s="222" t="s">
        <v>361</v>
      </c>
      <c r="D158" s="222" t="s">
        <v>208</v>
      </c>
      <c r="E158" s="223" t="s">
        <v>3884</v>
      </c>
      <c r="F158" s="224" t="s">
        <v>4088</v>
      </c>
      <c r="G158" s="225" t="s">
        <v>783</v>
      </c>
      <c r="H158" s="226">
        <v>480</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774</v>
      </c>
    </row>
    <row r="159" s="2" customFormat="1">
      <c r="A159" s="39"/>
      <c r="B159" s="40"/>
      <c r="C159" s="41"/>
      <c r="D159" s="236" t="s">
        <v>214</v>
      </c>
      <c r="E159" s="41"/>
      <c r="F159" s="237" t="s">
        <v>4088</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ht="16.5" customHeight="1">
      <c r="A160" s="39"/>
      <c r="B160" s="40"/>
      <c r="C160" s="222" t="s">
        <v>371</v>
      </c>
      <c r="D160" s="222" t="s">
        <v>208</v>
      </c>
      <c r="E160" s="223" t="s">
        <v>3887</v>
      </c>
      <c r="F160" s="224" t="s">
        <v>4089</v>
      </c>
      <c r="G160" s="225" t="s">
        <v>783</v>
      </c>
      <c r="H160" s="226">
        <v>45</v>
      </c>
      <c r="I160" s="227"/>
      <c r="J160" s="228">
        <f>ROUND(I160*H160,2)</f>
        <v>0</v>
      </c>
      <c r="K160" s="229"/>
      <c r="L160" s="45"/>
      <c r="M160" s="230" t="s">
        <v>1</v>
      </c>
      <c r="N160" s="231" t="s">
        <v>41</v>
      </c>
      <c r="O160" s="92"/>
      <c r="P160" s="232">
        <f>O160*H160</f>
        <v>0</v>
      </c>
      <c r="Q160" s="232">
        <v>0</v>
      </c>
      <c r="R160" s="232">
        <f>Q160*H160</f>
        <v>0</v>
      </c>
      <c r="S160" s="232">
        <v>0</v>
      </c>
      <c r="T160" s="233">
        <f>S160*H160</f>
        <v>0</v>
      </c>
      <c r="U160" s="39"/>
      <c r="V160" s="39"/>
      <c r="W160" s="39"/>
      <c r="X160" s="39"/>
      <c r="Y160" s="39"/>
      <c r="Z160" s="39"/>
      <c r="AA160" s="39"/>
      <c r="AB160" s="39"/>
      <c r="AC160" s="39"/>
      <c r="AD160" s="39"/>
      <c r="AE160" s="39"/>
      <c r="AR160" s="234" t="s">
        <v>361</v>
      </c>
      <c r="AT160" s="234" t="s">
        <v>208</v>
      </c>
      <c r="AU160" s="234" t="s">
        <v>83</v>
      </c>
      <c r="AY160" s="18" t="s">
        <v>207</v>
      </c>
      <c r="BE160" s="235">
        <f>IF(N160="základní",J160,0)</f>
        <v>0</v>
      </c>
      <c r="BF160" s="235">
        <f>IF(N160="snížená",J160,0)</f>
        <v>0</v>
      </c>
      <c r="BG160" s="235">
        <f>IF(N160="zákl. přenesená",J160,0)</f>
        <v>0</v>
      </c>
      <c r="BH160" s="235">
        <f>IF(N160="sníž. přenesená",J160,0)</f>
        <v>0</v>
      </c>
      <c r="BI160" s="235">
        <f>IF(N160="nulová",J160,0)</f>
        <v>0</v>
      </c>
      <c r="BJ160" s="18" t="s">
        <v>83</v>
      </c>
      <c r="BK160" s="235">
        <f>ROUND(I160*H160,2)</f>
        <v>0</v>
      </c>
      <c r="BL160" s="18" t="s">
        <v>361</v>
      </c>
      <c r="BM160" s="234" t="s">
        <v>788</v>
      </c>
    </row>
    <row r="161" s="2" customFormat="1">
      <c r="A161" s="39"/>
      <c r="B161" s="40"/>
      <c r="C161" s="41"/>
      <c r="D161" s="236" t="s">
        <v>214</v>
      </c>
      <c r="E161" s="41"/>
      <c r="F161" s="237" t="s">
        <v>4089</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214</v>
      </c>
      <c r="AU161" s="18" t="s">
        <v>83</v>
      </c>
    </row>
    <row r="162" s="2" customFormat="1" ht="16.5" customHeight="1">
      <c r="A162" s="39"/>
      <c r="B162" s="40"/>
      <c r="C162" s="222" t="s">
        <v>700</v>
      </c>
      <c r="D162" s="222" t="s">
        <v>208</v>
      </c>
      <c r="E162" s="223" t="s">
        <v>3889</v>
      </c>
      <c r="F162" s="224" t="s">
        <v>4090</v>
      </c>
      <c r="G162" s="225" t="s">
        <v>783</v>
      </c>
      <c r="H162" s="226">
        <v>60</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799</v>
      </c>
    </row>
    <row r="163" s="2" customFormat="1">
      <c r="A163" s="39"/>
      <c r="B163" s="40"/>
      <c r="C163" s="41"/>
      <c r="D163" s="236" t="s">
        <v>214</v>
      </c>
      <c r="E163" s="41"/>
      <c r="F163" s="237" t="s">
        <v>4090</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ht="16.5" customHeight="1">
      <c r="A164" s="39"/>
      <c r="B164" s="40"/>
      <c r="C164" s="222" t="s">
        <v>706</v>
      </c>
      <c r="D164" s="222" t="s">
        <v>208</v>
      </c>
      <c r="E164" s="223" t="s">
        <v>3891</v>
      </c>
      <c r="F164" s="224" t="s">
        <v>4091</v>
      </c>
      <c r="G164" s="225" t="s">
        <v>783</v>
      </c>
      <c r="H164" s="226">
        <v>125</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361</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361</v>
      </c>
      <c r="BM164" s="234" t="s">
        <v>828</v>
      </c>
    </row>
    <row r="165" s="2" customFormat="1">
      <c r="A165" s="39"/>
      <c r="B165" s="40"/>
      <c r="C165" s="41"/>
      <c r="D165" s="236" t="s">
        <v>214</v>
      </c>
      <c r="E165" s="41"/>
      <c r="F165" s="237" t="s">
        <v>4091</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ht="16.5" customHeight="1">
      <c r="A166" s="39"/>
      <c r="B166" s="40"/>
      <c r="C166" s="222" t="s">
        <v>712</v>
      </c>
      <c r="D166" s="222" t="s">
        <v>208</v>
      </c>
      <c r="E166" s="223" t="s">
        <v>3893</v>
      </c>
      <c r="F166" s="224" t="s">
        <v>4092</v>
      </c>
      <c r="G166" s="225" t="s">
        <v>783</v>
      </c>
      <c r="H166" s="226">
        <v>15</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361</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361</v>
      </c>
      <c r="BM166" s="234" t="s">
        <v>840</v>
      </c>
    </row>
    <row r="167" s="2" customFormat="1">
      <c r="A167" s="39"/>
      <c r="B167" s="40"/>
      <c r="C167" s="41"/>
      <c r="D167" s="236" t="s">
        <v>214</v>
      </c>
      <c r="E167" s="41"/>
      <c r="F167" s="237" t="s">
        <v>4092</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ht="16.5" customHeight="1">
      <c r="A168" s="39"/>
      <c r="B168" s="40"/>
      <c r="C168" s="222" t="s">
        <v>7</v>
      </c>
      <c r="D168" s="222" t="s">
        <v>208</v>
      </c>
      <c r="E168" s="223" t="s">
        <v>3895</v>
      </c>
      <c r="F168" s="224" t="s">
        <v>4093</v>
      </c>
      <c r="G168" s="225" t="s">
        <v>783</v>
      </c>
      <c r="H168" s="226">
        <v>1350</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361</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361</v>
      </c>
      <c r="BM168" s="234" t="s">
        <v>852</v>
      </c>
    </row>
    <row r="169" s="2" customFormat="1">
      <c r="A169" s="39"/>
      <c r="B169" s="40"/>
      <c r="C169" s="41"/>
      <c r="D169" s="236" t="s">
        <v>214</v>
      </c>
      <c r="E169" s="41"/>
      <c r="F169" s="237" t="s">
        <v>4093</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ht="16.5" customHeight="1">
      <c r="A170" s="39"/>
      <c r="B170" s="40"/>
      <c r="C170" s="222" t="s">
        <v>720</v>
      </c>
      <c r="D170" s="222" t="s">
        <v>208</v>
      </c>
      <c r="E170" s="223" t="s">
        <v>3897</v>
      </c>
      <c r="F170" s="224" t="s">
        <v>4094</v>
      </c>
      <c r="G170" s="225" t="s">
        <v>783</v>
      </c>
      <c r="H170" s="226">
        <v>350</v>
      </c>
      <c r="I170" s="227"/>
      <c r="J170" s="228">
        <f>ROUND(I170*H170,2)</f>
        <v>0</v>
      </c>
      <c r="K170" s="229"/>
      <c r="L170" s="45"/>
      <c r="M170" s="230" t="s">
        <v>1</v>
      </c>
      <c r="N170" s="231" t="s">
        <v>41</v>
      </c>
      <c r="O170" s="92"/>
      <c r="P170" s="232">
        <f>O170*H170</f>
        <v>0</v>
      </c>
      <c r="Q170" s="232">
        <v>0</v>
      </c>
      <c r="R170" s="232">
        <f>Q170*H170</f>
        <v>0</v>
      </c>
      <c r="S170" s="232">
        <v>0</v>
      </c>
      <c r="T170" s="233">
        <f>S170*H170</f>
        <v>0</v>
      </c>
      <c r="U170" s="39"/>
      <c r="V170" s="39"/>
      <c r="W170" s="39"/>
      <c r="X170" s="39"/>
      <c r="Y170" s="39"/>
      <c r="Z170" s="39"/>
      <c r="AA170" s="39"/>
      <c r="AB170" s="39"/>
      <c r="AC170" s="39"/>
      <c r="AD170" s="39"/>
      <c r="AE170" s="39"/>
      <c r="AR170" s="234" t="s">
        <v>361</v>
      </c>
      <c r="AT170" s="234" t="s">
        <v>208</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361</v>
      </c>
      <c r="BM170" s="234" t="s">
        <v>866</v>
      </c>
    </row>
    <row r="171" s="2" customFormat="1">
      <c r="A171" s="39"/>
      <c r="B171" s="40"/>
      <c r="C171" s="41"/>
      <c r="D171" s="236" t="s">
        <v>214</v>
      </c>
      <c r="E171" s="41"/>
      <c r="F171" s="237" t="s">
        <v>4094</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ht="16.5" customHeight="1">
      <c r="A172" s="39"/>
      <c r="B172" s="40"/>
      <c r="C172" s="222" t="s">
        <v>726</v>
      </c>
      <c r="D172" s="222" t="s">
        <v>208</v>
      </c>
      <c r="E172" s="223" t="s">
        <v>3899</v>
      </c>
      <c r="F172" s="224" t="s">
        <v>4095</v>
      </c>
      <c r="G172" s="225" t="s">
        <v>783</v>
      </c>
      <c r="H172" s="226">
        <v>80</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361</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361</v>
      </c>
      <c r="BM172" s="234" t="s">
        <v>879</v>
      </c>
    </row>
    <row r="173" s="2" customFormat="1">
      <c r="A173" s="39"/>
      <c r="B173" s="40"/>
      <c r="C173" s="41"/>
      <c r="D173" s="236" t="s">
        <v>214</v>
      </c>
      <c r="E173" s="41"/>
      <c r="F173" s="237" t="s">
        <v>4095</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ht="16.5" customHeight="1">
      <c r="A174" s="39"/>
      <c r="B174" s="40"/>
      <c r="C174" s="222" t="s">
        <v>731</v>
      </c>
      <c r="D174" s="222" t="s">
        <v>208</v>
      </c>
      <c r="E174" s="223" t="s">
        <v>3902</v>
      </c>
      <c r="F174" s="224" t="s">
        <v>4096</v>
      </c>
      <c r="G174" s="225" t="s">
        <v>783</v>
      </c>
      <c r="H174" s="226">
        <v>380</v>
      </c>
      <c r="I174" s="227"/>
      <c r="J174" s="228">
        <f>ROUND(I174*H174,2)</f>
        <v>0</v>
      </c>
      <c r="K174" s="229"/>
      <c r="L174" s="45"/>
      <c r="M174" s="230" t="s">
        <v>1</v>
      </c>
      <c r="N174" s="231" t="s">
        <v>41</v>
      </c>
      <c r="O174" s="92"/>
      <c r="P174" s="232">
        <f>O174*H174</f>
        <v>0</v>
      </c>
      <c r="Q174" s="232">
        <v>0</v>
      </c>
      <c r="R174" s="232">
        <f>Q174*H174</f>
        <v>0</v>
      </c>
      <c r="S174" s="232">
        <v>0</v>
      </c>
      <c r="T174" s="233">
        <f>S174*H174</f>
        <v>0</v>
      </c>
      <c r="U174" s="39"/>
      <c r="V174" s="39"/>
      <c r="W174" s="39"/>
      <c r="X174" s="39"/>
      <c r="Y174" s="39"/>
      <c r="Z174" s="39"/>
      <c r="AA174" s="39"/>
      <c r="AB174" s="39"/>
      <c r="AC174" s="39"/>
      <c r="AD174" s="39"/>
      <c r="AE174" s="39"/>
      <c r="AR174" s="234" t="s">
        <v>361</v>
      </c>
      <c r="AT174" s="234" t="s">
        <v>208</v>
      </c>
      <c r="AU174" s="234" t="s">
        <v>83</v>
      </c>
      <c r="AY174" s="18" t="s">
        <v>207</v>
      </c>
      <c r="BE174" s="235">
        <f>IF(N174="základní",J174,0)</f>
        <v>0</v>
      </c>
      <c r="BF174" s="235">
        <f>IF(N174="snížená",J174,0)</f>
        <v>0</v>
      </c>
      <c r="BG174" s="235">
        <f>IF(N174="zákl. přenesená",J174,0)</f>
        <v>0</v>
      </c>
      <c r="BH174" s="235">
        <f>IF(N174="sníž. přenesená",J174,0)</f>
        <v>0</v>
      </c>
      <c r="BI174" s="235">
        <f>IF(N174="nulová",J174,0)</f>
        <v>0</v>
      </c>
      <c r="BJ174" s="18" t="s">
        <v>83</v>
      </c>
      <c r="BK174" s="235">
        <f>ROUND(I174*H174,2)</f>
        <v>0</v>
      </c>
      <c r="BL174" s="18" t="s">
        <v>361</v>
      </c>
      <c r="BM174" s="234" t="s">
        <v>910</v>
      </c>
    </row>
    <row r="175" s="2" customFormat="1">
      <c r="A175" s="39"/>
      <c r="B175" s="40"/>
      <c r="C175" s="41"/>
      <c r="D175" s="236" t="s">
        <v>214</v>
      </c>
      <c r="E175" s="41"/>
      <c r="F175" s="237" t="s">
        <v>4096</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214</v>
      </c>
      <c r="AU175" s="18" t="s">
        <v>83</v>
      </c>
    </row>
    <row r="176" s="2" customFormat="1" ht="16.5" customHeight="1">
      <c r="A176" s="39"/>
      <c r="B176" s="40"/>
      <c r="C176" s="222" t="s">
        <v>737</v>
      </c>
      <c r="D176" s="222" t="s">
        <v>208</v>
      </c>
      <c r="E176" s="223" t="s">
        <v>3904</v>
      </c>
      <c r="F176" s="224" t="s">
        <v>4097</v>
      </c>
      <c r="G176" s="225" t="s">
        <v>783</v>
      </c>
      <c r="H176" s="226">
        <v>25</v>
      </c>
      <c r="I176" s="227"/>
      <c r="J176" s="228">
        <f>ROUND(I176*H176,2)</f>
        <v>0</v>
      </c>
      <c r="K176" s="229"/>
      <c r="L176" s="45"/>
      <c r="M176" s="230" t="s">
        <v>1</v>
      </c>
      <c r="N176" s="231" t="s">
        <v>41</v>
      </c>
      <c r="O176" s="92"/>
      <c r="P176" s="232">
        <f>O176*H176</f>
        <v>0</v>
      </c>
      <c r="Q176" s="232">
        <v>0</v>
      </c>
      <c r="R176" s="232">
        <f>Q176*H176</f>
        <v>0</v>
      </c>
      <c r="S176" s="232">
        <v>0</v>
      </c>
      <c r="T176" s="233">
        <f>S176*H176</f>
        <v>0</v>
      </c>
      <c r="U176" s="39"/>
      <c r="V176" s="39"/>
      <c r="W176" s="39"/>
      <c r="X176" s="39"/>
      <c r="Y176" s="39"/>
      <c r="Z176" s="39"/>
      <c r="AA176" s="39"/>
      <c r="AB176" s="39"/>
      <c r="AC176" s="39"/>
      <c r="AD176" s="39"/>
      <c r="AE176" s="39"/>
      <c r="AR176" s="234" t="s">
        <v>361</v>
      </c>
      <c r="AT176" s="234" t="s">
        <v>208</v>
      </c>
      <c r="AU176" s="234" t="s">
        <v>83</v>
      </c>
      <c r="AY176" s="18" t="s">
        <v>207</v>
      </c>
      <c r="BE176" s="235">
        <f>IF(N176="základní",J176,0)</f>
        <v>0</v>
      </c>
      <c r="BF176" s="235">
        <f>IF(N176="snížená",J176,0)</f>
        <v>0</v>
      </c>
      <c r="BG176" s="235">
        <f>IF(N176="zákl. přenesená",J176,0)</f>
        <v>0</v>
      </c>
      <c r="BH176" s="235">
        <f>IF(N176="sníž. přenesená",J176,0)</f>
        <v>0</v>
      </c>
      <c r="BI176" s="235">
        <f>IF(N176="nulová",J176,0)</f>
        <v>0</v>
      </c>
      <c r="BJ176" s="18" t="s">
        <v>83</v>
      </c>
      <c r="BK176" s="235">
        <f>ROUND(I176*H176,2)</f>
        <v>0</v>
      </c>
      <c r="BL176" s="18" t="s">
        <v>361</v>
      </c>
      <c r="BM176" s="234" t="s">
        <v>923</v>
      </c>
    </row>
    <row r="177" s="2" customFormat="1">
      <c r="A177" s="39"/>
      <c r="B177" s="40"/>
      <c r="C177" s="41"/>
      <c r="D177" s="236" t="s">
        <v>214</v>
      </c>
      <c r="E177" s="41"/>
      <c r="F177" s="237" t="s">
        <v>4097</v>
      </c>
      <c r="G177" s="41"/>
      <c r="H177" s="41"/>
      <c r="I177" s="238"/>
      <c r="J177" s="41"/>
      <c r="K177" s="41"/>
      <c r="L177" s="45"/>
      <c r="M177" s="239"/>
      <c r="N177" s="240"/>
      <c r="O177" s="92"/>
      <c r="P177" s="92"/>
      <c r="Q177" s="92"/>
      <c r="R177" s="92"/>
      <c r="S177" s="92"/>
      <c r="T177" s="93"/>
      <c r="U177" s="39"/>
      <c r="V177" s="39"/>
      <c r="W177" s="39"/>
      <c r="X177" s="39"/>
      <c r="Y177" s="39"/>
      <c r="Z177" s="39"/>
      <c r="AA177" s="39"/>
      <c r="AB177" s="39"/>
      <c r="AC177" s="39"/>
      <c r="AD177" s="39"/>
      <c r="AE177" s="39"/>
      <c r="AT177" s="18" t="s">
        <v>214</v>
      </c>
      <c r="AU177" s="18" t="s">
        <v>83</v>
      </c>
    </row>
    <row r="178" s="2" customFormat="1" ht="16.5" customHeight="1">
      <c r="A178" s="39"/>
      <c r="B178" s="40"/>
      <c r="C178" s="222" t="s">
        <v>742</v>
      </c>
      <c r="D178" s="222" t="s">
        <v>208</v>
      </c>
      <c r="E178" s="223" t="s">
        <v>3907</v>
      </c>
      <c r="F178" s="224" t="s">
        <v>4098</v>
      </c>
      <c r="G178" s="225" t="s">
        <v>783</v>
      </c>
      <c r="H178" s="226">
        <v>15</v>
      </c>
      <c r="I178" s="227"/>
      <c r="J178" s="228">
        <f>ROUND(I178*H178,2)</f>
        <v>0</v>
      </c>
      <c r="K178" s="229"/>
      <c r="L178" s="45"/>
      <c r="M178" s="230" t="s">
        <v>1</v>
      </c>
      <c r="N178" s="231" t="s">
        <v>41</v>
      </c>
      <c r="O178" s="92"/>
      <c r="P178" s="232">
        <f>O178*H178</f>
        <v>0</v>
      </c>
      <c r="Q178" s="232">
        <v>0</v>
      </c>
      <c r="R178" s="232">
        <f>Q178*H178</f>
        <v>0</v>
      </c>
      <c r="S178" s="232">
        <v>0</v>
      </c>
      <c r="T178" s="233">
        <f>S178*H178</f>
        <v>0</v>
      </c>
      <c r="U178" s="39"/>
      <c r="V178" s="39"/>
      <c r="W178" s="39"/>
      <c r="X178" s="39"/>
      <c r="Y178" s="39"/>
      <c r="Z178" s="39"/>
      <c r="AA178" s="39"/>
      <c r="AB178" s="39"/>
      <c r="AC178" s="39"/>
      <c r="AD178" s="39"/>
      <c r="AE178" s="39"/>
      <c r="AR178" s="234" t="s">
        <v>361</v>
      </c>
      <c r="AT178" s="234" t="s">
        <v>208</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361</v>
      </c>
      <c r="BM178" s="234" t="s">
        <v>934</v>
      </c>
    </row>
    <row r="179" s="2" customFormat="1">
      <c r="A179" s="39"/>
      <c r="B179" s="40"/>
      <c r="C179" s="41"/>
      <c r="D179" s="236" t="s">
        <v>214</v>
      </c>
      <c r="E179" s="41"/>
      <c r="F179" s="237" t="s">
        <v>4098</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2" customFormat="1" ht="16.5" customHeight="1">
      <c r="A180" s="39"/>
      <c r="B180" s="40"/>
      <c r="C180" s="222" t="s">
        <v>748</v>
      </c>
      <c r="D180" s="222" t="s">
        <v>208</v>
      </c>
      <c r="E180" s="223" t="s">
        <v>3909</v>
      </c>
      <c r="F180" s="224" t="s">
        <v>4099</v>
      </c>
      <c r="G180" s="225" t="s">
        <v>783</v>
      </c>
      <c r="H180" s="226">
        <v>15</v>
      </c>
      <c r="I180" s="227"/>
      <c r="J180" s="228">
        <f>ROUND(I180*H180,2)</f>
        <v>0</v>
      </c>
      <c r="K180" s="229"/>
      <c r="L180" s="45"/>
      <c r="M180" s="230" t="s">
        <v>1</v>
      </c>
      <c r="N180" s="231" t="s">
        <v>41</v>
      </c>
      <c r="O180" s="92"/>
      <c r="P180" s="232">
        <f>O180*H180</f>
        <v>0</v>
      </c>
      <c r="Q180" s="232">
        <v>0</v>
      </c>
      <c r="R180" s="232">
        <f>Q180*H180</f>
        <v>0</v>
      </c>
      <c r="S180" s="232">
        <v>0</v>
      </c>
      <c r="T180" s="233">
        <f>S180*H180</f>
        <v>0</v>
      </c>
      <c r="U180" s="39"/>
      <c r="V180" s="39"/>
      <c r="W180" s="39"/>
      <c r="X180" s="39"/>
      <c r="Y180" s="39"/>
      <c r="Z180" s="39"/>
      <c r="AA180" s="39"/>
      <c r="AB180" s="39"/>
      <c r="AC180" s="39"/>
      <c r="AD180" s="39"/>
      <c r="AE180" s="39"/>
      <c r="AR180" s="234" t="s">
        <v>361</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361</v>
      </c>
      <c r="BM180" s="234" t="s">
        <v>948</v>
      </c>
    </row>
    <row r="181" s="2" customFormat="1">
      <c r="A181" s="39"/>
      <c r="B181" s="40"/>
      <c r="C181" s="41"/>
      <c r="D181" s="236" t="s">
        <v>214</v>
      </c>
      <c r="E181" s="41"/>
      <c r="F181" s="237" t="s">
        <v>4099</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ht="16.5" customHeight="1">
      <c r="A182" s="39"/>
      <c r="B182" s="40"/>
      <c r="C182" s="222" t="s">
        <v>751</v>
      </c>
      <c r="D182" s="222" t="s">
        <v>208</v>
      </c>
      <c r="E182" s="223" t="s">
        <v>3911</v>
      </c>
      <c r="F182" s="224" t="s">
        <v>4100</v>
      </c>
      <c r="G182" s="225" t="s">
        <v>783</v>
      </c>
      <c r="H182" s="226">
        <v>12</v>
      </c>
      <c r="I182" s="227"/>
      <c r="J182" s="228">
        <f>ROUND(I182*H182,2)</f>
        <v>0</v>
      </c>
      <c r="K182" s="229"/>
      <c r="L182" s="45"/>
      <c r="M182" s="230" t="s">
        <v>1</v>
      </c>
      <c r="N182" s="231" t="s">
        <v>41</v>
      </c>
      <c r="O182" s="92"/>
      <c r="P182" s="232">
        <f>O182*H182</f>
        <v>0</v>
      </c>
      <c r="Q182" s="232">
        <v>0</v>
      </c>
      <c r="R182" s="232">
        <f>Q182*H182</f>
        <v>0</v>
      </c>
      <c r="S182" s="232">
        <v>0</v>
      </c>
      <c r="T182" s="233">
        <f>S182*H182</f>
        <v>0</v>
      </c>
      <c r="U182" s="39"/>
      <c r="V182" s="39"/>
      <c r="W182" s="39"/>
      <c r="X182" s="39"/>
      <c r="Y182" s="39"/>
      <c r="Z182" s="39"/>
      <c r="AA182" s="39"/>
      <c r="AB182" s="39"/>
      <c r="AC182" s="39"/>
      <c r="AD182" s="39"/>
      <c r="AE182" s="39"/>
      <c r="AR182" s="234" t="s">
        <v>361</v>
      </c>
      <c r="AT182" s="234" t="s">
        <v>208</v>
      </c>
      <c r="AU182" s="234" t="s">
        <v>83</v>
      </c>
      <c r="AY182" s="18" t="s">
        <v>207</v>
      </c>
      <c r="BE182" s="235">
        <f>IF(N182="základní",J182,0)</f>
        <v>0</v>
      </c>
      <c r="BF182" s="235">
        <f>IF(N182="snížená",J182,0)</f>
        <v>0</v>
      </c>
      <c r="BG182" s="235">
        <f>IF(N182="zákl. přenesená",J182,0)</f>
        <v>0</v>
      </c>
      <c r="BH182" s="235">
        <f>IF(N182="sníž. přenesená",J182,0)</f>
        <v>0</v>
      </c>
      <c r="BI182" s="235">
        <f>IF(N182="nulová",J182,0)</f>
        <v>0</v>
      </c>
      <c r="BJ182" s="18" t="s">
        <v>83</v>
      </c>
      <c r="BK182" s="235">
        <f>ROUND(I182*H182,2)</f>
        <v>0</v>
      </c>
      <c r="BL182" s="18" t="s">
        <v>361</v>
      </c>
      <c r="BM182" s="234" t="s">
        <v>960</v>
      </c>
    </row>
    <row r="183" s="2" customFormat="1">
      <c r="A183" s="39"/>
      <c r="B183" s="40"/>
      <c r="C183" s="41"/>
      <c r="D183" s="236" t="s">
        <v>214</v>
      </c>
      <c r="E183" s="41"/>
      <c r="F183" s="237" t="s">
        <v>4100</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214</v>
      </c>
      <c r="AU183" s="18" t="s">
        <v>83</v>
      </c>
    </row>
    <row r="184" s="2" customFormat="1" ht="16.5" customHeight="1">
      <c r="A184" s="39"/>
      <c r="B184" s="40"/>
      <c r="C184" s="222" t="s">
        <v>757</v>
      </c>
      <c r="D184" s="222" t="s">
        <v>208</v>
      </c>
      <c r="E184" s="223" t="s">
        <v>3913</v>
      </c>
      <c r="F184" s="224" t="s">
        <v>4101</v>
      </c>
      <c r="G184" s="225" t="s">
        <v>783</v>
      </c>
      <c r="H184" s="226">
        <v>120</v>
      </c>
      <c r="I184" s="227"/>
      <c r="J184" s="228">
        <f>ROUND(I184*H184,2)</f>
        <v>0</v>
      </c>
      <c r="K184" s="229"/>
      <c r="L184" s="45"/>
      <c r="M184" s="230" t="s">
        <v>1</v>
      </c>
      <c r="N184" s="231" t="s">
        <v>41</v>
      </c>
      <c r="O184" s="92"/>
      <c r="P184" s="232">
        <f>O184*H184</f>
        <v>0</v>
      </c>
      <c r="Q184" s="232">
        <v>0</v>
      </c>
      <c r="R184" s="232">
        <f>Q184*H184</f>
        <v>0</v>
      </c>
      <c r="S184" s="232">
        <v>0</v>
      </c>
      <c r="T184" s="233">
        <f>S184*H184</f>
        <v>0</v>
      </c>
      <c r="U184" s="39"/>
      <c r="V184" s="39"/>
      <c r="W184" s="39"/>
      <c r="X184" s="39"/>
      <c r="Y184" s="39"/>
      <c r="Z184" s="39"/>
      <c r="AA184" s="39"/>
      <c r="AB184" s="39"/>
      <c r="AC184" s="39"/>
      <c r="AD184" s="39"/>
      <c r="AE184" s="39"/>
      <c r="AR184" s="234" t="s">
        <v>361</v>
      </c>
      <c r="AT184" s="234" t="s">
        <v>208</v>
      </c>
      <c r="AU184" s="234" t="s">
        <v>83</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361</v>
      </c>
      <c r="BM184" s="234" t="s">
        <v>972</v>
      </c>
    </row>
    <row r="185" s="2" customFormat="1">
      <c r="A185" s="39"/>
      <c r="B185" s="40"/>
      <c r="C185" s="41"/>
      <c r="D185" s="236" t="s">
        <v>214</v>
      </c>
      <c r="E185" s="41"/>
      <c r="F185" s="237" t="s">
        <v>4101</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83</v>
      </c>
    </row>
    <row r="186" s="2" customFormat="1" ht="16.5" customHeight="1">
      <c r="A186" s="39"/>
      <c r="B186" s="40"/>
      <c r="C186" s="222" t="s">
        <v>763</v>
      </c>
      <c r="D186" s="222" t="s">
        <v>208</v>
      </c>
      <c r="E186" s="223" t="s">
        <v>3915</v>
      </c>
      <c r="F186" s="224" t="s">
        <v>4102</v>
      </c>
      <c r="G186" s="225" t="s">
        <v>783</v>
      </c>
      <c r="H186" s="226">
        <v>250</v>
      </c>
      <c r="I186" s="227"/>
      <c r="J186" s="228">
        <f>ROUND(I186*H186,2)</f>
        <v>0</v>
      </c>
      <c r="K186" s="229"/>
      <c r="L186" s="45"/>
      <c r="M186" s="230" t="s">
        <v>1</v>
      </c>
      <c r="N186" s="231" t="s">
        <v>41</v>
      </c>
      <c r="O186" s="92"/>
      <c r="P186" s="232">
        <f>O186*H186</f>
        <v>0</v>
      </c>
      <c r="Q186" s="232">
        <v>0</v>
      </c>
      <c r="R186" s="232">
        <f>Q186*H186</f>
        <v>0</v>
      </c>
      <c r="S186" s="232">
        <v>0</v>
      </c>
      <c r="T186" s="233">
        <f>S186*H186</f>
        <v>0</v>
      </c>
      <c r="U186" s="39"/>
      <c r="V186" s="39"/>
      <c r="W186" s="39"/>
      <c r="X186" s="39"/>
      <c r="Y186" s="39"/>
      <c r="Z186" s="39"/>
      <c r="AA186" s="39"/>
      <c r="AB186" s="39"/>
      <c r="AC186" s="39"/>
      <c r="AD186" s="39"/>
      <c r="AE186" s="39"/>
      <c r="AR186" s="234" t="s">
        <v>361</v>
      </c>
      <c r="AT186" s="234" t="s">
        <v>208</v>
      </c>
      <c r="AU186" s="234" t="s">
        <v>83</v>
      </c>
      <c r="AY186" s="18" t="s">
        <v>207</v>
      </c>
      <c r="BE186" s="235">
        <f>IF(N186="základní",J186,0)</f>
        <v>0</v>
      </c>
      <c r="BF186" s="235">
        <f>IF(N186="snížená",J186,0)</f>
        <v>0</v>
      </c>
      <c r="BG186" s="235">
        <f>IF(N186="zákl. přenesená",J186,0)</f>
        <v>0</v>
      </c>
      <c r="BH186" s="235">
        <f>IF(N186="sníž. přenesená",J186,0)</f>
        <v>0</v>
      </c>
      <c r="BI186" s="235">
        <f>IF(N186="nulová",J186,0)</f>
        <v>0</v>
      </c>
      <c r="BJ186" s="18" t="s">
        <v>83</v>
      </c>
      <c r="BK186" s="235">
        <f>ROUND(I186*H186,2)</f>
        <v>0</v>
      </c>
      <c r="BL186" s="18" t="s">
        <v>361</v>
      </c>
      <c r="BM186" s="234" t="s">
        <v>993</v>
      </c>
    </row>
    <row r="187" s="2" customFormat="1">
      <c r="A187" s="39"/>
      <c r="B187" s="40"/>
      <c r="C187" s="41"/>
      <c r="D187" s="236" t="s">
        <v>214</v>
      </c>
      <c r="E187" s="41"/>
      <c r="F187" s="237" t="s">
        <v>4102</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214</v>
      </c>
      <c r="AU187" s="18" t="s">
        <v>83</v>
      </c>
    </row>
    <row r="188" s="2" customFormat="1" ht="16.5" customHeight="1">
      <c r="A188" s="39"/>
      <c r="B188" s="40"/>
      <c r="C188" s="222" t="s">
        <v>769</v>
      </c>
      <c r="D188" s="222" t="s">
        <v>208</v>
      </c>
      <c r="E188" s="223" t="s">
        <v>3918</v>
      </c>
      <c r="F188" s="224" t="s">
        <v>4103</v>
      </c>
      <c r="G188" s="225" t="s">
        <v>783</v>
      </c>
      <c r="H188" s="226">
        <v>60</v>
      </c>
      <c r="I188" s="227"/>
      <c r="J188" s="228">
        <f>ROUND(I188*H188,2)</f>
        <v>0</v>
      </c>
      <c r="K188" s="229"/>
      <c r="L188" s="45"/>
      <c r="M188" s="230" t="s">
        <v>1</v>
      </c>
      <c r="N188" s="231" t="s">
        <v>41</v>
      </c>
      <c r="O188" s="92"/>
      <c r="P188" s="232">
        <f>O188*H188</f>
        <v>0</v>
      </c>
      <c r="Q188" s="232">
        <v>0</v>
      </c>
      <c r="R188" s="232">
        <f>Q188*H188</f>
        <v>0</v>
      </c>
      <c r="S188" s="232">
        <v>0</v>
      </c>
      <c r="T188" s="233">
        <f>S188*H188</f>
        <v>0</v>
      </c>
      <c r="U188" s="39"/>
      <c r="V188" s="39"/>
      <c r="W188" s="39"/>
      <c r="X188" s="39"/>
      <c r="Y188" s="39"/>
      <c r="Z188" s="39"/>
      <c r="AA188" s="39"/>
      <c r="AB188" s="39"/>
      <c r="AC188" s="39"/>
      <c r="AD188" s="39"/>
      <c r="AE188" s="39"/>
      <c r="AR188" s="234" t="s">
        <v>361</v>
      </c>
      <c r="AT188" s="234" t="s">
        <v>208</v>
      </c>
      <c r="AU188" s="234" t="s">
        <v>83</v>
      </c>
      <c r="AY188" s="18" t="s">
        <v>207</v>
      </c>
      <c r="BE188" s="235">
        <f>IF(N188="základní",J188,0)</f>
        <v>0</v>
      </c>
      <c r="BF188" s="235">
        <f>IF(N188="snížená",J188,0)</f>
        <v>0</v>
      </c>
      <c r="BG188" s="235">
        <f>IF(N188="zákl. přenesená",J188,0)</f>
        <v>0</v>
      </c>
      <c r="BH188" s="235">
        <f>IF(N188="sníž. přenesená",J188,0)</f>
        <v>0</v>
      </c>
      <c r="BI188" s="235">
        <f>IF(N188="nulová",J188,0)</f>
        <v>0</v>
      </c>
      <c r="BJ188" s="18" t="s">
        <v>83</v>
      </c>
      <c r="BK188" s="235">
        <f>ROUND(I188*H188,2)</f>
        <v>0</v>
      </c>
      <c r="BL188" s="18" t="s">
        <v>361</v>
      </c>
      <c r="BM188" s="234" t="s">
        <v>1011</v>
      </c>
    </row>
    <row r="189" s="2" customFormat="1">
      <c r="A189" s="39"/>
      <c r="B189" s="40"/>
      <c r="C189" s="41"/>
      <c r="D189" s="236" t="s">
        <v>214</v>
      </c>
      <c r="E189" s="41"/>
      <c r="F189" s="237" t="s">
        <v>4103</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214</v>
      </c>
      <c r="AU189" s="18" t="s">
        <v>83</v>
      </c>
    </row>
    <row r="190" s="2" customFormat="1" ht="16.5" customHeight="1">
      <c r="A190" s="39"/>
      <c r="B190" s="40"/>
      <c r="C190" s="222" t="s">
        <v>774</v>
      </c>
      <c r="D190" s="222" t="s">
        <v>208</v>
      </c>
      <c r="E190" s="223" t="s">
        <v>3921</v>
      </c>
      <c r="F190" s="224" t="s">
        <v>4104</v>
      </c>
      <c r="G190" s="225" t="s">
        <v>783</v>
      </c>
      <c r="H190" s="226">
        <v>120</v>
      </c>
      <c r="I190" s="227"/>
      <c r="J190" s="228">
        <f>ROUND(I190*H190,2)</f>
        <v>0</v>
      </c>
      <c r="K190" s="229"/>
      <c r="L190" s="45"/>
      <c r="M190" s="230" t="s">
        <v>1</v>
      </c>
      <c r="N190" s="231" t="s">
        <v>41</v>
      </c>
      <c r="O190" s="92"/>
      <c r="P190" s="232">
        <f>O190*H190</f>
        <v>0</v>
      </c>
      <c r="Q190" s="232">
        <v>0</v>
      </c>
      <c r="R190" s="232">
        <f>Q190*H190</f>
        <v>0</v>
      </c>
      <c r="S190" s="232">
        <v>0</v>
      </c>
      <c r="T190" s="233">
        <f>S190*H190</f>
        <v>0</v>
      </c>
      <c r="U190" s="39"/>
      <c r="V190" s="39"/>
      <c r="W190" s="39"/>
      <c r="X190" s="39"/>
      <c r="Y190" s="39"/>
      <c r="Z190" s="39"/>
      <c r="AA190" s="39"/>
      <c r="AB190" s="39"/>
      <c r="AC190" s="39"/>
      <c r="AD190" s="39"/>
      <c r="AE190" s="39"/>
      <c r="AR190" s="234" t="s">
        <v>361</v>
      </c>
      <c r="AT190" s="234" t="s">
        <v>208</v>
      </c>
      <c r="AU190" s="234" t="s">
        <v>83</v>
      </c>
      <c r="AY190" s="18" t="s">
        <v>207</v>
      </c>
      <c r="BE190" s="235">
        <f>IF(N190="základní",J190,0)</f>
        <v>0</v>
      </c>
      <c r="BF190" s="235">
        <f>IF(N190="snížená",J190,0)</f>
        <v>0</v>
      </c>
      <c r="BG190" s="235">
        <f>IF(N190="zákl. přenesená",J190,0)</f>
        <v>0</v>
      </c>
      <c r="BH190" s="235">
        <f>IF(N190="sníž. přenesená",J190,0)</f>
        <v>0</v>
      </c>
      <c r="BI190" s="235">
        <f>IF(N190="nulová",J190,0)</f>
        <v>0</v>
      </c>
      <c r="BJ190" s="18" t="s">
        <v>83</v>
      </c>
      <c r="BK190" s="235">
        <f>ROUND(I190*H190,2)</f>
        <v>0</v>
      </c>
      <c r="BL190" s="18" t="s">
        <v>361</v>
      </c>
      <c r="BM190" s="234" t="s">
        <v>1032</v>
      </c>
    </row>
    <row r="191" s="2" customFormat="1">
      <c r="A191" s="39"/>
      <c r="B191" s="40"/>
      <c r="C191" s="41"/>
      <c r="D191" s="236" t="s">
        <v>214</v>
      </c>
      <c r="E191" s="41"/>
      <c r="F191" s="237" t="s">
        <v>4104</v>
      </c>
      <c r="G191" s="41"/>
      <c r="H191" s="41"/>
      <c r="I191" s="238"/>
      <c r="J191" s="41"/>
      <c r="K191" s="41"/>
      <c r="L191" s="45"/>
      <c r="M191" s="239"/>
      <c r="N191" s="240"/>
      <c r="O191" s="92"/>
      <c r="P191" s="92"/>
      <c r="Q191" s="92"/>
      <c r="R191" s="92"/>
      <c r="S191" s="92"/>
      <c r="T191" s="93"/>
      <c r="U191" s="39"/>
      <c r="V191" s="39"/>
      <c r="W191" s="39"/>
      <c r="X191" s="39"/>
      <c r="Y191" s="39"/>
      <c r="Z191" s="39"/>
      <c r="AA191" s="39"/>
      <c r="AB191" s="39"/>
      <c r="AC191" s="39"/>
      <c r="AD191" s="39"/>
      <c r="AE191" s="39"/>
      <c r="AT191" s="18" t="s">
        <v>214</v>
      </c>
      <c r="AU191" s="18" t="s">
        <v>83</v>
      </c>
    </row>
    <row r="192" s="2" customFormat="1" ht="16.5" customHeight="1">
      <c r="A192" s="39"/>
      <c r="B192" s="40"/>
      <c r="C192" s="222" t="s">
        <v>780</v>
      </c>
      <c r="D192" s="222" t="s">
        <v>208</v>
      </c>
      <c r="E192" s="223" t="s">
        <v>3923</v>
      </c>
      <c r="F192" s="224" t="s">
        <v>4105</v>
      </c>
      <c r="G192" s="225" t="s">
        <v>931</v>
      </c>
      <c r="H192" s="226">
        <v>50</v>
      </c>
      <c r="I192" s="227"/>
      <c r="J192" s="228">
        <f>ROUND(I192*H192,2)</f>
        <v>0</v>
      </c>
      <c r="K192" s="229"/>
      <c r="L192" s="45"/>
      <c r="M192" s="230" t="s">
        <v>1</v>
      </c>
      <c r="N192" s="231" t="s">
        <v>41</v>
      </c>
      <c r="O192" s="92"/>
      <c r="P192" s="232">
        <f>O192*H192</f>
        <v>0</v>
      </c>
      <c r="Q192" s="232">
        <v>0</v>
      </c>
      <c r="R192" s="232">
        <f>Q192*H192</f>
        <v>0</v>
      </c>
      <c r="S192" s="232">
        <v>0</v>
      </c>
      <c r="T192" s="233">
        <f>S192*H192</f>
        <v>0</v>
      </c>
      <c r="U192" s="39"/>
      <c r="V192" s="39"/>
      <c r="W192" s="39"/>
      <c r="X192" s="39"/>
      <c r="Y192" s="39"/>
      <c r="Z192" s="39"/>
      <c r="AA192" s="39"/>
      <c r="AB192" s="39"/>
      <c r="AC192" s="39"/>
      <c r="AD192" s="39"/>
      <c r="AE192" s="39"/>
      <c r="AR192" s="234" t="s">
        <v>361</v>
      </c>
      <c r="AT192" s="234" t="s">
        <v>208</v>
      </c>
      <c r="AU192" s="234" t="s">
        <v>83</v>
      </c>
      <c r="AY192" s="18" t="s">
        <v>207</v>
      </c>
      <c r="BE192" s="235">
        <f>IF(N192="základní",J192,0)</f>
        <v>0</v>
      </c>
      <c r="BF192" s="235">
        <f>IF(N192="snížená",J192,0)</f>
        <v>0</v>
      </c>
      <c r="BG192" s="235">
        <f>IF(N192="zákl. přenesená",J192,0)</f>
        <v>0</v>
      </c>
      <c r="BH192" s="235">
        <f>IF(N192="sníž. přenesená",J192,0)</f>
        <v>0</v>
      </c>
      <c r="BI192" s="235">
        <f>IF(N192="nulová",J192,0)</f>
        <v>0</v>
      </c>
      <c r="BJ192" s="18" t="s">
        <v>83</v>
      </c>
      <c r="BK192" s="235">
        <f>ROUND(I192*H192,2)</f>
        <v>0</v>
      </c>
      <c r="BL192" s="18" t="s">
        <v>361</v>
      </c>
      <c r="BM192" s="234" t="s">
        <v>1047</v>
      </c>
    </row>
    <row r="193" s="2" customFormat="1">
      <c r="A193" s="39"/>
      <c r="B193" s="40"/>
      <c r="C193" s="41"/>
      <c r="D193" s="236" t="s">
        <v>214</v>
      </c>
      <c r="E193" s="41"/>
      <c r="F193" s="237" t="s">
        <v>4105</v>
      </c>
      <c r="G193" s="41"/>
      <c r="H193" s="41"/>
      <c r="I193" s="238"/>
      <c r="J193" s="41"/>
      <c r="K193" s="41"/>
      <c r="L193" s="45"/>
      <c r="M193" s="239"/>
      <c r="N193" s="240"/>
      <c r="O193" s="92"/>
      <c r="P193" s="92"/>
      <c r="Q193" s="92"/>
      <c r="R193" s="92"/>
      <c r="S193" s="92"/>
      <c r="T193" s="93"/>
      <c r="U193" s="39"/>
      <c r="V193" s="39"/>
      <c r="W193" s="39"/>
      <c r="X193" s="39"/>
      <c r="Y193" s="39"/>
      <c r="Z193" s="39"/>
      <c r="AA193" s="39"/>
      <c r="AB193" s="39"/>
      <c r="AC193" s="39"/>
      <c r="AD193" s="39"/>
      <c r="AE193" s="39"/>
      <c r="AT193" s="18" t="s">
        <v>214</v>
      </c>
      <c r="AU193" s="18" t="s">
        <v>83</v>
      </c>
    </row>
    <row r="194" s="2" customFormat="1" ht="16.5" customHeight="1">
      <c r="A194" s="39"/>
      <c r="B194" s="40"/>
      <c r="C194" s="222" t="s">
        <v>788</v>
      </c>
      <c r="D194" s="222" t="s">
        <v>208</v>
      </c>
      <c r="E194" s="223" t="s">
        <v>3925</v>
      </c>
      <c r="F194" s="224" t="s">
        <v>4106</v>
      </c>
      <c r="G194" s="225" t="s">
        <v>783</v>
      </c>
      <c r="H194" s="226">
        <v>345</v>
      </c>
      <c r="I194" s="227"/>
      <c r="J194" s="228">
        <f>ROUND(I194*H194,2)</f>
        <v>0</v>
      </c>
      <c r="K194" s="229"/>
      <c r="L194" s="45"/>
      <c r="M194" s="230" t="s">
        <v>1</v>
      </c>
      <c r="N194" s="231" t="s">
        <v>41</v>
      </c>
      <c r="O194" s="92"/>
      <c r="P194" s="232">
        <f>O194*H194</f>
        <v>0</v>
      </c>
      <c r="Q194" s="232">
        <v>0</v>
      </c>
      <c r="R194" s="232">
        <f>Q194*H194</f>
        <v>0</v>
      </c>
      <c r="S194" s="232">
        <v>0</v>
      </c>
      <c r="T194" s="233">
        <f>S194*H194</f>
        <v>0</v>
      </c>
      <c r="U194" s="39"/>
      <c r="V194" s="39"/>
      <c r="W194" s="39"/>
      <c r="X194" s="39"/>
      <c r="Y194" s="39"/>
      <c r="Z194" s="39"/>
      <c r="AA194" s="39"/>
      <c r="AB194" s="39"/>
      <c r="AC194" s="39"/>
      <c r="AD194" s="39"/>
      <c r="AE194" s="39"/>
      <c r="AR194" s="234" t="s">
        <v>361</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361</v>
      </c>
      <c r="BM194" s="234" t="s">
        <v>1079</v>
      </c>
    </row>
    <row r="195" s="2" customFormat="1">
      <c r="A195" s="39"/>
      <c r="B195" s="40"/>
      <c r="C195" s="41"/>
      <c r="D195" s="236" t="s">
        <v>214</v>
      </c>
      <c r="E195" s="41"/>
      <c r="F195" s="237" t="s">
        <v>4106</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ht="16.5" customHeight="1">
      <c r="A196" s="39"/>
      <c r="B196" s="40"/>
      <c r="C196" s="222" t="s">
        <v>793</v>
      </c>
      <c r="D196" s="222" t="s">
        <v>208</v>
      </c>
      <c r="E196" s="223" t="s">
        <v>3927</v>
      </c>
      <c r="F196" s="224" t="s">
        <v>3878</v>
      </c>
      <c r="G196" s="225" t="s">
        <v>783</v>
      </c>
      <c r="H196" s="226">
        <v>35</v>
      </c>
      <c r="I196" s="227"/>
      <c r="J196" s="228">
        <f>ROUND(I196*H196,2)</f>
        <v>0</v>
      </c>
      <c r="K196" s="229"/>
      <c r="L196" s="45"/>
      <c r="M196" s="230" t="s">
        <v>1</v>
      </c>
      <c r="N196" s="231" t="s">
        <v>41</v>
      </c>
      <c r="O196" s="92"/>
      <c r="P196" s="232">
        <f>O196*H196</f>
        <v>0</v>
      </c>
      <c r="Q196" s="232">
        <v>0</v>
      </c>
      <c r="R196" s="232">
        <f>Q196*H196</f>
        <v>0</v>
      </c>
      <c r="S196" s="232">
        <v>0</v>
      </c>
      <c r="T196" s="233">
        <f>S196*H196</f>
        <v>0</v>
      </c>
      <c r="U196" s="39"/>
      <c r="V196" s="39"/>
      <c r="W196" s="39"/>
      <c r="X196" s="39"/>
      <c r="Y196" s="39"/>
      <c r="Z196" s="39"/>
      <c r="AA196" s="39"/>
      <c r="AB196" s="39"/>
      <c r="AC196" s="39"/>
      <c r="AD196" s="39"/>
      <c r="AE196" s="39"/>
      <c r="AR196" s="234" t="s">
        <v>361</v>
      </c>
      <c r="AT196" s="234" t="s">
        <v>208</v>
      </c>
      <c r="AU196" s="234" t="s">
        <v>83</v>
      </c>
      <c r="AY196" s="18" t="s">
        <v>207</v>
      </c>
      <c r="BE196" s="235">
        <f>IF(N196="základní",J196,0)</f>
        <v>0</v>
      </c>
      <c r="BF196" s="235">
        <f>IF(N196="snížená",J196,0)</f>
        <v>0</v>
      </c>
      <c r="BG196" s="235">
        <f>IF(N196="zákl. přenesená",J196,0)</f>
        <v>0</v>
      </c>
      <c r="BH196" s="235">
        <f>IF(N196="sníž. přenesená",J196,0)</f>
        <v>0</v>
      </c>
      <c r="BI196" s="235">
        <f>IF(N196="nulová",J196,0)</f>
        <v>0</v>
      </c>
      <c r="BJ196" s="18" t="s">
        <v>83</v>
      </c>
      <c r="BK196" s="235">
        <f>ROUND(I196*H196,2)</f>
        <v>0</v>
      </c>
      <c r="BL196" s="18" t="s">
        <v>361</v>
      </c>
      <c r="BM196" s="234" t="s">
        <v>1099</v>
      </c>
    </row>
    <row r="197" s="2" customFormat="1">
      <c r="A197" s="39"/>
      <c r="B197" s="40"/>
      <c r="C197" s="41"/>
      <c r="D197" s="236" t="s">
        <v>214</v>
      </c>
      <c r="E197" s="41"/>
      <c r="F197" s="237" t="s">
        <v>3878</v>
      </c>
      <c r="G197" s="41"/>
      <c r="H197" s="41"/>
      <c r="I197" s="238"/>
      <c r="J197" s="41"/>
      <c r="K197" s="41"/>
      <c r="L197" s="45"/>
      <c r="M197" s="239"/>
      <c r="N197" s="240"/>
      <c r="O197" s="92"/>
      <c r="P197" s="92"/>
      <c r="Q197" s="92"/>
      <c r="R197" s="92"/>
      <c r="S197" s="92"/>
      <c r="T197" s="93"/>
      <c r="U197" s="39"/>
      <c r="V197" s="39"/>
      <c r="W197" s="39"/>
      <c r="X197" s="39"/>
      <c r="Y197" s="39"/>
      <c r="Z197" s="39"/>
      <c r="AA197" s="39"/>
      <c r="AB197" s="39"/>
      <c r="AC197" s="39"/>
      <c r="AD197" s="39"/>
      <c r="AE197" s="39"/>
      <c r="AT197" s="18" t="s">
        <v>214</v>
      </c>
      <c r="AU197" s="18" t="s">
        <v>83</v>
      </c>
    </row>
    <row r="198" s="2" customFormat="1" ht="24.15" customHeight="1">
      <c r="A198" s="39"/>
      <c r="B198" s="40"/>
      <c r="C198" s="222" t="s">
        <v>799</v>
      </c>
      <c r="D198" s="222" t="s">
        <v>208</v>
      </c>
      <c r="E198" s="223" t="s">
        <v>3929</v>
      </c>
      <c r="F198" s="224" t="s">
        <v>4107</v>
      </c>
      <c r="G198" s="225" t="s">
        <v>783</v>
      </c>
      <c r="H198" s="226">
        <v>15</v>
      </c>
      <c r="I198" s="227"/>
      <c r="J198" s="228">
        <f>ROUND(I198*H198,2)</f>
        <v>0</v>
      </c>
      <c r="K198" s="229"/>
      <c r="L198" s="45"/>
      <c r="M198" s="230" t="s">
        <v>1</v>
      </c>
      <c r="N198" s="231" t="s">
        <v>41</v>
      </c>
      <c r="O198" s="92"/>
      <c r="P198" s="232">
        <f>O198*H198</f>
        <v>0</v>
      </c>
      <c r="Q198" s="232">
        <v>0</v>
      </c>
      <c r="R198" s="232">
        <f>Q198*H198</f>
        <v>0</v>
      </c>
      <c r="S198" s="232">
        <v>0</v>
      </c>
      <c r="T198" s="233">
        <f>S198*H198</f>
        <v>0</v>
      </c>
      <c r="U198" s="39"/>
      <c r="V198" s="39"/>
      <c r="W198" s="39"/>
      <c r="X198" s="39"/>
      <c r="Y198" s="39"/>
      <c r="Z198" s="39"/>
      <c r="AA198" s="39"/>
      <c r="AB198" s="39"/>
      <c r="AC198" s="39"/>
      <c r="AD198" s="39"/>
      <c r="AE198" s="39"/>
      <c r="AR198" s="234" t="s">
        <v>361</v>
      </c>
      <c r="AT198" s="234" t="s">
        <v>208</v>
      </c>
      <c r="AU198" s="234" t="s">
        <v>83</v>
      </c>
      <c r="AY198" s="18" t="s">
        <v>207</v>
      </c>
      <c r="BE198" s="235">
        <f>IF(N198="základní",J198,0)</f>
        <v>0</v>
      </c>
      <c r="BF198" s="235">
        <f>IF(N198="snížená",J198,0)</f>
        <v>0</v>
      </c>
      <c r="BG198" s="235">
        <f>IF(N198="zákl. přenesená",J198,0)</f>
        <v>0</v>
      </c>
      <c r="BH198" s="235">
        <f>IF(N198="sníž. přenesená",J198,0)</f>
        <v>0</v>
      </c>
      <c r="BI198" s="235">
        <f>IF(N198="nulová",J198,0)</f>
        <v>0</v>
      </c>
      <c r="BJ198" s="18" t="s">
        <v>83</v>
      </c>
      <c r="BK198" s="235">
        <f>ROUND(I198*H198,2)</f>
        <v>0</v>
      </c>
      <c r="BL198" s="18" t="s">
        <v>361</v>
      </c>
      <c r="BM198" s="234" t="s">
        <v>1111</v>
      </c>
    </row>
    <row r="199" s="2" customFormat="1">
      <c r="A199" s="39"/>
      <c r="B199" s="40"/>
      <c r="C199" s="41"/>
      <c r="D199" s="236" t="s">
        <v>214</v>
      </c>
      <c r="E199" s="41"/>
      <c r="F199" s="237" t="s">
        <v>4107</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214</v>
      </c>
      <c r="AU199" s="18" t="s">
        <v>83</v>
      </c>
    </row>
    <row r="200" s="2" customFormat="1" ht="24.15" customHeight="1">
      <c r="A200" s="39"/>
      <c r="B200" s="40"/>
      <c r="C200" s="222" t="s">
        <v>824</v>
      </c>
      <c r="D200" s="222" t="s">
        <v>208</v>
      </c>
      <c r="E200" s="223" t="s">
        <v>3931</v>
      </c>
      <c r="F200" s="224" t="s">
        <v>3880</v>
      </c>
      <c r="G200" s="225" t="s">
        <v>783</v>
      </c>
      <c r="H200" s="226">
        <v>50</v>
      </c>
      <c r="I200" s="227"/>
      <c r="J200" s="228">
        <f>ROUND(I200*H200,2)</f>
        <v>0</v>
      </c>
      <c r="K200" s="229"/>
      <c r="L200" s="45"/>
      <c r="M200" s="230" t="s">
        <v>1</v>
      </c>
      <c r="N200" s="231" t="s">
        <v>41</v>
      </c>
      <c r="O200" s="92"/>
      <c r="P200" s="232">
        <f>O200*H200</f>
        <v>0</v>
      </c>
      <c r="Q200" s="232">
        <v>0</v>
      </c>
      <c r="R200" s="232">
        <f>Q200*H200</f>
        <v>0</v>
      </c>
      <c r="S200" s="232">
        <v>0</v>
      </c>
      <c r="T200" s="233">
        <f>S200*H200</f>
        <v>0</v>
      </c>
      <c r="U200" s="39"/>
      <c r="V200" s="39"/>
      <c r="W200" s="39"/>
      <c r="X200" s="39"/>
      <c r="Y200" s="39"/>
      <c r="Z200" s="39"/>
      <c r="AA200" s="39"/>
      <c r="AB200" s="39"/>
      <c r="AC200" s="39"/>
      <c r="AD200" s="39"/>
      <c r="AE200" s="39"/>
      <c r="AR200" s="234" t="s">
        <v>361</v>
      </c>
      <c r="AT200" s="234" t="s">
        <v>208</v>
      </c>
      <c r="AU200" s="234" t="s">
        <v>83</v>
      </c>
      <c r="AY200" s="18" t="s">
        <v>207</v>
      </c>
      <c r="BE200" s="235">
        <f>IF(N200="základní",J200,0)</f>
        <v>0</v>
      </c>
      <c r="BF200" s="235">
        <f>IF(N200="snížená",J200,0)</f>
        <v>0</v>
      </c>
      <c r="BG200" s="235">
        <f>IF(N200="zákl. přenesená",J200,0)</f>
        <v>0</v>
      </c>
      <c r="BH200" s="235">
        <f>IF(N200="sníž. přenesená",J200,0)</f>
        <v>0</v>
      </c>
      <c r="BI200" s="235">
        <f>IF(N200="nulová",J200,0)</f>
        <v>0</v>
      </c>
      <c r="BJ200" s="18" t="s">
        <v>83</v>
      </c>
      <c r="BK200" s="235">
        <f>ROUND(I200*H200,2)</f>
        <v>0</v>
      </c>
      <c r="BL200" s="18" t="s">
        <v>361</v>
      </c>
      <c r="BM200" s="234" t="s">
        <v>1119</v>
      </c>
    </row>
    <row r="201" s="2" customFormat="1">
      <c r="A201" s="39"/>
      <c r="B201" s="40"/>
      <c r="C201" s="41"/>
      <c r="D201" s="236" t="s">
        <v>214</v>
      </c>
      <c r="E201" s="41"/>
      <c r="F201" s="237" t="s">
        <v>3880</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214</v>
      </c>
      <c r="AU201" s="18" t="s">
        <v>83</v>
      </c>
    </row>
    <row r="202" s="2" customFormat="1" ht="24.15" customHeight="1">
      <c r="A202" s="39"/>
      <c r="B202" s="40"/>
      <c r="C202" s="222" t="s">
        <v>828</v>
      </c>
      <c r="D202" s="222" t="s">
        <v>208</v>
      </c>
      <c r="E202" s="223" t="s">
        <v>3933</v>
      </c>
      <c r="F202" s="224" t="s">
        <v>4108</v>
      </c>
      <c r="G202" s="225" t="s">
        <v>931</v>
      </c>
      <c r="H202" s="226">
        <v>45</v>
      </c>
      <c r="I202" s="227"/>
      <c r="J202" s="228">
        <f>ROUND(I202*H202,2)</f>
        <v>0</v>
      </c>
      <c r="K202" s="229"/>
      <c r="L202" s="45"/>
      <c r="M202" s="230" t="s">
        <v>1</v>
      </c>
      <c r="N202" s="231" t="s">
        <v>41</v>
      </c>
      <c r="O202" s="92"/>
      <c r="P202" s="232">
        <f>O202*H202</f>
        <v>0</v>
      </c>
      <c r="Q202" s="232">
        <v>0</v>
      </c>
      <c r="R202" s="232">
        <f>Q202*H202</f>
        <v>0</v>
      </c>
      <c r="S202" s="232">
        <v>0</v>
      </c>
      <c r="T202" s="233">
        <f>S202*H202</f>
        <v>0</v>
      </c>
      <c r="U202" s="39"/>
      <c r="V202" s="39"/>
      <c r="W202" s="39"/>
      <c r="X202" s="39"/>
      <c r="Y202" s="39"/>
      <c r="Z202" s="39"/>
      <c r="AA202" s="39"/>
      <c r="AB202" s="39"/>
      <c r="AC202" s="39"/>
      <c r="AD202" s="39"/>
      <c r="AE202" s="39"/>
      <c r="AR202" s="234" t="s">
        <v>361</v>
      </c>
      <c r="AT202" s="234" t="s">
        <v>208</v>
      </c>
      <c r="AU202" s="234" t="s">
        <v>83</v>
      </c>
      <c r="AY202" s="18" t="s">
        <v>207</v>
      </c>
      <c r="BE202" s="235">
        <f>IF(N202="základní",J202,0)</f>
        <v>0</v>
      </c>
      <c r="BF202" s="235">
        <f>IF(N202="snížená",J202,0)</f>
        <v>0</v>
      </c>
      <c r="BG202" s="235">
        <f>IF(N202="zákl. přenesená",J202,0)</f>
        <v>0</v>
      </c>
      <c r="BH202" s="235">
        <f>IF(N202="sníž. přenesená",J202,0)</f>
        <v>0</v>
      </c>
      <c r="BI202" s="235">
        <f>IF(N202="nulová",J202,0)</f>
        <v>0</v>
      </c>
      <c r="BJ202" s="18" t="s">
        <v>83</v>
      </c>
      <c r="BK202" s="235">
        <f>ROUND(I202*H202,2)</f>
        <v>0</v>
      </c>
      <c r="BL202" s="18" t="s">
        <v>361</v>
      </c>
      <c r="BM202" s="234" t="s">
        <v>1127</v>
      </c>
    </row>
    <row r="203" s="2" customFormat="1">
      <c r="A203" s="39"/>
      <c r="B203" s="40"/>
      <c r="C203" s="41"/>
      <c r="D203" s="236" t="s">
        <v>214</v>
      </c>
      <c r="E203" s="41"/>
      <c r="F203" s="237" t="s">
        <v>4108</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214</v>
      </c>
      <c r="AU203" s="18" t="s">
        <v>83</v>
      </c>
    </row>
    <row r="204" s="2" customFormat="1" ht="16.5" customHeight="1">
      <c r="A204" s="39"/>
      <c r="B204" s="40"/>
      <c r="C204" s="222" t="s">
        <v>836</v>
      </c>
      <c r="D204" s="222" t="s">
        <v>208</v>
      </c>
      <c r="E204" s="223" t="s">
        <v>3935</v>
      </c>
      <c r="F204" s="224" t="s">
        <v>4109</v>
      </c>
      <c r="G204" s="225" t="s">
        <v>931</v>
      </c>
      <c r="H204" s="226">
        <v>4</v>
      </c>
      <c r="I204" s="227"/>
      <c r="J204" s="228">
        <f>ROUND(I204*H204,2)</f>
        <v>0</v>
      </c>
      <c r="K204" s="229"/>
      <c r="L204" s="45"/>
      <c r="M204" s="230" t="s">
        <v>1</v>
      </c>
      <c r="N204" s="231" t="s">
        <v>41</v>
      </c>
      <c r="O204" s="92"/>
      <c r="P204" s="232">
        <f>O204*H204</f>
        <v>0</v>
      </c>
      <c r="Q204" s="232">
        <v>0</v>
      </c>
      <c r="R204" s="232">
        <f>Q204*H204</f>
        <v>0</v>
      </c>
      <c r="S204" s="232">
        <v>0</v>
      </c>
      <c r="T204" s="233">
        <f>S204*H204</f>
        <v>0</v>
      </c>
      <c r="U204" s="39"/>
      <c r="V204" s="39"/>
      <c r="W204" s="39"/>
      <c r="X204" s="39"/>
      <c r="Y204" s="39"/>
      <c r="Z204" s="39"/>
      <c r="AA204" s="39"/>
      <c r="AB204" s="39"/>
      <c r="AC204" s="39"/>
      <c r="AD204" s="39"/>
      <c r="AE204" s="39"/>
      <c r="AR204" s="234" t="s">
        <v>361</v>
      </c>
      <c r="AT204" s="234" t="s">
        <v>208</v>
      </c>
      <c r="AU204" s="234" t="s">
        <v>83</v>
      </c>
      <c r="AY204" s="18" t="s">
        <v>207</v>
      </c>
      <c r="BE204" s="235">
        <f>IF(N204="základní",J204,0)</f>
        <v>0</v>
      </c>
      <c r="BF204" s="235">
        <f>IF(N204="snížená",J204,0)</f>
        <v>0</v>
      </c>
      <c r="BG204" s="235">
        <f>IF(N204="zákl. přenesená",J204,0)</f>
        <v>0</v>
      </c>
      <c r="BH204" s="235">
        <f>IF(N204="sníž. přenesená",J204,0)</f>
        <v>0</v>
      </c>
      <c r="BI204" s="235">
        <f>IF(N204="nulová",J204,0)</f>
        <v>0</v>
      </c>
      <c r="BJ204" s="18" t="s">
        <v>83</v>
      </c>
      <c r="BK204" s="235">
        <f>ROUND(I204*H204,2)</f>
        <v>0</v>
      </c>
      <c r="BL204" s="18" t="s">
        <v>361</v>
      </c>
      <c r="BM204" s="234" t="s">
        <v>1137</v>
      </c>
    </row>
    <row r="205" s="2" customFormat="1">
      <c r="A205" s="39"/>
      <c r="B205" s="40"/>
      <c r="C205" s="41"/>
      <c r="D205" s="236" t="s">
        <v>214</v>
      </c>
      <c r="E205" s="41"/>
      <c r="F205" s="237" t="s">
        <v>4109</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214</v>
      </c>
      <c r="AU205" s="18" t="s">
        <v>83</v>
      </c>
    </row>
    <row r="206" s="2" customFormat="1" ht="16.5" customHeight="1">
      <c r="A206" s="39"/>
      <c r="B206" s="40"/>
      <c r="C206" s="222" t="s">
        <v>840</v>
      </c>
      <c r="D206" s="222" t="s">
        <v>208</v>
      </c>
      <c r="E206" s="223" t="s">
        <v>3937</v>
      </c>
      <c r="F206" s="224" t="s">
        <v>4110</v>
      </c>
      <c r="G206" s="225" t="s">
        <v>931</v>
      </c>
      <c r="H206" s="226">
        <v>40</v>
      </c>
      <c r="I206" s="227"/>
      <c r="J206" s="228">
        <f>ROUND(I206*H206,2)</f>
        <v>0</v>
      </c>
      <c r="K206" s="229"/>
      <c r="L206" s="45"/>
      <c r="M206" s="230" t="s">
        <v>1</v>
      </c>
      <c r="N206" s="231" t="s">
        <v>41</v>
      </c>
      <c r="O206" s="92"/>
      <c r="P206" s="232">
        <f>O206*H206</f>
        <v>0</v>
      </c>
      <c r="Q206" s="232">
        <v>0</v>
      </c>
      <c r="R206" s="232">
        <f>Q206*H206</f>
        <v>0</v>
      </c>
      <c r="S206" s="232">
        <v>0</v>
      </c>
      <c r="T206" s="233">
        <f>S206*H206</f>
        <v>0</v>
      </c>
      <c r="U206" s="39"/>
      <c r="V206" s="39"/>
      <c r="W206" s="39"/>
      <c r="X206" s="39"/>
      <c r="Y206" s="39"/>
      <c r="Z206" s="39"/>
      <c r="AA206" s="39"/>
      <c r="AB206" s="39"/>
      <c r="AC206" s="39"/>
      <c r="AD206" s="39"/>
      <c r="AE206" s="39"/>
      <c r="AR206" s="234" t="s">
        <v>361</v>
      </c>
      <c r="AT206" s="234" t="s">
        <v>208</v>
      </c>
      <c r="AU206" s="234" t="s">
        <v>83</v>
      </c>
      <c r="AY206" s="18" t="s">
        <v>207</v>
      </c>
      <c r="BE206" s="235">
        <f>IF(N206="základní",J206,0)</f>
        <v>0</v>
      </c>
      <c r="BF206" s="235">
        <f>IF(N206="snížená",J206,0)</f>
        <v>0</v>
      </c>
      <c r="BG206" s="235">
        <f>IF(N206="zákl. přenesená",J206,0)</f>
        <v>0</v>
      </c>
      <c r="BH206" s="235">
        <f>IF(N206="sníž. přenesená",J206,0)</f>
        <v>0</v>
      </c>
      <c r="BI206" s="235">
        <f>IF(N206="nulová",J206,0)</f>
        <v>0</v>
      </c>
      <c r="BJ206" s="18" t="s">
        <v>83</v>
      </c>
      <c r="BK206" s="235">
        <f>ROUND(I206*H206,2)</f>
        <v>0</v>
      </c>
      <c r="BL206" s="18" t="s">
        <v>361</v>
      </c>
      <c r="BM206" s="234" t="s">
        <v>1149</v>
      </c>
    </row>
    <row r="207" s="2" customFormat="1">
      <c r="A207" s="39"/>
      <c r="B207" s="40"/>
      <c r="C207" s="41"/>
      <c r="D207" s="236" t="s">
        <v>214</v>
      </c>
      <c r="E207" s="41"/>
      <c r="F207" s="237" t="s">
        <v>4110</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214</v>
      </c>
      <c r="AU207" s="18" t="s">
        <v>83</v>
      </c>
    </row>
    <row r="208" s="11" customFormat="1" ht="25.92" customHeight="1">
      <c r="A208" s="11"/>
      <c r="B208" s="208"/>
      <c r="C208" s="209"/>
      <c r="D208" s="210" t="s">
        <v>75</v>
      </c>
      <c r="E208" s="211" t="s">
        <v>1594</v>
      </c>
      <c r="F208" s="211" t="s">
        <v>4111</v>
      </c>
      <c r="G208" s="209"/>
      <c r="H208" s="209"/>
      <c r="I208" s="212"/>
      <c r="J208" s="213">
        <f>BK208</f>
        <v>0</v>
      </c>
      <c r="K208" s="209"/>
      <c r="L208" s="214"/>
      <c r="M208" s="215"/>
      <c r="N208" s="216"/>
      <c r="O208" s="216"/>
      <c r="P208" s="217">
        <f>SUM(P209:P326)</f>
        <v>0</v>
      </c>
      <c r="Q208" s="216"/>
      <c r="R208" s="217">
        <f>SUM(R209:R326)</f>
        <v>0</v>
      </c>
      <c r="S208" s="216"/>
      <c r="T208" s="218">
        <f>SUM(T209:T326)</f>
        <v>0</v>
      </c>
      <c r="U208" s="11"/>
      <c r="V208" s="11"/>
      <c r="W208" s="11"/>
      <c r="X208" s="11"/>
      <c r="Y208" s="11"/>
      <c r="Z208" s="11"/>
      <c r="AA208" s="11"/>
      <c r="AB208" s="11"/>
      <c r="AC208" s="11"/>
      <c r="AD208" s="11"/>
      <c r="AE208" s="11"/>
      <c r="AR208" s="219" t="s">
        <v>83</v>
      </c>
      <c r="AT208" s="220" t="s">
        <v>75</v>
      </c>
      <c r="AU208" s="220" t="s">
        <v>76</v>
      </c>
      <c r="AY208" s="219" t="s">
        <v>207</v>
      </c>
      <c r="BK208" s="221">
        <f>SUM(BK209:BK326)</f>
        <v>0</v>
      </c>
    </row>
    <row r="209" s="2" customFormat="1" ht="24.15" customHeight="1">
      <c r="A209" s="39"/>
      <c r="B209" s="40"/>
      <c r="C209" s="222" t="s">
        <v>846</v>
      </c>
      <c r="D209" s="222" t="s">
        <v>208</v>
      </c>
      <c r="E209" s="223" t="s">
        <v>3939</v>
      </c>
      <c r="F209" s="224" t="s">
        <v>4112</v>
      </c>
      <c r="G209" s="225" t="s">
        <v>931</v>
      </c>
      <c r="H209" s="226">
        <v>11</v>
      </c>
      <c r="I209" s="227"/>
      <c r="J209" s="228">
        <f>ROUND(I209*H209,2)</f>
        <v>0</v>
      </c>
      <c r="K209" s="229"/>
      <c r="L209" s="45"/>
      <c r="M209" s="230" t="s">
        <v>1</v>
      </c>
      <c r="N209" s="231" t="s">
        <v>41</v>
      </c>
      <c r="O209" s="92"/>
      <c r="P209" s="232">
        <f>O209*H209</f>
        <v>0</v>
      </c>
      <c r="Q209" s="232">
        <v>0</v>
      </c>
      <c r="R209" s="232">
        <f>Q209*H209</f>
        <v>0</v>
      </c>
      <c r="S209" s="232">
        <v>0</v>
      </c>
      <c r="T209" s="233">
        <f>S209*H209</f>
        <v>0</v>
      </c>
      <c r="U209" s="39"/>
      <c r="V209" s="39"/>
      <c r="W209" s="39"/>
      <c r="X209" s="39"/>
      <c r="Y209" s="39"/>
      <c r="Z209" s="39"/>
      <c r="AA209" s="39"/>
      <c r="AB209" s="39"/>
      <c r="AC209" s="39"/>
      <c r="AD209" s="39"/>
      <c r="AE209" s="39"/>
      <c r="AR209" s="234" t="s">
        <v>361</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361</v>
      </c>
      <c r="BM209" s="234" t="s">
        <v>1159</v>
      </c>
    </row>
    <row r="210" s="2" customFormat="1">
      <c r="A210" s="39"/>
      <c r="B210" s="40"/>
      <c r="C210" s="41"/>
      <c r="D210" s="236" t="s">
        <v>214</v>
      </c>
      <c r="E210" s="41"/>
      <c r="F210" s="237" t="s">
        <v>4112</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ht="49.05" customHeight="1">
      <c r="A211" s="39"/>
      <c r="B211" s="40"/>
      <c r="C211" s="222" t="s">
        <v>852</v>
      </c>
      <c r="D211" s="222" t="s">
        <v>208</v>
      </c>
      <c r="E211" s="223" t="s">
        <v>3942</v>
      </c>
      <c r="F211" s="224" t="s">
        <v>4113</v>
      </c>
      <c r="G211" s="225" t="s">
        <v>783</v>
      </c>
      <c r="H211" s="226">
        <v>12</v>
      </c>
      <c r="I211" s="227"/>
      <c r="J211" s="228">
        <f>ROUND(I211*H211,2)</f>
        <v>0</v>
      </c>
      <c r="K211" s="229"/>
      <c r="L211" s="45"/>
      <c r="M211" s="230" t="s">
        <v>1</v>
      </c>
      <c r="N211" s="231" t="s">
        <v>41</v>
      </c>
      <c r="O211" s="92"/>
      <c r="P211" s="232">
        <f>O211*H211</f>
        <v>0</v>
      </c>
      <c r="Q211" s="232">
        <v>0</v>
      </c>
      <c r="R211" s="232">
        <f>Q211*H211</f>
        <v>0</v>
      </c>
      <c r="S211" s="232">
        <v>0</v>
      </c>
      <c r="T211" s="233">
        <f>S211*H211</f>
        <v>0</v>
      </c>
      <c r="U211" s="39"/>
      <c r="V211" s="39"/>
      <c r="W211" s="39"/>
      <c r="X211" s="39"/>
      <c r="Y211" s="39"/>
      <c r="Z211" s="39"/>
      <c r="AA211" s="39"/>
      <c r="AB211" s="39"/>
      <c r="AC211" s="39"/>
      <c r="AD211" s="39"/>
      <c r="AE211" s="39"/>
      <c r="AR211" s="234" t="s">
        <v>361</v>
      </c>
      <c r="AT211" s="234" t="s">
        <v>208</v>
      </c>
      <c r="AU211" s="234" t="s">
        <v>83</v>
      </c>
      <c r="AY211" s="18" t="s">
        <v>207</v>
      </c>
      <c r="BE211" s="235">
        <f>IF(N211="základní",J211,0)</f>
        <v>0</v>
      </c>
      <c r="BF211" s="235">
        <f>IF(N211="snížená",J211,0)</f>
        <v>0</v>
      </c>
      <c r="BG211" s="235">
        <f>IF(N211="zákl. přenesená",J211,0)</f>
        <v>0</v>
      </c>
      <c r="BH211" s="235">
        <f>IF(N211="sníž. přenesená",J211,0)</f>
        <v>0</v>
      </c>
      <c r="BI211" s="235">
        <f>IF(N211="nulová",J211,0)</f>
        <v>0</v>
      </c>
      <c r="BJ211" s="18" t="s">
        <v>83</v>
      </c>
      <c r="BK211" s="235">
        <f>ROUND(I211*H211,2)</f>
        <v>0</v>
      </c>
      <c r="BL211" s="18" t="s">
        <v>361</v>
      </c>
      <c r="BM211" s="234" t="s">
        <v>1171</v>
      </c>
    </row>
    <row r="212" s="2" customFormat="1">
      <c r="A212" s="39"/>
      <c r="B212" s="40"/>
      <c r="C212" s="41"/>
      <c r="D212" s="236" t="s">
        <v>214</v>
      </c>
      <c r="E212" s="41"/>
      <c r="F212" s="237" t="s">
        <v>4113</v>
      </c>
      <c r="G212" s="41"/>
      <c r="H212" s="41"/>
      <c r="I212" s="238"/>
      <c r="J212" s="41"/>
      <c r="K212" s="41"/>
      <c r="L212" s="45"/>
      <c r="M212" s="239"/>
      <c r="N212" s="240"/>
      <c r="O212" s="92"/>
      <c r="P212" s="92"/>
      <c r="Q212" s="92"/>
      <c r="R212" s="92"/>
      <c r="S212" s="92"/>
      <c r="T212" s="93"/>
      <c r="U212" s="39"/>
      <c r="V212" s="39"/>
      <c r="W212" s="39"/>
      <c r="X212" s="39"/>
      <c r="Y212" s="39"/>
      <c r="Z212" s="39"/>
      <c r="AA212" s="39"/>
      <c r="AB212" s="39"/>
      <c r="AC212" s="39"/>
      <c r="AD212" s="39"/>
      <c r="AE212" s="39"/>
      <c r="AT212" s="18" t="s">
        <v>214</v>
      </c>
      <c r="AU212" s="18" t="s">
        <v>83</v>
      </c>
    </row>
    <row r="213" s="2" customFormat="1" ht="24.15" customHeight="1">
      <c r="A213" s="39"/>
      <c r="B213" s="40"/>
      <c r="C213" s="222" t="s">
        <v>860</v>
      </c>
      <c r="D213" s="222" t="s">
        <v>208</v>
      </c>
      <c r="E213" s="223" t="s">
        <v>3944</v>
      </c>
      <c r="F213" s="224" t="s">
        <v>4114</v>
      </c>
      <c r="G213" s="225" t="s">
        <v>931</v>
      </c>
      <c r="H213" s="226">
        <v>2</v>
      </c>
      <c r="I213" s="227"/>
      <c r="J213" s="228">
        <f>ROUND(I213*H213,2)</f>
        <v>0</v>
      </c>
      <c r="K213" s="229"/>
      <c r="L213" s="45"/>
      <c r="M213" s="230" t="s">
        <v>1</v>
      </c>
      <c r="N213" s="231" t="s">
        <v>41</v>
      </c>
      <c r="O213" s="92"/>
      <c r="P213" s="232">
        <f>O213*H213</f>
        <v>0</v>
      </c>
      <c r="Q213" s="232">
        <v>0</v>
      </c>
      <c r="R213" s="232">
        <f>Q213*H213</f>
        <v>0</v>
      </c>
      <c r="S213" s="232">
        <v>0</v>
      </c>
      <c r="T213" s="233">
        <f>S213*H213</f>
        <v>0</v>
      </c>
      <c r="U213" s="39"/>
      <c r="V213" s="39"/>
      <c r="W213" s="39"/>
      <c r="X213" s="39"/>
      <c r="Y213" s="39"/>
      <c r="Z213" s="39"/>
      <c r="AA213" s="39"/>
      <c r="AB213" s="39"/>
      <c r="AC213" s="39"/>
      <c r="AD213" s="39"/>
      <c r="AE213" s="39"/>
      <c r="AR213" s="234" t="s">
        <v>361</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361</v>
      </c>
      <c r="BM213" s="234" t="s">
        <v>1179</v>
      </c>
    </row>
    <row r="214" s="2" customFormat="1">
      <c r="A214" s="39"/>
      <c r="B214" s="40"/>
      <c r="C214" s="41"/>
      <c r="D214" s="236" t="s">
        <v>214</v>
      </c>
      <c r="E214" s="41"/>
      <c r="F214" s="237" t="s">
        <v>4114</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ht="49.05" customHeight="1">
      <c r="A215" s="39"/>
      <c r="B215" s="40"/>
      <c r="C215" s="222" t="s">
        <v>866</v>
      </c>
      <c r="D215" s="222" t="s">
        <v>208</v>
      </c>
      <c r="E215" s="223" t="s">
        <v>3946</v>
      </c>
      <c r="F215" s="224" t="s">
        <v>4115</v>
      </c>
      <c r="G215" s="225" t="s">
        <v>783</v>
      </c>
      <c r="H215" s="226">
        <v>3</v>
      </c>
      <c r="I215" s="227"/>
      <c r="J215" s="228">
        <f>ROUND(I215*H215,2)</f>
        <v>0</v>
      </c>
      <c r="K215" s="229"/>
      <c r="L215" s="45"/>
      <c r="M215" s="230" t="s">
        <v>1</v>
      </c>
      <c r="N215" s="231" t="s">
        <v>41</v>
      </c>
      <c r="O215" s="92"/>
      <c r="P215" s="232">
        <f>O215*H215</f>
        <v>0</v>
      </c>
      <c r="Q215" s="232">
        <v>0</v>
      </c>
      <c r="R215" s="232">
        <f>Q215*H215</f>
        <v>0</v>
      </c>
      <c r="S215" s="232">
        <v>0</v>
      </c>
      <c r="T215" s="233">
        <f>S215*H215</f>
        <v>0</v>
      </c>
      <c r="U215" s="39"/>
      <c r="V215" s="39"/>
      <c r="W215" s="39"/>
      <c r="X215" s="39"/>
      <c r="Y215" s="39"/>
      <c r="Z215" s="39"/>
      <c r="AA215" s="39"/>
      <c r="AB215" s="39"/>
      <c r="AC215" s="39"/>
      <c r="AD215" s="39"/>
      <c r="AE215" s="39"/>
      <c r="AR215" s="234" t="s">
        <v>361</v>
      </c>
      <c r="AT215" s="234" t="s">
        <v>208</v>
      </c>
      <c r="AU215" s="234" t="s">
        <v>83</v>
      </c>
      <c r="AY215" s="18" t="s">
        <v>207</v>
      </c>
      <c r="BE215" s="235">
        <f>IF(N215="základní",J215,0)</f>
        <v>0</v>
      </c>
      <c r="BF215" s="235">
        <f>IF(N215="snížená",J215,0)</f>
        <v>0</v>
      </c>
      <c r="BG215" s="235">
        <f>IF(N215="zákl. přenesená",J215,0)</f>
        <v>0</v>
      </c>
      <c r="BH215" s="235">
        <f>IF(N215="sníž. přenesená",J215,0)</f>
        <v>0</v>
      </c>
      <c r="BI215" s="235">
        <f>IF(N215="nulová",J215,0)</f>
        <v>0</v>
      </c>
      <c r="BJ215" s="18" t="s">
        <v>83</v>
      </c>
      <c r="BK215" s="235">
        <f>ROUND(I215*H215,2)</f>
        <v>0</v>
      </c>
      <c r="BL215" s="18" t="s">
        <v>361</v>
      </c>
      <c r="BM215" s="234" t="s">
        <v>1191</v>
      </c>
    </row>
    <row r="216" s="2" customFormat="1">
      <c r="A216" s="39"/>
      <c r="B216" s="40"/>
      <c r="C216" s="41"/>
      <c r="D216" s="236" t="s">
        <v>214</v>
      </c>
      <c r="E216" s="41"/>
      <c r="F216" s="237" t="s">
        <v>4115</v>
      </c>
      <c r="G216" s="41"/>
      <c r="H216" s="41"/>
      <c r="I216" s="238"/>
      <c r="J216" s="41"/>
      <c r="K216" s="41"/>
      <c r="L216" s="45"/>
      <c r="M216" s="239"/>
      <c r="N216" s="240"/>
      <c r="O216" s="92"/>
      <c r="P216" s="92"/>
      <c r="Q216" s="92"/>
      <c r="R216" s="92"/>
      <c r="S216" s="92"/>
      <c r="T216" s="93"/>
      <c r="U216" s="39"/>
      <c r="V216" s="39"/>
      <c r="W216" s="39"/>
      <c r="X216" s="39"/>
      <c r="Y216" s="39"/>
      <c r="Z216" s="39"/>
      <c r="AA216" s="39"/>
      <c r="AB216" s="39"/>
      <c r="AC216" s="39"/>
      <c r="AD216" s="39"/>
      <c r="AE216" s="39"/>
      <c r="AT216" s="18" t="s">
        <v>214</v>
      </c>
      <c r="AU216" s="18" t="s">
        <v>83</v>
      </c>
    </row>
    <row r="217" s="2" customFormat="1" ht="49.05" customHeight="1">
      <c r="A217" s="39"/>
      <c r="B217" s="40"/>
      <c r="C217" s="222" t="s">
        <v>870</v>
      </c>
      <c r="D217" s="222" t="s">
        <v>208</v>
      </c>
      <c r="E217" s="223" t="s">
        <v>3949</v>
      </c>
      <c r="F217" s="224" t="s">
        <v>4116</v>
      </c>
      <c r="G217" s="225" t="s">
        <v>783</v>
      </c>
      <c r="H217" s="226">
        <v>56</v>
      </c>
      <c r="I217" s="227"/>
      <c r="J217" s="228">
        <f>ROUND(I217*H217,2)</f>
        <v>0</v>
      </c>
      <c r="K217" s="229"/>
      <c r="L217" s="45"/>
      <c r="M217" s="230" t="s">
        <v>1</v>
      </c>
      <c r="N217" s="231" t="s">
        <v>41</v>
      </c>
      <c r="O217" s="92"/>
      <c r="P217" s="232">
        <f>O217*H217</f>
        <v>0</v>
      </c>
      <c r="Q217" s="232">
        <v>0</v>
      </c>
      <c r="R217" s="232">
        <f>Q217*H217</f>
        <v>0</v>
      </c>
      <c r="S217" s="232">
        <v>0</v>
      </c>
      <c r="T217" s="233">
        <f>S217*H217</f>
        <v>0</v>
      </c>
      <c r="U217" s="39"/>
      <c r="V217" s="39"/>
      <c r="W217" s="39"/>
      <c r="X217" s="39"/>
      <c r="Y217" s="39"/>
      <c r="Z217" s="39"/>
      <c r="AA217" s="39"/>
      <c r="AB217" s="39"/>
      <c r="AC217" s="39"/>
      <c r="AD217" s="39"/>
      <c r="AE217" s="39"/>
      <c r="AR217" s="234" t="s">
        <v>361</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361</v>
      </c>
      <c r="BM217" s="234" t="s">
        <v>1198</v>
      </c>
    </row>
    <row r="218" s="2" customFormat="1">
      <c r="A218" s="39"/>
      <c r="B218" s="40"/>
      <c r="C218" s="41"/>
      <c r="D218" s="236" t="s">
        <v>214</v>
      </c>
      <c r="E218" s="41"/>
      <c r="F218" s="237" t="s">
        <v>4116</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ht="49.05" customHeight="1">
      <c r="A219" s="39"/>
      <c r="B219" s="40"/>
      <c r="C219" s="222" t="s">
        <v>879</v>
      </c>
      <c r="D219" s="222" t="s">
        <v>208</v>
      </c>
      <c r="E219" s="223" t="s">
        <v>3952</v>
      </c>
      <c r="F219" s="224" t="s">
        <v>4117</v>
      </c>
      <c r="G219" s="225" t="s">
        <v>783</v>
      </c>
      <c r="H219" s="226">
        <v>4.5</v>
      </c>
      <c r="I219" s="227"/>
      <c r="J219" s="228">
        <f>ROUND(I219*H219,2)</f>
        <v>0</v>
      </c>
      <c r="K219" s="229"/>
      <c r="L219" s="45"/>
      <c r="M219" s="230" t="s">
        <v>1</v>
      </c>
      <c r="N219" s="231" t="s">
        <v>41</v>
      </c>
      <c r="O219" s="92"/>
      <c r="P219" s="232">
        <f>O219*H219</f>
        <v>0</v>
      </c>
      <c r="Q219" s="232">
        <v>0</v>
      </c>
      <c r="R219" s="232">
        <f>Q219*H219</f>
        <v>0</v>
      </c>
      <c r="S219" s="232">
        <v>0</v>
      </c>
      <c r="T219" s="233">
        <f>S219*H219</f>
        <v>0</v>
      </c>
      <c r="U219" s="39"/>
      <c r="V219" s="39"/>
      <c r="W219" s="39"/>
      <c r="X219" s="39"/>
      <c r="Y219" s="39"/>
      <c r="Z219" s="39"/>
      <c r="AA219" s="39"/>
      <c r="AB219" s="39"/>
      <c r="AC219" s="39"/>
      <c r="AD219" s="39"/>
      <c r="AE219" s="39"/>
      <c r="AR219" s="234" t="s">
        <v>361</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361</v>
      </c>
      <c r="BM219" s="234" t="s">
        <v>1209</v>
      </c>
    </row>
    <row r="220" s="2" customFormat="1">
      <c r="A220" s="39"/>
      <c r="B220" s="40"/>
      <c r="C220" s="41"/>
      <c r="D220" s="236" t="s">
        <v>214</v>
      </c>
      <c r="E220" s="41"/>
      <c r="F220" s="237" t="s">
        <v>4117</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2" customFormat="1" ht="49.05" customHeight="1">
      <c r="A221" s="39"/>
      <c r="B221" s="40"/>
      <c r="C221" s="222" t="s">
        <v>892</v>
      </c>
      <c r="D221" s="222" t="s">
        <v>208</v>
      </c>
      <c r="E221" s="223" t="s">
        <v>3955</v>
      </c>
      <c r="F221" s="224" t="s">
        <v>4118</v>
      </c>
      <c r="G221" s="225" t="s">
        <v>783</v>
      </c>
      <c r="H221" s="226">
        <v>3</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1225</v>
      </c>
    </row>
    <row r="222" s="2" customFormat="1">
      <c r="A222" s="39"/>
      <c r="B222" s="40"/>
      <c r="C222" s="41"/>
      <c r="D222" s="236" t="s">
        <v>214</v>
      </c>
      <c r="E222" s="41"/>
      <c r="F222" s="237" t="s">
        <v>4118</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55.5" customHeight="1">
      <c r="A223" s="39"/>
      <c r="B223" s="40"/>
      <c r="C223" s="222" t="s">
        <v>910</v>
      </c>
      <c r="D223" s="222" t="s">
        <v>208</v>
      </c>
      <c r="E223" s="223" t="s">
        <v>3958</v>
      </c>
      <c r="F223" s="224" t="s">
        <v>4119</v>
      </c>
      <c r="G223" s="225" t="s">
        <v>783</v>
      </c>
      <c r="H223" s="226">
        <v>9</v>
      </c>
      <c r="I223" s="227"/>
      <c r="J223" s="228">
        <f>ROUND(I223*H223,2)</f>
        <v>0</v>
      </c>
      <c r="K223" s="229"/>
      <c r="L223" s="45"/>
      <c r="M223" s="230" t="s">
        <v>1</v>
      </c>
      <c r="N223" s="231" t="s">
        <v>41</v>
      </c>
      <c r="O223" s="92"/>
      <c r="P223" s="232">
        <f>O223*H223</f>
        <v>0</v>
      </c>
      <c r="Q223" s="232">
        <v>0</v>
      </c>
      <c r="R223" s="232">
        <f>Q223*H223</f>
        <v>0</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1240</v>
      </c>
    </row>
    <row r="224" s="2" customFormat="1">
      <c r="A224" s="39"/>
      <c r="B224" s="40"/>
      <c r="C224" s="41"/>
      <c r="D224" s="236" t="s">
        <v>214</v>
      </c>
      <c r="E224" s="41"/>
      <c r="F224" s="237" t="s">
        <v>4119</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ht="49.05" customHeight="1">
      <c r="A225" s="39"/>
      <c r="B225" s="40"/>
      <c r="C225" s="222" t="s">
        <v>918</v>
      </c>
      <c r="D225" s="222" t="s">
        <v>208</v>
      </c>
      <c r="E225" s="223" t="s">
        <v>3961</v>
      </c>
      <c r="F225" s="224" t="s">
        <v>4120</v>
      </c>
      <c r="G225" s="225" t="s">
        <v>783</v>
      </c>
      <c r="H225" s="226">
        <v>10.5</v>
      </c>
      <c r="I225" s="227"/>
      <c r="J225" s="228">
        <f>ROUND(I225*H225,2)</f>
        <v>0</v>
      </c>
      <c r="K225" s="229"/>
      <c r="L225" s="45"/>
      <c r="M225" s="230" t="s">
        <v>1</v>
      </c>
      <c r="N225" s="231" t="s">
        <v>41</v>
      </c>
      <c r="O225" s="92"/>
      <c r="P225" s="232">
        <f>O225*H225</f>
        <v>0</v>
      </c>
      <c r="Q225" s="232">
        <v>0</v>
      </c>
      <c r="R225" s="232">
        <f>Q225*H225</f>
        <v>0</v>
      </c>
      <c r="S225" s="232">
        <v>0</v>
      </c>
      <c r="T225" s="233">
        <f>S225*H225</f>
        <v>0</v>
      </c>
      <c r="U225" s="39"/>
      <c r="V225" s="39"/>
      <c r="W225" s="39"/>
      <c r="X225" s="39"/>
      <c r="Y225" s="39"/>
      <c r="Z225" s="39"/>
      <c r="AA225" s="39"/>
      <c r="AB225" s="39"/>
      <c r="AC225" s="39"/>
      <c r="AD225" s="39"/>
      <c r="AE225" s="39"/>
      <c r="AR225" s="234" t="s">
        <v>361</v>
      </c>
      <c r="AT225" s="234" t="s">
        <v>208</v>
      </c>
      <c r="AU225" s="234" t="s">
        <v>83</v>
      </c>
      <c r="AY225" s="18" t="s">
        <v>207</v>
      </c>
      <c r="BE225" s="235">
        <f>IF(N225="základní",J225,0)</f>
        <v>0</v>
      </c>
      <c r="BF225" s="235">
        <f>IF(N225="snížená",J225,0)</f>
        <v>0</v>
      </c>
      <c r="BG225" s="235">
        <f>IF(N225="zákl. přenesená",J225,0)</f>
        <v>0</v>
      </c>
      <c r="BH225" s="235">
        <f>IF(N225="sníž. přenesená",J225,0)</f>
        <v>0</v>
      </c>
      <c r="BI225" s="235">
        <f>IF(N225="nulová",J225,0)</f>
        <v>0</v>
      </c>
      <c r="BJ225" s="18" t="s">
        <v>83</v>
      </c>
      <c r="BK225" s="235">
        <f>ROUND(I225*H225,2)</f>
        <v>0</v>
      </c>
      <c r="BL225" s="18" t="s">
        <v>361</v>
      </c>
      <c r="BM225" s="234" t="s">
        <v>1251</v>
      </c>
    </row>
    <row r="226" s="2" customFormat="1">
      <c r="A226" s="39"/>
      <c r="B226" s="40"/>
      <c r="C226" s="41"/>
      <c r="D226" s="236" t="s">
        <v>214</v>
      </c>
      <c r="E226" s="41"/>
      <c r="F226" s="237" t="s">
        <v>4120</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214</v>
      </c>
      <c r="AU226" s="18" t="s">
        <v>83</v>
      </c>
    </row>
    <row r="227" s="2" customFormat="1" ht="44.25" customHeight="1">
      <c r="A227" s="39"/>
      <c r="B227" s="40"/>
      <c r="C227" s="222" t="s">
        <v>923</v>
      </c>
      <c r="D227" s="222" t="s">
        <v>208</v>
      </c>
      <c r="E227" s="223" t="s">
        <v>3964</v>
      </c>
      <c r="F227" s="224" t="s">
        <v>4121</v>
      </c>
      <c r="G227" s="225" t="s">
        <v>783</v>
      </c>
      <c r="H227" s="226">
        <v>23</v>
      </c>
      <c r="I227" s="227"/>
      <c r="J227" s="228">
        <f>ROUND(I227*H227,2)</f>
        <v>0</v>
      </c>
      <c r="K227" s="229"/>
      <c r="L227" s="45"/>
      <c r="M227" s="230" t="s">
        <v>1</v>
      </c>
      <c r="N227" s="231" t="s">
        <v>41</v>
      </c>
      <c r="O227" s="92"/>
      <c r="P227" s="232">
        <f>O227*H227</f>
        <v>0</v>
      </c>
      <c r="Q227" s="232">
        <v>0</v>
      </c>
      <c r="R227" s="232">
        <f>Q227*H227</f>
        <v>0</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1258</v>
      </c>
    </row>
    <row r="228" s="2" customFormat="1">
      <c r="A228" s="39"/>
      <c r="B228" s="40"/>
      <c r="C228" s="41"/>
      <c r="D228" s="236" t="s">
        <v>214</v>
      </c>
      <c r="E228" s="41"/>
      <c r="F228" s="237" t="s">
        <v>4121</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ht="62.7" customHeight="1">
      <c r="A229" s="39"/>
      <c r="B229" s="40"/>
      <c r="C229" s="222" t="s">
        <v>928</v>
      </c>
      <c r="D229" s="222" t="s">
        <v>208</v>
      </c>
      <c r="E229" s="223" t="s">
        <v>3967</v>
      </c>
      <c r="F229" s="224" t="s">
        <v>4122</v>
      </c>
      <c r="G229" s="225" t="s">
        <v>783</v>
      </c>
      <c r="H229" s="226">
        <v>30</v>
      </c>
      <c r="I229" s="227"/>
      <c r="J229" s="228">
        <f>ROUND(I229*H229,2)</f>
        <v>0</v>
      </c>
      <c r="K229" s="229"/>
      <c r="L229" s="45"/>
      <c r="M229" s="230" t="s">
        <v>1</v>
      </c>
      <c r="N229" s="231" t="s">
        <v>41</v>
      </c>
      <c r="O229" s="92"/>
      <c r="P229" s="232">
        <f>O229*H229</f>
        <v>0</v>
      </c>
      <c r="Q229" s="232">
        <v>0</v>
      </c>
      <c r="R229" s="232">
        <f>Q229*H229</f>
        <v>0</v>
      </c>
      <c r="S229" s="232">
        <v>0</v>
      </c>
      <c r="T229" s="233">
        <f>S229*H229</f>
        <v>0</v>
      </c>
      <c r="U229" s="39"/>
      <c r="V229" s="39"/>
      <c r="W229" s="39"/>
      <c r="X229" s="39"/>
      <c r="Y229" s="39"/>
      <c r="Z229" s="39"/>
      <c r="AA229" s="39"/>
      <c r="AB229" s="39"/>
      <c r="AC229" s="39"/>
      <c r="AD229" s="39"/>
      <c r="AE229" s="39"/>
      <c r="AR229" s="234" t="s">
        <v>361</v>
      </c>
      <c r="AT229" s="234" t="s">
        <v>208</v>
      </c>
      <c r="AU229" s="234" t="s">
        <v>83</v>
      </c>
      <c r="AY229" s="18" t="s">
        <v>207</v>
      </c>
      <c r="BE229" s="235">
        <f>IF(N229="základní",J229,0)</f>
        <v>0</v>
      </c>
      <c r="BF229" s="235">
        <f>IF(N229="snížená",J229,0)</f>
        <v>0</v>
      </c>
      <c r="BG229" s="235">
        <f>IF(N229="zákl. přenesená",J229,0)</f>
        <v>0</v>
      </c>
      <c r="BH229" s="235">
        <f>IF(N229="sníž. přenesená",J229,0)</f>
        <v>0</v>
      </c>
      <c r="BI229" s="235">
        <f>IF(N229="nulová",J229,0)</f>
        <v>0</v>
      </c>
      <c r="BJ229" s="18" t="s">
        <v>83</v>
      </c>
      <c r="BK229" s="235">
        <f>ROUND(I229*H229,2)</f>
        <v>0</v>
      </c>
      <c r="BL229" s="18" t="s">
        <v>361</v>
      </c>
      <c r="BM229" s="234" t="s">
        <v>1276</v>
      </c>
    </row>
    <row r="230" s="2" customFormat="1">
      <c r="A230" s="39"/>
      <c r="B230" s="40"/>
      <c r="C230" s="41"/>
      <c r="D230" s="236" t="s">
        <v>214</v>
      </c>
      <c r="E230" s="41"/>
      <c r="F230" s="237" t="s">
        <v>4122</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214</v>
      </c>
      <c r="AU230" s="18" t="s">
        <v>83</v>
      </c>
    </row>
    <row r="231" s="2" customFormat="1" ht="33" customHeight="1">
      <c r="A231" s="39"/>
      <c r="B231" s="40"/>
      <c r="C231" s="222" t="s">
        <v>934</v>
      </c>
      <c r="D231" s="222" t="s">
        <v>208</v>
      </c>
      <c r="E231" s="223" t="s">
        <v>3970</v>
      </c>
      <c r="F231" s="224" t="s">
        <v>4123</v>
      </c>
      <c r="G231" s="225" t="s">
        <v>931</v>
      </c>
      <c r="H231" s="226">
        <v>4</v>
      </c>
      <c r="I231" s="227"/>
      <c r="J231" s="228">
        <f>ROUND(I231*H231,2)</f>
        <v>0</v>
      </c>
      <c r="K231" s="229"/>
      <c r="L231" s="45"/>
      <c r="M231" s="230" t="s">
        <v>1</v>
      </c>
      <c r="N231" s="231" t="s">
        <v>41</v>
      </c>
      <c r="O231" s="92"/>
      <c r="P231" s="232">
        <f>O231*H231</f>
        <v>0</v>
      </c>
      <c r="Q231" s="232">
        <v>0</v>
      </c>
      <c r="R231" s="232">
        <f>Q231*H231</f>
        <v>0</v>
      </c>
      <c r="S231" s="232">
        <v>0</v>
      </c>
      <c r="T231" s="233">
        <f>S231*H231</f>
        <v>0</v>
      </c>
      <c r="U231" s="39"/>
      <c r="V231" s="39"/>
      <c r="W231" s="39"/>
      <c r="X231" s="39"/>
      <c r="Y231" s="39"/>
      <c r="Z231" s="39"/>
      <c r="AA231" s="39"/>
      <c r="AB231" s="39"/>
      <c r="AC231" s="39"/>
      <c r="AD231" s="39"/>
      <c r="AE231" s="39"/>
      <c r="AR231" s="234" t="s">
        <v>361</v>
      </c>
      <c r="AT231" s="234" t="s">
        <v>208</v>
      </c>
      <c r="AU231" s="234" t="s">
        <v>83</v>
      </c>
      <c r="AY231" s="18" t="s">
        <v>207</v>
      </c>
      <c r="BE231" s="235">
        <f>IF(N231="základní",J231,0)</f>
        <v>0</v>
      </c>
      <c r="BF231" s="235">
        <f>IF(N231="snížená",J231,0)</f>
        <v>0</v>
      </c>
      <c r="BG231" s="235">
        <f>IF(N231="zákl. přenesená",J231,0)</f>
        <v>0</v>
      </c>
      <c r="BH231" s="235">
        <f>IF(N231="sníž. přenesená",J231,0)</f>
        <v>0</v>
      </c>
      <c r="BI231" s="235">
        <f>IF(N231="nulová",J231,0)</f>
        <v>0</v>
      </c>
      <c r="BJ231" s="18" t="s">
        <v>83</v>
      </c>
      <c r="BK231" s="235">
        <f>ROUND(I231*H231,2)</f>
        <v>0</v>
      </c>
      <c r="BL231" s="18" t="s">
        <v>361</v>
      </c>
      <c r="BM231" s="234" t="s">
        <v>1290</v>
      </c>
    </row>
    <row r="232" s="2" customFormat="1">
      <c r="A232" s="39"/>
      <c r="B232" s="40"/>
      <c r="C232" s="41"/>
      <c r="D232" s="236" t="s">
        <v>214</v>
      </c>
      <c r="E232" s="41"/>
      <c r="F232" s="237" t="s">
        <v>4123</v>
      </c>
      <c r="G232" s="41"/>
      <c r="H232" s="41"/>
      <c r="I232" s="238"/>
      <c r="J232" s="41"/>
      <c r="K232" s="41"/>
      <c r="L232" s="45"/>
      <c r="M232" s="239"/>
      <c r="N232" s="240"/>
      <c r="O232" s="92"/>
      <c r="P232" s="92"/>
      <c r="Q232" s="92"/>
      <c r="R232" s="92"/>
      <c r="S232" s="92"/>
      <c r="T232" s="93"/>
      <c r="U232" s="39"/>
      <c r="V232" s="39"/>
      <c r="W232" s="39"/>
      <c r="X232" s="39"/>
      <c r="Y232" s="39"/>
      <c r="Z232" s="39"/>
      <c r="AA232" s="39"/>
      <c r="AB232" s="39"/>
      <c r="AC232" s="39"/>
      <c r="AD232" s="39"/>
      <c r="AE232" s="39"/>
      <c r="AT232" s="18" t="s">
        <v>214</v>
      </c>
      <c r="AU232" s="18" t="s">
        <v>83</v>
      </c>
    </row>
    <row r="233" s="2" customFormat="1" ht="55.5" customHeight="1">
      <c r="A233" s="39"/>
      <c r="B233" s="40"/>
      <c r="C233" s="222" t="s">
        <v>941</v>
      </c>
      <c r="D233" s="222" t="s">
        <v>208</v>
      </c>
      <c r="E233" s="223" t="s">
        <v>3973</v>
      </c>
      <c r="F233" s="224" t="s">
        <v>4124</v>
      </c>
      <c r="G233" s="225" t="s">
        <v>783</v>
      </c>
      <c r="H233" s="226">
        <v>10</v>
      </c>
      <c r="I233" s="227"/>
      <c r="J233" s="228">
        <f>ROUND(I233*H233,2)</f>
        <v>0</v>
      </c>
      <c r="K233" s="229"/>
      <c r="L233" s="45"/>
      <c r="M233" s="230" t="s">
        <v>1</v>
      </c>
      <c r="N233" s="231" t="s">
        <v>41</v>
      </c>
      <c r="O233" s="92"/>
      <c r="P233" s="232">
        <f>O233*H233</f>
        <v>0</v>
      </c>
      <c r="Q233" s="232">
        <v>0</v>
      </c>
      <c r="R233" s="232">
        <f>Q233*H233</f>
        <v>0</v>
      </c>
      <c r="S233" s="232">
        <v>0</v>
      </c>
      <c r="T233" s="233">
        <f>S233*H233</f>
        <v>0</v>
      </c>
      <c r="U233" s="39"/>
      <c r="V233" s="39"/>
      <c r="W233" s="39"/>
      <c r="X233" s="39"/>
      <c r="Y233" s="39"/>
      <c r="Z233" s="39"/>
      <c r="AA233" s="39"/>
      <c r="AB233" s="39"/>
      <c r="AC233" s="39"/>
      <c r="AD233" s="39"/>
      <c r="AE233" s="39"/>
      <c r="AR233" s="234" t="s">
        <v>361</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361</v>
      </c>
      <c r="BM233" s="234" t="s">
        <v>1305</v>
      </c>
    </row>
    <row r="234" s="2" customFormat="1">
      <c r="A234" s="39"/>
      <c r="B234" s="40"/>
      <c r="C234" s="41"/>
      <c r="D234" s="236" t="s">
        <v>214</v>
      </c>
      <c r="E234" s="41"/>
      <c r="F234" s="237" t="s">
        <v>4124</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ht="33" customHeight="1">
      <c r="A235" s="39"/>
      <c r="B235" s="40"/>
      <c r="C235" s="222" t="s">
        <v>948</v>
      </c>
      <c r="D235" s="222" t="s">
        <v>208</v>
      </c>
      <c r="E235" s="223" t="s">
        <v>3975</v>
      </c>
      <c r="F235" s="224" t="s">
        <v>4125</v>
      </c>
      <c r="G235" s="225" t="s">
        <v>931</v>
      </c>
      <c r="H235" s="226">
        <v>9</v>
      </c>
      <c r="I235" s="227"/>
      <c r="J235" s="228">
        <f>ROUND(I235*H235,2)</f>
        <v>0</v>
      </c>
      <c r="K235" s="229"/>
      <c r="L235" s="45"/>
      <c r="M235" s="230" t="s">
        <v>1</v>
      </c>
      <c r="N235" s="231" t="s">
        <v>41</v>
      </c>
      <c r="O235" s="92"/>
      <c r="P235" s="232">
        <f>O235*H235</f>
        <v>0</v>
      </c>
      <c r="Q235" s="232">
        <v>0</v>
      </c>
      <c r="R235" s="232">
        <f>Q235*H235</f>
        <v>0</v>
      </c>
      <c r="S235" s="232">
        <v>0</v>
      </c>
      <c r="T235" s="233">
        <f>S235*H235</f>
        <v>0</v>
      </c>
      <c r="U235" s="39"/>
      <c r="V235" s="39"/>
      <c r="W235" s="39"/>
      <c r="X235" s="39"/>
      <c r="Y235" s="39"/>
      <c r="Z235" s="39"/>
      <c r="AA235" s="39"/>
      <c r="AB235" s="39"/>
      <c r="AC235" s="39"/>
      <c r="AD235" s="39"/>
      <c r="AE235" s="39"/>
      <c r="AR235" s="234" t="s">
        <v>361</v>
      </c>
      <c r="AT235" s="234" t="s">
        <v>208</v>
      </c>
      <c r="AU235" s="234" t="s">
        <v>83</v>
      </c>
      <c r="AY235" s="18" t="s">
        <v>207</v>
      </c>
      <c r="BE235" s="235">
        <f>IF(N235="základní",J235,0)</f>
        <v>0</v>
      </c>
      <c r="BF235" s="235">
        <f>IF(N235="snížená",J235,0)</f>
        <v>0</v>
      </c>
      <c r="BG235" s="235">
        <f>IF(N235="zákl. přenesená",J235,0)</f>
        <v>0</v>
      </c>
      <c r="BH235" s="235">
        <f>IF(N235="sníž. přenesená",J235,0)</f>
        <v>0</v>
      </c>
      <c r="BI235" s="235">
        <f>IF(N235="nulová",J235,0)</f>
        <v>0</v>
      </c>
      <c r="BJ235" s="18" t="s">
        <v>83</v>
      </c>
      <c r="BK235" s="235">
        <f>ROUND(I235*H235,2)</f>
        <v>0</v>
      </c>
      <c r="BL235" s="18" t="s">
        <v>361</v>
      </c>
      <c r="BM235" s="234" t="s">
        <v>1322</v>
      </c>
    </row>
    <row r="236" s="2" customFormat="1">
      <c r="A236" s="39"/>
      <c r="B236" s="40"/>
      <c r="C236" s="41"/>
      <c r="D236" s="236" t="s">
        <v>214</v>
      </c>
      <c r="E236" s="41"/>
      <c r="F236" s="237" t="s">
        <v>4125</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214</v>
      </c>
      <c r="AU236" s="18" t="s">
        <v>83</v>
      </c>
    </row>
    <row r="237" s="2" customFormat="1" ht="44.25" customHeight="1">
      <c r="A237" s="39"/>
      <c r="B237" s="40"/>
      <c r="C237" s="222" t="s">
        <v>954</v>
      </c>
      <c r="D237" s="222" t="s">
        <v>208</v>
      </c>
      <c r="E237" s="223" t="s">
        <v>3978</v>
      </c>
      <c r="F237" s="224" t="s">
        <v>4126</v>
      </c>
      <c r="G237" s="225" t="s">
        <v>783</v>
      </c>
      <c r="H237" s="226">
        <v>42</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361</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361</v>
      </c>
      <c r="BM237" s="234" t="s">
        <v>1337</v>
      </c>
    </row>
    <row r="238" s="2" customFormat="1">
      <c r="A238" s="39"/>
      <c r="B238" s="40"/>
      <c r="C238" s="41"/>
      <c r="D238" s="236" t="s">
        <v>214</v>
      </c>
      <c r="E238" s="41"/>
      <c r="F238" s="237" t="s">
        <v>4126</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ht="44.25" customHeight="1">
      <c r="A239" s="39"/>
      <c r="B239" s="40"/>
      <c r="C239" s="222" t="s">
        <v>960</v>
      </c>
      <c r="D239" s="222" t="s">
        <v>208</v>
      </c>
      <c r="E239" s="223" t="s">
        <v>3981</v>
      </c>
      <c r="F239" s="224" t="s">
        <v>4127</v>
      </c>
      <c r="G239" s="225" t="s">
        <v>783</v>
      </c>
      <c r="H239" s="226">
        <v>45.5</v>
      </c>
      <c r="I239" s="227"/>
      <c r="J239" s="228">
        <f>ROUND(I239*H239,2)</f>
        <v>0</v>
      </c>
      <c r="K239" s="229"/>
      <c r="L239" s="45"/>
      <c r="M239" s="230" t="s">
        <v>1</v>
      </c>
      <c r="N239" s="231" t="s">
        <v>41</v>
      </c>
      <c r="O239" s="92"/>
      <c r="P239" s="232">
        <f>O239*H239</f>
        <v>0</v>
      </c>
      <c r="Q239" s="232">
        <v>0</v>
      </c>
      <c r="R239" s="232">
        <f>Q239*H239</f>
        <v>0</v>
      </c>
      <c r="S239" s="232">
        <v>0</v>
      </c>
      <c r="T239" s="233">
        <f>S239*H239</f>
        <v>0</v>
      </c>
      <c r="U239" s="39"/>
      <c r="V239" s="39"/>
      <c r="W239" s="39"/>
      <c r="X239" s="39"/>
      <c r="Y239" s="39"/>
      <c r="Z239" s="39"/>
      <c r="AA239" s="39"/>
      <c r="AB239" s="39"/>
      <c r="AC239" s="39"/>
      <c r="AD239" s="39"/>
      <c r="AE239" s="39"/>
      <c r="AR239" s="234" t="s">
        <v>361</v>
      </c>
      <c r="AT239" s="234" t="s">
        <v>208</v>
      </c>
      <c r="AU239" s="234" t="s">
        <v>83</v>
      </c>
      <c r="AY239" s="18" t="s">
        <v>207</v>
      </c>
      <c r="BE239" s="235">
        <f>IF(N239="základní",J239,0)</f>
        <v>0</v>
      </c>
      <c r="BF239" s="235">
        <f>IF(N239="snížená",J239,0)</f>
        <v>0</v>
      </c>
      <c r="BG239" s="235">
        <f>IF(N239="zákl. přenesená",J239,0)</f>
        <v>0</v>
      </c>
      <c r="BH239" s="235">
        <f>IF(N239="sníž. přenesená",J239,0)</f>
        <v>0</v>
      </c>
      <c r="BI239" s="235">
        <f>IF(N239="nulová",J239,0)</f>
        <v>0</v>
      </c>
      <c r="BJ239" s="18" t="s">
        <v>83</v>
      </c>
      <c r="BK239" s="235">
        <f>ROUND(I239*H239,2)</f>
        <v>0</v>
      </c>
      <c r="BL239" s="18" t="s">
        <v>361</v>
      </c>
      <c r="BM239" s="234" t="s">
        <v>1350</v>
      </c>
    </row>
    <row r="240" s="2" customFormat="1">
      <c r="A240" s="39"/>
      <c r="B240" s="40"/>
      <c r="C240" s="41"/>
      <c r="D240" s="236" t="s">
        <v>214</v>
      </c>
      <c r="E240" s="41"/>
      <c r="F240" s="237" t="s">
        <v>4127</v>
      </c>
      <c r="G240" s="41"/>
      <c r="H240" s="41"/>
      <c r="I240" s="238"/>
      <c r="J240" s="41"/>
      <c r="K240" s="41"/>
      <c r="L240" s="45"/>
      <c r="M240" s="239"/>
      <c r="N240" s="240"/>
      <c r="O240" s="92"/>
      <c r="P240" s="92"/>
      <c r="Q240" s="92"/>
      <c r="R240" s="92"/>
      <c r="S240" s="92"/>
      <c r="T240" s="93"/>
      <c r="U240" s="39"/>
      <c r="V240" s="39"/>
      <c r="W240" s="39"/>
      <c r="X240" s="39"/>
      <c r="Y240" s="39"/>
      <c r="Z240" s="39"/>
      <c r="AA240" s="39"/>
      <c r="AB240" s="39"/>
      <c r="AC240" s="39"/>
      <c r="AD240" s="39"/>
      <c r="AE240" s="39"/>
      <c r="AT240" s="18" t="s">
        <v>214</v>
      </c>
      <c r="AU240" s="18" t="s">
        <v>83</v>
      </c>
    </row>
    <row r="241" s="2" customFormat="1" ht="44.25" customHeight="1">
      <c r="A241" s="39"/>
      <c r="B241" s="40"/>
      <c r="C241" s="222" t="s">
        <v>966</v>
      </c>
      <c r="D241" s="222" t="s">
        <v>208</v>
      </c>
      <c r="E241" s="223" t="s">
        <v>3983</v>
      </c>
      <c r="F241" s="224" t="s">
        <v>4128</v>
      </c>
      <c r="G241" s="225" t="s">
        <v>783</v>
      </c>
      <c r="H241" s="226">
        <v>1</v>
      </c>
      <c r="I241" s="227"/>
      <c r="J241" s="228">
        <f>ROUND(I241*H241,2)</f>
        <v>0</v>
      </c>
      <c r="K241" s="229"/>
      <c r="L241" s="45"/>
      <c r="M241" s="230" t="s">
        <v>1</v>
      </c>
      <c r="N241" s="231" t="s">
        <v>41</v>
      </c>
      <c r="O241" s="92"/>
      <c r="P241" s="232">
        <f>O241*H241</f>
        <v>0</v>
      </c>
      <c r="Q241" s="232">
        <v>0</v>
      </c>
      <c r="R241" s="232">
        <f>Q241*H241</f>
        <v>0</v>
      </c>
      <c r="S241" s="232">
        <v>0</v>
      </c>
      <c r="T241" s="233">
        <f>S241*H241</f>
        <v>0</v>
      </c>
      <c r="U241" s="39"/>
      <c r="V241" s="39"/>
      <c r="W241" s="39"/>
      <c r="X241" s="39"/>
      <c r="Y241" s="39"/>
      <c r="Z241" s="39"/>
      <c r="AA241" s="39"/>
      <c r="AB241" s="39"/>
      <c r="AC241" s="39"/>
      <c r="AD241" s="39"/>
      <c r="AE241" s="39"/>
      <c r="AR241" s="234" t="s">
        <v>361</v>
      </c>
      <c r="AT241" s="234" t="s">
        <v>208</v>
      </c>
      <c r="AU241" s="234" t="s">
        <v>83</v>
      </c>
      <c r="AY241" s="18" t="s">
        <v>207</v>
      </c>
      <c r="BE241" s="235">
        <f>IF(N241="základní",J241,0)</f>
        <v>0</v>
      </c>
      <c r="BF241" s="235">
        <f>IF(N241="snížená",J241,0)</f>
        <v>0</v>
      </c>
      <c r="BG241" s="235">
        <f>IF(N241="zákl. přenesená",J241,0)</f>
        <v>0</v>
      </c>
      <c r="BH241" s="235">
        <f>IF(N241="sníž. přenesená",J241,0)</f>
        <v>0</v>
      </c>
      <c r="BI241" s="235">
        <f>IF(N241="nulová",J241,0)</f>
        <v>0</v>
      </c>
      <c r="BJ241" s="18" t="s">
        <v>83</v>
      </c>
      <c r="BK241" s="235">
        <f>ROUND(I241*H241,2)</f>
        <v>0</v>
      </c>
      <c r="BL241" s="18" t="s">
        <v>361</v>
      </c>
      <c r="BM241" s="234" t="s">
        <v>1359</v>
      </c>
    </row>
    <row r="242" s="2" customFormat="1">
      <c r="A242" s="39"/>
      <c r="B242" s="40"/>
      <c r="C242" s="41"/>
      <c r="D242" s="236" t="s">
        <v>214</v>
      </c>
      <c r="E242" s="41"/>
      <c r="F242" s="237" t="s">
        <v>4128</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214</v>
      </c>
      <c r="AU242" s="18" t="s">
        <v>83</v>
      </c>
    </row>
    <row r="243" s="2" customFormat="1" ht="44.25" customHeight="1">
      <c r="A243" s="39"/>
      <c r="B243" s="40"/>
      <c r="C243" s="222" t="s">
        <v>972</v>
      </c>
      <c r="D243" s="222" t="s">
        <v>208</v>
      </c>
      <c r="E243" s="223" t="s">
        <v>3985</v>
      </c>
      <c r="F243" s="224" t="s">
        <v>4129</v>
      </c>
      <c r="G243" s="225" t="s">
        <v>783</v>
      </c>
      <c r="H243" s="226">
        <v>36</v>
      </c>
      <c r="I243" s="227"/>
      <c r="J243" s="228">
        <f>ROUND(I243*H243,2)</f>
        <v>0</v>
      </c>
      <c r="K243" s="229"/>
      <c r="L243" s="45"/>
      <c r="M243" s="230" t="s">
        <v>1</v>
      </c>
      <c r="N243" s="231" t="s">
        <v>41</v>
      </c>
      <c r="O243" s="92"/>
      <c r="P243" s="232">
        <f>O243*H243</f>
        <v>0</v>
      </c>
      <c r="Q243" s="232">
        <v>0</v>
      </c>
      <c r="R243" s="232">
        <f>Q243*H243</f>
        <v>0</v>
      </c>
      <c r="S243" s="232">
        <v>0</v>
      </c>
      <c r="T243" s="233">
        <f>S243*H243</f>
        <v>0</v>
      </c>
      <c r="U243" s="39"/>
      <c r="V243" s="39"/>
      <c r="W243" s="39"/>
      <c r="X243" s="39"/>
      <c r="Y243" s="39"/>
      <c r="Z243" s="39"/>
      <c r="AA243" s="39"/>
      <c r="AB243" s="39"/>
      <c r="AC243" s="39"/>
      <c r="AD243" s="39"/>
      <c r="AE243" s="39"/>
      <c r="AR243" s="234" t="s">
        <v>361</v>
      </c>
      <c r="AT243" s="234" t="s">
        <v>208</v>
      </c>
      <c r="AU243" s="234" t="s">
        <v>83</v>
      </c>
      <c r="AY243" s="18" t="s">
        <v>207</v>
      </c>
      <c r="BE243" s="235">
        <f>IF(N243="základní",J243,0)</f>
        <v>0</v>
      </c>
      <c r="BF243" s="235">
        <f>IF(N243="snížená",J243,0)</f>
        <v>0</v>
      </c>
      <c r="BG243" s="235">
        <f>IF(N243="zákl. přenesená",J243,0)</f>
        <v>0</v>
      </c>
      <c r="BH243" s="235">
        <f>IF(N243="sníž. přenesená",J243,0)</f>
        <v>0</v>
      </c>
      <c r="BI243" s="235">
        <f>IF(N243="nulová",J243,0)</f>
        <v>0</v>
      </c>
      <c r="BJ243" s="18" t="s">
        <v>83</v>
      </c>
      <c r="BK243" s="235">
        <f>ROUND(I243*H243,2)</f>
        <v>0</v>
      </c>
      <c r="BL243" s="18" t="s">
        <v>361</v>
      </c>
      <c r="BM243" s="234" t="s">
        <v>1367</v>
      </c>
    </row>
    <row r="244" s="2" customFormat="1">
      <c r="A244" s="39"/>
      <c r="B244" s="40"/>
      <c r="C244" s="41"/>
      <c r="D244" s="236" t="s">
        <v>214</v>
      </c>
      <c r="E244" s="41"/>
      <c r="F244" s="237" t="s">
        <v>4129</v>
      </c>
      <c r="G244" s="41"/>
      <c r="H244" s="41"/>
      <c r="I244" s="238"/>
      <c r="J244" s="41"/>
      <c r="K244" s="41"/>
      <c r="L244" s="45"/>
      <c r="M244" s="239"/>
      <c r="N244" s="240"/>
      <c r="O244" s="92"/>
      <c r="P244" s="92"/>
      <c r="Q244" s="92"/>
      <c r="R244" s="92"/>
      <c r="S244" s="92"/>
      <c r="T244" s="93"/>
      <c r="U244" s="39"/>
      <c r="V244" s="39"/>
      <c r="W244" s="39"/>
      <c r="X244" s="39"/>
      <c r="Y244" s="39"/>
      <c r="Z244" s="39"/>
      <c r="AA244" s="39"/>
      <c r="AB244" s="39"/>
      <c r="AC244" s="39"/>
      <c r="AD244" s="39"/>
      <c r="AE244" s="39"/>
      <c r="AT244" s="18" t="s">
        <v>214</v>
      </c>
      <c r="AU244" s="18" t="s">
        <v>83</v>
      </c>
    </row>
    <row r="245" s="2" customFormat="1" ht="44.25" customHeight="1">
      <c r="A245" s="39"/>
      <c r="B245" s="40"/>
      <c r="C245" s="222" t="s">
        <v>979</v>
      </c>
      <c r="D245" s="222" t="s">
        <v>208</v>
      </c>
      <c r="E245" s="223" t="s">
        <v>3988</v>
      </c>
      <c r="F245" s="224" t="s">
        <v>4130</v>
      </c>
      <c r="G245" s="225" t="s">
        <v>783</v>
      </c>
      <c r="H245" s="226">
        <v>36</v>
      </c>
      <c r="I245" s="227"/>
      <c r="J245" s="228">
        <f>ROUND(I245*H245,2)</f>
        <v>0</v>
      </c>
      <c r="K245" s="229"/>
      <c r="L245" s="45"/>
      <c r="M245" s="230" t="s">
        <v>1</v>
      </c>
      <c r="N245" s="231" t="s">
        <v>41</v>
      </c>
      <c r="O245" s="92"/>
      <c r="P245" s="232">
        <f>O245*H245</f>
        <v>0</v>
      </c>
      <c r="Q245" s="232">
        <v>0</v>
      </c>
      <c r="R245" s="232">
        <f>Q245*H245</f>
        <v>0</v>
      </c>
      <c r="S245" s="232">
        <v>0</v>
      </c>
      <c r="T245" s="233">
        <f>S245*H245</f>
        <v>0</v>
      </c>
      <c r="U245" s="39"/>
      <c r="V245" s="39"/>
      <c r="W245" s="39"/>
      <c r="X245" s="39"/>
      <c r="Y245" s="39"/>
      <c r="Z245" s="39"/>
      <c r="AA245" s="39"/>
      <c r="AB245" s="39"/>
      <c r="AC245" s="39"/>
      <c r="AD245" s="39"/>
      <c r="AE245" s="39"/>
      <c r="AR245" s="234" t="s">
        <v>361</v>
      </c>
      <c r="AT245" s="234" t="s">
        <v>208</v>
      </c>
      <c r="AU245" s="234" t="s">
        <v>83</v>
      </c>
      <c r="AY245" s="18" t="s">
        <v>207</v>
      </c>
      <c r="BE245" s="235">
        <f>IF(N245="základní",J245,0)</f>
        <v>0</v>
      </c>
      <c r="BF245" s="235">
        <f>IF(N245="snížená",J245,0)</f>
        <v>0</v>
      </c>
      <c r="BG245" s="235">
        <f>IF(N245="zákl. přenesená",J245,0)</f>
        <v>0</v>
      </c>
      <c r="BH245" s="235">
        <f>IF(N245="sníž. přenesená",J245,0)</f>
        <v>0</v>
      </c>
      <c r="BI245" s="235">
        <f>IF(N245="nulová",J245,0)</f>
        <v>0</v>
      </c>
      <c r="BJ245" s="18" t="s">
        <v>83</v>
      </c>
      <c r="BK245" s="235">
        <f>ROUND(I245*H245,2)</f>
        <v>0</v>
      </c>
      <c r="BL245" s="18" t="s">
        <v>361</v>
      </c>
      <c r="BM245" s="234" t="s">
        <v>1377</v>
      </c>
    </row>
    <row r="246" s="2" customFormat="1">
      <c r="A246" s="39"/>
      <c r="B246" s="40"/>
      <c r="C246" s="41"/>
      <c r="D246" s="236" t="s">
        <v>214</v>
      </c>
      <c r="E246" s="41"/>
      <c r="F246" s="237" t="s">
        <v>4130</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214</v>
      </c>
      <c r="AU246" s="18" t="s">
        <v>83</v>
      </c>
    </row>
    <row r="247" s="2" customFormat="1" ht="24.15" customHeight="1">
      <c r="A247" s="39"/>
      <c r="B247" s="40"/>
      <c r="C247" s="222" t="s">
        <v>993</v>
      </c>
      <c r="D247" s="222" t="s">
        <v>208</v>
      </c>
      <c r="E247" s="223" t="s">
        <v>3991</v>
      </c>
      <c r="F247" s="224" t="s">
        <v>4131</v>
      </c>
      <c r="G247" s="225" t="s">
        <v>931</v>
      </c>
      <c r="H247" s="226">
        <v>3</v>
      </c>
      <c r="I247" s="227"/>
      <c r="J247" s="228">
        <f>ROUND(I247*H247,2)</f>
        <v>0</v>
      </c>
      <c r="K247" s="229"/>
      <c r="L247" s="45"/>
      <c r="M247" s="230" t="s">
        <v>1</v>
      </c>
      <c r="N247" s="231" t="s">
        <v>41</v>
      </c>
      <c r="O247" s="92"/>
      <c r="P247" s="232">
        <f>O247*H247</f>
        <v>0</v>
      </c>
      <c r="Q247" s="232">
        <v>0</v>
      </c>
      <c r="R247" s="232">
        <f>Q247*H247</f>
        <v>0</v>
      </c>
      <c r="S247" s="232">
        <v>0</v>
      </c>
      <c r="T247" s="233">
        <f>S247*H247</f>
        <v>0</v>
      </c>
      <c r="U247" s="39"/>
      <c r="V247" s="39"/>
      <c r="W247" s="39"/>
      <c r="X247" s="39"/>
      <c r="Y247" s="39"/>
      <c r="Z247" s="39"/>
      <c r="AA247" s="39"/>
      <c r="AB247" s="39"/>
      <c r="AC247" s="39"/>
      <c r="AD247" s="39"/>
      <c r="AE247" s="39"/>
      <c r="AR247" s="234" t="s">
        <v>361</v>
      </c>
      <c r="AT247" s="234" t="s">
        <v>208</v>
      </c>
      <c r="AU247" s="234" t="s">
        <v>83</v>
      </c>
      <c r="AY247" s="18" t="s">
        <v>207</v>
      </c>
      <c r="BE247" s="235">
        <f>IF(N247="základní",J247,0)</f>
        <v>0</v>
      </c>
      <c r="BF247" s="235">
        <f>IF(N247="snížená",J247,0)</f>
        <v>0</v>
      </c>
      <c r="BG247" s="235">
        <f>IF(N247="zákl. přenesená",J247,0)</f>
        <v>0</v>
      </c>
      <c r="BH247" s="235">
        <f>IF(N247="sníž. přenesená",J247,0)</f>
        <v>0</v>
      </c>
      <c r="BI247" s="235">
        <f>IF(N247="nulová",J247,0)</f>
        <v>0</v>
      </c>
      <c r="BJ247" s="18" t="s">
        <v>83</v>
      </c>
      <c r="BK247" s="235">
        <f>ROUND(I247*H247,2)</f>
        <v>0</v>
      </c>
      <c r="BL247" s="18" t="s">
        <v>361</v>
      </c>
      <c r="BM247" s="234" t="s">
        <v>1388</v>
      </c>
    </row>
    <row r="248" s="2" customFormat="1">
      <c r="A248" s="39"/>
      <c r="B248" s="40"/>
      <c r="C248" s="41"/>
      <c r="D248" s="236" t="s">
        <v>214</v>
      </c>
      <c r="E248" s="41"/>
      <c r="F248" s="237" t="s">
        <v>4131</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214</v>
      </c>
      <c r="AU248" s="18" t="s">
        <v>83</v>
      </c>
    </row>
    <row r="249" s="2" customFormat="1" ht="49.05" customHeight="1">
      <c r="A249" s="39"/>
      <c r="B249" s="40"/>
      <c r="C249" s="222" t="s">
        <v>1001</v>
      </c>
      <c r="D249" s="222" t="s">
        <v>208</v>
      </c>
      <c r="E249" s="223" t="s">
        <v>3993</v>
      </c>
      <c r="F249" s="224" t="s">
        <v>4132</v>
      </c>
      <c r="G249" s="225" t="s">
        <v>931</v>
      </c>
      <c r="H249" s="226">
        <v>1</v>
      </c>
      <c r="I249" s="227"/>
      <c r="J249" s="228">
        <f>ROUND(I249*H249,2)</f>
        <v>0</v>
      </c>
      <c r="K249" s="229"/>
      <c r="L249" s="45"/>
      <c r="M249" s="230" t="s">
        <v>1</v>
      </c>
      <c r="N249" s="231" t="s">
        <v>41</v>
      </c>
      <c r="O249" s="92"/>
      <c r="P249" s="232">
        <f>O249*H249</f>
        <v>0</v>
      </c>
      <c r="Q249" s="232">
        <v>0</v>
      </c>
      <c r="R249" s="232">
        <f>Q249*H249</f>
        <v>0</v>
      </c>
      <c r="S249" s="232">
        <v>0</v>
      </c>
      <c r="T249" s="233">
        <f>S249*H249</f>
        <v>0</v>
      </c>
      <c r="U249" s="39"/>
      <c r="V249" s="39"/>
      <c r="W249" s="39"/>
      <c r="X249" s="39"/>
      <c r="Y249" s="39"/>
      <c r="Z249" s="39"/>
      <c r="AA249" s="39"/>
      <c r="AB249" s="39"/>
      <c r="AC249" s="39"/>
      <c r="AD249" s="39"/>
      <c r="AE249" s="39"/>
      <c r="AR249" s="234" t="s">
        <v>361</v>
      </c>
      <c r="AT249" s="234" t="s">
        <v>208</v>
      </c>
      <c r="AU249" s="234" t="s">
        <v>83</v>
      </c>
      <c r="AY249" s="18" t="s">
        <v>207</v>
      </c>
      <c r="BE249" s="235">
        <f>IF(N249="základní",J249,0)</f>
        <v>0</v>
      </c>
      <c r="BF249" s="235">
        <f>IF(N249="snížená",J249,0)</f>
        <v>0</v>
      </c>
      <c r="BG249" s="235">
        <f>IF(N249="zákl. přenesená",J249,0)</f>
        <v>0</v>
      </c>
      <c r="BH249" s="235">
        <f>IF(N249="sníž. přenesená",J249,0)</f>
        <v>0</v>
      </c>
      <c r="BI249" s="235">
        <f>IF(N249="nulová",J249,0)</f>
        <v>0</v>
      </c>
      <c r="BJ249" s="18" t="s">
        <v>83</v>
      </c>
      <c r="BK249" s="235">
        <f>ROUND(I249*H249,2)</f>
        <v>0</v>
      </c>
      <c r="BL249" s="18" t="s">
        <v>361</v>
      </c>
      <c r="BM249" s="234" t="s">
        <v>1397</v>
      </c>
    </row>
    <row r="250" s="2" customFormat="1">
      <c r="A250" s="39"/>
      <c r="B250" s="40"/>
      <c r="C250" s="41"/>
      <c r="D250" s="236" t="s">
        <v>214</v>
      </c>
      <c r="E250" s="41"/>
      <c r="F250" s="237" t="s">
        <v>4132</v>
      </c>
      <c r="G250" s="41"/>
      <c r="H250" s="41"/>
      <c r="I250" s="238"/>
      <c r="J250" s="41"/>
      <c r="K250" s="41"/>
      <c r="L250" s="45"/>
      <c r="M250" s="239"/>
      <c r="N250" s="240"/>
      <c r="O250" s="92"/>
      <c r="P250" s="92"/>
      <c r="Q250" s="92"/>
      <c r="R250" s="92"/>
      <c r="S250" s="92"/>
      <c r="T250" s="93"/>
      <c r="U250" s="39"/>
      <c r="V250" s="39"/>
      <c r="W250" s="39"/>
      <c r="X250" s="39"/>
      <c r="Y250" s="39"/>
      <c r="Z250" s="39"/>
      <c r="AA250" s="39"/>
      <c r="AB250" s="39"/>
      <c r="AC250" s="39"/>
      <c r="AD250" s="39"/>
      <c r="AE250" s="39"/>
      <c r="AT250" s="18" t="s">
        <v>214</v>
      </c>
      <c r="AU250" s="18" t="s">
        <v>83</v>
      </c>
    </row>
    <row r="251" s="2" customFormat="1" ht="49.05" customHeight="1">
      <c r="A251" s="39"/>
      <c r="B251" s="40"/>
      <c r="C251" s="222" t="s">
        <v>1011</v>
      </c>
      <c r="D251" s="222" t="s">
        <v>208</v>
      </c>
      <c r="E251" s="223" t="s">
        <v>3995</v>
      </c>
      <c r="F251" s="224" t="s">
        <v>4133</v>
      </c>
      <c r="G251" s="225" t="s">
        <v>783</v>
      </c>
      <c r="H251" s="226">
        <v>15</v>
      </c>
      <c r="I251" s="227"/>
      <c r="J251" s="228">
        <f>ROUND(I251*H251,2)</f>
        <v>0</v>
      </c>
      <c r="K251" s="229"/>
      <c r="L251" s="45"/>
      <c r="M251" s="230" t="s">
        <v>1</v>
      </c>
      <c r="N251" s="231" t="s">
        <v>41</v>
      </c>
      <c r="O251" s="92"/>
      <c r="P251" s="232">
        <f>O251*H251</f>
        <v>0</v>
      </c>
      <c r="Q251" s="232">
        <v>0</v>
      </c>
      <c r="R251" s="232">
        <f>Q251*H251</f>
        <v>0</v>
      </c>
      <c r="S251" s="232">
        <v>0</v>
      </c>
      <c r="T251" s="233">
        <f>S251*H251</f>
        <v>0</v>
      </c>
      <c r="U251" s="39"/>
      <c r="V251" s="39"/>
      <c r="W251" s="39"/>
      <c r="X251" s="39"/>
      <c r="Y251" s="39"/>
      <c r="Z251" s="39"/>
      <c r="AA251" s="39"/>
      <c r="AB251" s="39"/>
      <c r="AC251" s="39"/>
      <c r="AD251" s="39"/>
      <c r="AE251" s="39"/>
      <c r="AR251" s="234" t="s">
        <v>361</v>
      </c>
      <c r="AT251" s="234" t="s">
        <v>208</v>
      </c>
      <c r="AU251" s="234" t="s">
        <v>83</v>
      </c>
      <c r="AY251" s="18" t="s">
        <v>207</v>
      </c>
      <c r="BE251" s="235">
        <f>IF(N251="základní",J251,0)</f>
        <v>0</v>
      </c>
      <c r="BF251" s="235">
        <f>IF(N251="snížená",J251,0)</f>
        <v>0</v>
      </c>
      <c r="BG251" s="235">
        <f>IF(N251="zákl. přenesená",J251,0)</f>
        <v>0</v>
      </c>
      <c r="BH251" s="235">
        <f>IF(N251="sníž. přenesená",J251,0)</f>
        <v>0</v>
      </c>
      <c r="BI251" s="235">
        <f>IF(N251="nulová",J251,0)</f>
        <v>0</v>
      </c>
      <c r="BJ251" s="18" t="s">
        <v>83</v>
      </c>
      <c r="BK251" s="235">
        <f>ROUND(I251*H251,2)</f>
        <v>0</v>
      </c>
      <c r="BL251" s="18" t="s">
        <v>361</v>
      </c>
      <c r="BM251" s="234" t="s">
        <v>1406</v>
      </c>
    </row>
    <row r="252" s="2" customFormat="1">
      <c r="A252" s="39"/>
      <c r="B252" s="40"/>
      <c r="C252" s="41"/>
      <c r="D252" s="236" t="s">
        <v>214</v>
      </c>
      <c r="E252" s="41"/>
      <c r="F252" s="237" t="s">
        <v>4133</v>
      </c>
      <c r="G252" s="41"/>
      <c r="H252" s="41"/>
      <c r="I252" s="238"/>
      <c r="J252" s="41"/>
      <c r="K252" s="41"/>
      <c r="L252" s="45"/>
      <c r="M252" s="239"/>
      <c r="N252" s="240"/>
      <c r="O252" s="92"/>
      <c r="P252" s="92"/>
      <c r="Q252" s="92"/>
      <c r="R252" s="92"/>
      <c r="S252" s="92"/>
      <c r="T252" s="93"/>
      <c r="U252" s="39"/>
      <c r="V252" s="39"/>
      <c r="W252" s="39"/>
      <c r="X252" s="39"/>
      <c r="Y252" s="39"/>
      <c r="Z252" s="39"/>
      <c r="AA252" s="39"/>
      <c r="AB252" s="39"/>
      <c r="AC252" s="39"/>
      <c r="AD252" s="39"/>
      <c r="AE252" s="39"/>
      <c r="AT252" s="18" t="s">
        <v>214</v>
      </c>
      <c r="AU252" s="18" t="s">
        <v>83</v>
      </c>
    </row>
    <row r="253" s="2" customFormat="1" ht="44.25" customHeight="1">
      <c r="A253" s="39"/>
      <c r="B253" s="40"/>
      <c r="C253" s="222" t="s">
        <v>1019</v>
      </c>
      <c r="D253" s="222" t="s">
        <v>208</v>
      </c>
      <c r="E253" s="223" t="s">
        <v>3997</v>
      </c>
      <c r="F253" s="224" t="s">
        <v>4134</v>
      </c>
      <c r="G253" s="225" t="s">
        <v>783</v>
      </c>
      <c r="H253" s="226">
        <v>8</v>
      </c>
      <c r="I253" s="227"/>
      <c r="J253" s="228">
        <f>ROUND(I253*H253,2)</f>
        <v>0</v>
      </c>
      <c r="K253" s="229"/>
      <c r="L253" s="45"/>
      <c r="M253" s="230" t="s">
        <v>1</v>
      </c>
      <c r="N253" s="231" t="s">
        <v>41</v>
      </c>
      <c r="O253" s="92"/>
      <c r="P253" s="232">
        <f>O253*H253</f>
        <v>0</v>
      </c>
      <c r="Q253" s="232">
        <v>0</v>
      </c>
      <c r="R253" s="232">
        <f>Q253*H253</f>
        <v>0</v>
      </c>
      <c r="S253" s="232">
        <v>0</v>
      </c>
      <c r="T253" s="233">
        <f>S253*H253</f>
        <v>0</v>
      </c>
      <c r="U253" s="39"/>
      <c r="V253" s="39"/>
      <c r="W253" s="39"/>
      <c r="X253" s="39"/>
      <c r="Y253" s="39"/>
      <c r="Z253" s="39"/>
      <c r="AA253" s="39"/>
      <c r="AB253" s="39"/>
      <c r="AC253" s="39"/>
      <c r="AD253" s="39"/>
      <c r="AE253" s="39"/>
      <c r="AR253" s="234" t="s">
        <v>361</v>
      </c>
      <c r="AT253" s="234" t="s">
        <v>208</v>
      </c>
      <c r="AU253" s="234" t="s">
        <v>83</v>
      </c>
      <c r="AY253" s="18" t="s">
        <v>207</v>
      </c>
      <c r="BE253" s="235">
        <f>IF(N253="základní",J253,0)</f>
        <v>0</v>
      </c>
      <c r="BF253" s="235">
        <f>IF(N253="snížená",J253,0)</f>
        <v>0</v>
      </c>
      <c r="BG253" s="235">
        <f>IF(N253="zákl. přenesená",J253,0)</f>
        <v>0</v>
      </c>
      <c r="BH253" s="235">
        <f>IF(N253="sníž. přenesená",J253,0)</f>
        <v>0</v>
      </c>
      <c r="BI253" s="235">
        <f>IF(N253="nulová",J253,0)</f>
        <v>0</v>
      </c>
      <c r="BJ253" s="18" t="s">
        <v>83</v>
      </c>
      <c r="BK253" s="235">
        <f>ROUND(I253*H253,2)</f>
        <v>0</v>
      </c>
      <c r="BL253" s="18" t="s">
        <v>361</v>
      </c>
      <c r="BM253" s="234" t="s">
        <v>1414</v>
      </c>
    </row>
    <row r="254" s="2" customFormat="1">
      <c r="A254" s="39"/>
      <c r="B254" s="40"/>
      <c r="C254" s="41"/>
      <c r="D254" s="236" t="s">
        <v>214</v>
      </c>
      <c r="E254" s="41"/>
      <c r="F254" s="237" t="s">
        <v>4134</v>
      </c>
      <c r="G254" s="41"/>
      <c r="H254" s="41"/>
      <c r="I254" s="238"/>
      <c r="J254" s="41"/>
      <c r="K254" s="41"/>
      <c r="L254" s="45"/>
      <c r="M254" s="239"/>
      <c r="N254" s="240"/>
      <c r="O254" s="92"/>
      <c r="P254" s="92"/>
      <c r="Q254" s="92"/>
      <c r="R254" s="92"/>
      <c r="S254" s="92"/>
      <c r="T254" s="93"/>
      <c r="U254" s="39"/>
      <c r="V254" s="39"/>
      <c r="W254" s="39"/>
      <c r="X254" s="39"/>
      <c r="Y254" s="39"/>
      <c r="Z254" s="39"/>
      <c r="AA254" s="39"/>
      <c r="AB254" s="39"/>
      <c r="AC254" s="39"/>
      <c r="AD254" s="39"/>
      <c r="AE254" s="39"/>
      <c r="AT254" s="18" t="s">
        <v>214</v>
      </c>
      <c r="AU254" s="18" t="s">
        <v>83</v>
      </c>
    </row>
    <row r="255" s="2" customFormat="1" ht="44.25" customHeight="1">
      <c r="A255" s="39"/>
      <c r="B255" s="40"/>
      <c r="C255" s="222" t="s">
        <v>1032</v>
      </c>
      <c r="D255" s="222" t="s">
        <v>208</v>
      </c>
      <c r="E255" s="223" t="s">
        <v>3999</v>
      </c>
      <c r="F255" s="224" t="s">
        <v>4135</v>
      </c>
      <c r="G255" s="225" t="s">
        <v>783</v>
      </c>
      <c r="H255" s="226">
        <v>1</v>
      </c>
      <c r="I255" s="227"/>
      <c r="J255" s="228">
        <f>ROUND(I255*H255,2)</f>
        <v>0</v>
      </c>
      <c r="K255" s="229"/>
      <c r="L255" s="45"/>
      <c r="M255" s="230" t="s">
        <v>1</v>
      </c>
      <c r="N255" s="231" t="s">
        <v>41</v>
      </c>
      <c r="O255" s="92"/>
      <c r="P255" s="232">
        <f>O255*H255</f>
        <v>0</v>
      </c>
      <c r="Q255" s="232">
        <v>0</v>
      </c>
      <c r="R255" s="232">
        <f>Q255*H255</f>
        <v>0</v>
      </c>
      <c r="S255" s="232">
        <v>0</v>
      </c>
      <c r="T255" s="233">
        <f>S255*H255</f>
        <v>0</v>
      </c>
      <c r="U255" s="39"/>
      <c r="V255" s="39"/>
      <c r="W255" s="39"/>
      <c r="X255" s="39"/>
      <c r="Y255" s="39"/>
      <c r="Z255" s="39"/>
      <c r="AA255" s="39"/>
      <c r="AB255" s="39"/>
      <c r="AC255" s="39"/>
      <c r="AD255" s="39"/>
      <c r="AE255" s="39"/>
      <c r="AR255" s="234" t="s">
        <v>361</v>
      </c>
      <c r="AT255" s="234" t="s">
        <v>208</v>
      </c>
      <c r="AU255" s="234" t="s">
        <v>83</v>
      </c>
      <c r="AY255" s="18" t="s">
        <v>207</v>
      </c>
      <c r="BE255" s="235">
        <f>IF(N255="základní",J255,0)</f>
        <v>0</v>
      </c>
      <c r="BF255" s="235">
        <f>IF(N255="snížená",J255,0)</f>
        <v>0</v>
      </c>
      <c r="BG255" s="235">
        <f>IF(N255="zákl. přenesená",J255,0)</f>
        <v>0</v>
      </c>
      <c r="BH255" s="235">
        <f>IF(N255="sníž. přenesená",J255,0)</f>
        <v>0</v>
      </c>
      <c r="BI255" s="235">
        <f>IF(N255="nulová",J255,0)</f>
        <v>0</v>
      </c>
      <c r="BJ255" s="18" t="s">
        <v>83</v>
      </c>
      <c r="BK255" s="235">
        <f>ROUND(I255*H255,2)</f>
        <v>0</v>
      </c>
      <c r="BL255" s="18" t="s">
        <v>361</v>
      </c>
      <c r="BM255" s="234" t="s">
        <v>1425</v>
      </c>
    </row>
    <row r="256" s="2" customFormat="1">
      <c r="A256" s="39"/>
      <c r="B256" s="40"/>
      <c r="C256" s="41"/>
      <c r="D256" s="236" t="s">
        <v>214</v>
      </c>
      <c r="E256" s="41"/>
      <c r="F256" s="237" t="s">
        <v>4135</v>
      </c>
      <c r="G256" s="41"/>
      <c r="H256" s="41"/>
      <c r="I256" s="238"/>
      <c r="J256" s="41"/>
      <c r="K256" s="41"/>
      <c r="L256" s="45"/>
      <c r="M256" s="239"/>
      <c r="N256" s="240"/>
      <c r="O256" s="92"/>
      <c r="P256" s="92"/>
      <c r="Q256" s="92"/>
      <c r="R256" s="92"/>
      <c r="S256" s="92"/>
      <c r="T256" s="93"/>
      <c r="U256" s="39"/>
      <c r="V256" s="39"/>
      <c r="W256" s="39"/>
      <c r="X256" s="39"/>
      <c r="Y256" s="39"/>
      <c r="Z256" s="39"/>
      <c r="AA256" s="39"/>
      <c r="AB256" s="39"/>
      <c r="AC256" s="39"/>
      <c r="AD256" s="39"/>
      <c r="AE256" s="39"/>
      <c r="AT256" s="18" t="s">
        <v>214</v>
      </c>
      <c r="AU256" s="18" t="s">
        <v>83</v>
      </c>
    </row>
    <row r="257" s="2" customFormat="1" ht="49.05" customHeight="1">
      <c r="A257" s="39"/>
      <c r="B257" s="40"/>
      <c r="C257" s="222" t="s">
        <v>1040</v>
      </c>
      <c r="D257" s="222" t="s">
        <v>208</v>
      </c>
      <c r="E257" s="223" t="s">
        <v>4001</v>
      </c>
      <c r="F257" s="224" t="s">
        <v>4136</v>
      </c>
      <c r="G257" s="225" t="s">
        <v>783</v>
      </c>
      <c r="H257" s="226">
        <v>11</v>
      </c>
      <c r="I257" s="227"/>
      <c r="J257" s="228">
        <f>ROUND(I257*H257,2)</f>
        <v>0</v>
      </c>
      <c r="K257" s="229"/>
      <c r="L257" s="45"/>
      <c r="M257" s="230" t="s">
        <v>1</v>
      </c>
      <c r="N257" s="231" t="s">
        <v>41</v>
      </c>
      <c r="O257" s="92"/>
      <c r="P257" s="232">
        <f>O257*H257</f>
        <v>0</v>
      </c>
      <c r="Q257" s="232">
        <v>0</v>
      </c>
      <c r="R257" s="232">
        <f>Q257*H257</f>
        <v>0</v>
      </c>
      <c r="S257" s="232">
        <v>0</v>
      </c>
      <c r="T257" s="233">
        <f>S257*H257</f>
        <v>0</v>
      </c>
      <c r="U257" s="39"/>
      <c r="V257" s="39"/>
      <c r="W257" s="39"/>
      <c r="X257" s="39"/>
      <c r="Y257" s="39"/>
      <c r="Z257" s="39"/>
      <c r="AA257" s="39"/>
      <c r="AB257" s="39"/>
      <c r="AC257" s="39"/>
      <c r="AD257" s="39"/>
      <c r="AE257" s="39"/>
      <c r="AR257" s="234" t="s">
        <v>361</v>
      </c>
      <c r="AT257" s="234" t="s">
        <v>208</v>
      </c>
      <c r="AU257" s="234" t="s">
        <v>83</v>
      </c>
      <c r="AY257" s="18" t="s">
        <v>207</v>
      </c>
      <c r="BE257" s="235">
        <f>IF(N257="základní",J257,0)</f>
        <v>0</v>
      </c>
      <c r="BF257" s="235">
        <f>IF(N257="snížená",J257,0)</f>
        <v>0</v>
      </c>
      <c r="BG257" s="235">
        <f>IF(N257="zákl. přenesená",J257,0)</f>
        <v>0</v>
      </c>
      <c r="BH257" s="235">
        <f>IF(N257="sníž. přenesená",J257,0)</f>
        <v>0</v>
      </c>
      <c r="BI257" s="235">
        <f>IF(N257="nulová",J257,0)</f>
        <v>0</v>
      </c>
      <c r="BJ257" s="18" t="s">
        <v>83</v>
      </c>
      <c r="BK257" s="235">
        <f>ROUND(I257*H257,2)</f>
        <v>0</v>
      </c>
      <c r="BL257" s="18" t="s">
        <v>361</v>
      </c>
      <c r="BM257" s="234" t="s">
        <v>1435</v>
      </c>
    </row>
    <row r="258" s="2" customFormat="1">
      <c r="A258" s="39"/>
      <c r="B258" s="40"/>
      <c r="C258" s="41"/>
      <c r="D258" s="236" t="s">
        <v>214</v>
      </c>
      <c r="E258" s="41"/>
      <c r="F258" s="237" t="s">
        <v>4136</v>
      </c>
      <c r="G258" s="41"/>
      <c r="H258" s="41"/>
      <c r="I258" s="238"/>
      <c r="J258" s="41"/>
      <c r="K258" s="41"/>
      <c r="L258" s="45"/>
      <c r="M258" s="239"/>
      <c r="N258" s="240"/>
      <c r="O258" s="92"/>
      <c r="P258" s="92"/>
      <c r="Q258" s="92"/>
      <c r="R258" s="92"/>
      <c r="S258" s="92"/>
      <c r="T258" s="93"/>
      <c r="U258" s="39"/>
      <c r="V258" s="39"/>
      <c r="W258" s="39"/>
      <c r="X258" s="39"/>
      <c r="Y258" s="39"/>
      <c r="Z258" s="39"/>
      <c r="AA258" s="39"/>
      <c r="AB258" s="39"/>
      <c r="AC258" s="39"/>
      <c r="AD258" s="39"/>
      <c r="AE258" s="39"/>
      <c r="AT258" s="18" t="s">
        <v>214</v>
      </c>
      <c r="AU258" s="18" t="s">
        <v>83</v>
      </c>
    </row>
    <row r="259" s="2" customFormat="1" ht="44.25" customHeight="1">
      <c r="A259" s="39"/>
      <c r="B259" s="40"/>
      <c r="C259" s="222" t="s">
        <v>1047</v>
      </c>
      <c r="D259" s="222" t="s">
        <v>208</v>
      </c>
      <c r="E259" s="223" t="s">
        <v>4003</v>
      </c>
      <c r="F259" s="224" t="s">
        <v>4137</v>
      </c>
      <c r="G259" s="225" t="s">
        <v>783</v>
      </c>
      <c r="H259" s="226">
        <v>3</v>
      </c>
      <c r="I259" s="227"/>
      <c r="J259" s="228">
        <f>ROUND(I259*H259,2)</f>
        <v>0</v>
      </c>
      <c r="K259" s="229"/>
      <c r="L259" s="45"/>
      <c r="M259" s="230" t="s">
        <v>1</v>
      </c>
      <c r="N259" s="231" t="s">
        <v>41</v>
      </c>
      <c r="O259" s="92"/>
      <c r="P259" s="232">
        <f>O259*H259</f>
        <v>0</v>
      </c>
      <c r="Q259" s="232">
        <v>0</v>
      </c>
      <c r="R259" s="232">
        <f>Q259*H259</f>
        <v>0</v>
      </c>
      <c r="S259" s="232">
        <v>0</v>
      </c>
      <c r="T259" s="233">
        <f>S259*H259</f>
        <v>0</v>
      </c>
      <c r="U259" s="39"/>
      <c r="V259" s="39"/>
      <c r="W259" s="39"/>
      <c r="X259" s="39"/>
      <c r="Y259" s="39"/>
      <c r="Z259" s="39"/>
      <c r="AA259" s="39"/>
      <c r="AB259" s="39"/>
      <c r="AC259" s="39"/>
      <c r="AD259" s="39"/>
      <c r="AE259" s="39"/>
      <c r="AR259" s="234" t="s">
        <v>361</v>
      </c>
      <c r="AT259" s="234" t="s">
        <v>208</v>
      </c>
      <c r="AU259" s="234" t="s">
        <v>83</v>
      </c>
      <c r="AY259" s="18" t="s">
        <v>207</v>
      </c>
      <c r="BE259" s="235">
        <f>IF(N259="základní",J259,0)</f>
        <v>0</v>
      </c>
      <c r="BF259" s="235">
        <f>IF(N259="snížená",J259,0)</f>
        <v>0</v>
      </c>
      <c r="BG259" s="235">
        <f>IF(N259="zákl. přenesená",J259,0)</f>
        <v>0</v>
      </c>
      <c r="BH259" s="235">
        <f>IF(N259="sníž. přenesená",J259,0)</f>
        <v>0</v>
      </c>
      <c r="BI259" s="235">
        <f>IF(N259="nulová",J259,0)</f>
        <v>0</v>
      </c>
      <c r="BJ259" s="18" t="s">
        <v>83</v>
      </c>
      <c r="BK259" s="235">
        <f>ROUND(I259*H259,2)</f>
        <v>0</v>
      </c>
      <c r="BL259" s="18" t="s">
        <v>361</v>
      </c>
      <c r="BM259" s="234" t="s">
        <v>1446</v>
      </c>
    </row>
    <row r="260" s="2" customFormat="1">
      <c r="A260" s="39"/>
      <c r="B260" s="40"/>
      <c r="C260" s="41"/>
      <c r="D260" s="236" t="s">
        <v>214</v>
      </c>
      <c r="E260" s="41"/>
      <c r="F260" s="237" t="s">
        <v>4137</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214</v>
      </c>
      <c r="AU260" s="18" t="s">
        <v>83</v>
      </c>
    </row>
    <row r="261" s="2" customFormat="1" ht="44.25" customHeight="1">
      <c r="A261" s="39"/>
      <c r="B261" s="40"/>
      <c r="C261" s="222" t="s">
        <v>1064</v>
      </c>
      <c r="D261" s="222" t="s">
        <v>208</v>
      </c>
      <c r="E261" s="223" t="s">
        <v>4005</v>
      </c>
      <c r="F261" s="224" t="s">
        <v>4138</v>
      </c>
      <c r="G261" s="225" t="s">
        <v>783</v>
      </c>
      <c r="H261" s="226">
        <v>12</v>
      </c>
      <c r="I261" s="227"/>
      <c r="J261" s="228">
        <f>ROUND(I261*H261,2)</f>
        <v>0</v>
      </c>
      <c r="K261" s="229"/>
      <c r="L261" s="45"/>
      <c r="M261" s="230" t="s">
        <v>1</v>
      </c>
      <c r="N261" s="231" t="s">
        <v>41</v>
      </c>
      <c r="O261" s="92"/>
      <c r="P261" s="232">
        <f>O261*H261</f>
        <v>0</v>
      </c>
      <c r="Q261" s="232">
        <v>0</v>
      </c>
      <c r="R261" s="232">
        <f>Q261*H261</f>
        <v>0</v>
      </c>
      <c r="S261" s="232">
        <v>0</v>
      </c>
      <c r="T261" s="233">
        <f>S261*H261</f>
        <v>0</v>
      </c>
      <c r="U261" s="39"/>
      <c r="V261" s="39"/>
      <c r="W261" s="39"/>
      <c r="X261" s="39"/>
      <c r="Y261" s="39"/>
      <c r="Z261" s="39"/>
      <c r="AA261" s="39"/>
      <c r="AB261" s="39"/>
      <c r="AC261" s="39"/>
      <c r="AD261" s="39"/>
      <c r="AE261" s="39"/>
      <c r="AR261" s="234" t="s">
        <v>361</v>
      </c>
      <c r="AT261" s="234" t="s">
        <v>208</v>
      </c>
      <c r="AU261" s="234" t="s">
        <v>83</v>
      </c>
      <c r="AY261" s="18" t="s">
        <v>207</v>
      </c>
      <c r="BE261" s="235">
        <f>IF(N261="základní",J261,0)</f>
        <v>0</v>
      </c>
      <c r="BF261" s="235">
        <f>IF(N261="snížená",J261,0)</f>
        <v>0</v>
      </c>
      <c r="BG261" s="235">
        <f>IF(N261="zákl. přenesená",J261,0)</f>
        <v>0</v>
      </c>
      <c r="BH261" s="235">
        <f>IF(N261="sníž. přenesená",J261,0)</f>
        <v>0</v>
      </c>
      <c r="BI261" s="235">
        <f>IF(N261="nulová",J261,0)</f>
        <v>0</v>
      </c>
      <c r="BJ261" s="18" t="s">
        <v>83</v>
      </c>
      <c r="BK261" s="235">
        <f>ROUND(I261*H261,2)</f>
        <v>0</v>
      </c>
      <c r="BL261" s="18" t="s">
        <v>361</v>
      </c>
      <c r="BM261" s="234" t="s">
        <v>1457</v>
      </c>
    </row>
    <row r="262" s="2" customFormat="1">
      <c r="A262" s="39"/>
      <c r="B262" s="40"/>
      <c r="C262" s="41"/>
      <c r="D262" s="236" t="s">
        <v>214</v>
      </c>
      <c r="E262" s="41"/>
      <c r="F262" s="237" t="s">
        <v>4138</v>
      </c>
      <c r="G262" s="41"/>
      <c r="H262" s="41"/>
      <c r="I262" s="238"/>
      <c r="J262" s="41"/>
      <c r="K262" s="41"/>
      <c r="L262" s="45"/>
      <c r="M262" s="239"/>
      <c r="N262" s="240"/>
      <c r="O262" s="92"/>
      <c r="P262" s="92"/>
      <c r="Q262" s="92"/>
      <c r="R262" s="92"/>
      <c r="S262" s="92"/>
      <c r="T262" s="93"/>
      <c r="U262" s="39"/>
      <c r="V262" s="39"/>
      <c r="W262" s="39"/>
      <c r="X262" s="39"/>
      <c r="Y262" s="39"/>
      <c r="Z262" s="39"/>
      <c r="AA262" s="39"/>
      <c r="AB262" s="39"/>
      <c r="AC262" s="39"/>
      <c r="AD262" s="39"/>
      <c r="AE262" s="39"/>
      <c r="AT262" s="18" t="s">
        <v>214</v>
      </c>
      <c r="AU262" s="18" t="s">
        <v>83</v>
      </c>
    </row>
    <row r="263" s="2" customFormat="1" ht="44.25" customHeight="1">
      <c r="A263" s="39"/>
      <c r="B263" s="40"/>
      <c r="C263" s="222" t="s">
        <v>1079</v>
      </c>
      <c r="D263" s="222" t="s">
        <v>208</v>
      </c>
      <c r="E263" s="223" t="s">
        <v>4007</v>
      </c>
      <c r="F263" s="224" t="s">
        <v>4139</v>
      </c>
      <c r="G263" s="225" t="s">
        <v>783</v>
      </c>
      <c r="H263" s="226">
        <v>21</v>
      </c>
      <c r="I263" s="227"/>
      <c r="J263" s="228">
        <f>ROUND(I263*H263,2)</f>
        <v>0</v>
      </c>
      <c r="K263" s="229"/>
      <c r="L263" s="45"/>
      <c r="M263" s="230" t="s">
        <v>1</v>
      </c>
      <c r="N263" s="231" t="s">
        <v>41</v>
      </c>
      <c r="O263" s="92"/>
      <c r="P263" s="232">
        <f>O263*H263</f>
        <v>0</v>
      </c>
      <c r="Q263" s="232">
        <v>0</v>
      </c>
      <c r="R263" s="232">
        <f>Q263*H263</f>
        <v>0</v>
      </c>
      <c r="S263" s="232">
        <v>0</v>
      </c>
      <c r="T263" s="233">
        <f>S263*H263</f>
        <v>0</v>
      </c>
      <c r="U263" s="39"/>
      <c r="V263" s="39"/>
      <c r="W263" s="39"/>
      <c r="X263" s="39"/>
      <c r="Y263" s="39"/>
      <c r="Z263" s="39"/>
      <c r="AA263" s="39"/>
      <c r="AB263" s="39"/>
      <c r="AC263" s="39"/>
      <c r="AD263" s="39"/>
      <c r="AE263" s="39"/>
      <c r="AR263" s="234" t="s">
        <v>361</v>
      </c>
      <c r="AT263" s="234" t="s">
        <v>208</v>
      </c>
      <c r="AU263" s="234" t="s">
        <v>83</v>
      </c>
      <c r="AY263" s="18" t="s">
        <v>207</v>
      </c>
      <c r="BE263" s="235">
        <f>IF(N263="základní",J263,0)</f>
        <v>0</v>
      </c>
      <c r="BF263" s="235">
        <f>IF(N263="snížená",J263,0)</f>
        <v>0</v>
      </c>
      <c r="BG263" s="235">
        <f>IF(N263="zákl. přenesená",J263,0)</f>
        <v>0</v>
      </c>
      <c r="BH263" s="235">
        <f>IF(N263="sníž. přenesená",J263,0)</f>
        <v>0</v>
      </c>
      <c r="BI263" s="235">
        <f>IF(N263="nulová",J263,0)</f>
        <v>0</v>
      </c>
      <c r="BJ263" s="18" t="s">
        <v>83</v>
      </c>
      <c r="BK263" s="235">
        <f>ROUND(I263*H263,2)</f>
        <v>0</v>
      </c>
      <c r="BL263" s="18" t="s">
        <v>361</v>
      </c>
      <c r="BM263" s="234" t="s">
        <v>1470</v>
      </c>
    </row>
    <row r="264" s="2" customFormat="1">
      <c r="A264" s="39"/>
      <c r="B264" s="40"/>
      <c r="C264" s="41"/>
      <c r="D264" s="236" t="s">
        <v>214</v>
      </c>
      <c r="E264" s="41"/>
      <c r="F264" s="237" t="s">
        <v>4139</v>
      </c>
      <c r="G264" s="41"/>
      <c r="H264" s="41"/>
      <c r="I264" s="238"/>
      <c r="J264" s="41"/>
      <c r="K264" s="41"/>
      <c r="L264" s="45"/>
      <c r="M264" s="239"/>
      <c r="N264" s="240"/>
      <c r="O264" s="92"/>
      <c r="P264" s="92"/>
      <c r="Q264" s="92"/>
      <c r="R264" s="92"/>
      <c r="S264" s="92"/>
      <c r="T264" s="93"/>
      <c r="U264" s="39"/>
      <c r="V264" s="39"/>
      <c r="W264" s="39"/>
      <c r="X264" s="39"/>
      <c r="Y264" s="39"/>
      <c r="Z264" s="39"/>
      <c r="AA264" s="39"/>
      <c r="AB264" s="39"/>
      <c r="AC264" s="39"/>
      <c r="AD264" s="39"/>
      <c r="AE264" s="39"/>
      <c r="AT264" s="18" t="s">
        <v>214</v>
      </c>
      <c r="AU264" s="18" t="s">
        <v>83</v>
      </c>
    </row>
    <row r="265" s="2" customFormat="1" ht="44.25" customHeight="1">
      <c r="A265" s="39"/>
      <c r="B265" s="40"/>
      <c r="C265" s="222" t="s">
        <v>1093</v>
      </c>
      <c r="D265" s="222" t="s">
        <v>208</v>
      </c>
      <c r="E265" s="223" t="s">
        <v>4009</v>
      </c>
      <c r="F265" s="224" t="s">
        <v>4140</v>
      </c>
      <c r="G265" s="225" t="s">
        <v>783</v>
      </c>
      <c r="H265" s="226">
        <v>13</v>
      </c>
      <c r="I265" s="227"/>
      <c r="J265" s="228">
        <f>ROUND(I265*H265,2)</f>
        <v>0</v>
      </c>
      <c r="K265" s="229"/>
      <c r="L265" s="45"/>
      <c r="M265" s="230" t="s">
        <v>1</v>
      </c>
      <c r="N265" s="231" t="s">
        <v>41</v>
      </c>
      <c r="O265" s="92"/>
      <c r="P265" s="232">
        <f>O265*H265</f>
        <v>0</v>
      </c>
      <c r="Q265" s="232">
        <v>0</v>
      </c>
      <c r="R265" s="232">
        <f>Q265*H265</f>
        <v>0</v>
      </c>
      <c r="S265" s="232">
        <v>0</v>
      </c>
      <c r="T265" s="233">
        <f>S265*H265</f>
        <v>0</v>
      </c>
      <c r="U265" s="39"/>
      <c r="V265" s="39"/>
      <c r="W265" s="39"/>
      <c r="X265" s="39"/>
      <c r="Y265" s="39"/>
      <c r="Z265" s="39"/>
      <c r="AA265" s="39"/>
      <c r="AB265" s="39"/>
      <c r="AC265" s="39"/>
      <c r="AD265" s="39"/>
      <c r="AE265" s="39"/>
      <c r="AR265" s="234" t="s">
        <v>361</v>
      </c>
      <c r="AT265" s="234" t="s">
        <v>208</v>
      </c>
      <c r="AU265" s="234" t="s">
        <v>83</v>
      </c>
      <c r="AY265" s="18" t="s">
        <v>207</v>
      </c>
      <c r="BE265" s="235">
        <f>IF(N265="základní",J265,0)</f>
        <v>0</v>
      </c>
      <c r="BF265" s="235">
        <f>IF(N265="snížená",J265,0)</f>
        <v>0</v>
      </c>
      <c r="BG265" s="235">
        <f>IF(N265="zákl. přenesená",J265,0)</f>
        <v>0</v>
      </c>
      <c r="BH265" s="235">
        <f>IF(N265="sníž. přenesená",J265,0)</f>
        <v>0</v>
      </c>
      <c r="BI265" s="235">
        <f>IF(N265="nulová",J265,0)</f>
        <v>0</v>
      </c>
      <c r="BJ265" s="18" t="s">
        <v>83</v>
      </c>
      <c r="BK265" s="235">
        <f>ROUND(I265*H265,2)</f>
        <v>0</v>
      </c>
      <c r="BL265" s="18" t="s">
        <v>361</v>
      </c>
      <c r="BM265" s="234" t="s">
        <v>1480</v>
      </c>
    </row>
    <row r="266" s="2" customFormat="1">
      <c r="A266" s="39"/>
      <c r="B266" s="40"/>
      <c r="C266" s="41"/>
      <c r="D266" s="236" t="s">
        <v>214</v>
      </c>
      <c r="E266" s="41"/>
      <c r="F266" s="237" t="s">
        <v>4140</v>
      </c>
      <c r="G266" s="41"/>
      <c r="H266" s="41"/>
      <c r="I266" s="238"/>
      <c r="J266" s="41"/>
      <c r="K266" s="41"/>
      <c r="L266" s="45"/>
      <c r="M266" s="239"/>
      <c r="N266" s="240"/>
      <c r="O266" s="92"/>
      <c r="P266" s="92"/>
      <c r="Q266" s="92"/>
      <c r="R266" s="92"/>
      <c r="S266" s="92"/>
      <c r="T266" s="93"/>
      <c r="U266" s="39"/>
      <c r="V266" s="39"/>
      <c r="W266" s="39"/>
      <c r="X266" s="39"/>
      <c r="Y266" s="39"/>
      <c r="Z266" s="39"/>
      <c r="AA266" s="39"/>
      <c r="AB266" s="39"/>
      <c r="AC266" s="39"/>
      <c r="AD266" s="39"/>
      <c r="AE266" s="39"/>
      <c r="AT266" s="18" t="s">
        <v>214</v>
      </c>
      <c r="AU266" s="18" t="s">
        <v>83</v>
      </c>
    </row>
    <row r="267" s="2" customFormat="1" ht="44.25" customHeight="1">
      <c r="A267" s="39"/>
      <c r="B267" s="40"/>
      <c r="C267" s="222" t="s">
        <v>1099</v>
      </c>
      <c r="D267" s="222" t="s">
        <v>208</v>
      </c>
      <c r="E267" s="223" t="s">
        <v>4012</v>
      </c>
      <c r="F267" s="224" t="s">
        <v>4141</v>
      </c>
      <c r="G267" s="225" t="s">
        <v>783</v>
      </c>
      <c r="H267" s="226">
        <v>13</v>
      </c>
      <c r="I267" s="227"/>
      <c r="J267" s="228">
        <f>ROUND(I267*H267,2)</f>
        <v>0</v>
      </c>
      <c r="K267" s="229"/>
      <c r="L267" s="45"/>
      <c r="M267" s="230" t="s">
        <v>1</v>
      </c>
      <c r="N267" s="231" t="s">
        <v>41</v>
      </c>
      <c r="O267" s="92"/>
      <c r="P267" s="232">
        <f>O267*H267</f>
        <v>0</v>
      </c>
      <c r="Q267" s="232">
        <v>0</v>
      </c>
      <c r="R267" s="232">
        <f>Q267*H267</f>
        <v>0</v>
      </c>
      <c r="S267" s="232">
        <v>0</v>
      </c>
      <c r="T267" s="233">
        <f>S267*H267</f>
        <v>0</v>
      </c>
      <c r="U267" s="39"/>
      <c r="V267" s="39"/>
      <c r="W267" s="39"/>
      <c r="X267" s="39"/>
      <c r="Y267" s="39"/>
      <c r="Z267" s="39"/>
      <c r="AA267" s="39"/>
      <c r="AB267" s="39"/>
      <c r="AC267" s="39"/>
      <c r="AD267" s="39"/>
      <c r="AE267" s="39"/>
      <c r="AR267" s="234" t="s">
        <v>361</v>
      </c>
      <c r="AT267" s="234" t="s">
        <v>208</v>
      </c>
      <c r="AU267" s="234" t="s">
        <v>83</v>
      </c>
      <c r="AY267" s="18" t="s">
        <v>207</v>
      </c>
      <c r="BE267" s="235">
        <f>IF(N267="základní",J267,0)</f>
        <v>0</v>
      </c>
      <c r="BF267" s="235">
        <f>IF(N267="snížená",J267,0)</f>
        <v>0</v>
      </c>
      <c r="BG267" s="235">
        <f>IF(N267="zákl. přenesená",J267,0)</f>
        <v>0</v>
      </c>
      <c r="BH267" s="235">
        <f>IF(N267="sníž. přenesená",J267,0)</f>
        <v>0</v>
      </c>
      <c r="BI267" s="235">
        <f>IF(N267="nulová",J267,0)</f>
        <v>0</v>
      </c>
      <c r="BJ267" s="18" t="s">
        <v>83</v>
      </c>
      <c r="BK267" s="235">
        <f>ROUND(I267*H267,2)</f>
        <v>0</v>
      </c>
      <c r="BL267" s="18" t="s">
        <v>361</v>
      </c>
      <c r="BM267" s="234" t="s">
        <v>1501</v>
      </c>
    </row>
    <row r="268" s="2" customFormat="1">
      <c r="A268" s="39"/>
      <c r="B268" s="40"/>
      <c r="C268" s="41"/>
      <c r="D268" s="236" t="s">
        <v>214</v>
      </c>
      <c r="E268" s="41"/>
      <c r="F268" s="237" t="s">
        <v>4141</v>
      </c>
      <c r="G268" s="41"/>
      <c r="H268" s="41"/>
      <c r="I268" s="238"/>
      <c r="J268" s="41"/>
      <c r="K268" s="41"/>
      <c r="L268" s="45"/>
      <c r="M268" s="239"/>
      <c r="N268" s="240"/>
      <c r="O268" s="92"/>
      <c r="P268" s="92"/>
      <c r="Q268" s="92"/>
      <c r="R268" s="92"/>
      <c r="S268" s="92"/>
      <c r="T268" s="93"/>
      <c r="U268" s="39"/>
      <c r="V268" s="39"/>
      <c r="W268" s="39"/>
      <c r="X268" s="39"/>
      <c r="Y268" s="39"/>
      <c r="Z268" s="39"/>
      <c r="AA268" s="39"/>
      <c r="AB268" s="39"/>
      <c r="AC268" s="39"/>
      <c r="AD268" s="39"/>
      <c r="AE268" s="39"/>
      <c r="AT268" s="18" t="s">
        <v>214</v>
      </c>
      <c r="AU268" s="18" t="s">
        <v>83</v>
      </c>
    </row>
    <row r="269" s="2" customFormat="1" ht="49.05" customHeight="1">
      <c r="A269" s="39"/>
      <c r="B269" s="40"/>
      <c r="C269" s="222" t="s">
        <v>1105</v>
      </c>
      <c r="D269" s="222" t="s">
        <v>208</v>
      </c>
      <c r="E269" s="223" t="s">
        <v>4014</v>
      </c>
      <c r="F269" s="224" t="s">
        <v>4142</v>
      </c>
      <c r="G269" s="225" t="s">
        <v>783</v>
      </c>
      <c r="H269" s="226">
        <v>18</v>
      </c>
      <c r="I269" s="227"/>
      <c r="J269" s="228">
        <f>ROUND(I269*H269,2)</f>
        <v>0</v>
      </c>
      <c r="K269" s="229"/>
      <c r="L269" s="45"/>
      <c r="M269" s="230" t="s">
        <v>1</v>
      </c>
      <c r="N269" s="231" t="s">
        <v>41</v>
      </c>
      <c r="O269" s="92"/>
      <c r="P269" s="232">
        <f>O269*H269</f>
        <v>0</v>
      </c>
      <c r="Q269" s="232">
        <v>0</v>
      </c>
      <c r="R269" s="232">
        <f>Q269*H269</f>
        <v>0</v>
      </c>
      <c r="S269" s="232">
        <v>0</v>
      </c>
      <c r="T269" s="233">
        <f>S269*H269</f>
        <v>0</v>
      </c>
      <c r="U269" s="39"/>
      <c r="V269" s="39"/>
      <c r="W269" s="39"/>
      <c r="X269" s="39"/>
      <c r="Y269" s="39"/>
      <c r="Z269" s="39"/>
      <c r="AA269" s="39"/>
      <c r="AB269" s="39"/>
      <c r="AC269" s="39"/>
      <c r="AD269" s="39"/>
      <c r="AE269" s="39"/>
      <c r="AR269" s="234" t="s">
        <v>361</v>
      </c>
      <c r="AT269" s="234" t="s">
        <v>208</v>
      </c>
      <c r="AU269" s="234" t="s">
        <v>83</v>
      </c>
      <c r="AY269" s="18" t="s">
        <v>207</v>
      </c>
      <c r="BE269" s="235">
        <f>IF(N269="základní",J269,0)</f>
        <v>0</v>
      </c>
      <c r="BF269" s="235">
        <f>IF(N269="snížená",J269,0)</f>
        <v>0</v>
      </c>
      <c r="BG269" s="235">
        <f>IF(N269="zákl. přenesená",J269,0)</f>
        <v>0</v>
      </c>
      <c r="BH269" s="235">
        <f>IF(N269="sníž. přenesená",J269,0)</f>
        <v>0</v>
      </c>
      <c r="BI269" s="235">
        <f>IF(N269="nulová",J269,0)</f>
        <v>0</v>
      </c>
      <c r="BJ269" s="18" t="s">
        <v>83</v>
      </c>
      <c r="BK269" s="235">
        <f>ROUND(I269*H269,2)</f>
        <v>0</v>
      </c>
      <c r="BL269" s="18" t="s">
        <v>361</v>
      </c>
      <c r="BM269" s="234" t="s">
        <v>1513</v>
      </c>
    </row>
    <row r="270" s="2" customFormat="1">
      <c r="A270" s="39"/>
      <c r="B270" s="40"/>
      <c r="C270" s="41"/>
      <c r="D270" s="236" t="s">
        <v>214</v>
      </c>
      <c r="E270" s="41"/>
      <c r="F270" s="237" t="s">
        <v>4142</v>
      </c>
      <c r="G270" s="41"/>
      <c r="H270" s="41"/>
      <c r="I270" s="238"/>
      <c r="J270" s="41"/>
      <c r="K270" s="41"/>
      <c r="L270" s="45"/>
      <c r="M270" s="239"/>
      <c r="N270" s="240"/>
      <c r="O270" s="92"/>
      <c r="P270" s="92"/>
      <c r="Q270" s="92"/>
      <c r="R270" s="92"/>
      <c r="S270" s="92"/>
      <c r="T270" s="93"/>
      <c r="U270" s="39"/>
      <c r="V270" s="39"/>
      <c r="W270" s="39"/>
      <c r="X270" s="39"/>
      <c r="Y270" s="39"/>
      <c r="Z270" s="39"/>
      <c r="AA270" s="39"/>
      <c r="AB270" s="39"/>
      <c r="AC270" s="39"/>
      <c r="AD270" s="39"/>
      <c r="AE270" s="39"/>
      <c r="AT270" s="18" t="s">
        <v>214</v>
      </c>
      <c r="AU270" s="18" t="s">
        <v>83</v>
      </c>
    </row>
    <row r="271" s="2" customFormat="1" ht="24.15" customHeight="1">
      <c r="A271" s="39"/>
      <c r="B271" s="40"/>
      <c r="C271" s="222" t="s">
        <v>1111</v>
      </c>
      <c r="D271" s="222" t="s">
        <v>208</v>
      </c>
      <c r="E271" s="223" t="s">
        <v>4016</v>
      </c>
      <c r="F271" s="224" t="s">
        <v>4143</v>
      </c>
      <c r="G271" s="225" t="s">
        <v>931</v>
      </c>
      <c r="H271" s="226">
        <v>6</v>
      </c>
      <c r="I271" s="227"/>
      <c r="J271" s="228">
        <f>ROUND(I271*H271,2)</f>
        <v>0</v>
      </c>
      <c r="K271" s="229"/>
      <c r="L271" s="45"/>
      <c r="M271" s="230" t="s">
        <v>1</v>
      </c>
      <c r="N271" s="231" t="s">
        <v>41</v>
      </c>
      <c r="O271" s="92"/>
      <c r="P271" s="232">
        <f>O271*H271</f>
        <v>0</v>
      </c>
      <c r="Q271" s="232">
        <v>0</v>
      </c>
      <c r="R271" s="232">
        <f>Q271*H271</f>
        <v>0</v>
      </c>
      <c r="S271" s="232">
        <v>0</v>
      </c>
      <c r="T271" s="233">
        <f>S271*H271</f>
        <v>0</v>
      </c>
      <c r="U271" s="39"/>
      <c r="V271" s="39"/>
      <c r="W271" s="39"/>
      <c r="X271" s="39"/>
      <c r="Y271" s="39"/>
      <c r="Z271" s="39"/>
      <c r="AA271" s="39"/>
      <c r="AB271" s="39"/>
      <c r="AC271" s="39"/>
      <c r="AD271" s="39"/>
      <c r="AE271" s="39"/>
      <c r="AR271" s="234" t="s">
        <v>361</v>
      </c>
      <c r="AT271" s="234" t="s">
        <v>208</v>
      </c>
      <c r="AU271" s="234" t="s">
        <v>83</v>
      </c>
      <c r="AY271" s="18" t="s">
        <v>207</v>
      </c>
      <c r="BE271" s="235">
        <f>IF(N271="základní",J271,0)</f>
        <v>0</v>
      </c>
      <c r="BF271" s="235">
        <f>IF(N271="snížená",J271,0)</f>
        <v>0</v>
      </c>
      <c r="BG271" s="235">
        <f>IF(N271="zákl. přenesená",J271,0)</f>
        <v>0</v>
      </c>
      <c r="BH271" s="235">
        <f>IF(N271="sníž. přenesená",J271,0)</f>
        <v>0</v>
      </c>
      <c r="BI271" s="235">
        <f>IF(N271="nulová",J271,0)</f>
        <v>0</v>
      </c>
      <c r="BJ271" s="18" t="s">
        <v>83</v>
      </c>
      <c r="BK271" s="235">
        <f>ROUND(I271*H271,2)</f>
        <v>0</v>
      </c>
      <c r="BL271" s="18" t="s">
        <v>361</v>
      </c>
      <c r="BM271" s="234" t="s">
        <v>1526</v>
      </c>
    </row>
    <row r="272" s="2" customFormat="1">
      <c r="A272" s="39"/>
      <c r="B272" s="40"/>
      <c r="C272" s="41"/>
      <c r="D272" s="236" t="s">
        <v>214</v>
      </c>
      <c r="E272" s="41"/>
      <c r="F272" s="237" t="s">
        <v>4143</v>
      </c>
      <c r="G272" s="41"/>
      <c r="H272" s="41"/>
      <c r="I272" s="238"/>
      <c r="J272" s="41"/>
      <c r="K272" s="41"/>
      <c r="L272" s="45"/>
      <c r="M272" s="239"/>
      <c r="N272" s="240"/>
      <c r="O272" s="92"/>
      <c r="P272" s="92"/>
      <c r="Q272" s="92"/>
      <c r="R272" s="92"/>
      <c r="S272" s="92"/>
      <c r="T272" s="93"/>
      <c r="U272" s="39"/>
      <c r="V272" s="39"/>
      <c r="W272" s="39"/>
      <c r="X272" s="39"/>
      <c r="Y272" s="39"/>
      <c r="Z272" s="39"/>
      <c r="AA272" s="39"/>
      <c r="AB272" s="39"/>
      <c r="AC272" s="39"/>
      <c r="AD272" s="39"/>
      <c r="AE272" s="39"/>
      <c r="AT272" s="18" t="s">
        <v>214</v>
      </c>
      <c r="AU272" s="18" t="s">
        <v>83</v>
      </c>
    </row>
    <row r="273" s="2" customFormat="1" ht="33" customHeight="1">
      <c r="A273" s="39"/>
      <c r="B273" s="40"/>
      <c r="C273" s="222" t="s">
        <v>1115</v>
      </c>
      <c r="D273" s="222" t="s">
        <v>208</v>
      </c>
      <c r="E273" s="223" t="s">
        <v>4018</v>
      </c>
      <c r="F273" s="224" t="s">
        <v>4144</v>
      </c>
      <c r="G273" s="225" t="s">
        <v>931</v>
      </c>
      <c r="H273" s="226">
        <v>1</v>
      </c>
      <c r="I273" s="227"/>
      <c r="J273" s="228">
        <f>ROUND(I273*H273,2)</f>
        <v>0</v>
      </c>
      <c r="K273" s="229"/>
      <c r="L273" s="45"/>
      <c r="M273" s="230" t="s">
        <v>1</v>
      </c>
      <c r="N273" s="231" t="s">
        <v>41</v>
      </c>
      <c r="O273" s="92"/>
      <c r="P273" s="232">
        <f>O273*H273</f>
        <v>0</v>
      </c>
      <c r="Q273" s="232">
        <v>0</v>
      </c>
      <c r="R273" s="232">
        <f>Q273*H273</f>
        <v>0</v>
      </c>
      <c r="S273" s="232">
        <v>0</v>
      </c>
      <c r="T273" s="233">
        <f>S273*H273</f>
        <v>0</v>
      </c>
      <c r="U273" s="39"/>
      <c r="V273" s="39"/>
      <c r="W273" s="39"/>
      <c r="X273" s="39"/>
      <c r="Y273" s="39"/>
      <c r="Z273" s="39"/>
      <c r="AA273" s="39"/>
      <c r="AB273" s="39"/>
      <c r="AC273" s="39"/>
      <c r="AD273" s="39"/>
      <c r="AE273" s="39"/>
      <c r="AR273" s="234" t="s">
        <v>361</v>
      </c>
      <c r="AT273" s="234" t="s">
        <v>208</v>
      </c>
      <c r="AU273" s="234" t="s">
        <v>83</v>
      </c>
      <c r="AY273" s="18" t="s">
        <v>207</v>
      </c>
      <c r="BE273" s="235">
        <f>IF(N273="základní",J273,0)</f>
        <v>0</v>
      </c>
      <c r="BF273" s="235">
        <f>IF(N273="snížená",J273,0)</f>
        <v>0</v>
      </c>
      <c r="BG273" s="235">
        <f>IF(N273="zákl. přenesená",J273,0)</f>
        <v>0</v>
      </c>
      <c r="BH273" s="235">
        <f>IF(N273="sníž. přenesená",J273,0)</f>
        <v>0</v>
      </c>
      <c r="BI273" s="235">
        <f>IF(N273="nulová",J273,0)</f>
        <v>0</v>
      </c>
      <c r="BJ273" s="18" t="s">
        <v>83</v>
      </c>
      <c r="BK273" s="235">
        <f>ROUND(I273*H273,2)</f>
        <v>0</v>
      </c>
      <c r="BL273" s="18" t="s">
        <v>361</v>
      </c>
      <c r="BM273" s="234" t="s">
        <v>1542</v>
      </c>
    </row>
    <row r="274" s="2" customFormat="1">
      <c r="A274" s="39"/>
      <c r="B274" s="40"/>
      <c r="C274" s="41"/>
      <c r="D274" s="236" t="s">
        <v>214</v>
      </c>
      <c r="E274" s="41"/>
      <c r="F274" s="237" t="s">
        <v>4144</v>
      </c>
      <c r="G274" s="41"/>
      <c r="H274" s="41"/>
      <c r="I274" s="238"/>
      <c r="J274" s="41"/>
      <c r="K274" s="41"/>
      <c r="L274" s="45"/>
      <c r="M274" s="239"/>
      <c r="N274" s="240"/>
      <c r="O274" s="92"/>
      <c r="P274" s="92"/>
      <c r="Q274" s="92"/>
      <c r="R274" s="92"/>
      <c r="S274" s="92"/>
      <c r="T274" s="93"/>
      <c r="U274" s="39"/>
      <c r="V274" s="39"/>
      <c r="W274" s="39"/>
      <c r="X274" s="39"/>
      <c r="Y274" s="39"/>
      <c r="Z274" s="39"/>
      <c r="AA274" s="39"/>
      <c r="AB274" s="39"/>
      <c r="AC274" s="39"/>
      <c r="AD274" s="39"/>
      <c r="AE274" s="39"/>
      <c r="AT274" s="18" t="s">
        <v>214</v>
      </c>
      <c r="AU274" s="18" t="s">
        <v>83</v>
      </c>
    </row>
    <row r="275" s="2" customFormat="1" ht="44.25" customHeight="1">
      <c r="A275" s="39"/>
      <c r="B275" s="40"/>
      <c r="C275" s="222" t="s">
        <v>1119</v>
      </c>
      <c r="D275" s="222" t="s">
        <v>208</v>
      </c>
      <c r="E275" s="223" t="s">
        <v>4020</v>
      </c>
      <c r="F275" s="224" t="s">
        <v>4145</v>
      </c>
      <c r="G275" s="225" t="s">
        <v>783</v>
      </c>
      <c r="H275" s="226">
        <v>4.5</v>
      </c>
      <c r="I275" s="227"/>
      <c r="J275" s="228">
        <f>ROUND(I275*H275,2)</f>
        <v>0</v>
      </c>
      <c r="K275" s="229"/>
      <c r="L275" s="45"/>
      <c r="M275" s="230" t="s">
        <v>1</v>
      </c>
      <c r="N275" s="231" t="s">
        <v>41</v>
      </c>
      <c r="O275" s="92"/>
      <c r="P275" s="232">
        <f>O275*H275</f>
        <v>0</v>
      </c>
      <c r="Q275" s="232">
        <v>0</v>
      </c>
      <c r="R275" s="232">
        <f>Q275*H275</f>
        <v>0</v>
      </c>
      <c r="S275" s="232">
        <v>0</v>
      </c>
      <c r="T275" s="233">
        <f>S275*H275</f>
        <v>0</v>
      </c>
      <c r="U275" s="39"/>
      <c r="V275" s="39"/>
      <c r="W275" s="39"/>
      <c r="X275" s="39"/>
      <c r="Y275" s="39"/>
      <c r="Z275" s="39"/>
      <c r="AA275" s="39"/>
      <c r="AB275" s="39"/>
      <c r="AC275" s="39"/>
      <c r="AD275" s="39"/>
      <c r="AE275" s="39"/>
      <c r="AR275" s="234" t="s">
        <v>361</v>
      </c>
      <c r="AT275" s="234" t="s">
        <v>208</v>
      </c>
      <c r="AU275" s="234" t="s">
        <v>83</v>
      </c>
      <c r="AY275" s="18" t="s">
        <v>207</v>
      </c>
      <c r="BE275" s="235">
        <f>IF(N275="základní",J275,0)</f>
        <v>0</v>
      </c>
      <c r="BF275" s="235">
        <f>IF(N275="snížená",J275,0)</f>
        <v>0</v>
      </c>
      <c r="BG275" s="235">
        <f>IF(N275="zákl. přenesená",J275,0)</f>
        <v>0</v>
      </c>
      <c r="BH275" s="235">
        <f>IF(N275="sníž. přenesená",J275,0)</f>
        <v>0</v>
      </c>
      <c r="BI275" s="235">
        <f>IF(N275="nulová",J275,0)</f>
        <v>0</v>
      </c>
      <c r="BJ275" s="18" t="s">
        <v>83</v>
      </c>
      <c r="BK275" s="235">
        <f>ROUND(I275*H275,2)</f>
        <v>0</v>
      </c>
      <c r="BL275" s="18" t="s">
        <v>361</v>
      </c>
      <c r="BM275" s="234" t="s">
        <v>1561</v>
      </c>
    </row>
    <row r="276" s="2" customFormat="1">
      <c r="A276" s="39"/>
      <c r="B276" s="40"/>
      <c r="C276" s="41"/>
      <c r="D276" s="236" t="s">
        <v>214</v>
      </c>
      <c r="E276" s="41"/>
      <c r="F276" s="237" t="s">
        <v>4145</v>
      </c>
      <c r="G276" s="41"/>
      <c r="H276" s="41"/>
      <c r="I276" s="238"/>
      <c r="J276" s="41"/>
      <c r="K276" s="41"/>
      <c r="L276" s="45"/>
      <c r="M276" s="239"/>
      <c r="N276" s="240"/>
      <c r="O276" s="92"/>
      <c r="P276" s="92"/>
      <c r="Q276" s="92"/>
      <c r="R276" s="92"/>
      <c r="S276" s="92"/>
      <c r="T276" s="93"/>
      <c r="U276" s="39"/>
      <c r="V276" s="39"/>
      <c r="W276" s="39"/>
      <c r="X276" s="39"/>
      <c r="Y276" s="39"/>
      <c r="Z276" s="39"/>
      <c r="AA276" s="39"/>
      <c r="AB276" s="39"/>
      <c r="AC276" s="39"/>
      <c r="AD276" s="39"/>
      <c r="AE276" s="39"/>
      <c r="AT276" s="18" t="s">
        <v>214</v>
      </c>
      <c r="AU276" s="18" t="s">
        <v>83</v>
      </c>
    </row>
    <row r="277" s="2" customFormat="1" ht="24.15" customHeight="1">
      <c r="A277" s="39"/>
      <c r="B277" s="40"/>
      <c r="C277" s="222" t="s">
        <v>1123</v>
      </c>
      <c r="D277" s="222" t="s">
        <v>208</v>
      </c>
      <c r="E277" s="223" t="s">
        <v>4022</v>
      </c>
      <c r="F277" s="224" t="s">
        <v>4146</v>
      </c>
      <c r="G277" s="225" t="s">
        <v>931</v>
      </c>
      <c r="H277" s="226">
        <v>5</v>
      </c>
      <c r="I277" s="227"/>
      <c r="J277" s="228">
        <f>ROUND(I277*H277,2)</f>
        <v>0</v>
      </c>
      <c r="K277" s="229"/>
      <c r="L277" s="45"/>
      <c r="M277" s="230" t="s">
        <v>1</v>
      </c>
      <c r="N277" s="231" t="s">
        <v>41</v>
      </c>
      <c r="O277" s="92"/>
      <c r="P277" s="232">
        <f>O277*H277</f>
        <v>0</v>
      </c>
      <c r="Q277" s="232">
        <v>0</v>
      </c>
      <c r="R277" s="232">
        <f>Q277*H277</f>
        <v>0</v>
      </c>
      <c r="S277" s="232">
        <v>0</v>
      </c>
      <c r="T277" s="233">
        <f>S277*H277</f>
        <v>0</v>
      </c>
      <c r="U277" s="39"/>
      <c r="V277" s="39"/>
      <c r="W277" s="39"/>
      <c r="X277" s="39"/>
      <c r="Y277" s="39"/>
      <c r="Z277" s="39"/>
      <c r="AA277" s="39"/>
      <c r="AB277" s="39"/>
      <c r="AC277" s="39"/>
      <c r="AD277" s="39"/>
      <c r="AE277" s="39"/>
      <c r="AR277" s="234" t="s">
        <v>361</v>
      </c>
      <c r="AT277" s="234" t="s">
        <v>208</v>
      </c>
      <c r="AU277" s="234" t="s">
        <v>83</v>
      </c>
      <c r="AY277" s="18" t="s">
        <v>207</v>
      </c>
      <c r="BE277" s="235">
        <f>IF(N277="základní",J277,0)</f>
        <v>0</v>
      </c>
      <c r="BF277" s="235">
        <f>IF(N277="snížená",J277,0)</f>
        <v>0</v>
      </c>
      <c r="BG277" s="235">
        <f>IF(N277="zákl. přenesená",J277,0)</f>
        <v>0</v>
      </c>
      <c r="BH277" s="235">
        <f>IF(N277="sníž. přenesená",J277,0)</f>
        <v>0</v>
      </c>
      <c r="BI277" s="235">
        <f>IF(N277="nulová",J277,0)</f>
        <v>0</v>
      </c>
      <c r="BJ277" s="18" t="s">
        <v>83</v>
      </c>
      <c r="BK277" s="235">
        <f>ROUND(I277*H277,2)</f>
        <v>0</v>
      </c>
      <c r="BL277" s="18" t="s">
        <v>361</v>
      </c>
      <c r="BM277" s="234" t="s">
        <v>1581</v>
      </c>
    </row>
    <row r="278" s="2" customFormat="1">
      <c r="A278" s="39"/>
      <c r="B278" s="40"/>
      <c r="C278" s="41"/>
      <c r="D278" s="236" t="s">
        <v>214</v>
      </c>
      <c r="E278" s="41"/>
      <c r="F278" s="237" t="s">
        <v>4146</v>
      </c>
      <c r="G278" s="41"/>
      <c r="H278" s="41"/>
      <c r="I278" s="238"/>
      <c r="J278" s="41"/>
      <c r="K278" s="41"/>
      <c r="L278" s="45"/>
      <c r="M278" s="239"/>
      <c r="N278" s="240"/>
      <c r="O278" s="92"/>
      <c r="P278" s="92"/>
      <c r="Q278" s="92"/>
      <c r="R278" s="92"/>
      <c r="S278" s="92"/>
      <c r="T278" s="93"/>
      <c r="U278" s="39"/>
      <c r="V278" s="39"/>
      <c r="W278" s="39"/>
      <c r="X278" s="39"/>
      <c r="Y278" s="39"/>
      <c r="Z278" s="39"/>
      <c r="AA278" s="39"/>
      <c r="AB278" s="39"/>
      <c r="AC278" s="39"/>
      <c r="AD278" s="39"/>
      <c r="AE278" s="39"/>
      <c r="AT278" s="18" t="s">
        <v>214</v>
      </c>
      <c r="AU278" s="18" t="s">
        <v>83</v>
      </c>
    </row>
    <row r="279" s="2" customFormat="1" ht="24.15" customHeight="1">
      <c r="A279" s="39"/>
      <c r="B279" s="40"/>
      <c r="C279" s="222" t="s">
        <v>1127</v>
      </c>
      <c r="D279" s="222" t="s">
        <v>208</v>
      </c>
      <c r="E279" s="223" t="s">
        <v>4025</v>
      </c>
      <c r="F279" s="224" t="s">
        <v>4147</v>
      </c>
      <c r="G279" s="225" t="s">
        <v>931</v>
      </c>
      <c r="H279" s="226">
        <v>7</v>
      </c>
      <c r="I279" s="227"/>
      <c r="J279" s="228">
        <f>ROUND(I279*H279,2)</f>
        <v>0</v>
      </c>
      <c r="K279" s="229"/>
      <c r="L279" s="45"/>
      <c r="M279" s="230" t="s">
        <v>1</v>
      </c>
      <c r="N279" s="231" t="s">
        <v>41</v>
      </c>
      <c r="O279" s="92"/>
      <c r="P279" s="232">
        <f>O279*H279</f>
        <v>0</v>
      </c>
      <c r="Q279" s="232">
        <v>0</v>
      </c>
      <c r="R279" s="232">
        <f>Q279*H279</f>
        <v>0</v>
      </c>
      <c r="S279" s="232">
        <v>0</v>
      </c>
      <c r="T279" s="233">
        <f>S279*H279</f>
        <v>0</v>
      </c>
      <c r="U279" s="39"/>
      <c r="V279" s="39"/>
      <c r="W279" s="39"/>
      <c r="X279" s="39"/>
      <c r="Y279" s="39"/>
      <c r="Z279" s="39"/>
      <c r="AA279" s="39"/>
      <c r="AB279" s="39"/>
      <c r="AC279" s="39"/>
      <c r="AD279" s="39"/>
      <c r="AE279" s="39"/>
      <c r="AR279" s="234" t="s">
        <v>361</v>
      </c>
      <c r="AT279" s="234" t="s">
        <v>208</v>
      </c>
      <c r="AU279" s="234" t="s">
        <v>83</v>
      </c>
      <c r="AY279" s="18" t="s">
        <v>207</v>
      </c>
      <c r="BE279" s="235">
        <f>IF(N279="základní",J279,0)</f>
        <v>0</v>
      </c>
      <c r="BF279" s="235">
        <f>IF(N279="snížená",J279,0)</f>
        <v>0</v>
      </c>
      <c r="BG279" s="235">
        <f>IF(N279="zákl. přenesená",J279,0)</f>
        <v>0</v>
      </c>
      <c r="BH279" s="235">
        <f>IF(N279="sníž. přenesená",J279,0)</f>
        <v>0</v>
      </c>
      <c r="BI279" s="235">
        <f>IF(N279="nulová",J279,0)</f>
        <v>0</v>
      </c>
      <c r="BJ279" s="18" t="s">
        <v>83</v>
      </c>
      <c r="BK279" s="235">
        <f>ROUND(I279*H279,2)</f>
        <v>0</v>
      </c>
      <c r="BL279" s="18" t="s">
        <v>361</v>
      </c>
      <c r="BM279" s="234" t="s">
        <v>1589</v>
      </c>
    </row>
    <row r="280" s="2" customFormat="1">
      <c r="A280" s="39"/>
      <c r="B280" s="40"/>
      <c r="C280" s="41"/>
      <c r="D280" s="236" t="s">
        <v>214</v>
      </c>
      <c r="E280" s="41"/>
      <c r="F280" s="237" t="s">
        <v>4147</v>
      </c>
      <c r="G280" s="41"/>
      <c r="H280" s="41"/>
      <c r="I280" s="238"/>
      <c r="J280" s="41"/>
      <c r="K280" s="41"/>
      <c r="L280" s="45"/>
      <c r="M280" s="239"/>
      <c r="N280" s="240"/>
      <c r="O280" s="92"/>
      <c r="P280" s="92"/>
      <c r="Q280" s="92"/>
      <c r="R280" s="92"/>
      <c r="S280" s="92"/>
      <c r="T280" s="93"/>
      <c r="U280" s="39"/>
      <c r="V280" s="39"/>
      <c r="W280" s="39"/>
      <c r="X280" s="39"/>
      <c r="Y280" s="39"/>
      <c r="Z280" s="39"/>
      <c r="AA280" s="39"/>
      <c r="AB280" s="39"/>
      <c r="AC280" s="39"/>
      <c r="AD280" s="39"/>
      <c r="AE280" s="39"/>
      <c r="AT280" s="18" t="s">
        <v>214</v>
      </c>
      <c r="AU280" s="18" t="s">
        <v>83</v>
      </c>
    </row>
    <row r="281" s="2" customFormat="1" ht="24.15" customHeight="1">
      <c r="A281" s="39"/>
      <c r="B281" s="40"/>
      <c r="C281" s="222" t="s">
        <v>1131</v>
      </c>
      <c r="D281" s="222" t="s">
        <v>208</v>
      </c>
      <c r="E281" s="223" t="s">
        <v>4028</v>
      </c>
      <c r="F281" s="224" t="s">
        <v>4148</v>
      </c>
      <c r="G281" s="225" t="s">
        <v>931</v>
      </c>
      <c r="H281" s="226">
        <v>70</v>
      </c>
      <c r="I281" s="227"/>
      <c r="J281" s="228">
        <f>ROUND(I281*H281,2)</f>
        <v>0</v>
      </c>
      <c r="K281" s="229"/>
      <c r="L281" s="45"/>
      <c r="M281" s="230" t="s">
        <v>1</v>
      </c>
      <c r="N281" s="231" t="s">
        <v>41</v>
      </c>
      <c r="O281" s="92"/>
      <c r="P281" s="232">
        <f>O281*H281</f>
        <v>0</v>
      </c>
      <c r="Q281" s="232">
        <v>0</v>
      </c>
      <c r="R281" s="232">
        <f>Q281*H281</f>
        <v>0</v>
      </c>
      <c r="S281" s="232">
        <v>0</v>
      </c>
      <c r="T281" s="233">
        <f>S281*H281</f>
        <v>0</v>
      </c>
      <c r="U281" s="39"/>
      <c r="V281" s="39"/>
      <c r="W281" s="39"/>
      <c r="X281" s="39"/>
      <c r="Y281" s="39"/>
      <c r="Z281" s="39"/>
      <c r="AA281" s="39"/>
      <c r="AB281" s="39"/>
      <c r="AC281" s="39"/>
      <c r="AD281" s="39"/>
      <c r="AE281" s="39"/>
      <c r="AR281" s="234" t="s">
        <v>361</v>
      </c>
      <c r="AT281" s="234" t="s">
        <v>208</v>
      </c>
      <c r="AU281" s="234" t="s">
        <v>83</v>
      </c>
      <c r="AY281" s="18" t="s">
        <v>207</v>
      </c>
      <c r="BE281" s="235">
        <f>IF(N281="základní",J281,0)</f>
        <v>0</v>
      </c>
      <c r="BF281" s="235">
        <f>IF(N281="snížená",J281,0)</f>
        <v>0</v>
      </c>
      <c r="BG281" s="235">
        <f>IF(N281="zákl. přenesená",J281,0)</f>
        <v>0</v>
      </c>
      <c r="BH281" s="235">
        <f>IF(N281="sníž. přenesená",J281,0)</f>
        <v>0</v>
      </c>
      <c r="BI281" s="235">
        <f>IF(N281="nulová",J281,0)</f>
        <v>0</v>
      </c>
      <c r="BJ281" s="18" t="s">
        <v>83</v>
      </c>
      <c r="BK281" s="235">
        <f>ROUND(I281*H281,2)</f>
        <v>0</v>
      </c>
      <c r="BL281" s="18" t="s">
        <v>361</v>
      </c>
      <c r="BM281" s="234" t="s">
        <v>1597</v>
      </c>
    </row>
    <row r="282" s="2" customFormat="1">
      <c r="A282" s="39"/>
      <c r="B282" s="40"/>
      <c r="C282" s="41"/>
      <c r="D282" s="236" t="s">
        <v>214</v>
      </c>
      <c r="E282" s="41"/>
      <c r="F282" s="237" t="s">
        <v>4148</v>
      </c>
      <c r="G282" s="41"/>
      <c r="H282" s="41"/>
      <c r="I282" s="238"/>
      <c r="J282" s="41"/>
      <c r="K282" s="41"/>
      <c r="L282" s="45"/>
      <c r="M282" s="239"/>
      <c r="N282" s="240"/>
      <c r="O282" s="92"/>
      <c r="P282" s="92"/>
      <c r="Q282" s="92"/>
      <c r="R282" s="92"/>
      <c r="S282" s="92"/>
      <c r="T282" s="93"/>
      <c r="U282" s="39"/>
      <c r="V282" s="39"/>
      <c r="W282" s="39"/>
      <c r="X282" s="39"/>
      <c r="Y282" s="39"/>
      <c r="Z282" s="39"/>
      <c r="AA282" s="39"/>
      <c r="AB282" s="39"/>
      <c r="AC282" s="39"/>
      <c r="AD282" s="39"/>
      <c r="AE282" s="39"/>
      <c r="AT282" s="18" t="s">
        <v>214</v>
      </c>
      <c r="AU282" s="18" t="s">
        <v>83</v>
      </c>
    </row>
    <row r="283" s="2" customFormat="1" ht="24.15" customHeight="1">
      <c r="A283" s="39"/>
      <c r="B283" s="40"/>
      <c r="C283" s="222" t="s">
        <v>1137</v>
      </c>
      <c r="D283" s="222" t="s">
        <v>208</v>
      </c>
      <c r="E283" s="223" t="s">
        <v>4030</v>
      </c>
      <c r="F283" s="224" t="s">
        <v>4149</v>
      </c>
      <c r="G283" s="225" t="s">
        <v>931</v>
      </c>
      <c r="H283" s="226">
        <v>12</v>
      </c>
      <c r="I283" s="227"/>
      <c r="J283" s="228">
        <f>ROUND(I283*H283,2)</f>
        <v>0</v>
      </c>
      <c r="K283" s="229"/>
      <c r="L283" s="45"/>
      <c r="M283" s="230" t="s">
        <v>1</v>
      </c>
      <c r="N283" s="231" t="s">
        <v>41</v>
      </c>
      <c r="O283" s="92"/>
      <c r="P283" s="232">
        <f>O283*H283</f>
        <v>0</v>
      </c>
      <c r="Q283" s="232">
        <v>0</v>
      </c>
      <c r="R283" s="232">
        <f>Q283*H283</f>
        <v>0</v>
      </c>
      <c r="S283" s="232">
        <v>0</v>
      </c>
      <c r="T283" s="233">
        <f>S283*H283</f>
        <v>0</v>
      </c>
      <c r="U283" s="39"/>
      <c r="V283" s="39"/>
      <c r="W283" s="39"/>
      <c r="X283" s="39"/>
      <c r="Y283" s="39"/>
      <c r="Z283" s="39"/>
      <c r="AA283" s="39"/>
      <c r="AB283" s="39"/>
      <c r="AC283" s="39"/>
      <c r="AD283" s="39"/>
      <c r="AE283" s="39"/>
      <c r="AR283" s="234" t="s">
        <v>361</v>
      </c>
      <c r="AT283" s="234" t="s">
        <v>208</v>
      </c>
      <c r="AU283" s="234" t="s">
        <v>83</v>
      </c>
      <c r="AY283" s="18" t="s">
        <v>207</v>
      </c>
      <c r="BE283" s="235">
        <f>IF(N283="základní",J283,0)</f>
        <v>0</v>
      </c>
      <c r="BF283" s="235">
        <f>IF(N283="snížená",J283,0)</f>
        <v>0</v>
      </c>
      <c r="BG283" s="235">
        <f>IF(N283="zákl. přenesená",J283,0)</f>
        <v>0</v>
      </c>
      <c r="BH283" s="235">
        <f>IF(N283="sníž. přenesená",J283,0)</f>
        <v>0</v>
      </c>
      <c r="BI283" s="235">
        <f>IF(N283="nulová",J283,0)</f>
        <v>0</v>
      </c>
      <c r="BJ283" s="18" t="s">
        <v>83</v>
      </c>
      <c r="BK283" s="235">
        <f>ROUND(I283*H283,2)</f>
        <v>0</v>
      </c>
      <c r="BL283" s="18" t="s">
        <v>361</v>
      </c>
      <c r="BM283" s="234" t="s">
        <v>1605</v>
      </c>
    </row>
    <row r="284" s="2" customFormat="1">
      <c r="A284" s="39"/>
      <c r="B284" s="40"/>
      <c r="C284" s="41"/>
      <c r="D284" s="236" t="s">
        <v>214</v>
      </c>
      <c r="E284" s="41"/>
      <c r="F284" s="237" t="s">
        <v>4149</v>
      </c>
      <c r="G284" s="41"/>
      <c r="H284" s="41"/>
      <c r="I284" s="238"/>
      <c r="J284" s="41"/>
      <c r="K284" s="41"/>
      <c r="L284" s="45"/>
      <c r="M284" s="239"/>
      <c r="N284" s="240"/>
      <c r="O284" s="92"/>
      <c r="P284" s="92"/>
      <c r="Q284" s="92"/>
      <c r="R284" s="92"/>
      <c r="S284" s="92"/>
      <c r="T284" s="93"/>
      <c r="U284" s="39"/>
      <c r="V284" s="39"/>
      <c r="W284" s="39"/>
      <c r="X284" s="39"/>
      <c r="Y284" s="39"/>
      <c r="Z284" s="39"/>
      <c r="AA284" s="39"/>
      <c r="AB284" s="39"/>
      <c r="AC284" s="39"/>
      <c r="AD284" s="39"/>
      <c r="AE284" s="39"/>
      <c r="AT284" s="18" t="s">
        <v>214</v>
      </c>
      <c r="AU284" s="18" t="s">
        <v>83</v>
      </c>
    </row>
    <row r="285" s="2" customFormat="1" ht="24.15" customHeight="1">
      <c r="A285" s="39"/>
      <c r="B285" s="40"/>
      <c r="C285" s="222" t="s">
        <v>1143</v>
      </c>
      <c r="D285" s="222" t="s">
        <v>208</v>
      </c>
      <c r="E285" s="223" t="s">
        <v>4032</v>
      </c>
      <c r="F285" s="224" t="s">
        <v>4150</v>
      </c>
      <c r="G285" s="225" t="s">
        <v>931</v>
      </c>
      <c r="H285" s="226">
        <v>63</v>
      </c>
      <c r="I285" s="227"/>
      <c r="J285" s="228">
        <f>ROUND(I285*H285,2)</f>
        <v>0</v>
      </c>
      <c r="K285" s="229"/>
      <c r="L285" s="45"/>
      <c r="M285" s="230" t="s">
        <v>1</v>
      </c>
      <c r="N285" s="231" t="s">
        <v>41</v>
      </c>
      <c r="O285" s="92"/>
      <c r="P285" s="232">
        <f>O285*H285</f>
        <v>0</v>
      </c>
      <c r="Q285" s="232">
        <v>0</v>
      </c>
      <c r="R285" s="232">
        <f>Q285*H285</f>
        <v>0</v>
      </c>
      <c r="S285" s="232">
        <v>0</v>
      </c>
      <c r="T285" s="233">
        <f>S285*H285</f>
        <v>0</v>
      </c>
      <c r="U285" s="39"/>
      <c r="V285" s="39"/>
      <c r="W285" s="39"/>
      <c r="X285" s="39"/>
      <c r="Y285" s="39"/>
      <c r="Z285" s="39"/>
      <c r="AA285" s="39"/>
      <c r="AB285" s="39"/>
      <c r="AC285" s="39"/>
      <c r="AD285" s="39"/>
      <c r="AE285" s="39"/>
      <c r="AR285" s="234" t="s">
        <v>361</v>
      </c>
      <c r="AT285" s="234" t="s">
        <v>208</v>
      </c>
      <c r="AU285" s="234" t="s">
        <v>83</v>
      </c>
      <c r="AY285" s="18" t="s">
        <v>207</v>
      </c>
      <c r="BE285" s="235">
        <f>IF(N285="základní",J285,0)</f>
        <v>0</v>
      </c>
      <c r="BF285" s="235">
        <f>IF(N285="snížená",J285,0)</f>
        <v>0</v>
      </c>
      <c r="BG285" s="235">
        <f>IF(N285="zákl. přenesená",J285,0)</f>
        <v>0</v>
      </c>
      <c r="BH285" s="235">
        <f>IF(N285="sníž. přenesená",J285,0)</f>
        <v>0</v>
      </c>
      <c r="BI285" s="235">
        <f>IF(N285="nulová",J285,0)</f>
        <v>0</v>
      </c>
      <c r="BJ285" s="18" t="s">
        <v>83</v>
      </c>
      <c r="BK285" s="235">
        <f>ROUND(I285*H285,2)</f>
        <v>0</v>
      </c>
      <c r="BL285" s="18" t="s">
        <v>361</v>
      </c>
      <c r="BM285" s="234" t="s">
        <v>1613</v>
      </c>
    </row>
    <row r="286" s="2" customFormat="1">
      <c r="A286" s="39"/>
      <c r="B286" s="40"/>
      <c r="C286" s="41"/>
      <c r="D286" s="236" t="s">
        <v>214</v>
      </c>
      <c r="E286" s="41"/>
      <c r="F286" s="237" t="s">
        <v>4150</v>
      </c>
      <c r="G286" s="41"/>
      <c r="H286" s="41"/>
      <c r="I286" s="238"/>
      <c r="J286" s="41"/>
      <c r="K286" s="41"/>
      <c r="L286" s="45"/>
      <c r="M286" s="239"/>
      <c r="N286" s="240"/>
      <c r="O286" s="92"/>
      <c r="P286" s="92"/>
      <c r="Q286" s="92"/>
      <c r="R286" s="92"/>
      <c r="S286" s="92"/>
      <c r="T286" s="93"/>
      <c r="U286" s="39"/>
      <c r="V286" s="39"/>
      <c r="W286" s="39"/>
      <c r="X286" s="39"/>
      <c r="Y286" s="39"/>
      <c r="Z286" s="39"/>
      <c r="AA286" s="39"/>
      <c r="AB286" s="39"/>
      <c r="AC286" s="39"/>
      <c r="AD286" s="39"/>
      <c r="AE286" s="39"/>
      <c r="AT286" s="18" t="s">
        <v>214</v>
      </c>
      <c r="AU286" s="18" t="s">
        <v>83</v>
      </c>
    </row>
    <row r="287" s="2" customFormat="1" ht="16.5" customHeight="1">
      <c r="A287" s="39"/>
      <c r="B287" s="40"/>
      <c r="C287" s="222" t="s">
        <v>1149</v>
      </c>
      <c r="D287" s="222" t="s">
        <v>208</v>
      </c>
      <c r="E287" s="223" t="s">
        <v>4034</v>
      </c>
      <c r="F287" s="224" t="s">
        <v>4151</v>
      </c>
      <c r="G287" s="225" t="s">
        <v>931</v>
      </c>
      <c r="H287" s="226">
        <v>1</v>
      </c>
      <c r="I287" s="227"/>
      <c r="J287" s="228">
        <f>ROUND(I287*H287,2)</f>
        <v>0</v>
      </c>
      <c r="K287" s="229"/>
      <c r="L287" s="45"/>
      <c r="M287" s="230" t="s">
        <v>1</v>
      </c>
      <c r="N287" s="231" t="s">
        <v>41</v>
      </c>
      <c r="O287" s="92"/>
      <c r="P287" s="232">
        <f>O287*H287</f>
        <v>0</v>
      </c>
      <c r="Q287" s="232">
        <v>0</v>
      </c>
      <c r="R287" s="232">
        <f>Q287*H287</f>
        <v>0</v>
      </c>
      <c r="S287" s="232">
        <v>0</v>
      </c>
      <c r="T287" s="233">
        <f>S287*H287</f>
        <v>0</v>
      </c>
      <c r="U287" s="39"/>
      <c r="V287" s="39"/>
      <c r="W287" s="39"/>
      <c r="X287" s="39"/>
      <c r="Y287" s="39"/>
      <c r="Z287" s="39"/>
      <c r="AA287" s="39"/>
      <c r="AB287" s="39"/>
      <c r="AC287" s="39"/>
      <c r="AD287" s="39"/>
      <c r="AE287" s="39"/>
      <c r="AR287" s="234" t="s">
        <v>361</v>
      </c>
      <c r="AT287" s="234" t="s">
        <v>208</v>
      </c>
      <c r="AU287" s="234" t="s">
        <v>83</v>
      </c>
      <c r="AY287" s="18" t="s">
        <v>207</v>
      </c>
      <c r="BE287" s="235">
        <f>IF(N287="základní",J287,0)</f>
        <v>0</v>
      </c>
      <c r="BF287" s="235">
        <f>IF(N287="snížená",J287,0)</f>
        <v>0</v>
      </c>
      <c r="BG287" s="235">
        <f>IF(N287="zákl. přenesená",J287,0)</f>
        <v>0</v>
      </c>
      <c r="BH287" s="235">
        <f>IF(N287="sníž. přenesená",J287,0)</f>
        <v>0</v>
      </c>
      <c r="BI287" s="235">
        <f>IF(N287="nulová",J287,0)</f>
        <v>0</v>
      </c>
      <c r="BJ287" s="18" t="s">
        <v>83</v>
      </c>
      <c r="BK287" s="235">
        <f>ROUND(I287*H287,2)</f>
        <v>0</v>
      </c>
      <c r="BL287" s="18" t="s">
        <v>361</v>
      </c>
      <c r="BM287" s="234" t="s">
        <v>1621</v>
      </c>
    </row>
    <row r="288" s="2" customFormat="1">
      <c r="A288" s="39"/>
      <c r="B288" s="40"/>
      <c r="C288" s="41"/>
      <c r="D288" s="236" t="s">
        <v>214</v>
      </c>
      <c r="E288" s="41"/>
      <c r="F288" s="237" t="s">
        <v>4151</v>
      </c>
      <c r="G288" s="41"/>
      <c r="H288" s="41"/>
      <c r="I288" s="238"/>
      <c r="J288" s="41"/>
      <c r="K288" s="41"/>
      <c r="L288" s="45"/>
      <c r="M288" s="239"/>
      <c r="N288" s="240"/>
      <c r="O288" s="92"/>
      <c r="P288" s="92"/>
      <c r="Q288" s="92"/>
      <c r="R288" s="92"/>
      <c r="S288" s="92"/>
      <c r="T288" s="93"/>
      <c r="U288" s="39"/>
      <c r="V288" s="39"/>
      <c r="W288" s="39"/>
      <c r="X288" s="39"/>
      <c r="Y288" s="39"/>
      <c r="Z288" s="39"/>
      <c r="AA288" s="39"/>
      <c r="AB288" s="39"/>
      <c r="AC288" s="39"/>
      <c r="AD288" s="39"/>
      <c r="AE288" s="39"/>
      <c r="AT288" s="18" t="s">
        <v>214</v>
      </c>
      <c r="AU288" s="18" t="s">
        <v>83</v>
      </c>
    </row>
    <row r="289" s="2" customFormat="1" ht="16.5" customHeight="1">
      <c r="A289" s="39"/>
      <c r="B289" s="40"/>
      <c r="C289" s="222" t="s">
        <v>1155</v>
      </c>
      <c r="D289" s="222" t="s">
        <v>208</v>
      </c>
      <c r="E289" s="223" t="s">
        <v>4036</v>
      </c>
      <c r="F289" s="224" t="s">
        <v>4152</v>
      </c>
      <c r="G289" s="225" t="s">
        <v>931</v>
      </c>
      <c r="H289" s="226">
        <v>25</v>
      </c>
      <c r="I289" s="227"/>
      <c r="J289" s="228">
        <f>ROUND(I289*H289,2)</f>
        <v>0</v>
      </c>
      <c r="K289" s="229"/>
      <c r="L289" s="45"/>
      <c r="M289" s="230" t="s">
        <v>1</v>
      </c>
      <c r="N289" s="231" t="s">
        <v>41</v>
      </c>
      <c r="O289" s="92"/>
      <c r="P289" s="232">
        <f>O289*H289</f>
        <v>0</v>
      </c>
      <c r="Q289" s="232">
        <v>0</v>
      </c>
      <c r="R289" s="232">
        <f>Q289*H289</f>
        <v>0</v>
      </c>
      <c r="S289" s="232">
        <v>0</v>
      </c>
      <c r="T289" s="233">
        <f>S289*H289</f>
        <v>0</v>
      </c>
      <c r="U289" s="39"/>
      <c r="V289" s="39"/>
      <c r="W289" s="39"/>
      <c r="X289" s="39"/>
      <c r="Y289" s="39"/>
      <c r="Z289" s="39"/>
      <c r="AA289" s="39"/>
      <c r="AB289" s="39"/>
      <c r="AC289" s="39"/>
      <c r="AD289" s="39"/>
      <c r="AE289" s="39"/>
      <c r="AR289" s="234" t="s">
        <v>361</v>
      </c>
      <c r="AT289" s="234" t="s">
        <v>208</v>
      </c>
      <c r="AU289" s="234" t="s">
        <v>83</v>
      </c>
      <c r="AY289" s="18" t="s">
        <v>207</v>
      </c>
      <c r="BE289" s="235">
        <f>IF(N289="základní",J289,0)</f>
        <v>0</v>
      </c>
      <c r="BF289" s="235">
        <f>IF(N289="snížená",J289,0)</f>
        <v>0</v>
      </c>
      <c r="BG289" s="235">
        <f>IF(N289="zákl. přenesená",J289,0)</f>
        <v>0</v>
      </c>
      <c r="BH289" s="235">
        <f>IF(N289="sníž. přenesená",J289,0)</f>
        <v>0</v>
      </c>
      <c r="BI289" s="235">
        <f>IF(N289="nulová",J289,0)</f>
        <v>0</v>
      </c>
      <c r="BJ289" s="18" t="s">
        <v>83</v>
      </c>
      <c r="BK289" s="235">
        <f>ROUND(I289*H289,2)</f>
        <v>0</v>
      </c>
      <c r="BL289" s="18" t="s">
        <v>361</v>
      </c>
      <c r="BM289" s="234" t="s">
        <v>1629</v>
      </c>
    </row>
    <row r="290" s="2" customFormat="1">
      <c r="A290" s="39"/>
      <c r="B290" s="40"/>
      <c r="C290" s="41"/>
      <c r="D290" s="236" t="s">
        <v>214</v>
      </c>
      <c r="E290" s="41"/>
      <c r="F290" s="237" t="s">
        <v>4152</v>
      </c>
      <c r="G290" s="41"/>
      <c r="H290" s="41"/>
      <c r="I290" s="238"/>
      <c r="J290" s="41"/>
      <c r="K290" s="41"/>
      <c r="L290" s="45"/>
      <c r="M290" s="239"/>
      <c r="N290" s="240"/>
      <c r="O290" s="92"/>
      <c r="P290" s="92"/>
      <c r="Q290" s="92"/>
      <c r="R290" s="92"/>
      <c r="S290" s="92"/>
      <c r="T290" s="93"/>
      <c r="U290" s="39"/>
      <c r="V290" s="39"/>
      <c r="W290" s="39"/>
      <c r="X290" s="39"/>
      <c r="Y290" s="39"/>
      <c r="Z290" s="39"/>
      <c r="AA290" s="39"/>
      <c r="AB290" s="39"/>
      <c r="AC290" s="39"/>
      <c r="AD290" s="39"/>
      <c r="AE290" s="39"/>
      <c r="AT290" s="18" t="s">
        <v>214</v>
      </c>
      <c r="AU290" s="18" t="s">
        <v>83</v>
      </c>
    </row>
    <row r="291" s="2" customFormat="1" ht="16.5" customHeight="1">
      <c r="A291" s="39"/>
      <c r="B291" s="40"/>
      <c r="C291" s="222" t="s">
        <v>1159</v>
      </c>
      <c r="D291" s="222" t="s">
        <v>208</v>
      </c>
      <c r="E291" s="223" t="s">
        <v>4038</v>
      </c>
      <c r="F291" s="224" t="s">
        <v>4153</v>
      </c>
      <c r="G291" s="225" t="s">
        <v>931</v>
      </c>
      <c r="H291" s="226">
        <v>45</v>
      </c>
      <c r="I291" s="227"/>
      <c r="J291" s="228">
        <f>ROUND(I291*H291,2)</f>
        <v>0</v>
      </c>
      <c r="K291" s="229"/>
      <c r="L291" s="45"/>
      <c r="M291" s="230" t="s">
        <v>1</v>
      </c>
      <c r="N291" s="231" t="s">
        <v>41</v>
      </c>
      <c r="O291" s="92"/>
      <c r="P291" s="232">
        <f>O291*H291</f>
        <v>0</v>
      </c>
      <c r="Q291" s="232">
        <v>0</v>
      </c>
      <c r="R291" s="232">
        <f>Q291*H291</f>
        <v>0</v>
      </c>
      <c r="S291" s="232">
        <v>0</v>
      </c>
      <c r="T291" s="233">
        <f>S291*H291</f>
        <v>0</v>
      </c>
      <c r="U291" s="39"/>
      <c r="V291" s="39"/>
      <c r="W291" s="39"/>
      <c r="X291" s="39"/>
      <c r="Y291" s="39"/>
      <c r="Z291" s="39"/>
      <c r="AA291" s="39"/>
      <c r="AB291" s="39"/>
      <c r="AC291" s="39"/>
      <c r="AD291" s="39"/>
      <c r="AE291" s="39"/>
      <c r="AR291" s="234" t="s">
        <v>361</v>
      </c>
      <c r="AT291" s="234" t="s">
        <v>208</v>
      </c>
      <c r="AU291" s="234" t="s">
        <v>83</v>
      </c>
      <c r="AY291" s="18" t="s">
        <v>207</v>
      </c>
      <c r="BE291" s="235">
        <f>IF(N291="základní",J291,0)</f>
        <v>0</v>
      </c>
      <c r="BF291" s="235">
        <f>IF(N291="snížená",J291,0)</f>
        <v>0</v>
      </c>
      <c r="BG291" s="235">
        <f>IF(N291="zákl. přenesená",J291,0)</f>
        <v>0</v>
      </c>
      <c r="BH291" s="235">
        <f>IF(N291="sníž. přenesená",J291,0)</f>
        <v>0</v>
      </c>
      <c r="BI291" s="235">
        <f>IF(N291="nulová",J291,0)</f>
        <v>0</v>
      </c>
      <c r="BJ291" s="18" t="s">
        <v>83</v>
      </c>
      <c r="BK291" s="235">
        <f>ROUND(I291*H291,2)</f>
        <v>0</v>
      </c>
      <c r="BL291" s="18" t="s">
        <v>361</v>
      </c>
      <c r="BM291" s="234" t="s">
        <v>1641</v>
      </c>
    </row>
    <row r="292" s="2" customFormat="1">
      <c r="A292" s="39"/>
      <c r="B292" s="40"/>
      <c r="C292" s="41"/>
      <c r="D292" s="236" t="s">
        <v>214</v>
      </c>
      <c r="E292" s="41"/>
      <c r="F292" s="237" t="s">
        <v>4153</v>
      </c>
      <c r="G292" s="41"/>
      <c r="H292" s="41"/>
      <c r="I292" s="238"/>
      <c r="J292" s="41"/>
      <c r="K292" s="41"/>
      <c r="L292" s="45"/>
      <c r="M292" s="239"/>
      <c r="N292" s="240"/>
      <c r="O292" s="92"/>
      <c r="P292" s="92"/>
      <c r="Q292" s="92"/>
      <c r="R292" s="92"/>
      <c r="S292" s="92"/>
      <c r="T292" s="93"/>
      <c r="U292" s="39"/>
      <c r="V292" s="39"/>
      <c r="W292" s="39"/>
      <c r="X292" s="39"/>
      <c r="Y292" s="39"/>
      <c r="Z292" s="39"/>
      <c r="AA292" s="39"/>
      <c r="AB292" s="39"/>
      <c r="AC292" s="39"/>
      <c r="AD292" s="39"/>
      <c r="AE292" s="39"/>
      <c r="AT292" s="18" t="s">
        <v>214</v>
      </c>
      <c r="AU292" s="18" t="s">
        <v>83</v>
      </c>
    </row>
    <row r="293" s="2" customFormat="1" ht="16.5" customHeight="1">
      <c r="A293" s="39"/>
      <c r="B293" s="40"/>
      <c r="C293" s="222" t="s">
        <v>1165</v>
      </c>
      <c r="D293" s="222" t="s">
        <v>208</v>
      </c>
      <c r="E293" s="223" t="s">
        <v>4040</v>
      </c>
      <c r="F293" s="224" t="s">
        <v>4154</v>
      </c>
      <c r="G293" s="225" t="s">
        <v>931</v>
      </c>
      <c r="H293" s="226">
        <v>45</v>
      </c>
      <c r="I293" s="227"/>
      <c r="J293" s="228">
        <f>ROUND(I293*H293,2)</f>
        <v>0</v>
      </c>
      <c r="K293" s="229"/>
      <c r="L293" s="45"/>
      <c r="M293" s="230" t="s">
        <v>1</v>
      </c>
      <c r="N293" s="231" t="s">
        <v>41</v>
      </c>
      <c r="O293" s="92"/>
      <c r="P293" s="232">
        <f>O293*H293</f>
        <v>0</v>
      </c>
      <c r="Q293" s="232">
        <v>0</v>
      </c>
      <c r="R293" s="232">
        <f>Q293*H293</f>
        <v>0</v>
      </c>
      <c r="S293" s="232">
        <v>0</v>
      </c>
      <c r="T293" s="233">
        <f>S293*H293</f>
        <v>0</v>
      </c>
      <c r="U293" s="39"/>
      <c r="V293" s="39"/>
      <c r="W293" s="39"/>
      <c r="X293" s="39"/>
      <c r="Y293" s="39"/>
      <c r="Z293" s="39"/>
      <c r="AA293" s="39"/>
      <c r="AB293" s="39"/>
      <c r="AC293" s="39"/>
      <c r="AD293" s="39"/>
      <c r="AE293" s="39"/>
      <c r="AR293" s="234" t="s">
        <v>361</v>
      </c>
      <c r="AT293" s="234" t="s">
        <v>208</v>
      </c>
      <c r="AU293" s="234" t="s">
        <v>83</v>
      </c>
      <c r="AY293" s="18" t="s">
        <v>207</v>
      </c>
      <c r="BE293" s="235">
        <f>IF(N293="základní",J293,0)</f>
        <v>0</v>
      </c>
      <c r="BF293" s="235">
        <f>IF(N293="snížená",J293,0)</f>
        <v>0</v>
      </c>
      <c r="BG293" s="235">
        <f>IF(N293="zákl. přenesená",J293,0)</f>
        <v>0</v>
      </c>
      <c r="BH293" s="235">
        <f>IF(N293="sníž. přenesená",J293,0)</f>
        <v>0</v>
      </c>
      <c r="BI293" s="235">
        <f>IF(N293="nulová",J293,0)</f>
        <v>0</v>
      </c>
      <c r="BJ293" s="18" t="s">
        <v>83</v>
      </c>
      <c r="BK293" s="235">
        <f>ROUND(I293*H293,2)</f>
        <v>0</v>
      </c>
      <c r="BL293" s="18" t="s">
        <v>361</v>
      </c>
      <c r="BM293" s="234" t="s">
        <v>1648</v>
      </c>
    </row>
    <row r="294" s="2" customFormat="1">
      <c r="A294" s="39"/>
      <c r="B294" s="40"/>
      <c r="C294" s="41"/>
      <c r="D294" s="236" t="s">
        <v>214</v>
      </c>
      <c r="E294" s="41"/>
      <c r="F294" s="237" t="s">
        <v>4154</v>
      </c>
      <c r="G294" s="41"/>
      <c r="H294" s="41"/>
      <c r="I294" s="238"/>
      <c r="J294" s="41"/>
      <c r="K294" s="41"/>
      <c r="L294" s="45"/>
      <c r="M294" s="239"/>
      <c r="N294" s="240"/>
      <c r="O294" s="92"/>
      <c r="P294" s="92"/>
      <c r="Q294" s="92"/>
      <c r="R294" s="92"/>
      <c r="S294" s="92"/>
      <c r="T294" s="93"/>
      <c r="U294" s="39"/>
      <c r="V294" s="39"/>
      <c r="W294" s="39"/>
      <c r="X294" s="39"/>
      <c r="Y294" s="39"/>
      <c r="Z294" s="39"/>
      <c r="AA294" s="39"/>
      <c r="AB294" s="39"/>
      <c r="AC294" s="39"/>
      <c r="AD294" s="39"/>
      <c r="AE294" s="39"/>
      <c r="AT294" s="18" t="s">
        <v>214</v>
      </c>
      <c r="AU294" s="18" t="s">
        <v>83</v>
      </c>
    </row>
    <row r="295" s="2" customFormat="1" ht="16.5" customHeight="1">
      <c r="A295" s="39"/>
      <c r="B295" s="40"/>
      <c r="C295" s="222" t="s">
        <v>1171</v>
      </c>
      <c r="D295" s="222" t="s">
        <v>208</v>
      </c>
      <c r="E295" s="223" t="s">
        <v>4042</v>
      </c>
      <c r="F295" s="224" t="s">
        <v>4155</v>
      </c>
      <c r="G295" s="225" t="s">
        <v>931</v>
      </c>
      <c r="H295" s="226">
        <v>3</v>
      </c>
      <c r="I295" s="227"/>
      <c r="J295" s="228">
        <f>ROUND(I295*H295,2)</f>
        <v>0</v>
      </c>
      <c r="K295" s="229"/>
      <c r="L295" s="45"/>
      <c r="M295" s="230" t="s">
        <v>1</v>
      </c>
      <c r="N295" s="231" t="s">
        <v>41</v>
      </c>
      <c r="O295" s="92"/>
      <c r="P295" s="232">
        <f>O295*H295</f>
        <v>0</v>
      </c>
      <c r="Q295" s="232">
        <v>0</v>
      </c>
      <c r="R295" s="232">
        <f>Q295*H295</f>
        <v>0</v>
      </c>
      <c r="S295" s="232">
        <v>0</v>
      </c>
      <c r="T295" s="233">
        <f>S295*H295</f>
        <v>0</v>
      </c>
      <c r="U295" s="39"/>
      <c r="V295" s="39"/>
      <c r="W295" s="39"/>
      <c r="X295" s="39"/>
      <c r="Y295" s="39"/>
      <c r="Z295" s="39"/>
      <c r="AA295" s="39"/>
      <c r="AB295" s="39"/>
      <c r="AC295" s="39"/>
      <c r="AD295" s="39"/>
      <c r="AE295" s="39"/>
      <c r="AR295" s="234" t="s">
        <v>361</v>
      </c>
      <c r="AT295" s="234" t="s">
        <v>208</v>
      </c>
      <c r="AU295" s="234" t="s">
        <v>83</v>
      </c>
      <c r="AY295" s="18" t="s">
        <v>207</v>
      </c>
      <c r="BE295" s="235">
        <f>IF(N295="základní",J295,0)</f>
        <v>0</v>
      </c>
      <c r="BF295" s="235">
        <f>IF(N295="snížená",J295,0)</f>
        <v>0</v>
      </c>
      <c r="BG295" s="235">
        <f>IF(N295="zákl. přenesená",J295,0)</f>
        <v>0</v>
      </c>
      <c r="BH295" s="235">
        <f>IF(N295="sníž. přenesená",J295,0)</f>
        <v>0</v>
      </c>
      <c r="BI295" s="235">
        <f>IF(N295="nulová",J295,0)</f>
        <v>0</v>
      </c>
      <c r="BJ295" s="18" t="s">
        <v>83</v>
      </c>
      <c r="BK295" s="235">
        <f>ROUND(I295*H295,2)</f>
        <v>0</v>
      </c>
      <c r="BL295" s="18" t="s">
        <v>361</v>
      </c>
      <c r="BM295" s="234" t="s">
        <v>1656</v>
      </c>
    </row>
    <row r="296" s="2" customFormat="1">
      <c r="A296" s="39"/>
      <c r="B296" s="40"/>
      <c r="C296" s="41"/>
      <c r="D296" s="236" t="s">
        <v>214</v>
      </c>
      <c r="E296" s="41"/>
      <c r="F296" s="237" t="s">
        <v>4155</v>
      </c>
      <c r="G296" s="41"/>
      <c r="H296" s="41"/>
      <c r="I296" s="238"/>
      <c r="J296" s="41"/>
      <c r="K296" s="41"/>
      <c r="L296" s="45"/>
      <c r="M296" s="239"/>
      <c r="N296" s="240"/>
      <c r="O296" s="92"/>
      <c r="P296" s="92"/>
      <c r="Q296" s="92"/>
      <c r="R296" s="92"/>
      <c r="S296" s="92"/>
      <c r="T296" s="93"/>
      <c r="U296" s="39"/>
      <c r="V296" s="39"/>
      <c r="W296" s="39"/>
      <c r="X296" s="39"/>
      <c r="Y296" s="39"/>
      <c r="Z296" s="39"/>
      <c r="AA296" s="39"/>
      <c r="AB296" s="39"/>
      <c r="AC296" s="39"/>
      <c r="AD296" s="39"/>
      <c r="AE296" s="39"/>
      <c r="AT296" s="18" t="s">
        <v>214</v>
      </c>
      <c r="AU296" s="18" t="s">
        <v>83</v>
      </c>
    </row>
    <row r="297" s="2" customFormat="1" ht="16.5" customHeight="1">
      <c r="A297" s="39"/>
      <c r="B297" s="40"/>
      <c r="C297" s="222" t="s">
        <v>1175</v>
      </c>
      <c r="D297" s="222" t="s">
        <v>208</v>
      </c>
      <c r="E297" s="223" t="s">
        <v>4044</v>
      </c>
      <c r="F297" s="224" t="s">
        <v>4156</v>
      </c>
      <c r="G297" s="225" t="s">
        <v>931</v>
      </c>
      <c r="H297" s="226">
        <v>65</v>
      </c>
      <c r="I297" s="227"/>
      <c r="J297" s="228">
        <f>ROUND(I297*H297,2)</f>
        <v>0</v>
      </c>
      <c r="K297" s="229"/>
      <c r="L297" s="45"/>
      <c r="M297" s="230" t="s">
        <v>1</v>
      </c>
      <c r="N297" s="231" t="s">
        <v>41</v>
      </c>
      <c r="O297" s="92"/>
      <c r="P297" s="232">
        <f>O297*H297</f>
        <v>0</v>
      </c>
      <c r="Q297" s="232">
        <v>0</v>
      </c>
      <c r="R297" s="232">
        <f>Q297*H297</f>
        <v>0</v>
      </c>
      <c r="S297" s="232">
        <v>0</v>
      </c>
      <c r="T297" s="233">
        <f>S297*H297</f>
        <v>0</v>
      </c>
      <c r="U297" s="39"/>
      <c r="V297" s="39"/>
      <c r="W297" s="39"/>
      <c r="X297" s="39"/>
      <c r="Y297" s="39"/>
      <c r="Z297" s="39"/>
      <c r="AA297" s="39"/>
      <c r="AB297" s="39"/>
      <c r="AC297" s="39"/>
      <c r="AD297" s="39"/>
      <c r="AE297" s="39"/>
      <c r="AR297" s="234" t="s">
        <v>361</v>
      </c>
      <c r="AT297" s="234" t="s">
        <v>208</v>
      </c>
      <c r="AU297" s="234" t="s">
        <v>83</v>
      </c>
      <c r="AY297" s="18" t="s">
        <v>207</v>
      </c>
      <c r="BE297" s="235">
        <f>IF(N297="základní",J297,0)</f>
        <v>0</v>
      </c>
      <c r="BF297" s="235">
        <f>IF(N297="snížená",J297,0)</f>
        <v>0</v>
      </c>
      <c r="BG297" s="235">
        <f>IF(N297="zákl. přenesená",J297,0)</f>
        <v>0</v>
      </c>
      <c r="BH297" s="235">
        <f>IF(N297="sníž. přenesená",J297,0)</f>
        <v>0</v>
      </c>
      <c r="BI297" s="235">
        <f>IF(N297="nulová",J297,0)</f>
        <v>0</v>
      </c>
      <c r="BJ297" s="18" t="s">
        <v>83</v>
      </c>
      <c r="BK297" s="235">
        <f>ROUND(I297*H297,2)</f>
        <v>0</v>
      </c>
      <c r="BL297" s="18" t="s">
        <v>361</v>
      </c>
      <c r="BM297" s="234" t="s">
        <v>1670</v>
      </c>
    </row>
    <row r="298" s="2" customFormat="1">
      <c r="A298" s="39"/>
      <c r="B298" s="40"/>
      <c r="C298" s="41"/>
      <c r="D298" s="236" t="s">
        <v>214</v>
      </c>
      <c r="E298" s="41"/>
      <c r="F298" s="237" t="s">
        <v>4156</v>
      </c>
      <c r="G298" s="41"/>
      <c r="H298" s="41"/>
      <c r="I298" s="238"/>
      <c r="J298" s="41"/>
      <c r="K298" s="41"/>
      <c r="L298" s="45"/>
      <c r="M298" s="239"/>
      <c r="N298" s="240"/>
      <c r="O298" s="92"/>
      <c r="P298" s="92"/>
      <c r="Q298" s="92"/>
      <c r="R298" s="92"/>
      <c r="S298" s="92"/>
      <c r="T298" s="93"/>
      <c r="U298" s="39"/>
      <c r="V298" s="39"/>
      <c r="W298" s="39"/>
      <c r="X298" s="39"/>
      <c r="Y298" s="39"/>
      <c r="Z298" s="39"/>
      <c r="AA298" s="39"/>
      <c r="AB298" s="39"/>
      <c r="AC298" s="39"/>
      <c r="AD298" s="39"/>
      <c r="AE298" s="39"/>
      <c r="AT298" s="18" t="s">
        <v>214</v>
      </c>
      <c r="AU298" s="18" t="s">
        <v>83</v>
      </c>
    </row>
    <row r="299" s="2" customFormat="1" ht="16.5" customHeight="1">
      <c r="A299" s="39"/>
      <c r="B299" s="40"/>
      <c r="C299" s="222" t="s">
        <v>1179</v>
      </c>
      <c r="D299" s="222" t="s">
        <v>208</v>
      </c>
      <c r="E299" s="223" t="s">
        <v>4047</v>
      </c>
      <c r="F299" s="224" t="s">
        <v>4157</v>
      </c>
      <c r="G299" s="225" t="s">
        <v>225</v>
      </c>
      <c r="H299" s="226">
        <v>2</v>
      </c>
      <c r="I299" s="227"/>
      <c r="J299" s="228">
        <f>ROUND(I299*H299,2)</f>
        <v>0</v>
      </c>
      <c r="K299" s="229"/>
      <c r="L299" s="45"/>
      <c r="M299" s="230" t="s">
        <v>1</v>
      </c>
      <c r="N299" s="231" t="s">
        <v>41</v>
      </c>
      <c r="O299" s="92"/>
      <c r="P299" s="232">
        <f>O299*H299</f>
        <v>0</v>
      </c>
      <c r="Q299" s="232">
        <v>0</v>
      </c>
      <c r="R299" s="232">
        <f>Q299*H299</f>
        <v>0</v>
      </c>
      <c r="S299" s="232">
        <v>0</v>
      </c>
      <c r="T299" s="233">
        <f>S299*H299</f>
        <v>0</v>
      </c>
      <c r="U299" s="39"/>
      <c r="V299" s="39"/>
      <c r="W299" s="39"/>
      <c r="X299" s="39"/>
      <c r="Y299" s="39"/>
      <c r="Z299" s="39"/>
      <c r="AA299" s="39"/>
      <c r="AB299" s="39"/>
      <c r="AC299" s="39"/>
      <c r="AD299" s="39"/>
      <c r="AE299" s="39"/>
      <c r="AR299" s="234" t="s">
        <v>361</v>
      </c>
      <c r="AT299" s="234" t="s">
        <v>208</v>
      </c>
      <c r="AU299" s="234" t="s">
        <v>83</v>
      </c>
      <c r="AY299" s="18" t="s">
        <v>207</v>
      </c>
      <c r="BE299" s="235">
        <f>IF(N299="základní",J299,0)</f>
        <v>0</v>
      </c>
      <c r="BF299" s="235">
        <f>IF(N299="snížená",J299,0)</f>
        <v>0</v>
      </c>
      <c r="BG299" s="235">
        <f>IF(N299="zákl. přenesená",J299,0)</f>
        <v>0</v>
      </c>
      <c r="BH299" s="235">
        <f>IF(N299="sníž. přenesená",J299,0)</f>
        <v>0</v>
      </c>
      <c r="BI299" s="235">
        <f>IF(N299="nulová",J299,0)</f>
        <v>0</v>
      </c>
      <c r="BJ299" s="18" t="s">
        <v>83</v>
      </c>
      <c r="BK299" s="235">
        <f>ROUND(I299*H299,2)</f>
        <v>0</v>
      </c>
      <c r="BL299" s="18" t="s">
        <v>361</v>
      </c>
      <c r="BM299" s="234" t="s">
        <v>1678</v>
      </c>
    </row>
    <row r="300" s="2" customFormat="1">
      <c r="A300" s="39"/>
      <c r="B300" s="40"/>
      <c r="C300" s="41"/>
      <c r="D300" s="236" t="s">
        <v>214</v>
      </c>
      <c r="E300" s="41"/>
      <c r="F300" s="237" t="s">
        <v>4157</v>
      </c>
      <c r="G300" s="41"/>
      <c r="H300" s="41"/>
      <c r="I300" s="238"/>
      <c r="J300" s="41"/>
      <c r="K300" s="41"/>
      <c r="L300" s="45"/>
      <c r="M300" s="239"/>
      <c r="N300" s="240"/>
      <c r="O300" s="92"/>
      <c r="P300" s="92"/>
      <c r="Q300" s="92"/>
      <c r="R300" s="92"/>
      <c r="S300" s="92"/>
      <c r="T300" s="93"/>
      <c r="U300" s="39"/>
      <c r="V300" s="39"/>
      <c r="W300" s="39"/>
      <c r="X300" s="39"/>
      <c r="Y300" s="39"/>
      <c r="Z300" s="39"/>
      <c r="AA300" s="39"/>
      <c r="AB300" s="39"/>
      <c r="AC300" s="39"/>
      <c r="AD300" s="39"/>
      <c r="AE300" s="39"/>
      <c r="AT300" s="18" t="s">
        <v>214</v>
      </c>
      <c r="AU300" s="18" t="s">
        <v>83</v>
      </c>
    </row>
    <row r="301" s="2" customFormat="1" ht="16.5" customHeight="1">
      <c r="A301" s="39"/>
      <c r="B301" s="40"/>
      <c r="C301" s="222" t="s">
        <v>1185</v>
      </c>
      <c r="D301" s="222" t="s">
        <v>208</v>
      </c>
      <c r="E301" s="223" t="s">
        <v>4050</v>
      </c>
      <c r="F301" s="224" t="s">
        <v>4158</v>
      </c>
      <c r="G301" s="225" t="s">
        <v>931</v>
      </c>
      <c r="H301" s="226">
        <v>8</v>
      </c>
      <c r="I301" s="227"/>
      <c r="J301" s="228">
        <f>ROUND(I301*H301,2)</f>
        <v>0</v>
      </c>
      <c r="K301" s="229"/>
      <c r="L301" s="45"/>
      <c r="M301" s="230" t="s">
        <v>1</v>
      </c>
      <c r="N301" s="231" t="s">
        <v>41</v>
      </c>
      <c r="O301" s="92"/>
      <c r="P301" s="232">
        <f>O301*H301</f>
        <v>0</v>
      </c>
      <c r="Q301" s="232">
        <v>0</v>
      </c>
      <c r="R301" s="232">
        <f>Q301*H301</f>
        <v>0</v>
      </c>
      <c r="S301" s="232">
        <v>0</v>
      </c>
      <c r="T301" s="233">
        <f>S301*H301</f>
        <v>0</v>
      </c>
      <c r="U301" s="39"/>
      <c r="V301" s="39"/>
      <c r="W301" s="39"/>
      <c r="X301" s="39"/>
      <c r="Y301" s="39"/>
      <c r="Z301" s="39"/>
      <c r="AA301" s="39"/>
      <c r="AB301" s="39"/>
      <c r="AC301" s="39"/>
      <c r="AD301" s="39"/>
      <c r="AE301" s="39"/>
      <c r="AR301" s="234" t="s">
        <v>361</v>
      </c>
      <c r="AT301" s="234" t="s">
        <v>208</v>
      </c>
      <c r="AU301" s="234" t="s">
        <v>83</v>
      </c>
      <c r="AY301" s="18" t="s">
        <v>207</v>
      </c>
      <c r="BE301" s="235">
        <f>IF(N301="základní",J301,0)</f>
        <v>0</v>
      </c>
      <c r="BF301" s="235">
        <f>IF(N301="snížená",J301,0)</f>
        <v>0</v>
      </c>
      <c r="BG301" s="235">
        <f>IF(N301="zákl. přenesená",J301,0)</f>
        <v>0</v>
      </c>
      <c r="BH301" s="235">
        <f>IF(N301="sníž. přenesená",J301,0)</f>
        <v>0</v>
      </c>
      <c r="BI301" s="235">
        <f>IF(N301="nulová",J301,0)</f>
        <v>0</v>
      </c>
      <c r="BJ301" s="18" t="s">
        <v>83</v>
      </c>
      <c r="BK301" s="235">
        <f>ROUND(I301*H301,2)</f>
        <v>0</v>
      </c>
      <c r="BL301" s="18" t="s">
        <v>361</v>
      </c>
      <c r="BM301" s="234" t="s">
        <v>1686</v>
      </c>
    </row>
    <row r="302" s="2" customFormat="1">
      <c r="A302" s="39"/>
      <c r="B302" s="40"/>
      <c r="C302" s="41"/>
      <c r="D302" s="236" t="s">
        <v>214</v>
      </c>
      <c r="E302" s="41"/>
      <c r="F302" s="237" t="s">
        <v>4158</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214</v>
      </c>
      <c r="AU302" s="18" t="s">
        <v>83</v>
      </c>
    </row>
    <row r="303" s="2" customFormat="1" ht="16.5" customHeight="1">
      <c r="A303" s="39"/>
      <c r="B303" s="40"/>
      <c r="C303" s="222" t="s">
        <v>1191</v>
      </c>
      <c r="D303" s="222" t="s">
        <v>208</v>
      </c>
      <c r="E303" s="223" t="s">
        <v>4052</v>
      </c>
      <c r="F303" s="224" t="s">
        <v>4159</v>
      </c>
      <c r="G303" s="225" t="s">
        <v>931</v>
      </c>
      <c r="H303" s="226">
        <v>2</v>
      </c>
      <c r="I303" s="227"/>
      <c r="J303" s="228">
        <f>ROUND(I303*H303,2)</f>
        <v>0</v>
      </c>
      <c r="K303" s="229"/>
      <c r="L303" s="45"/>
      <c r="M303" s="230" t="s">
        <v>1</v>
      </c>
      <c r="N303" s="231" t="s">
        <v>41</v>
      </c>
      <c r="O303" s="92"/>
      <c r="P303" s="232">
        <f>O303*H303</f>
        <v>0</v>
      </c>
      <c r="Q303" s="232">
        <v>0</v>
      </c>
      <c r="R303" s="232">
        <f>Q303*H303</f>
        <v>0</v>
      </c>
      <c r="S303" s="232">
        <v>0</v>
      </c>
      <c r="T303" s="233">
        <f>S303*H303</f>
        <v>0</v>
      </c>
      <c r="U303" s="39"/>
      <c r="V303" s="39"/>
      <c r="W303" s="39"/>
      <c r="X303" s="39"/>
      <c r="Y303" s="39"/>
      <c r="Z303" s="39"/>
      <c r="AA303" s="39"/>
      <c r="AB303" s="39"/>
      <c r="AC303" s="39"/>
      <c r="AD303" s="39"/>
      <c r="AE303" s="39"/>
      <c r="AR303" s="234" t="s">
        <v>361</v>
      </c>
      <c r="AT303" s="234" t="s">
        <v>208</v>
      </c>
      <c r="AU303" s="234" t="s">
        <v>83</v>
      </c>
      <c r="AY303" s="18" t="s">
        <v>207</v>
      </c>
      <c r="BE303" s="235">
        <f>IF(N303="základní",J303,0)</f>
        <v>0</v>
      </c>
      <c r="BF303" s="235">
        <f>IF(N303="snížená",J303,0)</f>
        <v>0</v>
      </c>
      <c r="BG303" s="235">
        <f>IF(N303="zákl. přenesená",J303,0)</f>
        <v>0</v>
      </c>
      <c r="BH303" s="235">
        <f>IF(N303="sníž. přenesená",J303,0)</f>
        <v>0</v>
      </c>
      <c r="BI303" s="235">
        <f>IF(N303="nulová",J303,0)</f>
        <v>0</v>
      </c>
      <c r="BJ303" s="18" t="s">
        <v>83</v>
      </c>
      <c r="BK303" s="235">
        <f>ROUND(I303*H303,2)</f>
        <v>0</v>
      </c>
      <c r="BL303" s="18" t="s">
        <v>361</v>
      </c>
      <c r="BM303" s="234" t="s">
        <v>1692</v>
      </c>
    </row>
    <row r="304" s="2" customFormat="1">
      <c r="A304" s="39"/>
      <c r="B304" s="40"/>
      <c r="C304" s="41"/>
      <c r="D304" s="236" t="s">
        <v>214</v>
      </c>
      <c r="E304" s="41"/>
      <c r="F304" s="237" t="s">
        <v>4159</v>
      </c>
      <c r="G304" s="41"/>
      <c r="H304" s="41"/>
      <c r="I304" s="238"/>
      <c r="J304" s="41"/>
      <c r="K304" s="41"/>
      <c r="L304" s="45"/>
      <c r="M304" s="239"/>
      <c r="N304" s="240"/>
      <c r="O304" s="92"/>
      <c r="P304" s="92"/>
      <c r="Q304" s="92"/>
      <c r="R304" s="92"/>
      <c r="S304" s="92"/>
      <c r="T304" s="93"/>
      <c r="U304" s="39"/>
      <c r="V304" s="39"/>
      <c r="W304" s="39"/>
      <c r="X304" s="39"/>
      <c r="Y304" s="39"/>
      <c r="Z304" s="39"/>
      <c r="AA304" s="39"/>
      <c r="AB304" s="39"/>
      <c r="AC304" s="39"/>
      <c r="AD304" s="39"/>
      <c r="AE304" s="39"/>
      <c r="AT304" s="18" t="s">
        <v>214</v>
      </c>
      <c r="AU304" s="18" t="s">
        <v>83</v>
      </c>
    </row>
    <row r="305" s="2" customFormat="1" ht="16.5" customHeight="1">
      <c r="A305" s="39"/>
      <c r="B305" s="40"/>
      <c r="C305" s="222" t="s">
        <v>1193</v>
      </c>
      <c r="D305" s="222" t="s">
        <v>208</v>
      </c>
      <c r="E305" s="223" t="s">
        <v>4054</v>
      </c>
      <c r="F305" s="224" t="s">
        <v>4160</v>
      </c>
      <c r="G305" s="225" t="s">
        <v>931</v>
      </c>
      <c r="H305" s="226">
        <v>2</v>
      </c>
      <c r="I305" s="227"/>
      <c r="J305" s="228">
        <f>ROUND(I305*H305,2)</f>
        <v>0</v>
      </c>
      <c r="K305" s="229"/>
      <c r="L305" s="45"/>
      <c r="M305" s="230" t="s">
        <v>1</v>
      </c>
      <c r="N305" s="231" t="s">
        <v>41</v>
      </c>
      <c r="O305" s="92"/>
      <c r="P305" s="232">
        <f>O305*H305</f>
        <v>0</v>
      </c>
      <c r="Q305" s="232">
        <v>0</v>
      </c>
      <c r="R305" s="232">
        <f>Q305*H305</f>
        <v>0</v>
      </c>
      <c r="S305" s="232">
        <v>0</v>
      </c>
      <c r="T305" s="233">
        <f>S305*H305</f>
        <v>0</v>
      </c>
      <c r="U305" s="39"/>
      <c r="V305" s="39"/>
      <c r="W305" s="39"/>
      <c r="X305" s="39"/>
      <c r="Y305" s="39"/>
      <c r="Z305" s="39"/>
      <c r="AA305" s="39"/>
      <c r="AB305" s="39"/>
      <c r="AC305" s="39"/>
      <c r="AD305" s="39"/>
      <c r="AE305" s="39"/>
      <c r="AR305" s="234" t="s">
        <v>361</v>
      </c>
      <c r="AT305" s="234" t="s">
        <v>208</v>
      </c>
      <c r="AU305" s="234" t="s">
        <v>83</v>
      </c>
      <c r="AY305" s="18" t="s">
        <v>207</v>
      </c>
      <c r="BE305" s="235">
        <f>IF(N305="základní",J305,0)</f>
        <v>0</v>
      </c>
      <c r="BF305" s="235">
        <f>IF(N305="snížená",J305,0)</f>
        <v>0</v>
      </c>
      <c r="BG305" s="235">
        <f>IF(N305="zákl. přenesená",J305,0)</f>
        <v>0</v>
      </c>
      <c r="BH305" s="235">
        <f>IF(N305="sníž. přenesená",J305,0)</f>
        <v>0</v>
      </c>
      <c r="BI305" s="235">
        <f>IF(N305="nulová",J305,0)</f>
        <v>0</v>
      </c>
      <c r="BJ305" s="18" t="s">
        <v>83</v>
      </c>
      <c r="BK305" s="235">
        <f>ROUND(I305*H305,2)</f>
        <v>0</v>
      </c>
      <c r="BL305" s="18" t="s">
        <v>361</v>
      </c>
      <c r="BM305" s="234" t="s">
        <v>1699</v>
      </c>
    </row>
    <row r="306" s="2" customFormat="1">
      <c r="A306" s="39"/>
      <c r="B306" s="40"/>
      <c r="C306" s="41"/>
      <c r="D306" s="236" t="s">
        <v>214</v>
      </c>
      <c r="E306" s="41"/>
      <c r="F306" s="237" t="s">
        <v>4160</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214</v>
      </c>
      <c r="AU306" s="18" t="s">
        <v>83</v>
      </c>
    </row>
    <row r="307" s="2" customFormat="1" ht="16.5" customHeight="1">
      <c r="A307" s="39"/>
      <c r="B307" s="40"/>
      <c r="C307" s="222" t="s">
        <v>1198</v>
      </c>
      <c r="D307" s="222" t="s">
        <v>208</v>
      </c>
      <c r="E307" s="223" t="s">
        <v>4056</v>
      </c>
      <c r="F307" s="224" t="s">
        <v>4161</v>
      </c>
      <c r="G307" s="225" t="s">
        <v>931</v>
      </c>
      <c r="H307" s="226">
        <v>16</v>
      </c>
      <c r="I307" s="227"/>
      <c r="J307" s="228">
        <f>ROUND(I307*H307,2)</f>
        <v>0</v>
      </c>
      <c r="K307" s="229"/>
      <c r="L307" s="45"/>
      <c r="M307" s="230" t="s">
        <v>1</v>
      </c>
      <c r="N307" s="231" t="s">
        <v>41</v>
      </c>
      <c r="O307" s="92"/>
      <c r="P307" s="232">
        <f>O307*H307</f>
        <v>0</v>
      </c>
      <c r="Q307" s="232">
        <v>0</v>
      </c>
      <c r="R307" s="232">
        <f>Q307*H307</f>
        <v>0</v>
      </c>
      <c r="S307" s="232">
        <v>0</v>
      </c>
      <c r="T307" s="233">
        <f>S307*H307</f>
        <v>0</v>
      </c>
      <c r="U307" s="39"/>
      <c r="V307" s="39"/>
      <c r="W307" s="39"/>
      <c r="X307" s="39"/>
      <c r="Y307" s="39"/>
      <c r="Z307" s="39"/>
      <c r="AA307" s="39"/>
      <c r="AB307" s="39"/>
      <c r="AC307" s="39"/>
      <c r="AD307" s="39"/>
      <c r="AE307" s="39"/>
      <c r="AR307" s="234" t="s">
        <v>361</v>
      </c>
      <c r="AT307" s="234" t="s">
        <v>208</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361</v>
      </c>
      <c r="BM307" s="234" t="s">
        <v>1706</v>
      </c>
    </row>
    <row r="308" s="2" customFormat="1">
      <c r="A308" s="39"/>
      <c r="B308" s="40"/>
      <c r="C308" s="41"/>
      <c r="D308" s="236" t="s">
        <v>214</v>
      </c>
      <c r="E308" s="41"/>
      <c r="F308" s="237" t="s">
        <v>4161</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ht="16.5" customHeight="1">
      <c r="A309" s="39"/>
      <c r="B309" s="40"/>
      <c r="C309" s="222" t="s">
        <v>1204</v>
      </c>
      <c r="D309" s="222" t="s">
        <v>208</v>
      </c>
      <c r="E309" s="223" t="s">
        <v>4058</v>
      </c>
      <c r="F309" s="224" t="s">
        <v>4162</v>
      </c>
      <c r="G309" s="225" t="s">
        <v>931</v>
      </c>
      <c r="H309" s="226">
        <v>28</v>
      </c>
      <c r="I309" s="227"/>
      <c r="J309" s="228">
        <f>ROUND(I309*H309,2)</f>
        <v>0</v>
      </c>
      <c r="K309" s="229"/>
      <c r="L309" s="45"/>
      <c r="M309" s="230" t="s">
        <v>1</v>
      </c>
      <c r="N309" s="231" t="s">
        <v>41</v>
      </c>
      <c r="O309" s="92"/>
      <c r="P309" s="232">
        <f>O309*H309</f>
        <v>0</v>
      </c>
      <c r="Q309" s="232">
        <v>0</v>
      </c>
      <c r="R309" s="232">
        <f>Q309*H309</f>
        <v>0</v>
      </c>
      <c r="S309" s="232">
        <v>0</v>
      </c>
      <c r="T309" s="233">
        <f>S309*H309</f>
        <v>0</v>
      </c>
      <c r="U309" s="39"/>
      <c r="V309" s="39"/>
      <c r="W309" s="39"/>
      <c r="X309" s="39"/>
      <c r="Y309" s="39"/>
      <c r="Z309" s="39"/>
      <c r="AA309" s="39"/>
      <c r="AB309" s="39"/>
      <c r="AC309" s="39"/>
      <c r="AD309" s="39"/>
      <c r="AE309" s="39"/>
      <c r="AR309" s="234" t="s">
        <v>361</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361</v>
      </c>
      <c r="BM309" s="234" t="s">
        <v>1712</v>
      </c>
    </row>
    <row r="310" s="2" customFormat="1">
      <c r="A310" s="39"/>
      <c r="B310" s="40"/>
      <c r="C310" s="41"/>
      <c r="D310" s="236" t="s">
        <v>214</v>
      </c>
      <c r="E310" s="41"/>
      <c r="F310" s="237" t="s">
        <v>4162</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ht="16.5" customHeight="1">
      <c r="A311" s="39"/>
      <c r="B311" s="40"/>
      <c r="C311" s="222" t="s">
        <v>1209</v>
      </c>
      <c r="D311" s="222" t="s">
        <v>208</v>
      </c>
      <c r="E311" s="223" t="s">
        <v>4060</v>
      </c>
      <c r="F311" s="224" t="s">
        <v>4163</v>
      </c>
      <c r="G311" s="225" t="s">
        <v>931</v>
      </c>
      <c r="H311" s="226">
        <v>12</v>
      </c>
      <c r="I311" s="227"/>
      <c r="J311" s="228">
        <f>ROUND(I311*H311,2)</f>
        <v>0</v>
      </c>
      <c r="K311" s="229"/>
      <c r="L311" s="45"/>
      <c r="M311" s="230" t="s">
        <v>1</v>
      </c>
      <c r="N311" s="231" t="s">
        <v>41</v>
      </c>
      <c r="O311" s="92"/>
      <c r="P311" s="232">
        <f>O311*H311</f>
        <v>0</v>
      </c>
      <c r="Q311" s="232">
        <v>0</v>
      </c>
      <c r="R311" s="232">
        <f>Q311*H311</f>
        <v>0</v>
      </c>
      <c r="S311" s="232">
        <v>0</v>
      </c>
      <c r="T311" s="233">
        <f>S311*H311</f>
        <v>0</v>
      </c>
      <c r="U311" s="39"/>
      <c r="V311" s="39"/>
      <c r="W311" s="39"/>
      <c r="X311" s="39"/>
      <c r="Y311" s="39"/>
      <c r="Z311" s="39"/>
      <c r="AA311" s="39"/>
      <c r="AB311" s="39"/>
      <c r="AC311" s="39"/>
      <c r="AD311" s="39"/>
      <c r="AE311" s="39"/>
      <c r="AR311" s="234" t="s">
        <v>361</v>
      </c>
      <c r="AT311" s="234" t="s">
        <v>208</v>
      </c>
      <c r="AU311" s="234" t="s">
        <v>83</v>
      </c>
      <c r="AY311" s="18" t="s">
        <v>207</v>
      </c>
      <c r="BE311" s="235">
        <f>IF(N311="základní",J311,0)</f>
        <v>0</v>
      </c>
      <c r="BF311" s="235">
        <f>IF(N311="snížená",J311,0)</f>
        <v>0</v>
      </c>
      <c r="BG311" s="235">
        <f>IF(N311="zákl. přenesená",J311,0)</f>
        <v>0</v>
      </c>
      <c r="BH311" s="235">
        <f>IF(N311="sníž. přenesená",J311,0)</f>
        <v>0</v>
      </c>
      <c r="BI311" s="235">
        <f>IF(N311="nulová",J311,0)</f>
        <v>0</v>
      </c>
      <c r="BJ311" s="18" t="s">
        <v>83</v>
      </c>
      <c r="BK311" s="235">
        <f>ROUND(I311*H311,2)</f>
        <v>0</v>
      </c>
      <c r="BL311" s="18" t="s">
        <v>361</v>
      </c>
      <c r="BM311" s="234" t="s">
        <v>1722</v>
      </c>
    </row>
    <row r="312" s="2" customFormat="1">
      <c r="A312" s="39"/>
      <c r="B312" s="40"/>
      <c r="C312" s="41"/>
      <c r="D312" s="236" t="s">
        <v>214</v>
      </c>
      <c r="E312" s="41"/>
      <c r="F312" s="237" t="s">
        <v>4163</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214</v>
      </c>
      <c r="AU312" s="18" t="s">
        <v>83</v>
      </c>
    </row>
    <row r="313" s="2" customFormat="1" ht="16.5" customHeight="1">
      <c r="A313" s="39"/>
      <c r="B313" s="40"/>
      <c r="C313" s="222" t="s">
        <v>1215</v>
      </c>
      <c r="D313" s="222" t="s">
        <v>208</v>
      </c>
      <c r="E313" s="223" t="s">
        <v>4062</v>
      </c>
      <c r="F313" s="224" t="s">
        <v>4164</v>
      </c>
      <c r="G313" s="225" t="s">
        <v>931</v>
      </c>
      <c r="H313" s="226">
        <v>205</v>
      </c>
      <c r="I313" s="227"/>
      <c r="J313" s="228">
        <f>ROUND(I313*H313,2)</f>
        <v>0</v>
      </c>
      <c r="K313" s="229"/>
      <c r="L313" s="45"/>
      <c r="M313" s="230" t="s">
        <v>1</v>
      </c>
      <c r="N313" s="231" t="s">
        <v>41</v>
      </c>
      <c r="O313" s="92"/>
      <c r="P313" s="232">
        <f>O313*H313</f>
        <v>0</v>
      </c>
      <c r="Q313" s="232">
        <v>0</v>
      </c>
      <c r="R313" s="232">
        <f>Q313*H313</f>
        <v>0</v>
      </c>
      <c r="S313" s="232">
        <v>0</v>
      </c>
      <c r="T313" s="233">
        <f>S313*H313</f>
        <v>0</v>
      </c>
      <c r="U313" s="39"/>
      <c r="V313" s="39"/>
      <c r="W313" s="39"/>
      <c r="X313" s="39"/>
      <c r="Y313" s="39"/>
      <c r="Z313" s="39"/>
      <c r="AA313" s="39"/>
      <c r="AB313" s="39"/>
      <c r="AC313" s="39"/>
      <c r="AD313" s="39"/>
      <c r="AE313" s="39"/>
      <c r="AR313" s="234" t="s">
        <v>361</v>
      </c>
      <c r="AT313" s="234" t="s">
        <v>208</v>
      </c>
      <c r="AU313" s="234" t="s">
        <v>83</v>
      </c>
      <c r="AY313" s="18" t="s">
        <v>207</v>
      </c>
      <c r="BE313" s="235">
        <f>IF(N313="základní",J313,0)</f>
        <v>0</v>
      </c>
      <c r="BF313" s="235">
        <f>IF(N313="snížená",J313,0)</f>
        <v>0</v>
      </c>
      <c r="BG313" s="235">
        <f>IF(N313="zákl. přenesená",J313,0)</f>
        <v>0</v>
      </c>
      <c r="BH313" s="235">
        <f>IF(N313="sníž. přenesená",J313,0)</f>
        <v>0</v>
      </c>
      <c r="BI313" s="235">
        <f>IF(N313="nulová",J313,0)</f>
        <v>0</v>
      </c>
      <c r="BJ313" s="18" t="s">
        <v>83</v>
      </c>
      <c r="BK313" s="235">
        <f>ROUND(I313*H313,2)</f>
        <v>0</v>
      </c>
      <c r="BL313" s="18" t="s">
        <v>361</v>
      </c>
      <c r="BM313" s="234" t="s">
        <v>1730</v>
      </c>
    </row>
    <row r="314" s="2" customFormat="1">
      <c r="A314" s="39"/>
      <c r="B314" s="40"/>
      <c r="C314" s="41"/>
      <c r="D314" s="236" t="s">
        <v>214</v>
      </c>
      <c r="E314" s="41"/>
      <c r="F314" s="237" t="s">
        <v>4164</v>
      </c>
      <c r="G314" s="41"/>
      <c r="H314" s="41"/>
      <c r="I314" s="238"/>
      <c r="J314" s="41"/>
      <c r="K314" s="41"/>
      <c r="L314" s="45"/>
      <c r="M314" s="239"/>
      <c r="N314" s="240"/>
      <c r="O314" s="92"/>
      <c r="P314" s="92"/>
      <c r="Q314" s="92"/>
      <c r="R314" s="92"/>
      <c r="S314" s="92"/>
      <c r="T314" s="93"/>
      <c r="U314" s="39"/>
      <c r="V314" s="39"/>
      <c r="W314" s="39"/>
      <c r="X314" s="39"/>
      <c r="Y314" s="39"/>
      <c r="Z314" s="39"/>
      <c r="AA314" s="39"/>
      <c r="AB314" s="39"/>
      <c r="AC314" s="39"/>
      <c r="AD314" s="39"/>
      <c r="AE314" s="39"/>
      <c r="AT314" s="18" t="s">
        <v>214</v>
      </c>
      <c r="AU314" s="18" t="s">
        <v>83</v>
      </c>
    </row>
    <row r="315" s="2" customFormat="1" ht="16.5" customHeight="1">
      <c r="A315" s="39"/>
      <c r="B315" s="40"/>
      <c r="C315" s="222" t="s">
        <v>1225</v>
      </c>
      <c r="D315" s="222" t="s">
        <v>208</v>
      </c>
      <c r="E315" s="223" t="s">
        <v>4165</v>
      </c>
      <c r="F315" s="224" t="s">
        <v>4166</v>
      </c>
      <c r="G315" s="225" t="s">
        <v>931</v>
      </c>
      <c r="H315" s="226">
        <v>2</v>
      </c>
      <c r="I315" s="227"/>
      <c r="J315" s="228">
        <f>ROUND(I315*H315,2)</f>
        <v>0</v>
      </c>
      <c r="K315" s="229"/>
      <c r="L315" s="45"/>
      <c r="M315" s="230" t="s">
        <v>1</v>
      </c>
      <c r="N315" s="231" t="s">
        <v>41</v>
      </c>
      <c r="O315" s="92"/>
      <c r="P315" s="232">
        <f>O315*H315</f>
        <v>0</v>
      </c>
      <c r="Q315" s="232">
        <v>0</v>
      </c>
      <c r="R315" s="232">
        <f>Q315*H315</f>
        <v>0</v>
      </c>
      <c r="S315" s="232">
        <v>0</v>
      </c>
      <c r="T315" s="233">
        <f>S315*H315</f>
        <v>0</v>
      </c>
      <c r="U315" s="39"/>
      <c r="V315" s="39"/>
      <c r="W315" s="39"/>
      <c r="X315" s="39"/>
      <c r="Y315" s="39"/>
      <c r="Z315" s="39"/>
      <c r="AA315" s="39"/>
      <c r="AB315" s="39"/>
      <c r="AC315" s="39"/>
      <c r="AD315" s="39"/>
      <c r="AE315" s="39"/>
      <c r="AR315" s="234" t="s">
        <v>361</v>
      </c>
      <c r="AT315" s="234" t="s">
        <v>208</v>
      </c>
      <c r="AU315" s="234" t="s">
        <v>83</v>
      </c>
      <c r="AY315" s="18" t="s">
        <v>207</v>
      </c>
      <c r="BE315" s="235">
        <f>IF(N315="základní",J315,0)</f>
        <v>0</v>
      </c>
      <c r="BF315" s="235">
        <f>IF(N315="snížená",J315,0)</f>
        <v>0</v>
      </c>
      <c r="BG315" s="235">
        <f>IF(N315="zákl. přenesená",J315,0)</f>
        <v>0</v>
      </c>
      <c r="BH315" s="235">
        <f>IF(N315="sníž. přenesená",J315,0)</f>
        <v>0</v>
      </c>
      <c r="BI315" s="235">
        <f>IF(N315="nulová",J315,0)</f>
        <v>0</v>
      </c>
      <c r="BJ315" s="18" t="s">
        <v>83</v>
      </c>
      <c r="BK315" s="235">
        <f>ROUND(I315*H315,2)</f>
        <v>0</v>
      </c>
      <c r="BL315" s="18" t="s">
        <v>361</v>
      </c>
      <c r="BM315" s="234" t="s">
        <v>1738</v>
      </c>
    </row>
    <row r="316" s="2" customFormat="1">
      <c r="A316" s="39"/>
      <c r="B316" s="40"/>
      <c r="C316" s="41"/>
      <c r="D316" s="236" t="s">
        <v>214</v>
      </c>
      <c r="E316" s="41"/>
      <c r="F316" s="237" t="s">
        <v>4166</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214</v>
      </c>
      <c r="AU316" s="18" t="s">
        <v>83</v>
      </c>
    </row>
    <row r="317" s="2" customFormat="1" ht="16.5" customHeight="1">
      <c r="A317" s="39"/>
      <c r="B317" s="40"/>
      <c r="C317" s="222" t="s">
        <v>1234</v>
      </c>
      <c r="D317" s="222" t="s">
        <v>208</v>
      </c>
      <c r="E317" s="223" t="s">
        <v>4167</v>
      </c>
      <c r="F317" s="224" t="s">
        <v>4168</v>
      </c>
      <c r="G317" s="225" t="s">
        <v>931</v>
      </c>
      <c r="H317" s="226">
        <v>15</v>
      </c>
      <c r="I317" s="227"/>
      <c r="J317" s="228">
        <f>ROUND(I317*H317,2)</f>
        <v>0</v>
      </c>
      <c r="K317" s="229"/>
      <c r="L317" s="45"/>
      <c r="M317" s="230" t="s">
        <v>1</v>
      </c>
      <c r="N317" s="231" t="s">
        <v>41</v>
      </c>
      <c r="O317" s="92"/>
      <c r="P317" s="232">
        <f>O317*H317</f>
        <v>0</v>
      </c>
      <c r="Q317" s="232">
        <v>0</v>
      </c>
      <c r="R317" s="232">
        <f>Q317*H317</f>
        <v>0</v>
      </c>
      <c r="S317" s="232">
        <v>0</v>
      </c>
      <c r="T317" s="233">
        <f>S317*H317</f>
        <v>0</v>
      </c>
      <c r="U317" s="39"/>
      <c r="V317" s="39"/>
      <c r="W317" s="39"/>
      <c r="X317" s="39"/>
      <c r="Y317" s="39"/>
      <c r="Z317" s="39"/>
      <c r="AA317" s="39"/>
      <c r="AB317" s="39"/>
      <c r="AC317" s="39"/>
      <c r="AD317" s="39"/>
      <c r="AE317" s="39"/>
      <c r="AR317" s="234" t="s">
        <v>361</v>
      </c>
      <c r="AT317" s="234" t="s">
        <v>208</v>
      </c>
      <c r="AU317" s="234" t="s">
        <v>83</v>
      </c>
      <c r="AY317" s="18" t="s">
        <v>207</v>
      </c>
      <c r="BE317" s="235">
        <f>IF(N317="základní",J317,0)</f>
        <v>0</v>
      </c>
      <c r="BF317" s="235">
        <f>IF(N317="snížená",J317,0)</f>
        <v>0</v>
      </c>
      <c r="BG317" s="235">
        <f>IF(N317="zákl. přenesená",J317,0)</f>
        <v>0</v>
      </c>
      <c r="BH317" s="235">
        <f>IF(N317="sníž. přenesená",J317,0)</f>
        <v>0</v>
      </c>
      <c r="BI317" s="235">
        <f>IF(N317="nulová",J317,0)</f>
        <v>0</v>
      </c>
      <c r="BJ317" s="18" t="s">
        <v>83</v>
      </c>
      <c r="BK317" s="235">
        <f>ROUND(I317*H317,2)</f>
        <v>0</v>
      </c>
      <c r="BL317" s="18" t="s">
        <v>361</v>
      </c>
      <c r="BM317" s="234" t="s">
        <v>1745</v>
      </c>
    </row>
    <row r="318" s="2" customFormat="1">
      <c r="A318" s="39"/>
      <c r="B318" s="40"/>
      <c r="C318" s="41"/>
      <c r="D318" s="236" t="s">
        <v>214</v>
      </c>
      <c r="E318" s="41"/>
      <c r="F318" s="237" t="s">
        <v>4168</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214</v>
      </c>
      <c r="AU318" s="18" t="s">
        <v>83</v>
      </c>
    </row>
    <row r="319" s="2" customFormat="1" ht="16.5" customHeight="1">
      <c r="A319" s="39"/>
      <c r="B319" s="40"/>
      <c r="C319" s="222" t="s">
        <v>1240</v>
      </c>
      <c r="D319" s="222" t="s">
        <v>208</v>
      </c>
      <c r="E319" s="223" t="s">
        <v>4169</v>
      </c>
      <c r="F319" s="224" t="s">
        <v>4170</v>
      </c>
      <c r="G319" s="225" t="s">
        <v>931</v>
      </c>
      <c r="H319" s="226">
        <v>25</v>
      </c>
      <c r="I319" s="227"/>
      <c r="J319" s="228">
        <f>ROUND(I319*H319,2)</f>
        <v>0</v>
      </c>
      <c r="K319" s="229"/>
      <c r="L319" s="45"/>
      <c r="M319" s="230" t="s">
        <v>1</v>
      </c>
      <c r="N319" s="231" t="s">
        <v>41</v>
      </c>
      <c r="O319" s="92"/>
      <c r="P319" s="232">
        <f>O319*H319</f>
        <v>0</v>
      </c>
      <c r="Q319" s="232">
        <v>0</v>
      </c>
      <c r="R319" s="232">
        <f>Q319*H319</f>
        <v>0</v>
      </c>
      <c r="S319" s="232">
        <v>0</v>
      </c>
      <c r="T319" s="233">
        <f>S319*H319</f>
        <v>0</v>
      </c>
      <c r="U319" s="39"/>
      <c r="V319" s="39"/>
      <c r="W319" s="39"/>
      <c r="X319" s="39"/>
      <c r="Y319" s="39"/>
      <c r="Z319" s="39"/>
      <c r="AA319" s="39"/>
      <c r="AB319" s="39"/>
      <c r="AC319" s="39"/>
      <c r="AD319" s="39"/>
      <c r="AE319" s="39"/>
      <c r="AR319" s="234" t="s">
        <v>361</v>
      </c>
      <c r="AT319" s="234" t="s">
        <v>208</v>
      </c>
      <c r="AU319" s="234" t="s">
        <v>83</v>
      </c>
      <c r="AY319" s="18" t="s">
        <v>207</v>
      </c>
      <c r="BE319" s="235">
        <f>IF(N319="základní",J319,0)</f>
        <v>0</v>
      </c>
      <c r="BF319" s="235">
        <f>IF(N319="snížená",J319,0)</f>
        <v>0</v>
      </c>
      <c r="BG319" s="235">
        <f>IF(N319="zákl. přenesená",J319,0)</f>
        <v>0</v>
      </c>
      <c r="BH319" s="235">
        <f>IF(N319="sníž. přenesená",J319,0)</f>
        <v>0</v>
      </c>
      <c r="BI319" s="235">
        <f>IF(N319="nulová",J319,0)</f>
        <v>0</v>
      </c>
      <c r="BJ319" s="18" t="s">
        <v>83</v>
      </c>
      <c r="BK319" s="235">
        <f>ROUND(I319*H319,2)</f>
        <v>0</v>
      </c>
      <c r="BL319" s="18" t="s">
        <v>361</v>
      </c>
      <c r="BM319" s="234" t="s">
        <v>1752</v>
      </c>
    </row>
    <row r="320" s="2" customFormat="1">
      <c r="A320" s="39"/>
      <c r="B320" s="40"/>
      <c r="C320" s="41"/>
      <c r="D320" s="236" t="s">
        <v>214</v>
      </c>
      <c r="E320" s="41"/>
      <c r="F320" s="237" t="s">
        <v>4170</v>
      </c>
      <c r="G320" s="41"/>
      <c r="H320" s="41"/>
      <c r="I320" s="238"/>
      <c r="J320" s="41"/>
      <c r="K320" s="41"/>
      <c r="L320" s="45"/>
      <c r="M320" s="239"/>
      <c r="N320" s="240"/>
      <c r="O320" s="92"/>
      <c r="P320" s="92"/>
      <c r="Q320" s="92"/>
      <c r="R320" s="92"/>
      <c r="S320" s="92"/>
      <c r="T320" s="93"/>
      <c r="U320" s="39"/>
      <c r="V320" s="39"/>
      <c r="W320" s="39"/>
      <c r="X320" s="39"/>
      <c r="Y320" s="39"/>
      <c r="Z320" s="39"/>
      <c r="AA320" s="39"/>
      <c r="AB320" s="39"/>
      <c r="AC320" s="39"/>
      <c r="AD320" s="39"/>
      <c r="AE320" s="39"/>
      <c r="AT320" s="18" t="s">
        <v>214</v>
      </c>
      <c r="AU320" s="18" t="s">
        <v>83</v>
      </c>
    </row>
    <row r="321" s="2" customFormat="1" ht="16.5" customHeight="1">
      <c r="A321" s="39"/>
      <c r="B321" s="40"/>
      <c r="C321" s="222" t="s">
        <v>1243</v>
      </c>
      <c r="D321" s="222" t="s">
        <v>208</v>
      </c>
      <c r="E321" s="223" t="s">
        <v>4171</v>
      </c>
      <c r="F321" s="224" t="s">
        <v>4172</v>
      </c>
      <c r="G321" s="225" t="s">
        <v>783</v>
      </c>
      <c r="H321" s="226">
        <v>150</v>
      </c>
      <c r="I321" s="227"/>
      <c r="J321" s="228">
        <f>ROUND(I321*H321,2)</f>
        <v>0</v>
      </c>
      <c r="K321" s="229"/>
      <c r="L321" s="45"/>
      <c r="M321" s="230" t="s">
        <v>1</v>
      </c>
      <c r="N321" s="231" t="s">
        <v>41</v>
      </c>
      <c r="O321" s="92"/>
      <c r="P321" s="232">
        <f>O321*H321</f>
        <v>0</v>
      </c>
      <c r="Q321" s="232">
        <v>0</v>
      </c>
      <c r="R321" s="232">
        <f>Q321*H321</f>
        <v>0</v>
      </c>
      <c r="S321" s="232">
        <v>0</v>
      </c>
      <c r="T321" s="233">
        <f>S321*H321</f>
        <v>0</v>
      </c>
      <c r="U321" s="39"/>
      <c r="V321" s="39"/>
      <c r="W321" s="39"/>
      <c r="X321" s="39"/>
      <c r="Y321" s="39"/>
      <c r="Z321" s="39"/>
      <c r="AA321" s="39"/>
      <c r="AB321" s="39"/>
      <c r="AC321" s="39"/>
      <c r="AD321" s="39"/>
      <c r="AE321" s="39"/>
      <c r="AR321" s="234" t="s">
        <v>361</v>
      </c>
      <c r="AT321" s="234" t="s">
        <v>208</v>
      </c>
      <c r="AU321" s="234" t="s">
        <v>83</v>
      </c>
      <c r="AY321" s="18" t="s">
        <v>207</v>
      </c>
      <c r="BE321" s="235">
        <f>IF(N321="základní",J321,0)</f>
        <v>0</v>
      </c>
      <c r="BF321" s="235">
        <f>IF(N321="snížená",J321,0)</f>
        <v>0</v>
      </c>
      <c r="BG321" s="235">
        <f>IF(N321="zákl. přenesená",J321,0)</f>
        <v>0</v>
      </c>
      <c r="BH321" s="235">
        <f>IF(N321="sníž. přenesená",J321,0)</f>
        <v>0</v>
      </c>
      <c r="BI321" s="235">
        <f>IF(N321="nulová",J321,0)</f>
        <v>0</v>
      </c>
      <c r="BJ321" s="18" t="s">
        <v>83</v>
      </c>
      <c r="BK321" s="235">
        <f>ROUND(I321*H321,2)</f>
        <v>0</v>
      </c>
      <c r="BL321" s="18" t="s">
        <v>361</v>
      </c>
      <c r="BM321" s="234" t="s">
        <v>1782</v>
      </c>
    </row>
    <row r="322" s="2" customFormat="1">
      <c r="A322" s="39"/>
      <c r="B322" s="40"/>
      <c r="C322" s="41"/>
      <c r="D322" s="236" t="s">
        <v>214</v>
      </c>
      <c r="E322" s="41"/>
      <c r="F322" s="237" t="s">
        <v>4172</v>
      </c>
      <c r="G322" s="41"/>
      <c r="H322" s="41"/>
      <c r="I322" s="238"/>
      <c r="J322" s="41"/>
      <c r="K322" s="41"/>
      <c r="L322" s="45"/>
      <c r="M322" s="239"/>
      <c r="N322" s="240"/>
      <c r="O322" s="92"/>
      <c r="P322" s="92"/>
      <c r="Q322" s="92"/>
      <c r="R322" s="92"/>
      <c r="S322" s="92"/>
      <c r="T322" s="93"/>
      <c r="U322" s="39"/>
      <c r="V322" s="39"/>
      <c r="W322" s="39"/>
      <c r="X322" s="39"/>
      <c r="Y322" s="39"/>
      <c r="Z322" s="39"/>
      <c r="AA322" s="39"/>
      <c r="AB322" s="39"/>
      <c r="AC322" s="39"/>
      <c r="AD322" s="39"/>
      <c r="AE322" s="39"/>
      <c r="AT322" s="18" t="s">
        <v>214</v>
      </c>
      <c r="AU322" s="18" t="s">
        <v>83</v>
      </c>
    </row>
    <row r="323" s="2" customFormat="1" ht="16.5" customHeight="1">
      <c r="A323" s="39"/>
      <c r="B323" s="40"/>
      <c r="C323" s="222" t="s">
        <v>1251</v>
      </c>
      <c r="D323" s="222" t="s">
        <v>208</v>
      </c>
      <c r="E323" s="223" t="s">
        <v>4173</v>
      </c>
      <c r="F323" s="224" t="s">
        <v>4174</v>
      </c>
      <c r="G323" s="225" t="s">
        <v>931</v>
      </c>
      <c r="H323" s="226">
        <v>25</v>
      </c>
      <c r="I323" s="227"/>
      <c r="J323" s="228">
        <f>ROUND(I323*H323,2)</f>
        <v>0</v>
      </c>
      <c r="K323" s="229"/>
      <c r="L323" s="45"/>
      <c r="M323" s="230" t="s">
        <v>1</v>
      </c>
      <c r="N323" s="231" t="s">
        <v>41</v>
      </c>
      <c r="O323" s="92"/>
      <c r="P323" s="232">
        <f>O323*H323</f>
        <v>0</v>
      </c>
      <c r="Q323" s="232">
        <v>0</v>
      </c>
      <c r="R323" s="232">
        <f>Q323*H323</f>
        <v>0</v>
      </c>
      <c r="S323" s="232">
        <v>0</v>
      </c>
      <c r="T323" s="233">
        <f>S323*H323</f>
        <v>0</v>
      </c>
      <c r="U323" s="39"/>
      <c r="V323" s="39"/>
      <c r="W323" s="39"/>
      <c r="X323" s="39"/>
      <c r="Y323" s="39"/>
      <c r="Z323" s="39"/>
      <c r="AA323" s="39"/>
      <c r="AB323" s="39"/>
      <c r="AC323" s="39"/>
      <c r="AD323" s="39"/>
      <c r="AE323" s="39"/>
      <c r="AR323" s="234" t="s">
        <v>361</v>
      </c>
      <c r="AT323" s="234" t="s">
        <v>208</v>
      </c>
      <c r="AU323" s="234" t="s">
        <v>83</v>
      </c>
      <c r="AY323" s="18" t="s">
        <v>207</v>
      </c>
      <c r="BE323" s="235">
        <f>IF(N323="základní",J323,0)</f>
        <v>0</v>
      </c>
      <c r="BF323" s="235">
        <f>IF(N323="snížená",J323,0)</f>
        <v>0</v>
      </c>
      <c r="BG323" s="235">
        <f>IF(N323="zákl. přenesená",J323,0)</f>
        <v>0</v>
      </c>
      <c r="BH323" s="235">
        <f>IF(N323="sníž. přenesená",J323,0)</f>
        <v>0</v>
      </c>
      <c r="BI323" s="235">
        <f>IF(N323="nulová",J323,0)</f>
        <v>0</v>
      </c>
      <c r="BJ323" s="18" t="s">
        <v>83</v>
      </c>
      <c r="BK323" s="235">
        <f>ROUND(I323*H323,2)</f>
        <v>0</v>
      </c>
      <c r="BL323" s="18" t="s">
        <v>361</v>
      </c>
      <c r="BM323" s="234" t="s">
        <v>1795</v>
      </c>
    </row>
    <row r="324" s="2" customFormat="1">
      <c r="A324" s="39"/>
      <c r="B324" s="40"/>
      <c r="C324" s="41"/>
      <c r="D324" s="236" t="s">
        <v>214</v>
      </c>
      <c r="E324" s="41"/>
      <c r="F324" s="237" t="s">
        <v>4174</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214</v>
      </c>
      <c r="AU324" s="18" t="s">
        <v>83</v>
      </c>
    </row>
    <row r="325" s="2" customFormat="1" ht="24.15" customHeight="1">
      <c r="A325" s="39"/>
      <c r="B325" s="40"/>
      <c r="C325" s="222" t="s">
        <v>1254</v>
      </c>
      <c r="D325" s="222" t="s">
        <v>208</v>
      </c>
      <c r="E325" s="223" t="s">
        <v>4175</v>
      </c>
      <c r="F325" s="224" t="s">
        <v>4176</v>
      </c>
      <c r="G325" s="225" t="s">
        <v>931</v>
      </c>
      <c r="H325" s="226">
        <v>2</v>
      </c>
      <c r="I325" s="227"/>
      <c r="J325" s="228">
        <f>ROUND(I325*H325,2)</f>
        <v>0</v>
      </c>
      <c r="K325" s="229"/>
      <c r="L325" s="45"/>
      <c r="M325" s="230" t="s">
        <v>1</v>
      </c>
      <c r="N325" s="231" t="s">
        <v>41</v>
      </c>
      <c r="O325" s="92"/>
      <c r="P325" s="232">
        <f>O325*H325</f>
        <v>0</v>
      </c>
      <c r="Q325" s="232">
        <v>0</v>
      </c>
      <c r="R325" s="232">
        <f>Q325*H325</f>
        <v>0</v>
      </c>
      <c r="S325" s="232">
        <v>0</v>
      </c>
      <c r="T325" s="233">
        <f>S325*H325</f>
        <v>0</v>
      </c>
      <c r="U325" s="39"/>
      <c r="V325" s="39"/>
      <c r="W325" s="39"/>
      <c r="X325" s="39"/>
      <c r="Y325" s="39"/>
      <c r="Z325" s="39"/>
      <c r="AA325" s="39"/>
      <c r="AB325" s="39"/>
      <c r="AC325" s="39"/>
      <c r="AD325" s="39"/>
      <c r="AE325" s="39"/>
      <c r="AR325" s="234" t="s">
        <v>361</v>
      </c>
      <c r="AT325" s="234" t="s">
        <v>208</v>
      </c>
      <c r="AU325" s="234" t="s">
        <v>83</v>
      </c>
      <c r="AY325" s="18" t="s">
        <v>207</v>
      </c>
      <c r="BE325" s="235">
        <f>IF(N325="základní",J325,0)</f>
        <v>0</v>
      </c>
      <c r="BF325" s="235">
        <f>IF(N325="snížená",J325,0)</f>
        <v>0</v>
      </c>
      <c r="BG325" s="235">
        <f>IF(N325="zákl. přenesená",J325,0)</f>
        <v>0</v>
      </c>
      <c r="BH325" s="235">
        <f>IF(N325="sníž. přenesená",J325,0)</f>
        <v>0</v>
      </c>
      <c r="BI325" s="235">
        <f>IF(N325="nulová",J325,0)</f>
        <v>0</v>
      </c>
      <c r="BJ325" s="18" t="s">
        <v>83</v>
      </c>
      <c r="BK325" s="235">
        <f>ROUND(I325*H325,2)</f>
        <v>0</v>
      </c>
      <c r="BL325" s="18" t="s">
        <v>361</v>
      </c>
      <c r="BM325" s="234" t="s">
        <v>1806</v>
      </c>
    </row>
    <row r="326" s="2" customFormat="1">
      <c r="A326" s="39"/>
      <c r="B326" s="40"/>
      <c r="C326" s="41"/>
      <c r="D326" s="236" t="s">
        <v>214</v>
      </c>
      <c r="E326" s="41"/>
      <c r="F326" s="237" t="s">
        <v>4176</v>
      </c>
      <c r="G326" s="41"/>
      <c r="H326" s="41"/>
      <c r="I326" s="238"/>
      <c r="J326" s="41"/>
      <c r="K326" s="41"/>
      <c r="L326" s="45"/>
      <c r="M326" s="239"/>
      <c r="N326" s="240"/>
      <c r="O326" s="92"/>
      <c r="P326" s="92"/>
      <c r="Q326" s="92"/>
      <c r="R326" s="92"/>
      <c r="S326" s="92"/>
      <c r="T326" s="93"/>
      <c r="U326" s="39"/>
      <c r="V326" s="39"/>
      <c r="W326" s="39"/>
      <c r="X326" s="39"/>
      <c r="Y326" s="39"/>
      <c r="Z326" s="39"/>
      <c r="AA326" s="39"/>
      <c r="AB326" s="39"/>
      <c r="AC326" s="39"/>
      <c r="AD326" s="39"/>
      <c r="AE326" s="39"/>
      <c r="AT326" s="18" t="s">
        <v>214</v>
      </c>
      <c r="AU326" s="18" t="s">
        <v>83</v>
      </c>
    </row>
    <row r="327" s="11" customFormat="1" ht="25.92" customHeight="1">
      <c r="A327" s="11"/>
      <c r="B327" s="208"/>
      <c r="C327" s="209"/>
      <c r="D327" s="210" t="s">
        <v>75</v>
      </c>
      <c r="E327" s="211" t="s">
        <v>1792</v>
      </c>
      <c r="F327" s="211" t="s">
        <v>4177</v>
      </c>
      <c r="G327" s="209"/>
      <c r="H327" s="209"/>
      <c r="I327" s="212"/>
      <c r="J327" s="213">
        <f>BK327</f>
        <v>0</v>
      </c>
      <c r="K327" s="209"/>
      <c r="L327" s="214"/>
      <c r="M327" s="215"/>
      <c r="N327" s="216"/>
      <c r="O327" s="216"/>
      <c r="P327" s="217">
        <f>SUM(P328:P353)</f>
        <v>0</v>
      </c>
      <c r="Q327" s="216"/>
      <c r="R327" s="217">
        <f>SUM(R328:R353)</f>
        <v>0</v>
      </c>
      <c r="S327" s="216"/>
      <c r="T327" s="218">
        <f>SUM(T328:T353)</f>
        <v>0</v>
      </c>
      <c r="U327" s="11"/>
      <c r="V327" s="11"/>
      <c r="W327" s="11"/>
      <c r="X327" s="11"/>
      <c r="Y327" s="11"/>
      <c r="Z327" s="11"/>
      <c r="AA327" s="11"/>
      <c r="AB327" s="11"/>
      <c r="AC327" s="11"/>
      <c r="AD327" s="11"/>
      <c r="AE327" s="11"/>
      <c r="AR327" s="219" t="s">
        <v>83</v>
      </c>
      <c r="AT327" s="220" t="s">
        <v>75</v>
      </c>
      <c r="AU327" s="220" t="s">
        <v>76</v>
      </c>
      <c r="AY327" s="219" t="s">
        <v>207</v>
      </c>
      <c r="BK327" s="221">
        <f>SUM(BK328:BK353)</f>
        <v>0</v>
      </c>
    </row>
    <row r="328" s="2" customFormat="1" ht="66.75" customHeight="1">
      <c r="A328" s="39"/>
      <c r="B328" s="40"/>
      <c r="C328" s="222" t="s">
        <v>1258</v>
      </c>
      <c r="D328" s="222" t="s">
        <v>208</v>
      </c>
      <c r="E328" s="223" t="s">
        <v>1258</v>
      </c>
      <c r="F328" s="224" t="s">
        <v>4178</v>
      </c>
      <c r="G328" s="225" t="s">
        <v>783</v>
      </c>
      <c r="H328" s="226">
        <v>145</v>
      </c>
      <c r="I328" s="227"/>
      <c r="J328" s="228">
        <f>ROUND(I328*H328,2)</f>
        <v>0</v>
      </c>
      <c r="K328" s="229"/>
      <c r="L328" s="45"/>
      <c r="M328" s="230" t="s">
        <v>1</v>
      </c>
      <c r="N328" s="231" t="s">
        <v>41</v>
      </c>
      <c r="O328" s="92"/>
      <c r="P328" s="232">
        <f>O328*H328</f>
        <v>0</v>
      </c>
      <c r="Q328" s="232">
        <v>0</v>
      </c>
      <c r="R328" s="232">
        <f>Q328*H328</f>
        <v>0</v>
      </c>
      <c r="S328" s="232">
        <v>0</v>
      </c>
      <c r="T328" s="233">
        <f>S328*H328</f>
        <v>0</v>
      </c>
      <c r="U328" s="39"/>
      <c r="V328" s="39"/>
      <c r="W328" s="39"/>
      <c r="X328" s="39"/>
      <c r="Y328" s="39"/>
      <c r="Z328" s="39"/>
      <c r="AA328" s="39"/>
      <c r="AB328" s="39"/>
      <c r="AC328" s="39"/>
      <c r="AD328" s="39"/>
      <c r="AE328" s="39"/>
      <c r="AR328" s="234" t="s">
        <v>361</v>
      </c>
      <c r="AT328" s="234" t="s">
        <v>208</v>
      </c>
      <c r="AU328" s="234" t="s">
        <v>83</v>
      </c>
      <c r="AY328" s="18" t="s">
        <v>207</v>
      </c>
      <c r="BE328" s="235">
        <f>IF(N328="základní",J328,0)</f>
        <v>0</v>
      </c>
      <c r="BF328" s="235">
        <f>IF(N328="snížená",J328,0)</f>
        <v>0</v>
      </c>
      <c r="BG328" s="235">
        <f>IF(N328="zákl. přenesená",J328,0)</f>
        <v>0</v>
      </c>
      <c r="BH328" s="235">
        <f>IF(N328="sníž. přenesená",J328,0)</f>
        <v>0</v>
      </c>
      <c r="BI328" s="235">
        <f>IF(N328="nulová",J328,0)</f>
        <v>0</v>
      </c>
      <c r="BJ328" s="18" t="s">
        <v>83</v>
      </c>
      <c r="BK328" s="235">
        <f>ROUND(I328*H328,2)</f>
        <v>0</v>
      </c>
      <c r="BL328" s="18" t="s">
        <v>361</v>
      </c>
      <c r="BM328" s="234" t="s">
        <v>1820</v>
      </c>
    </row>
    <row r="329" s="2" customFormat="1">
      <c r="A329" s="39"/>
      <c r="B329" s="40"/>
      <c r="C329" s="41"/>
      <c r="D329" s="236" t="s">
        <v>214</v>
      </c>
      <c r="E329" s="41"/>
      <c r="F329" s="237" t="s">
        <v>4178</v>
      </c>
      <c r="G329" s="41"/>
      <c r="H329" s="41"/>
      <c r="I329" s="238"/>
      <c r="J329" s="41"/>
      <c r="K329" s="41"/>
      <c r="L329" s="45"/>
      <c r="M329" s="239"/>
      <c r="N329" s="240"/>
      <c r="O329" s="92"/>
      <c r="P329" s="92"/>
      <c r="Q329" s="92"/>
      <c r="R329" s="92"/>
      <c r="S329" s="92"/>
      <c r="T329" s="93"/>
      <c r="U329" s="39"/>
      <c r="V329" s="39"/>
      <c r="W329" s="39"/>
      <c r="X329" s="39"/>
      <c r="Y329" s="39"/>
      <c r="Z329" s="39"/>
      <c r="AA329" s="39"/>
      <c r="AB329" s="39"/>
      <c r="AC329" s="39"/>
      <c r="AD329" s="39"/>
      <c r="AE329" s="39"/>
      <c r="AT329" s="18" t="s">
        <v>214</v>
      </c>
      <c r="AU329" s="18" t="s">
        <v>83</v>
      </c>
    </row>
    <row r="330" s="2" customFormat="1" ht="16.5" customHeight="1">
      <c r="A330" s="39"/>
      <c r="B330" s="40"/>
      <c r="C330" s="222" t="s">
        <v>1267</v>
      </c>
      <c r="D330" s="222" t="s">
        <v>208</v>
      </c>
      <c r="E330" s="223" t="s">
        <v>1267</v>
      </c>
      <c r="F330" s="224" t="s">
        <v>4179</v>
      </c>
      <c r="G330" s="225" t="s">
        <v>931</v>
      </c>
      <c r="H330" s="226">
        <v>6</v>
      </c>
      <c r="I330" s="227"/>
      <c r="J330" s="228">
        <f>ROUND(I330*H330,2)</f>
        <v>0</v>
      </c>
      <c r="K330" s="229"/>
      <c r="L330" s="45"/>
      <c r="M330" s="230" t="s">
        <v>1</v>
      </c>
      <c r="N330" s="231" t="s">
        <v>41</v>
      </c>
      <c r="O330" s="92"/>
      <c r="P330" s="232">
        <f>O330*H330</f>
        <v>0</v>
      </c>
      <c r="Q330" s="232">
        <v>0</v>
      </c>
      <c r="R330" s="232">
        <f>Q330*H330</f>
        <v>0</v>
      </c>
      <c r="S330" s="232">
        <v>0</v>
      </c>
      <c r="T330" s="233">
        <f>S330*H330</f>
        <v>0</v>
      </c>
      <c r="U330" s="39"/>
      <c r="V330" s="39"/>
      <c r="W330" s="39"/>
      <c r="X330" s="39"/>
      <c r="Y330" s="39"/>
      <c r="Z330" s="39"/>
      <c r="AA330" s="39"/>
      <c r="AB330" s="39"/>
      <c r="AC330" s="39"/>
      <c r="AD330" s="39"/>
      <c r="AE330" s="39"/>
      <c r="AR330" s="234" t="s">
        <v>361</v>
      </c>
      <c r="AT330" s="234" t="s">
        <v>208</v>
      </c>
      <c r="AU330" s="234" t="s">
        <v>83</v>
      </c>
      <c r="AY330" s="18" t="s">
        <v>207</v>
      </c>
      <c r="BE330" s="235">
        <f>IF(N330="základní",J330,0)</f>
        <v>0</v>
      </c>
      <c r="BF330" s="235">
        <f>IF(N330="snížená",J330,0)</f>
        <v>0</v>
      </c>
      <c r="BG330" s="235">
        <f>IF(N330="zákl. přenesená",J330,0)</f>
        <v>0</v>
      </c>
      <c r="BH330" s="235">
        <f>IF(N330="sníž. přenesená",J330,0)</f>
        <v>0</v>
      </c>
      <c r="BI330" s="235">
        <f>IF(N330="nulová",J330,0)</f>
        <v>0</v>
      </c>
      <c r="BJ330" s="18" t="s">
        <v>83</v>
      </c>
      <c r="BK330" s="235">
        <f>ROUND(I330*H330,2)</f>
        <v>0</v>
      </c>
      <c r="BL330" s="18" t="s">
        <v>361</v>
      </c>
      <c r="BM330" s="234" t="s">
        <v>1833</v>
      </c>
    </row>
    <row r="331" s="2" customFormat="1">
      <c r="A331" s="39"/>
      <c r="B331" s="40"/>
      <c r="C331" s="41"/>
      <c r="D331" s="236" t="s">
        <v>214</v>
      </c>
      <c r="E331" s="41"/>
      <c r="F331" s="237" t="s">
        <v>4179</v>
      </c>
      <c r="G331" s="41"/>
      <c r="H331" s="41"/>
      <c r="I331" s="238"/>
      <c r="J331" s="41"/>
      <c r="K331" s="41"/>
      <c r="L331" s="45"/>
      <c r="M331" s="239"/>
      <c r="N331" s="240"/>
      <c r="O331" s="92"/>
      <c r="P331" s="92"/>
      <c r="Q331" s="92"/>
      <c r="R331" s="92"/>
      <c r="S331" s="92"/>
      <c r="T331" s="93"/>
      <c r="U331" s="39"/>
      <c r="V331" s="39"/>
      <c r="W331" s="39"/>
      <c r="X331" s="39"/>
      <c r="Y331" s="39"/>
      <c r="Z331" s="39"/>
      <c r="AA331" s="39"/>
      <c r="AB331" s="39"/>
      <c r="AC331" s="39"/>
      <c r="AD331" s="39"/>
      <c r="AE331" s="39"/>
      <c r="AT331" s="18" t="s">
        <v>214</v>
      </c>
      <c r="AU331" s="18" t="s">
        <v>83</v>
      </c>
    </row>
    <row r="332" s="2" customFormat="1" ht="24.15" customHeight="1">
      <c r="A332" s="39"/>
      <c r="B332" s="40"/>
      <c r="C332" s="222" t="s">
        <v>1276</v>
      </c>
      <c r="D332" s="222" t="s">
        <v>208</v>
      </c>
      <c r="E332" s="223" t="s">
        <v>1276</v>
      </c>
      <c r="F332" s="224" t="s">
        <v>4180</v>
      </c>
      <c r="G332" s="225" t="s">
        <v>931</v>
      </c>
      <c r="H332" s="226">
        <v>6</v>
      </c>
      <c r="I332" s="227"/>
      <c r="J332" s="228">
        <f>ROUND(I332*H332,2)</f>
        <v>0</v>
      </c>
      <c r="K332" s="229"/>
      <c r="L332" s="45"/>
      <c r="M332" s="230" t="s">
        <v>1</v>
      </c>
      <c r="N332" s="231" t="s">
        <v>41</v>
      </c>
      <c r="O332" s="92"/>
      <c r="P332" s="232">
        <f>O332*H332</f>
        <v>0</v>
      </c>
      <c r="Q332" s="232">
        <v>0</v>
      </c>
      <c r="R332" s="232">
        <f>Q332*H332</f>
        <v>0</v>
      </c>
      <c r="S332" s="232">
        <v>0</v>
      </c>
      <c r="T332" s="233">
        <f>S332*H332</f>
        <v>0</v>
      </c>
      <c r="U332" s="39"/>
      <c r="V332" s="39"/>
      <c r="W332" s="39"/>
      <c r="X332" s="39"/>
      <c r="Y332" s="39"/>
      <c r="Z332" s="39"/>
      <c r="AA332" s="39"/>
      <c r="AB332" s="39"/>
      <c r="AC332" s="39"/>
      <c r="AD332" s="39"/>
      <c r="AE332" s="39"/>
      <c r="AR332" s="234" t="s">
        <v>361</v>
      </c>
      <c r="AT332" s="234" t="s">
        <v>208</v>
      </c>
      <c r="AU332" s="234" t="s">
        <v>83</v>
      </c>
      <c r="AY332" s="18" t="s">
        <v>207</v>
      </c>
      <c r="BE332" s="235">
        <f>IF(N332="základní",J332,0)</f>
        <v>0</v>
      </c>
      <c r="BF332" s="235">
        <f>IF(N332="snížená",J332,0)</f>
        <v>0</v>
      </c>
      <c r="BG332" s="235">
        <f>IF(N332="zákl. přenesená",J332,0)</f>
        <v>0</v>
      </c>
      <c r="BH332" s="235">
        <f>IF(N332="sníž. přenesená",J332,0)</f>
        <v>0</v>
      </c>
      <c r="BI332" s="235">
        <f>IF(N332="nulová",J332,0)</f>
        <v>0</v>
      </c>
      <c r="BJ332" s="18" t="s">
        <v>83</v>
      </c>
      <c r="BK332" s="235">
        <f>ROUND(I332*H332,2)</f>
        <v>0</v>
      </c>
      <c r="BL332" s="18" t="s">
        <v>361</v>
      </c>
      <c r="BM332" s="234" t="s">
        <v>1845</v>
      </c>
    </row>
    <row r="333" s="2" customFormat="1">
      <c r="A333" s="39"/>
      <c r="B333" s="40"/>
      <c r="C333" s="41"/>
      <c r="D333" s="236" t="s">
        <v>214</v>
      </c>
      <c r="E333" s="41"/>
      <c r="F333" s="237" t="s">
        <v>4180</v>
      </c>
      <c r="G333" s="41"/>
      <c r="H333" s="41"/>
      <c r="I333" s="238"/>
      <c r="J333" s="41"/>
      <c r="K333" s="41"/>
      <c r="L333" s="45"/>
      <c r="M333" s="239"/>
      <c r="N333" s="240"/>
      <c r="O333" s="92"/>
      <c r="P333" s="92"/>
      <c r="Q333" s="92"/>
      <c r="R333" s="92"/>
      <c r="S333" s="92"/>
      <c r="T333" s="93"/>
      <c r="U333" s="39"/>
      <c r="V333" s="39"/>
      <c r="W333" s="39"/>
      <c r="X333" s="39"/>
      <c r="Y333" s="39"/>
      <c r="Z333" s="39"/>
      <c r="AA333" s="39"/>
      <c r="AB333" s="39"/>
      <c r="AC333" s="39"/>
      <c r="AD333" s="39"/>
      <c r="AE333" s="39"/>
      <c r="AT333" s="18" t="s">
        <v>214</v>
      </c>
      <c r="AU333" s="18" t="s">
        <v>83</v>
      </c>
    </row>
    <row r="334" s="2" customFormat="1" ht="16.5" customHeight="1">
      <c r="A334" s="39"/>
      <c r="B334" s="40"/>
      <c r="C334" s="222" t="s">
        <v>1285</v>
      </c>
      <c r="D334" s="222" t="s">
        <v>208</v>
      </c>
      <c r="E334" s="223" t="s">
        <v>1285</v>
      </c>
      <c r="F334" s="224" t="s">
        <v>4181</v>
      </c>
      <c r="G334" s="225" t="s">
        <v>931</v>
      </c>
      <c r="H334" s="226">
        <v>160</v>
      </c>
      <c r="I334" s="227"/>
      <c r="J334" s="228">
        <f>ROUND(I334*H334,2)</f>
        <v>0</v>
      </c>
      <c r="K334" s="229"/>
      <c r="L334" s="45"/>
      <c r="M334" s="230" t="s">
        <v>1</v>
      </c>
      <c r="N334" s="231" t="s">
        <v>41</v>
      </c>
      <c r="O334" s="92"/>
      <c r="P334" s="232">
        <f>O334*H334</f>
        <v>0</v>
      </c>
      <c r="Q334" s="232">
        <v>0</v>
      </c>
      <c r="R334" s="232">
        <f>Q334*H334</f>
        <v>0</v>
      </c>
      <c r="S334" s="232">
        <v>0</v>
      </c>
      <c r="T334" s="233">
        <f>S334*H334</f>
        <v>0</v>
      </c>
      <c r="U334" s="39"/>
      <c r="V334" s="39"/>
      <c r="W334" s="39"/>
      <c r="X334" s="39"/>
      <c r="Y334" s="39"/>
      <c r="Z334" s="39"/>
      <c r="AA334" s="39"/>
      <c r="AB334" s="39"/>
      <c r="AC334" s="39"/>
      <c r="AD334" s="39"/>
      <c r="AE334" s="39"/>
      <c r="AR334" s="234" t="s">
        <v>361</v>
      </c>
      <c r="AT334" s="234" t="s">
        <v>208</v>
      </c>
      <c r="AU334" s="234" t="s">
        <v>83</v>
      </c>
      <c r="AY334" s="18" t="s">
        <v>207</v>
      </c>
      <c r="BE334" s="235">
        <f>IF(N334="základní",J334,0)</f>
        <v>0</v>
      </c>
      <c r="BF334" s="235">
        <f>IF(N334="snížená",J334,0)</f>
        <v>0</v>
      </c>
      <c r="BG334" s="235">
        <f>IF(N334="zákl. přenesená",J334,0)</f>
        <v>0</v>
      </c>
      <c r="BH334" s="235">
        <f>IF(N334="sníž. přenesená",J334,0)</f>
        <v>0</v>
      </c>
      <c r="BI334" s="235">
        <f>IF(N334="nulová",J334,0)</f>
        <v>0</v>
      </c>
      <c r="BJ334" s="18" t="s">
        <v>83</v>
      </c>
      <c r="BK334" s="235">
        <f>ROUND(I334*H334,2)</f>
        <v>0</v>
      </c>
      <c r="BL334" s="18" t="s">
        <v>361</v>
      </c>
      <c r="BM334" s="234" t="s">
        <v>1856</v>
      </c>
    </row>
    <row r="335" s="2" customFormat="1">
      <c r="A335" s="39"/>
      <c r="B335" s="40"/>
      <c r="C335" s="41"/>
      <c r="D335" s="236" t="s">
        <v>214</v>
      </c>
      <c r="E335" s="41"/>
      <c r="F335" s="237" t="s">
        <v>4181</v>
      </c>
      <c r="G335" s="41"/>
      <c r="H335" s="41"/>
      <c r="I335" s="238"/>
      <c r="J335" s="41"/>
      <c r="K335" s="41"/>
      <c r="L335" s="45"/>
      <c r="M335" s="239"/>
      <c r="N335" s="240"/>
      <c r="O335" s="92"/>
      <c r="P335" s="92"/>
      <c r="Q335" s="92"/>
      <c r="R335" s="92"/>
      <c r="S335" s="92"/>
      <c r="T335" s="93"/>
      <c r="U335" s="39"/>
      <c r="V335" s="39"/>
      <c r="W335" s="39"/>
      <c r="X335" s="39"/>
      <c r="Y335" s="39"/>
      <c r="Z335" s="39"/>
      <c r="AA335" s="39"/>
      <c r="AB335" s="39"/>
      <c r="AC335" s="39"/>
      <c r="AD335" s="39"/>
      <c r="AE335" s="39"/>
      <c r="AT335" s="18" t="s">
        <v>214</v>
      </c>
      <c r="AU335" s="18" t="s">
        <v>83</v>
      </c>
    </row>
    <row r="336" s="2" customFormat="1" ht="78" customHeight="1">
      <c r="A336" s="39"/>
      <c r="B336" s="40"/>
      <c r="C336" s="222" t="s">
        <v>1290</v>
      </c>
      <c r="D336" s="222" t="s">
        <v>208</v>
      </c>
      <c r="E336" s="223" t="s">
        <v>1290</v>
      </c>
      <c r="F336" s="224" t="s">
        <v>4182</v>
      </c>
      <c r="G336" s="225" t="s">
        <v>931</v>
      </c>
      <c r="H336" s="226">
        <v>3</v>
      </c>
      <c r="I336" s="227"/>
      <c r="J336" s="228">
        <f>ROUND(I336*H336,2)</f>
        <v>0</v>
      </c>
      <c r="K336" s="229"/>
      <c r="L336" s="45"/>
      <c r="M336" s="230" t="s">
        <v>1</v>
      </c>
      <c r="N336" s="231" t="s">
        <v>41</v>
      </c>
      <c r="O336" s="92"/>
      <c r="P336" s="232">
        <f>O336*H336</f>
        <v>0</v>
      </c>
      <c r="Q336" s="232">
        <v>0</v>
      </c>
      <c r="R336" s="232">
        <f>Q336*H336</f>
        <v>0</v>
      </c>
      <c r="S336" s="232">
        <v>0</v>
      </c>
      <c r="T336" s="233">
        <f>S336*H336</f>
        <v>0</v>
      </c>
      <c r="U336" s="39"/>
      <c r="V336" s="39"/>
      <c r="W336" s="39"/>
      <c r="X336" s="39"/>
      <c r="Y336" s="39"/>
      <c r="Z336" s="39"/>
      <c r="AA336" s="39"/>
      <c r="AB336" s="39"/>
      <c r="AC336" s="39"/>
      <c r="AD336" s="39"/>
      <c r="AE336" s="39"/>
      <c r="AR336" s="234" t="s">
        <v>361</v>
      </c>
      <c r="AT336" s="234" t="s">
        <v>208</v>
      </c>
      <c r="AU336" s="234" t="s">
        <v>83</v>
      </c>
      <c r="AY336" s="18" t="s">
        <v>207</v>
      </c>
      <c r="BE336" s="235">
        <f>IF(N336="základní",J336,0)</f>
        <v>0</v>
      </c>
      <c r="BF336" s="235">
        <f>IF(N336="snížená",J336,0)</f>
        <v>0</v>
      </c>
      <c r="BG336" s="235">
        <f>IF(N336="zákl. přenesená",J336,0)</f>
        <v>0</v>
      </c>
      <c r="BH336" s="235">
        <f>IF(N336="sníž. přenesená",J336,0)</f>
        <v>0</v>
      </c>
      <c r="BI336" s="235">
        <f>IF(N336="nulová",J336,0)</f>
        <v>0</v>
      </c>
      <c r="BJ336" s="18" t="s">
        <v>83</v>
      </c>
      <c r="BK336" s="235">
        <f>ROUND(I336*H336,2)</f>
        <v>0</v>
      </c>
      <c r="BL336" s="18" t="s">
        <v>361</v>
      </c>
      <c r="BM336" s="234" t="s">
        <v>1870</v>
      </c>
    </row>
    <row r="337" s="2" customFormat="1">
      <c r="A337" s="39"/>
      <c r="B337" s="40"/>
      <c r="C337" s="41"/>
      <c r="D337" s="236" t="s">
        <v>214</v>
      </c>
      <c r="E337" s="41"/>
      <c r="F337" s="237" t="s">
        <v>4183</v>
      </c>
      <c r="G337" s="41"/>
      <c r="H337" s="41"/>
      <c r="I337" s="238"/>
      <c r="J337" s="41"/>
      <c r="K337" s="41"/>
      <c r="L337" s="45"/>
      <c r="M337" s="239"/>
      <c r="N337" s="240"/>
      <c r="O337" s="92"/>
      <c r="P337" s="92"/>
      <c r="Q337" s="92"/>
      <c r="R337" s="92"/>
      <c r="S337" s="92"/>
      <c r="T337" s="93"/>
      <c r="U337" s="39"/>
      <c r="V337" s="39"/>
      <c r="W337" s="39"/>
      <c r="X337" s="39"/>
      <c r="Y337" s="39"/>
      <c r="Z337" s="39"/>
      <c r="AA337" s="39"/>
      <c r="AB337" s="39"/>
      <c r="AC337" s="39"/>
      <c r="AD337" s="39"/>
      <c r="AE337" s="39"/>
      <c r="AT337" s="18" t="s">
        <v>214</v>
      </c>
      <c r="AU337" s="18" t="s">
        <v>83</v>
      </c>
    </row>
    <row r="338" s="2" customFormat="1" ht="16.5" customHeight="1">
      <c r="A338" s="39"/>
      <c r="B338" s="40"/>
      <c r="C338" s="222" t="s">
        <v>1299</v>
      </c>
      <c r="D338" s="222" t="s">
        <v>208</v>
      </c>
      <c r="E338" s="223" t="s">
        <v>1299</v>
      </c>
      <c r="F338" s="224" t="s">
        <v>4184</v>
      </c>
      <c r="G338" s="225" t="s">
        <v>783</v>
      </c>
      <c r="H338" s="226">
        <v>20</v>
      </c>
      <c r="I338" s="227"/>
      <c r="J338" s="228">
        <f>ROUND(I338*H338,2)</f>
        <v>0</v>
      </c>
      <c r="K338" s="229"/>
      <c r="L338" s="45"/>
      <c r="M338" s="230" t="s">
        <v>1</v>
      </c>
      <c r="N338" s="231" t="s">
        <v>41</v>
      </c>
      <c r="O338" s="92"/>
      <c r="P338" s="232">
        <f>O338*H338</f>
        <v>0</v>
      </c>
      <c r="Q338" s="232">
        <v>0</v>
      </c>
      <c r="R338" s="232">
        <f>Q338*H338</f>
        <v>0</v>
      </c>
      <c r="S338" s="232">
        <v>0</v>
      </c>
      <c r="T338" s="233">
        <f>S338*H338</f>
        <v>0</v>
      </c>
      <c r="U338" s="39"/>
      <c r="V338" s="39"/>
      <c r="W338" s="39"/>
      <c r="X338" s="39"/>
      <c r="Y338" s="39"/>
      <c r="Z338" s="39"/>
      <c r="AA338" s="39"/>
      <c r="AB338" s="39"/>
      <c r="AC338" s="39"/>
      <c r="AD338" s="39"/>
      <c r="AE338" s="39"/>
      <c r="AR338" s="234" t="s">
        <v>361</v>
      </c>
      <c r="AT338" s="234" t="s">
        <v>208</v>
      </c>
      <c r="AU338" s="234" t="s">
        <v>83</v>
      </c>
      <c r="AY338" s="18" t="s">
        <v>207</v>
      </c>
      <c r="BE338" s="235">
        <f>IF(N338="základní",J338,0)</f>
        <v>0</v>
      </c>
      <c r="BF338" s="235">
        <f>IF(N338="snížená",J338,0)</f>
        <v>0</v>
      </c>
      <c r="BG338" s="235">
        <f>IF(N338="zákl. přenesená",J338,0)</f>
        <v>0</v>
      </c>
      <c r="BH338" s="235">
        <f>IF(N338="sníž. přenesená",J338,0)</f>
        <v>0</v>
      </c>
      <c r="BI338" s="235">
        <f>IF(N338="nulová",J338,0)</f>
        <v>0</v>
      </c>
      <c r="BJ338" s="18" t="s">
        <v>83</v>
      </c>
      <c r="BK338" s="235">
        <f>ROUND(I338*H338,2)</f>
        <v>0</v>
      </c>
      <c r="BL338" s="18" t="s">
        <v>361</v>
      </c>
      <c r="BM338" s="234" t="s">
        <v>1881</v>
      </c>
    </row>
    <row r="339" s="2" customFormat="1">
      <c r="A339" s="39"/>
      <c r="B339" s="40"/>
      <c r="C339" s="41"/>
      <c r="D339" s="236" t="s">
        <v>214</v>
      </c>
      <c r="E339" s="41"/>
      <c r="F339" s="237" t="s">
        <v>4184</v>
      </c>
      <c r="G339" s="41"/>
      <c r="H339" s="41"/>
      <c r="I339" s="238"/>
      <c r="J339" s="41"/>
      <c r="K339" s="41"/>
      <c r="L339" s="45"/>
      <c r="M339" s="239"/>
      <c r="N339" s="240"/>
      <c r="O339" s="92"/>
      <c r="P339" s="92"/>
      <c r="Q339" s="92"/>
      <c r="R339" s="92"/>
      <c r="S339" s="92"/>
      <c r="T339" s="93"/>
      <c r="U339" s="39"/>
      <c r="V339" s="39"/>
      <c r="W339" s="39"/>
      <c r="X339" s="39"/>
      <c r="Y339" s="39"/>
      <c r="Z339" s="39"/>
      <c r="AA339" s="39"/>
      <c r="AB339" s="39"/>
      <c r="AC339" s="39"/>
      <c r="AD339" s="39"/>
      <c r="AE339" s="39"/>
      <c r="AT339" s="18" t="s">
        <v>214</v>
      </c>
      <c r="AU339" s="18" t="s">
        <v>83</v>
      </c>
    </row>
    <row r="340" s="2" customFormat="1" ht="16.5" customHeight="1">
      <c r="A340" s="39"/>
      <c r="B340" s="40"/>
      <c r="C340" s="222" t="s">
        <v>1305</v>
      </c>
      <c r="D340" s="222" t="s">
        <v>208</v>
      </c>
      <c r="E340" s="223" t="s">
        <v>1305</v>
      </c>
      <c r="F340" s="224" t="s">
        <v>4185</v>
      </c>
      <c r="G340" s="225" t="s">
        <v>931</v>
      </c>
      <c r="H340" s="226">
        <v>15</v>
      </c>
      <c r="I340" s="227"/>
      <c r="J340" s="228">
        <f>ROUND(I340*H340,2)</f>
        <v>0</v>
      </c>
      <c r="K340" s="229"/>
      <c r="L340" s="45"/>
      <c r="M340" s="230" t="s">
        <v>1</v>
      </c>
      <c r="N340" s="231" t="s">
        <v>41</v>
      </c>
      <c r="O340" s="92"/>
      <c r="P340" s="232">
        <f>O340*H340</f>
        <v>0</v>
      </c>
      <c r="Q340" s="232">
        <v>0</v>
      </c>
      <c r="R340" s="232">
        <f>Q340*H340</f>
        <v>0</v>
      </c>
      <c r="S340" s="232">
        <v>0</v>
      </c>
      <c r="T340" s="233">
        <f>S340*H340</f>
        <v>0</v>
      </c>
      <c r="U340" s="39"/>
      <c r="V340" s="39"/>
      <c r="W340" s="39"/>
      <c r="X340" s="39"/>
      <c r="Y340" s="39"/>
      <c r="Z340" s="39"/>
      <c r="AA340" s="39"/>
      <c r="AB340" s="39"/>
      <c r="AC340" s="39"/>
      <c r="AD340" s="39"/>
      <c r="AE340" s="39"/>
      <c r="AR340" s="234" t="s">
        <v>361</v>
      </c>
      <c r="AT340" s="234" t="s">
        <v>208</v>
      </c>
      <c r="AU340" s="234" t="s">
        <v>83</v>
      </c>
      <c r="AY340" s="18" t="s">
        <v>207</v>
      </c>
      <c r="BE340" s="235">
        <f>IF(N340="základní",J340,0)</f>
        <v>0</v>
      </c>
      <c r="BF340" s="235">
        <f>IF(N340="snížená",J340,0)</f>
        <v>0</v>
      </c>
      <c r="BG340" s="235">
        <f>IF(N340="zákl. přenesená",J340,0)</f>
        <v>0</v>
      </c>
      <c r="BH340" s="235">
        <f>IF(N340="sníž. přenesená",J340,0)</f>
        <v>0</v>
      </c>
      <c r="BI340" s="235">
        <f>IF(N340="nulová",J340,0)</f>
        <v>0</v>
      </c>
      <c r="BJ340" s="18" t="s">
        <v>83</v>
      </c>
      <c r="BK340" s="235">
        <f>ROUND(I340*H340,2)</f>
        <v>0</v>
      </c>
      <c r="BL340" s="18" t="s">
        <v>361</v>
      </c>
      <c r="BM340" s="234" t="s">
        <v>1895</v>
      </c>
    </row>
    <row r="341" s="2" customFormat="1">
      <c r="A341" s="39"/>
      <c r="B341" s="40"/>
      <c r="C341" s="41"/>
      <c r="D341" s="236" t="s">
        <v>214</v>
      </c>
      <c r="E341" s="41"/>
      <c r="F341" s="237" t="s">
        <v>4185</v>
      </c>
      <c r="G341" s="41"/>
      <c r="H341" s="41"/>
      <c r="I341" s="238"/>
      <c r="J341" s="41"/>
      <c r="K341" s="41"/>
      <c r="L341" s="45"/>
      <c r="M341" s="239"/>
      <c r="N341" s="240"/>
      <c r="O341" s="92"/>
      <c r="P341" s="92"/>
      <c r="Q341" s="92"/>
      <c r="R341" s="92"/>
      <c r="S341" s="92"/>
      <c r="T341" s="93"/>
      <c r="U341" s="39"/>
      <c r="V341" s="39"/>
      <c r="W341" s="39"/>
      <c r="X341" s="39"/>
      <c r="Y341" s="39"/>
      <c r="Z341" s="39"/>
      <c r="AA341" s="39"/>
      <c r="AB341" s="39"/>
      <c r="AC341" s="39"/>
      <c r="AD341" s="39"/>
      <c r="AE341" s="39"/>
      <c r="AT341" s="18" t="s">
        <v>214</v>
      </c>
      <c r="AU341" s="18" t="s">
        <v>83</v>
      </c>
    </row>
    <row r="342" s="2" customFormat="1" ht="16.5" customHeight="1">
      <c r="A342" s="39"/>
      <c r="B342" s="40"/>
      <c r="C342" s="222" t="s">
        <v>1313</v>
      </c>
      <c r="D342" s="222" t="s">
        <v>208</v>
      </c>
      <c r="E342" s="223" t="s">
        <v>1313</v>
      </c>
      <c r="F342" s="224" t="s">
        <v>4186</v>
      </c>
      <c r="G342" s="225" t="s">
        <v>783</v>
      </c>
      <c r="H342" s="226">
        <v>40</v>
      </c>
      <c r="I342" s="227"/>
      <c r="J342" s="228">
        <f>ROUND(I342*H342,2)</f>
        <v>0</v>
      </c>
      <c r="K342" s="229"/>
      <c r="L342" s="45"/>
      <c r="M342" s="230" t="s">
        <v>1</v>
      </c>
      <c r="N342" s="231" t="s">
        <v>41</v>
      </c>
      <c r="O342" s="92"/>
      <c r="P342" s="232">
        <f>O342*H342</f>
        <v>0</v>
      </c>
      <c r="Q342" s="232">
        <v>0</v>
      </c>
      <c r="R342" s="232">
        <f>Q342*H342</f>
        <v>0</v>
      </c>
      <c r="S342" s="232">
        <v>0</v>
      </c>
      <c r="T342" s="233">
        <f>S342*H342</f>
        <v>0</v>
      </c>
      <c r="U342" s="39"/>
      <c r="V342" s="39"/>
      <c r="W342" s="39"/>
      <c r="X342" s="39"/>
      <c r="Y342" s="39"/>
      <c r="Z342" s="39"/>
      <c r="AA342" s="39"/>
      <c r="AB342" s="39"/>
      <c r="AC342" s="39"/>
      <c r="AD342" s="39"/>
      <c r="AE342" s="39"/>
      <c r="AR342" s="234" t="s">
        <v>361</v>
      </c>
      <c r="AT342" s="234" t="s">
        <v>208</v>
      </c>
      <c r="AU342" s="234" t="s">
        <v>83</v>
      </c>
      <c r="AY342" s="18" t="s">
        <v>207</v>
      </c>
      <c r="BE342" s="235">
        <f>IF(N342="základní",J342,0)</f>
        <v>0</v>
      </c>
      <c r="BF342" s="235">
        <f>IF(N342="snížená",J342,0)</f>
        <v>0</v>
      </c>
      <c r="BG342" s="235">
        <f>IF(N342="zákl. přenesená",J342,0)</f>
        <v>0</v>
      </c>
      <c r="BH342" s="235">
        <f>IF(N342="sníž. přenesená",J342,0)</f>
        <v>0</v>
      </c>
      <c r="BI342" s="235">
        <f>IF(N342="nulová",J342,0)</f>
        <v>0</v>
      </c>
      <c r="BJ342" s="18" t="s">
        <v>83</v>
      </c>
      <c r="BK342" s="235">
        <f>ROUND(I342*H342,2)</f>
        <v>0</v>
      </c>
      <c r="BL342" s="18" t="s">
        <v>361</v>
      </c>
      <c r="BM342" s="234" t="s">
        <v>1910</v>
      </c>
    </row>
    <row r="343" s="2" customFormat="1">
      <c r="A343" s="39"/>
      <c r="B343" s="40"/>
      <c r="C343" s="41"/>
      <c r="D343" s="236" t="s">
        <v>214</v>
      </c>
      <c r="E343" s="41"/>
      <c r="F343" s="237" t="s">
        <v>4186</v>
      </c>
      <c r="G343" s="41"/>
      <c r="H343" s="41"/>
      <c r="I343" s="238"/>
      <c r="J343" s="41"/>
      <c r="K343" s="41"/>
      <c r="L343" s="45"/>
      <c r="M343" s="239"/>
      <c r="N343" s="240"/>
      <c r="O343" s="92"/>
      <c r="P343" s="92"/>
      <c r="Q343" s="92"/>
      <c r="R343" s="92"/>
      <c r="S343" s="92"/>
      <c r="T343" s="93"/>
      <c r="U343" s="39"/>
      <c r="V343" s="39"/>
      <c r="W343" s="39"/>
      <c r="X343" s="39"/>
      <c r="Y343" s="39"/>
      <c r="Z343" s="39"/>
      <c r="AA343" s="39"/>
      <c r="AB343" s="39"/>
      <c r="AC343" s="39"/>
      <c r="AD343" s="39"/>
      <c r="AE343" s="39"/>
      <c r="AT343" s="18" t="s">
        <v>214</v>
      </c>
      <c r="AU343" s="18" t="s">
        <v>83</v>
      </c>
    </row>
    <row r="344" s="2" customFormat="1" ht="16.5" customHeight="1">
      <c r="A344" s="39"/>
      <c r="B344" s="40"/>
      <c r="C344" s="222" t="s">
        <v>1322</v>
      </c>
      <c r="D344" s="222" t="s">
        <v>208</v>
      </c>
      <c r="E344" s="223" t="s">
        <v>1322</v>
      </c>
      <c r="F344" s="224" t="s">
        <v>4187</v>
      </c>
      <c r="G344" s="225" t="s">
        <v>931</v>
      </c>
      <c r="H344" s="226">
        <v>3</v>
      </c>
      <c r="I344" s="227"/>
      <c r="J344" s="228">
        <f>ROUND(I344*H344,2)</f>
        <v>0</v>
      </c>
      <c r="K344" s="229"/>
      <c r="L344" s="45"/>
      <c r="M344" s="230" t="s">
        <v>1</v>
      </c>
      <c r="N344" s="231" t="s">
        <v>41</v>
      </c>
      <c r="O344" s="92"/>
      <c r="P344" s="232">
        <f>O344*H344</f>
        <v>0</v>
      </c>
      <c r="Q344" s="232">
        <v>0</v>
      </c>
      <c r="R344" s="232">
        <f>Q344*H344</f>
        <v>0</v>
      </c>
      <c r="S344" s="232">
        <v>0</v>
      </c>
      <c r="T344" s="233">
        <f>S344*H344</f>
        <v>0</v>
      </c>
      <c r="U344" s="39"/>
      <c r="V344" s="39"/>
      <c r="W344" s="39"/>
      <c r="X344" s="39"/>
      <c r="Y344" s="39"/>
      <c r="Z344" s="39"/>
      <c r="AA344" s="39"/>
      <c r="AB344" s="39"/>
      <c r="AC344" s="39"/>
      <c r="AD344" s="39"/>
      <c r="AE344" s="39"/>
      <c r="AR344" s="234" t="s">
        <v>361</v>
      </c>
      <c r="AT344" s="234" t="s">
        <v>208</v>
      </c>
      <c r="AU344" s="234" t="s">
        <v>83</v>
      </c>
      <c r="AY344" s="18" t="s">
        <v>207</v>
      </c>
      <c r="BE344" s="235">
        <f>IF(N344="základní",J344,0)</f>
        <v>0</v>
      </c>
      <c r="BF344" s="235">
        <f>IF(N344="snížená",J344,0)</f>
        <v>0</v>
      </c>
      <c r="BG344" s="235">
        <f>IF(N344="zákl. přenesená",J344,0)</f>
        <v>0</v>
      </c>
      <c r="BH344" s="235">
        <f>IF(N344="sníž. přenesená",J344,0)</f>
        <v>0</v>
      </c>
      <c r="BI344" s="235">
        <f>IF(N344="nulová",J344,0)</f>
        <v>0</v>
      </c>
      <c r="BJ344" s="18" t="s">
        <v>83</v>
      </c>
      <c r="BK344" s="235">
        <f>ROUND(I344*H344,2)</f>
        <v>0</v>
      </c>
      <c r="BL344" s="18" t="s">
        <v>361</v>
      </c>
      <c r="BM344" s="234" t="s">
        <v>1922</v>
      </c>
    </row>
    <row r="345" s="2" customFormat="1">
      <c r="A345" s="39"/>
      <c r="B345" s="40"/>
      <c r="C345" s="41"/>
      <c r="D345" s="236" t="s">
        <v>214</v>
      </c>
      <c r="E345" s="41"/>
      <c r="F345" s="237" t="s">
        <v>4187</v>
      </c>
      <c r="G345" s="41"/>
      <c r="H345" s="41"/>
      <c r="I345" s="238"/>
      <c r="J345" s="41"/>
      <c r="K345" s="41"/>
      <c r="L345" s="45"/>
      <c r="M345" s="239"/>
      <c r="N345" s="240"/>
      <c r="O345" s="92"/>
      <c r="P345" s="92"/>
      <c r="Q345" s="92"/>
      <c r="R345" s="92"/>
      <c r="S345" s="92"/>
      <c r="T345" s="93"/>
      <c r="U345" s="39"/>
      <c r="V345" s="39"/>
      <c r="W345" s="39"/>
      <c r="X345" s="39"/>
      <c r="Y345" s="39"/>
      <c r="Z345" s="39"/>
      <c r="AA345" s="39"/>
      <c r="AB345" s="39"/>
      <c r="AC345" s="39"/>
      <c r="AD345" s="39"/>
      <c r="AE345" s="39"/>
      <c r="AT345" s="18" t="s">
        <v>214</v>
      </c>
      <c r="AU345" s="18" t="s">
        <v>83</v>
      </c>
    </row>
    <row r="346" s="2" customFormat="1" ht="16.5" customHeight="1">
      <c r="A346" s="39"/>
      <c r="B346" s="40"/>
      <c r="C346" s="222" t="s">
        <v>1329</v>
      </c>
      <c r="D346" s="222" t="s">
        <v>208</v>
      </c>
      <c r="E346" s="223" t="s">
        <v>1329</v>
      </c>
      <c r="F346" s="224" t="s">
        <v>4188</v>
      </c>
      <c r="G346" s="225" t="s">
        <v>931</v>
      </c>
      <c r="H346" s="226">
        <v>5</v>
      </c>
      <c r="I346" s="227"/>
      <c r="J346" s="228">
        <f>ROUND(I346*H346,2)</f>
        <v>0</v>
      </c>
      <c r="K346" s="229"/>
      <c r="L346" s="45"/>
      <c r="M346" s="230" t="s">
        <v>1</v>
      </c>
      <c r="N346" s="231" t="s">
        <v>41</v>
      </c>
      <c r="O346" s="92"/>
      <c r="P346" s="232">
        <f>O346*H346</f>
        <v>0</v>
      </c>
      <c r="Q346" s="232">
        <v>0</v>
      </c>
      <c r="R346" s="232">
        <f>Q346*H346</f>
        <v>0</v>
      </c>
      <c r="S346" s="232">
        <v>0</v>
      </c>
      <c r="T346" s="233">
        <f>S346*H346</f>
        <v>0</v>
      </c>
      <c r="U346" s="39"/>
      <c r="V346" s="39"/>
      <c r="W346" s="39"/>
      <c r="X346" s="39"/>
      <c r="Y346" s="39"/>
      <c r="Z346" s="39"/>
      <c r="AA346" s="39"/>
      <c r="AB346" s="39"/>
      <c r="AC346" s="39"/>
      <c r="AD346" s="39"/>
      <c r="AE346" s="39"/>
      <c r="AR346" s="234" t="s">
        <v>361</v>
      </c>
      <c r="AT346" s="234" t="s">
        <v>208</v>
      </c>
      <c r="AU346" s="234" t="s">
        <v>83</v>
      </c>
      <c r="AY346" s="18" t="s">
        <v>207</v>
      </c>
      <c r="BE346" s="235">
        <f>IF(N346="základní",J346,0)</f>
        <v>0</v>
      </c>
      <c r="BF346" s="235">
        <f>IF(N346="snížená",J346,0)</f>
        <v>0</v>
      </c>
      <c r="BG346" s="235">
        <f>IF(N346="zákl. přenesená",J346,0)</f>
        <v>0</v>
      </c>
      <c r="BH346" s="235">
        <f>IF(N346="sníž. přenesená",J346,0)</f>
        <v>0</v>
      </c>
      <c r="BI346" s="235">
        <f>IF(N346="nulová",J346,0)</f>
        <v>0</v>
      </c>
      <c r="BJ346" s="18" t="s">
        <v>83</v>
      </c>
      <c r="BK346" s="235">
        <f>ROUND(I346*H346,2)</f>
        <v>0</v>
      </c>
      <c r="BL346" s="18" t="s">
        <v>361</v>
      </c>
      <c r="BM346" s="234" t="s">
        <v>1933</v>
      </c>
    </row>
    <row r="347" s="2" customFormat="1">
      <c r="A347" s="39"/>
      <c r="B347" s="40"/>
      <c r="C347" s="41"/>
      <c r="D347" s="236" t="s">
        <v>214</v>
      </c>
      <c r="E347" s="41"/>
      <c r="F347" s="237" t="s">
        <v>4188</v>
      </c>
      <c r="G347" s="41"/>
      <c r="H347" s="41"/>
      <c r="I347" s="238"/>
      <c r="J347" s="41"/>
      <c r="K347" s="41"/>
      <c r="L347" s="45"/>
      <c r="M347" s="239"/>
      <c r="N347" s="240"/>
      <c r="O347" s="92"/>
      <c r="P347" s="92"/>
      <c r="Q347" s="92"/>
      <c r="R347" s="92"/>
      <c r="S347" s="92"/>
      <c r="T347" s="93"/>
      <c r="U347" s="39"/>
      <c r="V347" s="39"/>
      <c r="W347" s="39"/>
      <c r="X347" s="39"/>
      <c r="Y347" s="39"/>
      <c r="Z347" s="39"/>
      <c r="AA347" s="39"/>
      <c r="AB347" s="39"/>
      <c r="AC347" s="39"/>
      <c r="AD347" s="39"/>
      <c r="AE347" s="39"/>
      <c r="AT347" s="18" t="s">
        <v>214</v>
      </c>
      <c r="AU347" s="18" t="s">
        <v>83</v>
      </c>
    </row>
    <row r="348" s="2" customFormat="1" ht="16.5" customHeight="1">
      <c r="A348" s="39"/>
      <c r="B348" s="40"/>
      <c r="C348" s="222" t="s">
        <v>1337</v>
      </c>
      <c r="D348" s="222" t="s">
        <v>208</v>
      </c>
      <c r="E348" s="223" t="s">
        <v>1337</v>
      </c>
      <c r="F348" s="224" t="s">
        <v>4189</v>
      </c>
      <c r="G348" s="225" t="s">
        <v>931</v>
      </c>
      <c r="H348" s="226">
        <v>5</v>
      </c>
      <c r="I348" s="227"/>
      <c r="J348" s="228">
        <f>ROUND(I348*H348,2)</f>
        <v>0</v>
      </c>
      <c r="K348" s="229"/>
      <c r="L348" s="45"/>
      <c r="M348" s="230" t="s">
        <v>1</v>
      </c>
      <c r="N348" s="231" t="s">
        <v>41</v>
      </c>
      <c r="O348" s="92"/>
      <c r="P348" s="232">
        <f>O348*H348</f>
        <v>0</v>
      </c>
      <c r="Q348" s="232">
        <v>0</v>
      </c>
      <c r="R348" s="232">
        <f>Q348*H348</f>
        <v>0</v>
      </c>
      <c r="S348" s="232">
        <v>0</v>
      </c>
      <c r="T348" s="233">
        <f>S348*H348</f>
        <v>0</v>
      </c>
      <c r="U348" s="39"/>
      <c r="V348" s="39"/>
      <c r="W348" s="39"/>
      <c r="X348" s="39"/>
      <c r="Y348" s="39"/>
      <c r="Z348" s="39"/>
      <c r="AA348" s="39"/>
      <c r="AB348" s="39"/>
      <c r="AC348" s="39"/>
      <c r="AD348" s="39"/>
      <c r="AE348" s="39"/>
      <c r="AR348" s="234" t="s">
        <v>361</v>
      </c>
      <c r="AT348" s="234" t="s">
        <v>208</v>
      </c>
      <c r="AU348" s="234" t="s">
        <v>83</v>
      </c>
      <c r="AY348" s="18" t="s">
        <v>207</v>
      </c>
      <c r="BE348" s="235">
        <f>IF(N348="základní",J348,0)</f>
        <v>0</v>
      </c>
      <c r="BF348" s="235">
        <f>IF(N348="snížená",J348,0)</f>
        <v>0</v>
      </c>
      <c r="BG348" s="235">
        <f>IF(N348="zákl. přenesená",J348,0)</f>
        <v>0</v>
      </c>
      <c r="BH348" s="235">
        <f>IF(N348="sníž. přenesená",J348,0)</f>
        <v>0</v>
      </c>
      <c r="BI348" s="235">
        <f>IF(N348="nulová",J348,0)</f>
        <v>0</v>
      </c>
      <c r="BJ348" s="18" t="s">
        <v>83</v>
      </c>
      <c r="BK348" s="235">
        <f>ROUND(I348*H348,2)</f>
        <v>0</v>
      </c>
      <c r="BL348" s="18" t="s">
        <v>361</v>
      </c>
      <c r="BM348" s="234" t="s">
        <v>1942</v>
      </c>
    </row>
    <row r="349" s="2" customFormat="1">
      <c r="A349" s="39"/>
      <c r="B349" s="40"/>
      <c r="C349" s="41"/>
      <c r="D349" s="236" t="s">
        <v>214</v>
      </c>
      <c r="E349" s="41"/>
      <c r="F349" s="237" t="s">
        <v>4189</v>
      </c>
      <c r="G349" s="41"/>
      <c r="H349" s="41"/>
      <c r="I349" s="238"/>
      <c r="J349" s="41"/>
      <c r="K349" s="41"/>
      <c r="L349" s="45"/>
      <c r="M349" s="239"/>
      <c r="N349" s="240"/>
      <c r="O349" s="92"/>
      <c r="P349" s="92"/>
      <c r="Q349" s="92"/>
      <c r="R349" s="92"/>
      <c r="S349" s="92"/>
      <c r="T349" s="93"/>
      <c r="U349" s="39"/>
      <c r="V349" s="39"/>
      <c r="W349" s="39"/>
      <c r="X349" s="39"/>
      <c r="Y349" s="39"/>
      <c r="Z349" s="39"/>
      <c r="AA349" s="39"/>
      <c r="AB349" s="39"/>
      <c r="AC349" s="39"/>
      <c r="AD349" s="39"/>
      <c r="AE349" s="39"/>
      <c r="AT349" s="18" t="s">
        <v>214</v>
      </c>
      <c r="AU349" s="18" t="s">
        <v>83</v>
      </c>
    </row>
    <row r="350" s="2" customFormat="1" ht="16.5" customHeight="1">
      <c r="A350" s="39"/>
      <c r="B350" s="40"/>
      <c r="C350" s="222" t="s">
        <v>1344</v>
      </c>
      <c r="D350" s="222" t="s">
        <v>208</v>
      </c>
      <c r="E350" s="223" t="s">
        <v>1344</v>
      </c>
      <c r="F350" s="224" t="s">
        <v>4190</v>
      </c>
      <c r="G350" s="225" t="s">
        <v>931</v>
      </c>
      <c r="H350" s="226">
        <v>4</v>
      </c>
      <c r="I350" s="227"/>
      <c r="J350" s="228">
        <f>ROUND(I350*H350,2)</f>
        <v>0</v>
      </c>
      <c r="K350" s="229"/>
      <c r="L350" s="45"/>
      <c r="M350" s="230" t="s">
        <v>1</v>
      </c>
      <c r="N350" s="231" t="s">
        <v>41</v>
      </c>
      <c r="O350" s="92"/>
      <c r="P350" s="232">
        <f>O350*H350</f>
        <v>0</v>
      </c>
      <c r="Q350" s="232">
        <v>0</v>
      </c>
      <c r="R350" s="232">
        <f>Q350*H350</f>
        <v>0</v>
      </c>
      <c r="S350" s="232">
        <v>0</v>
      </c>
      <c r="T350" s="233">
        <f>S350*H350</f>
        <v>0</v>
      </c>
      <c r="U350" s="39"/>
      <c r="V350" s="39"/>
      <c r="W350" s="39"/>
      <c r="X350" s="39"/>
      <c r="Y350" s="39"/>
      <c r="Z350" s="39"/>
      <c r="AA350" s="39"/>
      <c r="AB350" s="39"/>
      <c r="AC350" s="39"/>
      <c r="AD350" s="39"/>
      <c r="AE350" s="39"/>
      <c r="AR350" s="234" t="s">
        <v>361</v>
      </c>
      <c r="AT350" s="234" t="s">
        <v>208</v>
      </c>
      <c r="AU350" s="234" t="s">
        <v>83</v>
      </c>
      <c r="AY350" s="18" t="s">
        <v>207</v>
      </c>
      <c r="BE350" s="235">
        <f>IF(N350="základní",J350,0)</f>
        <v>0</v>
      </c>
      <c r="BF350" s="235">
        <f>IF(N350="snížená",J350,0)</f>
        <v>0</v>
      </c>
      <c r="BG350" s="235">
        <f>IF(N350="zákl. přenesená",J350,0)</f>
        <v>0</v>
      </c>
      <c r="BH350" s="235">
        <f>IF(N350="sníž. přenesená",J350,0)</f>
        <v>0</v>
      </c>
      <c r="BI350" s="235">
        <f>IF(N350="nulová",J350,0)</f>
        <v>0</v>
      </c>
      <c r="BJ350" s="18" t="s">
        <v>83</v>
      </c>
      <c r="BK350" s="235">
        <f>ROUND(I350*H350,2)</f>
        <v>0</v>
      </c>
      <c r="BL350" s="18" t="s">
        <v>361</v>
      </c>
      <c r="BM350" s="234" t="s">
        <v>1956</v>
      </c>
    </row>
    <row r="351" s="2" customFormat="1">
      <c r="A351" s="39"/>
      <c r="B351" s="40"/>
      <c r="C351" s="41"/>
      <c r="D351" s="236" t="s">
        <v>214</v>
      </c>
      <c r="E351" s="41"/>
      <c r="F351" s="237" t="s">
        <v>4190</v>
      </c>
      <c r="G351" s="41"/>
      <c r="H351" s="41"/>
      <c r="I351" s="238"/>
      <c r="J351" s="41"/>
      <c r="K351" s="41"/>
      <c r="L351" s="45"/>
      <c r="M351" s="239"/>
      <c r="N351" s="240"/>
      <c r="O351" s="92"/>
      <c r="P351" s="92"/>
      <c r="Q351" s="92"/>
      <c r="R351" s="92"/>
      <c r="S351" s="92"/>
      <c r="T351" s="93"/>
      <c r="U351" s="39"/>
      <c r="V351" s="39"/>
      <c r="W351" s="39"/>
      <c r="X351" s="39"/>
      <c r="Y351" s="39"/>
      <c r="Z351" s="39"/>
      <c r="AA351" s="39"/>
      <c r="AB351" s="39"/>
      <c r="AC351" s="39"/>
      <c r="AD351" s="39"/>
      <c r="AE351" s="39"/>
      <c r="AT351" s="18" t="s">
        <v>214</v>
      </c>
      <c r="AU351" s="18" t="s">
        <v>83</v>
      </c>
    </row>
    <row r="352" s="2" customFormat="1" ht="16.5" customHeight="1">
      <c r="A352" s="39"/>
      <c r="B352" s="40"/>
      <c r="C352" s="222" t="s">
        <v>1350</v>
      </c>
      <c r="D352" s="222" t="s">
        <v>208</v>
      </c>
      <c r="E352" s="223" t="s">
        <v>1350</v>
      </c>
      <c r="F352" s="224" t="s">
        <v>4191</v>
      </c>
      <c r="G352" s="225" t="s">
        <v>931</v>
      </c>
      <c r="H352" s="226">
        <v>4</v>
      </c>
      <c r="I352" s="227"/>
      <c r="J352" s="228">
        <f>ROUND(I352*H352,2)</f>
        <v>0</v>
      </c>
      <c r="K352" s="229"/>
      <c r="L352" s="45"/>
      <c r="M352" s="230" t="s">
        <v>1</v>
      </c>
      <c r="N352" s="231" t="s">
        <v>41</v>
      </c>
      <c r="O352" s="92"/>
      <c r="P352" s="232">
        <f>O352*H352</f>
        <v>0</v>
      </c>
      <c r="Q352" s="232">
        <v>0</v>
      </c>
      <c r="R352" s="232">
        <f>Q352*H352</f>
        <v>0</v>
      </c>
      <c r="S352" s="232">
        <v>0</v>
      </c>
      <c r="T352" s="233">
        <f>S352*H352</f>
        <v>0</v>
      </c>
      <c r="U352" s="39"/>
      <c r="V352" s="39"/>
      <c r="W352" s="39"/>
      <c r="X352" s="39"/>
      <c r="Y352" s="39"/>
      <c r="Z352" s="39"/>
      <c r="AA352" s="39"/>
      <c r="AB352" s="39"/>
      <c r="AC352" s="39"/>
      <c r="AD352" s="39"/>
      <c r="AE352" s="39"/>
      <c r="AR352" s="234" t="s">
        <v>361</v>
      </c>
      <c r="AT352" s="234" t="s">
        <v>208</v>
      </c>
      <c r="AU352" s="234" t="s">
        <v>83</v>
      </c>
      <c r="AY352" s="18" t="s">
        <v>207</v>
      </c>
      <c r="BE352" s="235">
        <f>IF(N352="základní",J352,0)</f>
        <v>0</v>
      </c>
      <c r="BF352" s="235">
        <f>IF(N352="snížená",J352,0)</f>
        <v>0</v>
      </c>
      <c r="BG352" s="235">
        <f>IF(N352="zákl. přenesená",J352,0)</f>
        <v>0</v>
      </c>
      <c r="BH352" s="235">
        <f>IF(N352="sníž. přenesená",J352,0)</f>
        <v>0</v>
      </c>
      <c r="BI352" s="235">
        <f>IF(N352="nulová",J352,0)</f>
        <v>0</v>
      </c>
      <c r="BJ352" s="18" t="s">
        <v>83</v>
      </c>
      <c r="BK352" s="235">
        <f>ROUND(I352*H352,2)</f>
        <v>0</v>
      </c>
      <c r="BL352" s="18" t="s">
        <v>361</v>
      </c>
      <c r="BM352" s="234" t="s">
        <v>1978</v>
      </c>
    </row>
    <row r="353" s="2" customFormat="1">
      <c r="A353" s="39"/>
      <c r="B353" s="40"/>
      <c r="C353" s="41"/>
      <c r="D353" s="236" t="s">
        <v>214</v>
      </c>
      <c r="E353" s="41"/>
      <c r="F353" s="237" t="s">
        <v>4191</v>
      </c>
      <c r="G353" s="41"/>
      <c r="H353" s="41"/>
      <c r="I353" s="238"/>
      <c r="J353" s="41"/>
      <c r="K353" s="41"/>
      <c r="L353" s="45"/>
      <c r="M353" s="239"/>
      <c r="N353" s="240"/>
      <c r="O353" s="92"/>
      <c r="P353" s="92"/>
      <c r="Q353" s="92"/>
      <c r="R353" s="92"/>
      <c r="S353" s="92"/>
      <c r="T353" s="93"/>
      <c r="U353" s="39"/>
      <c r="V353" s="39"/>
      <c r="W353" s="39"/>
      <c r="X353" s="39"/>
      <c r="Y353" s="39"/>
      <c r="Z353" s="39"/>
      <c r="AA353" s="39"/>
      <c r="AB353" s="39"/>
      <c r="AC353" s="39"/>
      <c r="AD353" s="39"/>
      <c r="AE353" s="39"/>
      <c r="AT353" s="18" t="s">
        <v>214</v>
      </c>
      <c r="AU353" s="18" t="s">
        <v>83</v>
      </c>
    </row>
    <row r="354" s="11" customFormat="1" ht="25.92" customHeight="1">
      <c r="A354" s="11"/>
      <c r="B354" s="208"/>
      <c r="C354" s="209"/>
      <c r="D354" s="210" t="s">
        <v>75</v>
      </c>
      <c r="E354" s="211" t="s">
        <v>1793</v>
      </c>
      <c r="F354" s="211" t="s">
        <v>4192</v>
      </c>
      <c r="G354" s="209"/>
      <c r="H354" s="209"/>
      <c r="I354" s="212"/>
      <c r="J354" s="213">
        <f>BK354</f>
        <v>0</v>
      </c>
      <c r="K354" s="209"/>
      <c r="L354" s="214"/>
      <c r="M354" s="215"/>
      <c r="N354" s="216"/>
      <c r="O354" s="216"/>
      <c r="P354" s="217">
        <f>SUM(P355:P360)</f>
        <v>0</v>
      </c>
      <c r="Q354" s="216"/>
      <c r="R354" s="217">
        <f>SUM(R355:R360)</f>
        <v>0</v>
      </c>
      <c r="S354" s="216"/>
      <c r="T354" s="218">
        <f>SUM(T355:T360)</f>
        <v>0</v>
      </c>
      <c r="U354" s="11"/>
      <c r="V354" s="11"/>
      <c r="W354" s="11"/>
      <c r="X354" s="11"/>
      <c r="Y354" s="11"/>
      <c r="Z354" s="11"/>
      <c r="AA354" s="11"/>
      <c r="AB354" s="11"/>
      <c r="AC354" s="11"/>
      <c r="AD354" s="11"/>
      <c r="AE354" s="11"/>
      <c r="AR354" s="219" t="s">
        <v>83</v>
      </c>
      <c r="AT354" s="220" t="s">
        <v>75</v>
      </c>
      <c r="AU354" s="220" t="s">
        <v>76</v>
      </c>
      <c r="AY354" s="219" t="s">
        <v>207</v>
      </c>
      <c r="BK354" s="221">
        <f>SUM(BK355:BK360)</f>
        <v>0</v>
      </c>
    </row>
    <row r="355" s="2" customFormat="1" ht="33" customHeight="1">
      <c r="A355" s="39"/>
      <c r="B355" s="40"/>
      <c r="C355" s="222" t="s">
        <v>1355</v>
      </c>
      <c r="D355" s="222" t="s">
        <v>208</v>
      </c>
      <c r="E355" s="223" t="s">
        <v>1355</v>
      </c>
      <c r="F355" s="224" t="s">
        <v>4193</v>
      </c>
      <c r="G355" s="225" t="s">
        <v>931</v>
      </c>
      <c r="H355" s="226">
        <v>2</v>
      </c>
      <c r="I355" s="227"/>
      <c r="J355" s="228">
        <f>ROUND(I355*H355,2)</f>
        <v>0</v>
      </c>
      <c r="K355" s="229"/>
      <c r="L355" s="45"/>
      <c r="M355" s="230" t="s">
        <v>1</v>
      </c>
      <c r="N355" s="231" t="s">
        <v>41</v>
      </c>
      <c r="O355" s="92"/>
      <c r="P355" s="232">
        <f>O355*H355</f>
        <v>0</v>
      </c>
      <c r="Q355" s="232">
        <v>0</v>
      </c>
      <c r="R355" s="232">
        <f>Q355*H355</f>
        <v>0</v>
      </c>
      <c r="S355" s="232">
        <v>0</v>
      </c>
      <c r="T355" s="233">
        <f>S355*H355</f>
        <v>0</v>
      </c>
      <c r="U355" s="39"/>
      <c r="V355" s="39"/>
      <c r="W355" s="39"/>
      <c r="X355" s="39"/>
      <c r="Y355" s="39"/>
      <c r="Z355" s="39"/>
      <c r="AA355" s="39"/>
      <c r="AB355" s="39"/>
      <c r="AC355" s="39"/>
      <c r="AD355" s="39"/>
      <c r="AE355" s="39"/>
      <c r="AR355" s="234" t="s">
        <v>361</v>
      </c>
      <c r="AT355" s="234" t="s">
        <v>208</v>
      </c>
      <c r="AU355" s="234" t="s">
        <v>83</v>
      </c>
      <c r="AY355" s="18" t="s">
        <v>207</v>
      </c>
      <c r="BE355" s="235">
        <f>IF(N355="základní",J355,0)</f>
        <v>0</v>
      </c>
      <c r="BF355" s="235">
        <f>IF(N355="snížená",J355,0)</f>
        <v>0</v>
      </c>
      <c r="BG355" s="235">
        <f>IF(N355="zákl. přenesená",J355,0)</f>
        <v>0</v>
      </c>
      <c r="BH355" s="235">
        <f>IF(N355="sníž. přenesená",J355,0)</f>
        <v>0</v>
      </c>
      <c r="BI355" s="235">
        <f>IF(N355="nulová",J355,0)</f>
        <v>0</v>
      </c>
      <c r="BJ355" s="18" t="s">
        <v>83</v>
      </c>
      <c r="BK355" s="235">
        <f>ROUND(I355*H355,2)</f>
        <v>0</v>
      </c>
      <c r="BL355" s="18" t="s">
        <v>361</v>
      </c>
      <c r="BM355" s="234" t="s">
        <v>1992</v>
      </c>
    </row>
    <row r="356" s="2" customFormat="1">
      <c r="A356" s="39"/>
      <c r="B356" s="40"/>
      <c r="C356" s="41"/>
      <c r="D356" s="236" t="s">
        <v>214</v>
      </c>
      <c r="E356" s="41"/>
      <c r="F356" s="237" t="s">
        <v>4193</v>
      </c>
      <c r="G356" s="41"/>
      <c r="H356" s="41"/>
      <c r="I356" s="238"/>
      <c r="J356" s="41"/>
      <c r="K356" s="41"/>
      <c r="L356" s="45"/>
      <c r="M356" s="239"/>
      <c r="N356" s="240"/>
      <c r="O356" s="92"/>
      <c r="P356" s="92"/>
      <c r="Q356" s="92"/>
      <c r="R356" s="92"/>
      <c r="S356" s="92"/>
      <c r="T356" s="93"/>
      <c r="U356" s="39"/>
      <c r="V356" s="39"/>
      <c r="W356" s="39"/>
      <c r="X356" s="39"/>
      <c r="Y356" s="39"/>
      <c r="Z356" s="39"/>
      <c r="AA356" s="39"/>
      <c r="AB356" s="39"/>
      <c r="AC356" s="39"/>
      <c r="AD356" s="39"/>
      <c r="AE356" s="39"/>
      <c r="AT356" s="18" t="s">
        <v>214</v>
      </c>
      <c r="AU356" s="18" t="s">
        <v>83</v>
      </c>
    </row>
    <row r="357" s="2" customFormat="1" ht="24.15" customHeight="1">
      <c r="A357" s="39"/>
      <c r="B357" s="40"/>
      <c r="C357" s="222" t="s">
        <v>1359</v>
      </c>
      <c r="D357" s="222" t="s">
        <v>208</v>
      </c>
      <c r="E357" s="223" t="s">
        <v>1359</v>
      </c>
      <c r="F357" s="224" t="s">
        <v>4194</v>
      </c>
      <c r="G357" s="225" t="s">
        <v>931</v>
      </c>
      <c r="H357" s="226">
        <v>1</v>
      </c>
      <c r="I357" s="227"/>
      <c r="J357" s="228">
        <f>ROUND(I357*H357,2)</f>
        <v>0</v>
      </c>
      <c r="K357" s="229"/>
      <c r="L357" s="45"/>
      <c r="M357" s="230" t="s">
        <v>1</v>
      </c>
      <c r="N357" s="231" t="s">
        <v>41</v>
      </c>
      <c r="O357" s="92"/>
      <c r="P357" s="232">
        <f>O357*H357</f>
        <v>0</v>
      </c>
      <c r="Q357" s="232">
        <v>0</v>
      </c>
      <c r="R357" s="232">
        <f>Q357*H357</f>
        <v>0</v>
      </c>
      <c r="S357" s="232">
        <v>0</v>
      </c>
      <c r="T357" s="233">
        <f>S357*H357</f>
        <v>0</v>
      </c>
      <c r="U357" s="39"/>
      <c r="V357" s="39"/>
      <c r="W357" s="39"/>
      <c r="X357" s="39"/>
      <c r="Y357" s="39"/>
      <c r="Z357" s="39"/>
      <c r="AA357" s="39"/>
      <c r="AB357" s="39"/>
      <c r="AC357" s="39"/>
      <c r="AD357" s="39"/>
      <c r="AE357" s="39"/>
      <c r="AR357" s="234" t="s">
        <v>361</v>
      </c>
      <c r="AT357" s="234" t="s">
        <v>208</v>
      </c>
      <c r="AU357" s="234" t="s">
        <v>83</v>
      </c>
      <c r="AY357" s="18" t="s">
        <v>207</v>
      </c>
      <c r="BE357" s="235">
        <f>IF(N357="základní",J357,0)</f>
        <v>0</v>
      </c>
      <c r="BF357" s="235">
        <f>IF(N357="snížená",J357,0)</f>
        <v>0</v>
      </c>
      <c r="BG357" s="235">
        <f>IF(N357="zákl. přenesená",J357,0)</f>
        <v>0</v>
      </c>
      <c r="BH357" s="235">
        <f>IF(N357="sníž. přenesená",J357,0)</f>
        <v>0</v>
      </c>
      <c r="BI357" s="235">
        <f>IF(N357="nulová",J357,0)</f>
        <v>0</v>
      </c>
      <c r="BJ357" s="18" t="s">
        <v>83</v>
      </c>
      <c r="BK357" s="235">
        <f>ROUND(I357*H357,2)</f>
        <v>0</v>
      </c>
      <c r="BL357" s="18" t="s">
        <v>361</v>
      </c>
      <c r="BM357" s="234" t="s">
        <v>2002</v>
      </c>
    </row>
    <row r="358" s="2" customFormat="1">
      <c r="A358" s="39"/>
      <c r="B358" s="40"/>
      <c r="C358" s="41"/>
      <c r="D358" s="236" t="s">
        <v>214</v>
      </c>
      <c r="E358" s="41"/>
      <c r="F358" s="237" t="s">
        <v>4194</v>
      </c>
      <c r="G358" s="41"/>
      <c r="H358" s="41"/>
      <c r="I358" s="238"/>
      <c r="J358" s="41"/>
      <c r="K358" s="41"/>
      <c r="L358" s="45"/>
      <c r="M358" s="239"/>
      <c r="N358" s="240"/>
      <c r="O358" s="92"/>
      <c r="P358" s="92"/>
      <c r="Q358" s="92"/>
      <c r="R358" s="92"/>
      <c r="S358" s="92"/>
      <c r="T358" s="93"/>
      <c r="U358" s="39"/>
      <c r="V358" s="39"/>
      <c r="W358" s="39"/>
      <c r="X358" s="39"/>
      <c r="Y358" s="39"/>
      <c r="Z358" s="39"/>
      <c r="AA358" s="39"/>
      <c r="AB358" s="39"/>
      <c r="AC358" s="39"/>
      <c r="AD358" s="39"/>
      <c r="AE358" s="39"/>
      <c r="AT358" s="18" t="s">
        <v>214</v>
      </c>
      <c r="AU358" s="18" t="s">
        <v>83</v>
      </c>
    </row>
    <row r="359" s="2" customFormat="1" ht="16.5" customHeight="1">
      <c r="A359" s="39"/>
      <c r="B359" s="40"/>
      <c r="C359" s="222" t="s">
        <v>1363</v>
      </c>
      <c r="D359" s="222" t="s">
        <v>208</v>
      </c>
      <c r="E359" s="223" t="s">
        <v>1363</v>
      </c>
      <c r="F359" s="224" t="s">
        <v>3882</v>
      </c>
      <c r="G359" s="225" t="s">
        <v>1218</v>
      </c>
      <c r="H359" s="226">
        <v>200</v>
      </c>
      <c r="I359" s="227"/>
      <c r="J359" s="228">
        <f>ROUND(I359*H359,2)</f>
        <v>0</v>
      </c>
      <c r="K359" s="229"/>
      <c r="L359" s="45"/>
      <c r="M359" s="230" t="s">
        <v>1</v>
      </c>
      <c r="N359" s="231" t="s">
        <v>41</v>
      </c>
      <c r="O359" s="92"/>
      <c r="P359" s="232">
        <f>O359*H359</f>
        <v>0</v>
      </c>
      <c r="Q359" s="232">
        <v>0</v>
      </c>
      <c r="R359" s="232">
        <f>Q359*H359</f>
        <v>0</v>
      </c>
      <c r="S359" s="232">
        <v>0</v>
      </c>
      <c r="T359" s="233">
        <f>S359*H359</f>
        <v>0</v>
      </c>
      <c r="U359" s="39"/>
      <c r="V359" s="39"/>
      <c r="W359" s="39"/>
      <c r="X359" s="39"/>
      <c r="Y359" s="39"/>
      <c r="Z359" s="39"/>
      <c r="AA359" s="39"/>
      <c r="AB359" s="39"/>
      <c r="AC359" s="39"/>
      <c r="AD359" s="39"/>
      <c r="AE359" s="39"/>
      <c r="AR359" s="234" t="s">
        <v>361</v>
      </c>
      <c r="AT359" s="234" t="s">
        <v>208</v>
      </c>
      <c r="AU359" s="234" t="s">
        <v>83</v>
      </c>
      <c r="AY359" s="18" t="s">
        <v>207</v>
      </c>
      <c r="BE359" s="235">
        <f>IF(N359="základní",J359,0)</f>
        <v>0</v>
      </c>
      <c r="BF359" s="235">
        <f>IF(N359="snížená",J359,0)</f>
        <v>0</v>
      </c>
      <c r="BG359" s="235">
        <f>IF(N359="zákl. přenesená",J359,0)</f>
        <v>0</v>
      </c>
      <c r="BH359" s="235">
        <f>IF(N359="sníž. přenesená",J359,0)</f>
        <v>0</v>
      </c>
      <c r="BI359" s="235">
        <f>IF(N359="nulová",J359,0)</f>
        <v>0</v>
      </c>
      <c r="BJ359" s="18" t="s">
        <v>83</v>
      </c>
      <c r="BK359" s="235">
        <f>ROUND(I359*H359,2)</f>
        <v>0</v>
      </c>
      <c r="BL359" s="18" t="s">
        <v>361</v>
      </c>
      <c r="BM359" s="234" t="s">
        <v>2015</v>
      </c>
    </row>
    <row r="360" s="2" customFormat="1">
      <c r="A360" s="39"/>
      <c r="B360" s="40"/>
      <c r="C360" s="41"/>
      <c r="D360" s="236" t="s">
        <v>214</v>
      </c>
      <c r="E360" s="41"/>
      <c r="F360" s="237" t="s">
        <v>3882</v>
      </c>
      <c r="G360" s="41"/>
      <c r="H360" s="41"/>
      <c r="I360" s="238"/>
      <c r="J360" s="41"/>
      <c r="K360" s="41"/>
      <c r="L360" s="45"/>
      <c r="M360" s="239"/>
      <c r="N360" s="240"/>
      <c r="O360" s="92"/>
      <c r="P360" s="92"/>
      <c r="Q360" s="92"/>
      <c r="R360" s="92"/>
      <c r="S360" s="92"/>
      <c r="T360" s="93"/>
      <c r="U360" s="39"/>
      <c r="V360" s="39"/>
      <c r="W360" s="39"/>
      <c r="X360" s="39"/>
      <c r="Y360" s="39"/>
      <c r="Z360" s="39"/>
      <c r="AA360" s="39"/>
      <c r="AB360" s="39"/>
      <c r="AC360" s="39"/>
      <c r="AD360" s="39"/>
      <c r="AE360" s="39"/>
      <c r="AT360" s="18" t="s">
        <v>214</v>
      </c>
      <c r="AU360" s="18" t="s">
        <v>83</v>
      </c>
    </row>
    <row r="361" s="11" customFormat="1" ht="25.92" customHeight="1">
      <c r="A361" s="11"/>
      <c r="B361" s="208"/>
      <c r="C361" s="209"/>
      <c r="D361" s="210" t="s">
        <v>75</v>
      </c>
      <c r="E361" s="211" t="s">
        <v>1618</v>
      </c>
      <c r="F361" s="211" t="s">
        <v>4046</v>
      </c>
      <c r="G361" s="209"/>
      <c r="H361" s="209"/>
      <c r="I361" s="212"/>
      <c r="J361" s="213">
        <f>BK361</f>
        <v>0</v>
      </c>
      <c r="K361" s="209"/>
      <c r="L361" s="214"/>
      <c r="M361" s="215"/>
      <c r="N361" s="216"/>
      <c r="O361" s="216"/>
      <c r="P361" s="217">
        <f>SUM(P362:P371)</f>
        <v>0</v>
      </c>
      <c r="Q361" s="216"/>
      <c r="R361" s="217">
        <f>SUM(R362:R371)</f>
        <v>0</v>
      </c>
      <c r="S361" s="216"/>
      <c r="T361" s="218">
        <f>SUM(T362:T371)</f>
        <v>0</v>
      </c>
      <c r="U361" s="11"/>
      <c r="V361" s="11"/>
      <c r="W361" s="11"/>
      <c r="X361" s="11"/>
      <c r="Y361" s="11"/>
      <c r="Z361" s="11"/>
      <c r="AA361" s="11"/>
      <c r="AB361" s="11"/>
      <c r="AC361" s="11"/>
      <c r="AD361" s="11"/>
      <c r="AE361" s="11"/>
      <c r="AR361" s="219" t="s">
        <v>83</v>
      </c>
      <c r="AT361" s="220" t="s">
        <v>75</v>
      </c>
      <c r="AU361" s="220" t="s">
        <v>76</v>
      </c>
      <c r="AY361" s="219" t="s">
        <v>207</v>
      </c>
      <c r="BK361" s="221">
        <f>SUM(BK362:BK371)</f>
        <v>0</v>
      </c>
    </row>
    <row r="362" s="2" customFormat="1" ht="16.5" customHeight="1">
      <c r="A362" s="39"/>
      <c r="B362" s="40"/>
      <c r="C362" s="222" t="s">
        <v>1367</v>
      </c>
      <c r="D362" s="222" t="s">
        <v>208</v>
      </c>
      <c r="E362" s="223" t="s">
        <v>1367</v>
      </c>
      <c r="F362" s="224" t="s">
        <v>4195</v>
      </c>
      <c r="G362" s="225" t="s">
        <v>975</v>
      </c>
      <c r="H362" s="226">
        <v>32</v>
      </c>
      <c r="I362" s="227"/>
      <c r="J362" s="228">
        <f>ROUND(I362*H362,2)</f>
        <v>0</v>
      </c>
      <c r="K362" s="229"/>
      <c r="L362" s="45"/>
      <c r="M362" s="230" t="s">
        <v>1</v>
      </c>
      <c r="N362" s="231" t="s">
        <v>41</v>
      </c>
      <c r="O362" s="92"/>
      <c r="P362" s="232">
        <f>O362*H362</f>
        <v>0</v>
      </c>
      <c r="Q362" s="232">
        <v>0</v>
      </c>
      <c r="R362" s="232">
        <f>Q362*H362</f>
        <v>0</v>
      </c>
      <c r="S362" s="232">
        <v>0</v>
      </c>
      <c r="T362" s="233">
        <f>S362*H362</f>
        <v>0</v>
      </c>
      <c r="U362" s="39"/>
      <c r="V362" s="39"/>
      <c r="W362" s="39"/>
      <c r="X362" s="39"/>
      <c r="Y362" s="39"/>
      <c r="Z362" s="39"/>
      <c r="AA362" s="39"/>
      <c r="AB362" s="39"/>
      <c r="AC362" s="39"/>
      <c r="AD362" s="39"/>
      <c r="AE362" s="39"/>
      <c r="AR362" s="234" t="s">
        <v>4049</v>
      </c>
      <c r="AT362" s="234" t="s">
        <v>208</v>
      </c>
      <c r="AU362" s="234" t="s">
        <v>83</v>
      </c>
      <c r="AY362" s="18" t="s">
        <v>207</v>
      </c>
      <c r="BE362" s="235">
        <f>IF(N362="základní",J362,0)</f>
        <v>0</v>
      </c>
      <c r="BF362" s="235">
        <f>IF(N362="snížená",J362,0)</f>
        <v>0</v>
      </c>
      <c r="BG362" s="235">
        <f>IF(N362="zákl. přenesená",J362,0)</f>
        <v>0</v>
      </c>
      <c r="BH362" s="235">
        <f>IF(N362="sníž. přenesená",J362,0)</f>
        <v>0</v>
      </c>
      <c r="BI362" s="235">
        <f>IF(N362="nulová",J362,0)</f>
        <v>0</v>
      </c>
      <c r="BJ362" s="18" t="s">
        <v>83</v>
      </c>
      <c r="BK362" s="235">
        <f>ROUND(I362*H362,2)</f>
        <v>0</v>
      </c>
      <c r="BL362" s="18" t="s">
        <v>4049</v>
      </c>
      <c r="BM362" s="234" t="s">
        <v>2027</v>
      </c>
    </row>
    <row r="363" s="2" customFormat="1">
      <c r="A363" s="39"/>
      <c r="B363" s="40"/>
      <c r="C363" s="41"/>
      <c r="D363" s="236" t="s">
        <v>214</v>
      </c>
      <c r="E363" s="41"/>
      <c r="F363" s="237" t="s">
        <v>4195</v>
      </c>
      <c r="G363" s="41"/>
      <c r="H363" s="41"/>
      <c r="I363" s="238"/>
      <c r="J363" s="41"/>
      <c r="K363" s="41"/>
      <c r="L363" s="45"/>
      <c r="M363" s="239"/>
      <c r="N363" s="240"/>
      <c r="O363" s="92"/>
      <c r="P363" s="92"/>
      <c r="Q363" s="92"/>
      <c r="R363" s="92"/>
      <c r="S363" s="92"/>
      <c r="T363" s="93"/>
      <c r="U363" s="39"/>
      <c r="V363" s="39"/>
      <c r="W363" s="39"/>
      <c r="X363" s="39"/>
      <c r="Y363" s="39"/>
      <c r="Z363" s="39"/>
      <c r="AA363" s="39"/>
      <c r="AB363" s="39"/>
      <c r="AC363" s="39"/>
      <c r="AD363" s="39"/>
      <c r="AE363" s="39"/>
      <c r="AT363" s="18" t="s">
        <v>214</v>
      </c>
      <c r="AU363" s="18" t="s">
        <v>83</v>
      </c>
    </row>
    <row r="364" s="2" customFormat="1" ht="16.5" customHeight="1">
      <c r="A364" s="39"/>
      <c r="B364" s="40"/>
      <c r="C364" s="222" t="s">
        <v>1372</v>
      </c>
      <c r="D364" s="222" t="s">
        <v>208</v>
      </c>
      <c r="E364" s="223" t="s">
        <v>1372</v>
      </c>
      <c r="F364" s="224" t="s">
        <v>4196</v>
      </c>
      <c r="G364" s="225" t="s">
        <v>975</v>
      </c>
      <c r="H364" s="226">
        <v>8</v>
      </c>
      <c r="I364" s="227"/>
      <c r="J364" s="228">
        <f>ROUND(I364*H364,2)</f>
        <v>0</v>
      </c>
      <c r="K364" s="229"/>
      <c r="L364" s="45"/>
      <c r="M364" s="230" t="s">
        <v>1</v>
      </c>
      <c r="N364" s="231" t="s">
        <v>41</v>
      </c>
      <c r="O364" s="92"/>
      <c r="P364" s="232">
        <f>O364*H364</f>
        <v>0</v>
      </c>
      <c r="Q364" s="232">
        <v>0</v>
      </c>
      <c r="R364" s="232">
        <f>Q364*H364</f>
        <v>0</v>
      </c>
      <c r="S364" s="232">
        <v>0</v>
      </c>
      <c r="T364" s="233">
        <f>S364*H364</f>
        <v>0</v>
      </c>
      <c r="U364" s="39"/>
      <c r="V364" s="39"/>
      <c r="W364" s="39"/>
      <c r="X364" s="39"/>
      <c r="Y364" s="39"/>
      <c r="Z364" s="39"/>
      <c r="AA364" s="39"/>
      <c r="AB364" s="39"/>
      <c r="AC364" s="39"/>
      <c r="AD364" s="39"/>
      <c r="AE364" s="39"/>
      <c r="AR364" s="234" t="s">
        <v>4049</v>
      </c>
      <c r="AT364" s="234" t="s">
        <v>208</v>
      </c>
      <c r="AU364" s="234" t="s">
        <v>83</v>
      </c>
      <c r="AY364" s="18" t="s">
        <v>207</v>
      </c>
      <c r="BE364" s="235">
        <f>IF(N364="základní",J364,0)</f>
        <v>0</v>
      </c>
      <c r="BF364" s="235">
        <f>IF(N364="snížená",J364,0)</f>
        <v>0</v>
      </c>
      <c r="BG364" s="235">
        <f>IF(N364="zákl. přenesená",J364,0)</f>
        <v>0</v>
      </c>
      <c r="BH364" s="235">
        <f>IF(N364="sníž. přenesená",J364,0)</f>
        <v>0</v>
      </c>
      <c r="BI364" s="235">
        <f>IF(N364="nulová",J364,0)</f>
        <v>0</v>
      </c>
      <c r="BJ364" s="18" t="s">
        <v>83</v>
      </c>
      <c r="BK364" s="235">
        <f>ROUND(I364*H364,2)</f>
        <v>0</v>
      </c>
      <c r="BL364" s="18" t="s">
        <v>4049</v>
      </c>
      <c r="BM364" s="234" t="s">
        <v>2035</v>
      </c>
    </row>
    <row r="365" s="2" customFormat="1">
      <c r="A365" s="39"/>
      <c r="B365" s="40"/>
      <c r="C365" s="41"/>
      <c r="D365" s="236" t="s">
        <v>214</v>
      </c>
      <c r="E365" s="41"/>
      <c r="F365" s="237" t="s">
        <v>4196</v>
      </c>
      <c r="G365" s="41"/>
      <c r="H365" s="41"/>
      <c r="I365" s="238"/>
      <c r="J365" s="41"/>
      <c r="K365" s="41"/>
      <c r="L365" s="45"/>
      <c r="M365" s="239"/>
      <c r="N365" s="240"/>
      <c r="O365" s="92"/>
      <c r="P365" s="92"/>
      <c r="Q365" s="92"/>
      <c r="R365" s="92"/>
      <c r="S365" s="92"/>
      <c r="T365" s="93"/>
      <c r="U365" s="39"/>
      <c r="V365" s="39"/>
      <c r="W365" s="39"/>
      <c r="X365" s="39"/>
      <c r="Y365" s="39"/>
      <c r="Z365" s="39"/>
      <c r="AA365" s="39"/>
      <c r="AB365" s="39"/>
      <c r="AC365" s="39"/>
      <c r="AD365" s="39"/>
      <c r="AE365" s="39"/>
      <c r="AT365" s="18" t="s">
        <v>214</v>
      </c>
      <c r="AU365" s="18" t="s">
        <v>83</v>
      </c>
    </row>
    <row r="366" s="2" customFormat="1" ht="16.5" customHeight="1">
      <c r="A366" s="39"/>
      <c r="B366" s="40"/>
      <c r="C366" s="222" t="s">
        <v>1377</v>
      </c>
      <c r="D366" s="222" t="s">
        <v>208</v>
      </c>
      <c r="E366" s="223" t="s">
        <v>1377</v>
      </c>
      <c r="F366" s="224" t="s">
        <v>4197</v>
      </c>
      <c r="G366" s="225" t="s">
        <v>975</v>
      </c>
      <c r="H366" s="226">
        <v>16</v>
      </c>
      <c r="I366" s="227"/>
      <c r="J366" s="228">
        <f>ROUND(I366*H366,2)</f>
        <v>0</v>
      </c>
      <c r="K366" s="229"/>
      <c r="L366" s="45"/>
      <c r="M366" s="230" t="s">
        <v>1</v>
      </c>
      <c r="N366" s="231" t="s">
        <v>41</v>
      </c>
      <c r="O366" s="92"/>
      <c r="P366" s="232">
        <f>O366*H366</f>
        <v>0</v>
      </c>
      <c r="Q366" s="232">
        <v>0</v>
      </c>
      <c r="R366" s="232">
        <f>Q366*H366</f>
        <v>0</v>
      </c>
      <c r="S366" s="232">
        <v>0</v>
      </c>
      <c r="T366" s="233">
        <f>S366*H366</f>
        <v>0</v>
      </c>
      <c r="U366" s="39"/>
      <c r="V366" s="39"/>
      <c r="W366" s="39"/>
      <c r="X366" s="39"/>
      <c r="Y366" s="39"/>
      <c r="Z366" s="39"/>
      <c r="AA366" s="39"/>
      <c r="AB366" s="39"/>
      <c r="AC366" s="39"/>
      <c r="AD366" s="39"/>
      <c r="AE366" s="39"/>
      <c r="AR366" s="234" t="s">
        <v>4049</v>
      </c>
      <c r="AT366" s="234" t="s">
        <v>208</v>
      </c>
      <c r="AU366" s="234" t="s">
        <v>83</v>
      </c>
      <c r="AY366" s="18" t="s">
        <v>207</v>
      </c>
      <c r="BE366" s="235">
        <f>IF(N366="základní",J366,0)</f>
        <v>0</v>
      </c>
      <c r="BF366" s="235">
        <f>IF(N366="snížená",J366,0)</f>
        <v>0</v>
      </c>
      <c r="BG366" s="235">
        <f>IF(N366="zákl. přenesená",J366,0)</f>
        <v>0</v>
      </c>
      <c r="BH366" s="235">
        <f>IF(N366="sníž. přenesená",J366,0)</f>
        <v>0</v>
      </c>
      <c r="BI366" s="235">
        <f>IF(N366="nulová",J366,0)</f>
        <v>0</v>
      </c>
      <c r="BJ366" s="18" t="s">
        <v>83</v>
      </c>
      <c r="BK366" s="235">
        <f>ROUND(I366*H366,2)</f>
        <v>0</v>
      </c>
      <c r="BL366" s="18" t="s">
        <v>4049</v>
      </c>
      <c r="BM366" s="234" t="s">
        <v>2043</v>
      </c>
    </row>
    <row r="367" s="2" customFormat="1">
      <c r="A367" s="39"/>
      <c r="B367" s="40"/>
      <c r="C367" s="41"/>
      <c r="D367" s="236" t="s">
        <v>214</v>
      </c>
      <c r="E367" s="41"/>
      <c r="F367" s="237" t="s">
        <v>4197</v>
      </c>
      <c r="G367" s="41"/>
      <c r="H367" s="41"/>
      <c r="I367" s="238"/>
      <c r="J367" s="41"/>
      <c r="K367" s="41"/>
      <c r="L367" s="45"/>
      <c r="M367" s="239"/>
      <c r="N367" s="240"/>
      <c r="O367" s="92"/>
      <c r="P367" s="92"/>
      <c r="Q367" s="92"/>
      <c r="R367" s="92"/>
      <c r="S367" s="92"/>
      <c r="T367" s="93"/>
      <c r="U367" s="39"/>
      <c r="V367" s="39"/>
      <c r="W367" s="39"/>
      <c r="X367" s="39"/>
      <c r="Y367" s="39"/>
      <c r="Z367" s="39"/>
      <c r="AA367" s="39"/>
      <c r="AB367" s="39"/>
      <c r="AC367" s="39"/>
      <c r="AD367" s="39"/>
      <c r="AE367" s="39"/>
      <c r="AT367" s="18" t="s">
        <v>214</v>
      </c>
      <c r="AU367" s="18" t="s">
        <v>83</v>
      </c>
    </row>
    <row r="368" s="2" customFormat="1" ht="16.5" customHeight="1">
      <c r="A368" s="39"/>
      <c r="B368" s="40"/>
      <c r="C368" s="222" t="s">
        <v>1382</v>
      </c>
      <c r="D368" s="222" t="s">
        <v>208</v>
      </c>
      <c r="E368" s="223" t="s">
        <v>1382</v>
      </c>
      <c r="F368" s="224" t="s">
        <v>4063</v>
      </c>
      <c r="G368" s="225" t="s">
        <v>975</v>
      </c>
      <c r="H368" s="226">
        <v>40</v>
      </c>
      <c r="I368" s="227"/>
      <c r="J368" s="228">
        <f>ROUND(I368*H368,2)</f>
        <v>0</v>
      </c>
      <c r="K368" s="229"/>
      <c r="L368" s="45"/>
      <c r="M368" s="230" t="s">
        <v>1</v>
      </c>
      <c r="N368" s="231" t="s">
        <v>41</v>
      </c>
      <c r="O368" s="92"/>
      <c r="P368" s="232">
        <f>O368*H368</f>
        <v>0</v>
      </c>
      <c r="Q368" s="232">
        <v>0</v>
      </c>
      <c r="R368" s="232">
        <f>Q368*H368</f>
        <v>0</v>
      </c>
      <c r="S368" s="232">
        <v>0</v>
      </c>
      <c r="T368" s="233">
        <f>S368*H368</f>
        <v>0</v>
      </c>
      <c r="U368" s="39"/>
      <c r="V368" s="39"/>
      <c r="W368" s="39"/>
      <c r="X368" s="39"/>
      <c r="Y368" s="39"/>
      <c r="Z368" s="39"/>
      <c r="AA368" s="39"/>
      <c r="AB368" s="39"/>
      <c r="AC368" s="39"/>
      <c r="AD368" s="39"/>
      <c r="AE368" s="39"/>
      <c r="AR368" s="234" t="s">
        <v>4049</v>
      </c>
      <c r="AT368" s="234" t="s">
        <v>208</v>
      </c>
      <c r="AU368" s="234" t="s">
        <v>83</v>
      </c>
      <c r="AY368" s="18" t="s">
        <v>207</v>
      </c>
      <c r="BE368" s="235">
        <f>IF(N368="základní",J368,0)</f>
        <v>0</v>
      </c>
      <c r="BF368" s="235">
        <f>IF(N368="snížená",J368,0)</f>
        <v>0</v>
      </c>
      <c r="BG368" s="235">
        <f>IF(N368="zákl. přenesená",J368,0)</f>
        <v>0</v>
      </c>
      <c r="BH368" s="235">
        <f>IF(N368="sníž. přenesená",J368,0)</f>
        <v>0</v>
      </c>
      <c r="BI368" s="235">
        <f>IF(N368="nulová",J368,0)</f>
        <v>0</v>
      </c>
      <c r="BJ368" s="18" t="s">
        <v>83</v>
      </c>
      <c r="BK368" s="235">
        <f>ROUND(I368*H368,2)</f>
        <v>0</v>
      </c>
      <c r="BL368" s="18" t="s">
        <v>4049</v>
      </c>
      <c r="BM368" s="234" t="s">
        <v>2051</v>
      </c>
    </row>
    <row r="369" s="2" customFormat="1">
      <c r="A369" s="39"/>
      <c r="B369" s="40"/>
      <c r="C369" s="41"/>
      <c r="D369" s="236" t="s">
        <v>214</v>
      </c>
      <c r="E369" s="41"/>
      <c r="F369" s="237" t="s">
        <v>4063</v>
      </c>
      <c r="G369" s="41"/>
      <c r="H369" s="41"/>
      <c r="I369" s="238"/>
      <c r="J369" s="41"/>
      <c r="K369" s="41"/>
      <c r="L369" s="45"/>
      <c r="M369" s="239"/>
      <c r="N369" s="240"/>
      <c r="O369" s="92"/>
      <c r="P369" s="92"/>
      <c r="Q369" s="92"/>
      <c r="R369" s="92"/>
      <c r="S369" s="92"/>
      <c r="T369" s="93"/>
      <c r="U369" s="39"/>
      <c r="V369" s="39"/>
      <c r="W369" s="39"/>
      <c r="X369" s="39"/>
      <c r="Y369" s="39"/>
      <c r="Z369" s="39"/>
      <c r="AA369" s="39"/>
      <c r="AB369" s="39"/>
      <c r="AC369" s="39"/>
      <c r="AD369" s="39"/>
      <c r="AE369" s="39"/>
      <c r="AT369" s="18" t="s">
        <v>214</v>
      </c>
      <c r="AU369" s="18" t="s">
        <v>83</v>
      </c>
    </row>
    <row r="370" s="2" customFormat="1" ht="16.5" customHeight="1">
      <c r="A370" s="39"/>
      <c r="B370" s="40"/>
      <c r="C370" s="222" t="s">
        <v>1388</v>
      </c>
      <c r="D370" s="222" t="s">
        <v>208</v>
      </c>
      <c r="E370" s="223" t="s">
        <v>1388</v>
      </c>
      <c r="F370" s="224" t="s">
        <v>4198</v>
      </c>
      <c r="G370" s="225" t="s">
        <v>975</v>
      </c>
      <c r="H370" s="226">
        <v>40</v>
      </c>
      <c r="I370" s="227"/>
      <c r="J370" s="228">
        <f>ROUND(I370*H370,2)</f>
        <v>0</v>
      </c>
      <c r="K370" s="229"/>
      <c r="L370" s="45"/>
      <c r="M370" s="230" t="s">
        <v>1</v>
      </c>
      <c r="N370" s="231" t="s">
        <v>41</v>
      </c>
      <c r="O370" s="92"/>
      <c r="P370" s="232">
        <f>O370*H370</f>
        <v>0</v>
      </c>
      <c r="Q370" s="232">
        <v>0</v>
      </c>
      <c r="R370" s="232">
        <f>Q370*H370</f>
        <v>0</v>
      </c>
      <c r="S370" s="232">
        <v>0</v>
      </c>
      <c r="T370" s="233">
        <f>S370*H370</f>
        <v>0</v>
      </c>
      <c r="U370" s="39"/>
      <c r="V370" s="39"/>
      <c r="W370" s="39"/>
      <c r="X370" s="39"/>
      <c r="Y370" s="39"/>
      <c r="Z370" s="39"/>
      <c r="AA370" s="39"/>
      <c r="AB370" s="39"/>
      <c r="AC370" s="39"/>
      <c r="AD370" s="39"/>
      <c r="AE370" s="39"/>
      <c r="AR370" s="234" t="s">
        <v>4049</v>
      </c>
      <c r="AT370" s="234" t="s">
        <v>208</v>
      </c>
      <c r="AU370" s="234" t="s">
        <v>83</v>
      </c>
      <c r="AY370" s="18" t="s">
        <v>207</v>
      </c>
      <c r="BE370" s="235">
        <f>IF(N370="základní",J370,0)</f>
        <v>0</v>
      </c>
      <c r="BF370" s="235">
        <f>IF(N370="snížená",J370,0)</f>
        <v>0</v>
      </c>
      <c r="BG370" s="235">
        <f>IF(N370="zákl. přenesená",J370,0)</f>
        <v>0</v>
      </c>
      <c r="BH370" s="235">
        <f>IF(N370="sníž. přenesená",J370,0)</f>
        <v>0</v>
      </c>
      <c r="BI370" s="235">
        <f>IF(N370="nulová",J370,0)</f>
        <v>0</v>
      </c>
      <c r="BJ370" s="18" t="s">
        <v>83</v>
      </c>
      <c r="BK370" s="235">
        <f>ROUND(I370*H370,2)</f>
        <v>0</v>
      </c>
      <c r="BL370" s="18" t="s">
        <v>4049</v>
      </c>
      <c r="BM370" s="234" t="s">
        <v>2059</v>
      </c>
    </row>
    <row r="371" s="2" customFormat="1">
      <c r="A371" s="39"/>
      <c r="B371" s="40"/>
      <c r="C371" s="41"/>
      <c r="D371" s="236" t="s">
        <v>214</v>
      </c>
      <c r="E371" s="41"/>
      <c r="F371" s="237" t="s">
        <v>4198</v>
      </c>
      <c r="G371" s="41"/>
      <c r="H371" s="41"/>
      <c r="I371" s="238"/>
      <c r="J371" s="41"/>
      <c r="K371" s="41"/>
      <c r="L371" s="45"/>
      <c r="M371" s="239"/>
      <c r="N371" s="240"/>
      <c r="O371" s="92"/>
      <c r="P371" s="92"/>
      <c r="Q371" s="92"/>
      <c r="R371" s="92"/>
      <c r="S371" s="92"/>
      <c r="T371" s="93"/>
      <c r="U371" s="39"/>
      <c r="V371" s="39"/>
      <c r="W371" s="39"/>
      <c r="X371" s="39"/>
      <c r="Y371" s="39"/>
      <c r="Z371" s="39"/>
      <c r="AA371" s="39"/>
      <c r="AB371" s="39"/>
      <c r="AC371" s="39"/>
      <c r="AD371" s="39"/>
      <c r="AE371" s="39"/>
      <c r="AT371" s="18" t="s">
        <v>214</v>
      </c>
      <c r="AU371" s="18" t="s">
        <v>83</v>
      </c>
    </row>
    <row r="372" s="11" customFormat="1" ht="25.92" customHeight="1">
      <c r="A372" s="11"/>
      <c r="B372" s="208"/>
      <c r="C372" s="209"/>
      <c r="D372" s="210" t="s">
        <v>75</v>
      </c>
      <c r="E372" s="211" t="s">
        <v>1622</v>
      </c>
      <c r="F372" s="211" t="s">
        <v>544</v>
      </c>
      <c r="G372" s="209"/>
      <c r="H372" s="209"/>
      <c r="I372" s="212"/>
      <c r="J372" s="213">
        <f>BK372</f>
        <v>0</v>
      </c>
      <c r="K372" s="209"/>
      <c r="L372" s="214"/>
      <c r="M372" s="215"/>
      <c r="N372" s="216"/>
      <c r="O372" s="216"/>
      <c r="P372" s="217">
        <f>SUM(P373:P376)</f>
        <v>0</v>
      </c>
      <c r="Q372" s="216"/>
      <c r="R372" s="217">
        <f>SUM(R373:R376)</f>
        <v>0</v>
      </c>
      <c r="S372" s="216"/>
      <c r="T372" s="218">
        <f>SUM(T373:T376)</f>
        <v>0</v>
      </c>
      <c r="U372" s="11"/>
      <c r="V372" s="11"/>
      <c r="W372" s="11"/>
      <c r="X372" s="11"/>
      <c r="Y372" s="11"/>
      <c r="Z372" s="11"/>
      <c r="AA372" s="11"/>
      <c r="AB372" s="11"/>
      <c r="AC372" s="11"/>
      <c r="AD372" s="11"/>
      <c r="AE372" s="11"/>
      <c r="AR372" s="219" t="s">
        <v>83</v>
      </c>
      <c r="AT372" s="220" t="s">
        <v>75</v>
      </c>
      <c r="AU372" s="220" t="s">
        <v>76</v>
      </c>
      <c r="AY372" s="219" t="s">
        <v>207</v>
      </c>
      <c r="BK372" s="221">
        <f>SUM(BK373:BK376)</f>
        <v>0</v>
      </c>
    </row>
    <row r="373" s="2" customFormat="1" ht="16.5" customHeight="1">
      <c r="A373" s="39"/>
      <c r="B373" s="40"/>
      <c r="C373" s="222" t="s">
        <v>1392</v>
      </c>
      <c r="D373" s="222" t="s">
        <v>208</v>
      </c>
      <c r="E373" s="223" t="s">
        <v>1392</v>
      </c>
      <c r="F373" s="224" t="s">
        <v>4199</v>
      </c>
      <c r="G373" s="225" t="s">
        <v>783</v>
      </c>
      <c r="H373" s="226">
        <v>40</v>
      </c>
      <c r="I373" s="227"/>
      <c r="J373" s="228">
        <f>ROUND(I373*H373,2)</f>
        <v>0</v>
      </c>
      <c r="K373" s="229"/>
      <c r="L373" s="45"/>
      <c r="M373" s="230" t="s">
        <v>1</v>
      </c>
      <c r="N373" s="231" t="s">
        <v>41</v>
      </c>
      <c r="O373" s="92"/>
      <c r="P373" s="232">
        <f>O373*H373</f>
        <v>0</v>
      </c>
      <c r="Q373" s="232">
        <v>0</v>
      </c>
      <c r="R373" s="232">
        <f>Q373*H373</f>
        <v>0</v>
      </c>
      <c r="S373" s="232">
        <v>0</v>
      </c>
      <c r="T373" s="233">
        <f>S373*H373</f>
        <v>0</v>
      </c>
      <c r="U373" s="39"/>
      <c r="V373" s="39"/>
      <c r="W373" s="39"/>
      <c r="X373" s="39"/>
      <c r="Y373" s="39"/>
      <c r="Z373" s="39"/>
      <c r="AA373" s="39"/>
      <c r="AB373" s="39"/>
      <c r="AC373" s="39"/>
      <c r="AD373" s="39"/>
      <c r="AE373" s="39"/>
      <c r="AR373" s="234" t="s">
        <v>361</v>
      </c>
      <c r="AT373" s="234" t="s">
        <v>208</v>
      </c>
      <c r="AU373" s="234" t="s">
        <v>83</v>
      </c>
      <c r="AY373" s="18" t="s">
        <v>207</v>
      </c>
      <c r="BE373" s="235">
        <f>IF(N373="základní",J373,0)</f>
        <v>0</v>
      </c>
      <c r="BF373" s="235">
        <f>IF(N373="snížená",J373,0)</f>
        <v>0</v>
      </c>
      <c r="BG373" s="235">
        <f>IF(N373="zákl. přenesená",J373,0)</f>
        <v>0</v>
      </c>
      <c r="BH373" s="235">
        <f>IF(N373="sníž. přenesená",J373,0)</f>
        <v>0</v>
      </c>
      <c r="BI373" s="235">
        <f>IF(N373="nulová",J373,0)</f>
        <v>0</v>
      </c>
      <c r="BJ373" s="18" t="s">
        <v>83</v>
      </c>
      <c r="BK373" s="235">
        <f>ROUND(I373*H373,2)</f>
        <v>0</v>
      </c>
      <c r="BL373" s="18" t="s">
        <v>361</v>
      </c>
      <c r="BM373" s="234" t="s">
        <v>2069</v>
      </c>
    </row>
    <row r="374" s="2" customFormat="1">
      <c r="A374" s="39"/>
      <c r="B374" s="40"/>
      <c r="C374" s="41"/>
      <c r="D374" s="236" t="s">
        <v>214</v>
      </c>
      <c r="E374" s="41"/>
      <c r="F374" s="237" t="s">
        <v>4199</v>
      </c>
      <c r="G374" s="41"/>
      <c r="H374" s="41"/>
      <c r="I374" s="238"/>
      <c r="J374" s="41"/>
      <c r="K374" s="41"/>
      <c r="L374" s="45"/>
      <c r="M374" s="239"/>
      <c r="N374" s="240"/>
      <c r="O374" s="92"/>
      <c r="P374" s="92"/>
      <c r="Q374" s="92"/>
      <c r="R374" s="92"/>
      <c r="S374" s="92"/>
      <c r="T374" s="93"/>
      <c r="U374" s="39"/>
      <c r="V374" s="39"/>
      <c r="W374" s="39"/>
      <c r="X374" s="39"/>
      <c r="Y374" s="39"/>
      <c r="Z374" s="39"/>
      <c r="AA374" s="39"/>
      <c r="AB374" s="39"/>
      <c r="AC374" s="39"/>
      <c r="AD374" s="39"/>
      <c r="AE374" s="39"/>
      <c r="AT374" s="18" t="s">
        <v>214</v>
      </c>
      <c r="AU374" s="18" t="s">
        <v>83</v>
      </c>
    </row>
    <row r="375" s="2" customFormat="1" ht="16.5" customHeight="1">
      <c r="A375" s="39"/>
      <c r="B375" s="40"/>
      <c r="C375" s="222" t="s">
        <v>1397</v>
      </c>
      <c r="D375" s="222" t="s">
        <v>208</v>
      </c>
      <c r="E375" s="223" t="s">
        <v>1397</v>
      </c>
      <c r="F375" s="224" t="s">
        <v>4200</v>
      </c>
      <c r="G375" s="225" t="s">
        <v>783</v>
      </c>
      <c r="H375" s="226">
        <v>40</v>
      </c>
      <c r="I375" s="227"/>
      <c r="J375" s="228">
        <f>ROUND(I375*H375,2)</f>
        <v>0</v>
      </c>
      <c r="K375" s="229"/>
      <c r="L375" s="45"/>
      <c r="M375" s="230" t="s">
        <v>1</v>
      </c>
      <c r="N375" s="231" t="s">
        <v>41</v>
      </c>
      <c r="O375" s="92"/>
      <c r="P375" s="232">
        <f>O375*H375</f>
        <v>0</v>
      </c>
      <c r="Q375" s="232">
        <v>0</v>
      </c>
      <c r="R375" s="232">
        <f>Q375*H375</f>
        <v>0</v>
      </c>
      <c r="S375" s="232">
        <v>0</v>
      </c>
      <c r="T375" s="233">
        <f>S375*H375</f>
        <v>0</v>
      </c>
      <c r="U375" s="39"/>
      <c r="V375" s="39"/>
      <c r="W375" s="39"/>
      <c r="X375" s="39"/>
      <c r="Y375" s="39"/>
      <c r="Z375" s="39"/>
      <c r="AA375" s="39"/>
      <c r="AB375" s="39"/>
      <c r="AC375" s="39"/>
      <c r="AD375" s="39"/>
      <c r="AE375" s="39"/>
      <c r="AR375" s="234" t="s">
        <v>361</v>
      </c>
      <c r="AT375" s="234" t="s">
        <v>208</v>
      </c>
      <c r="AU375" s="234" t="s">
        <v>83</v>
      </c>
      <c r="AY375" s="18" t="s">
        <v>207</v>
      </c>
      <c r="BE375" s="235">
        <f>IF(N375="základní",J375,0)</f>
        <v>0</v>
      </c>
      <c r="BF375" s="235">
        <f>IF(N375="snížená",J375,0)</f>
        <v>0</v>
      </c>
      <c r="BG375" s="235">
        <f>IF(N375="zákl. přenesená",J375,0)</f>
        <v>0</v>
      </c>
      <c r="BH375" s="235">
        <f>IF(N375="sníž. přenesená",J375,0)</f>
        <v>0</v>
      </c>
      <c r="BI375" s="235">
        <f>IF(N375="nulová",J375,0)</f>
        <v>0</v>
      </c>
      <c r="BJ375" s="18" t="s">
        <v>83</v>
      </c>
      <c r="BK375" s="235">
        <f>ROUND(I375*H375,2)</f>
        <v>0</v>
      </c>
      <c r="BL375" s="18" t="s">
        <v>361</v>
      </c>
      <c r="BM375" s="234" t="s">
        <v>2078</v>
      </c>
    </row>
    <row r="376" s="2" customFormat="1">
      <c r="A376" s="39"/>
      <c r="B376" s="40"/>
      <c r="C376" s="41"/>
      <c r="D376" s="236" t="s">
        <v>214</v>
      </c>
      <c r="E376" s="41"/>
      <c r="F376" s="237" t="s">
        <v>4200</v>
      </c>
      <c r="G376" s="41"/>
      <c r="H376" s="41"/>
      <c r="I376" s="238"/>
      <c r="J376" s="41"/>
      <c r="K376" s="41"/>
      <c r="L376" s="45"/>
      <c r="M376" s="286"/>
      <c r="N376" s="287"/>
      <c r="O376" s="288"/>
      <c r="P376" s="288"/>
      <c r="Q376" s="288"/>
      <c r="R376" s="288"/>
      <c r="S376" s="288"/>
      <c r="T376" s="289"/>
      <c r="U376" s="39"/>
      <c r="V376" s="39"/>
      <c r="W376" s="39"/>
      <c r="X376" s="39"/>
      <c r="Y376" s="39"/>
      <c r="Z376" s="39"/>
      <c r="AA376" s="39"/>
      <c r="AB376" s="39"/>
      <c r="AC376" s="39"/>
      <c r="AD376" s="39"/>
      <c r="AE376" s="39"/>
      <c r="AT376" s="18" t="s">
        <v>214</v>
      </c>
      <c r="AU376" s="18" t="s">
        <v>83</v>
      </c>
    </row>
    <row r="377" s="2" customFormat="1" ht="6.96" customHeight="1">
      <c r="A377" s="39"/>
      <c r="B377" s="67"/>
      <c r="C377" s="68"/>
      <c r="D377" s="68"/>
      <c r="E377" s="68"/>
      <c r="F377" s="68"/>
      <c r="G377" s="68"/>
      <c r="H377" s="68"/>
      <c r="I377" s="68"/>
      <c r="J377" s="68"/>
      <c r="K377" s="68"/>
      <c r="L377" s="45"/>
      <c r="M377" s="39"/>
      <c r="O377" s="39"/>
      <c r="P377" s="39"/>
      <c r="Q377" s="39"/>
      <c r="R377" s="39"/>
      <c r="S377" s="39"/>
      <c r="T377" s="39"/>
      <c r="U377" s="39"/>
      <c r="V377" s="39"/>
      <c r="W377" s="39"/>
      <c r="X377" s="39"/>
      <c r="Y377" s="39"/>
      <c r="Z377" s="39"/>
      <c r="AA377" s="39"/>
      <c r="AB377" s="39"/>
      <c r="AC377" s="39"/>
      <c r="AD377" s="39"/>
      <c r="AE377" s="39"/>
    </row>
  </sheetData>
  <sheetProtection sheet="1" autoFilter="0" formatColumns="0" formatRows="0" objects="1" scenarios="1" spinCount="100000" saltValue="Omm4s9hqvdYQINj9sg2LiFKtdVjPDVtDCWR/OMj5Pq3sLwh/so/4EkPjk1c2/eJXHhzXcfPjK8HgUz67i2MRpA==" hashValue="I8yO1RJH1/zZoUSnbbf2FXMseJiWIqx/DzsF8WrYlT4/wQS2z3KfcsnF4i+zEVZPTOojHr37wQsazv+ecOt0uw==" algorithmName="SHA-512" password="CC35"/>
  <autoFilter ref="C125:K376"/>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4201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ROUND((SUM(BE121:BE172)),  2)</f>
        <v>0</v>
      </c>
      <c r="G35" s="39"/>
      <c r="H35" s="39"/>
      <c r="I35" s="166">
        <v>0.20999999999999999</v>
      </c>
      <c r="J35" s="165">
        <f>ROUND(((SUM(BE121:BE172))*I35),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ROUND((SUM(BF121:BF172)),  2)</f>
        <v>0</v>
      </c>
      <c r="G36" s="39"/>
      <c r="H36" s="39"/>
      <c r="I36" s="166">
        <v>0.12</v>
      </c>
      <c r="J36" s="165">
        <f>ROUND(((SUM(BF121:BF172))*I36),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ROUND((SUM(BG121:BG172)),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ROUND((SUM(BH121:BH172)),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ROUND((SUM(BI121:BI172)),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02-09 - PS 2.01 - Technologie rezidenčního hašení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4202</v>
      </c>
      <c r="E99" s="193"/>
      <c r="F99" s="193"/>
      <c r="G99" s="193"/>
      <c r="H99" s="193"/>
      <c r="I99" s="193"/>
      <c r="J99" s="194">
        <f>J122</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180</v>
      </c>
      <c r="D110" s="23"/>
      <c r="E110" s="23"/>
      <c r="F110" s="23"/>
      <c r="G110" s="23"/>
      <c r="H110" s="23"/>
      <c r="I110" s="23"/>
      <c r="J110" s="23"/>
      <c r="K110" s="23"/>
      <c r="L110" s="21"/>
    </row>
    <row r="111" s="2" customFormat="1" ht="16.5" customHeight="1">
      <c r="A111" s="39"/>
      <c r="B111" s="40"/>
      <c r="C111" s="41"/>
      <c r="D111" s="41"/>
      <c r="E111" s="185" t="s">
        <v>411</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182</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02-09 - PS 2.01 - Technologie rezidenčního hašení</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 xml:space="preserve"> </v>
      </c>
      <c r="G115" s="41"/>
      <c r="H115" s="41"/>
      <c r="I115" s="33" t="s">
        <v>22</v>
      </c>
      <c r="J115" s="80" t="str">
        <f>IF(J14="","",J14)</f>
        <v>19. 3. 2025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5.15" customHeight="1">
      <c r="A117" s="39"/>
      <c r="B117" s="40"/>
      <c r="C117" s="33" t="s">
        <v>24</v>
      </c>
      <c r="D117" s="41"/>
      <c r="E117" s="41"/>
      <c r="F117" s="28" t="str">
        <f>E17</f>
        <v>Ing. Vladimír Cigánek</v>
      </c>
      <c r="G117" s="41"/>
      <c r="H117" s="41"/>
      <c r="I117" s="33" t="s">
        <v>30</v>
      </c>
      <c r="J117" s="37" t="str">
        <f>E23</f>
        <v>PPS Kania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IF(E20="","",E20)</f>
        <v>Vyplň údaj</v>
      </c>
      <c r="G118" s="41"/>
      <c r="H118" s="41"/>
      <c r="I118" s="33" t="s">
        <v>33</v>
      </c>
      <c r="J118" s="37" t="str">
        <f>E26</f>
        <v>kolektiv autorů</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0" customFormat="1" ht="29.28" customHeight="1">
      <c r="A120" s="196"/>
      <c r="B120" s="197"/>
      <c r="C120" s="198" t="s">
        <v>194</v>
      </c>
      <c r="D120" s="199" t="s">
        <v>61</v>
      </c>
      <c r="E120" s="199" t="s">
        <v>57</v>
      </c>
      <c r="F120" s="199" t="s">
        <v>58</v>
      </c>
      <c r="G120" s="199" t="s">
        <v>195</v>
      </c>
      <c r="H120" s="199" t="s">
        <v>196</v>
      </c>
      <c r="I120" s="199" t="s">
        <v>197</v>
      </c>
      <c r="J120" s="200" t="s">
        <v>186</v>
      </c>
      <c r="K120" s="201" t="s">
        <v>198</v>
      </c>
      <c r="L120" s="202"/>
      <c r="M120" s="101" t="s">
        <v>1</v>
      </c>
      <c r="N120" s="102" t="s">
        <v>40</v>
      </c>
      <c r="O120" s="102" t="s">
        <v>199</v>
      </c>
      <c r="P120" s="102" t="s">
        <v>200</v>
      </c>
      <c r="Q120" s="102" t="s">
        <v>201</v>
      </c>
      <c r="R120" s="102" t="s">
        <v>202</v>
      </c>
      <c r="S120" s="102" t="s">
        <v>203</v>
      </c>
      <c r="T120" s="103" t="s">
        <v>204</v>
      </c>
      <c r="U120" s="196"/>
      <c r="V120" s="196"/>
      <c r="W120" s="196"/>
      <c r="X120" s="196"/>
      <c r="Y120" s="196"/>
      <c r="Z120" s="196"/>
      <c r="AA120" s="196"/>
      <c r="AB120" s="196"/>
      <c r="AC120" s="196"/>
      <c r="AD120" s="196"/>
      <c r="AE120" s="196"/>
    </row>
    <row r="121" s="2" customFormat="1" ht="22.8" customHeight="1">
      <c r="A121" s="39"/>
      <c r="B121" s="40"/>
      <c r="C121" s="108" t="s">
        <v>205</v>
      </c>
      <c r="D121" s="41"/>
      <c r="E121" s="41"/>
      <c r="F121" s="41"/>
      <c r="G121" s="41"/>
      <c r="H121" s="41"/>
      <c r="I121" s="41"/>
      <c r="J121" s="203">
        <f>BK121</f>
        <v>0</v>
      </c>
      <c r="K121" s="41"/>
      <c r="L121" s="45"/>
      <c r="M121" s="104"/>
      <c r="N121" s="204"/>
      <c r="O121" s="105"/>
      <c r="P121" s="205">
        <f>P122</f>
        <v>0</v>
      </c>
      <c r="Q121" s="105"/>
      <c r="R121" s="205">
        <f>R122</f>
        <v>0</v>
      </c>
      <c r="S121" s="105"/>
      <c r="T121" s="206">
        <f>T122</f>
        <v>0</v>
      </c>
      <c r="U121" s="39"/>
      <c r="V121" s="39"/>
      <c r="W121" s="39"/>
      <c r="X121" s="39"/>
      <c r="Y121" s="39"/>
      <c r="Z121" s="39"/>
      <c r="AA121" s="39"/>
      <c r="AB121" s="39"/>
      <c r="AC121" s="39"/>
      <c r="AD121" s="39"/>
      <c r="AE121" s="39"/>
      <c r="AT121" s="18" t="s">
        <v>75</v>
      </c>
      <c r="AU121" s="18" t="s">
        <v>188</v>
      </c>
      <c r="BK121" s="207">
        <f>BK122</f>
        <v>0</v>
      </c>
    </row>
    <row r="122" s="11" customFormat="1" ht="25.92" customHeight="1">
      <c r="A122" s="11"/>
      <c r="B122" s="208"/>
      <c r="C122" s="209"/>
      <c r="D122" s="210" t="s">
        <v>75</v>
      </c>
      <c r="E122" s="211" t="s">
        <v>4203</v>
      </c>
      <c r="F122" s="211" t="s">
        <v>4204</v>
      </c>
      <c r="G122" s="209"/>
      <c r="H122" s="209"/>
      <c r="I122" s="212"/>
      <c r="J122" s="213">
        <f>BK122</f>
        <v>0</v>
      </c>
      <c r="K122" s="209"/>
      <c r="L122" s="214"/>
      <c r="M122" s="215"/>
      <c r="N122" s="216"/>
      <c r="O122" s="216"/>
      <c r="P122" s="217">
        <f>SUM(P123:P172)</f>
        <v>0</v>
      </c>
      <c r="Q122" s="216"/>
      <c r="R122" s="217">
        <f>SUM(R123:R172)</f>
        <v>0</v>
      </c>
      <c r="S122" s="216"/>
      <c r="T122" s="218">
        <f>SUM(T123:T172)</f>
        <v>0</v>
      </c>
      <c r="U122" s="11"/>
      <c r="V122" s="11"/>
      <c r="W122" s="11"/>
      <c r="X122" s="11"/>
      <c r="Y122" s="11"/>
      <c r="Z122" s="11"/>
      <c r="AA122" s="11"/>
      <c r="AB122" s="11"/>
      <c r="AC122" s="11"/>
      <c r="AD122" s="11"/>
      <c r="AE122" s="11"/>
      <c r="AR122" s="219" t="s">
        <v>212</v>
      </c>
      <c r="AT122" s="220" t="s">
        <v>75</v>
      </c>
      <c r="AU122" s="220" t="s">
        <v>76</v>
      </c>
      <c r="AY122" s="219" t="s">
        <v>207</v>
      </c>
      <c r="BK122" s="221">
        <f>SUM(BK123:BK172)</f>
        <v>0</v>
      </c>
    </row>
    <row r="123" s="2" customFormat="1" ht="16.5" customHeight="1">
      <c r="A123" s="39"/>
      <c r="B123" s="40"/>
      <c r="C123" s="293" t="s">
        <v>83</v>
      </c>
      <c r="D123" s="293" t="s">
        <v>690</v>
      </c>
      <c r="E123" s="294" t="s">
        <v>80</v>
      </c>
      <c r="F123" s="295" t="s">
        <v>4205</v>
      </c>
      <c r="G123" s="296" t="s">
        <v>931</v>
      </c>
      <c r="H123" s="297">
        <v>14</v>
      </c>
      <c r="I123" s="298"/>
      <c r="J123" s="299">
        <f>ROUND(I123*H123,2)</f>
        <v>0</v>
      </c>
      <c r="K123" s="300"/>
      <c r="L123" s="301"/>
      <c r="M123" s="302" t="s">
        <v>1</v>
      </c>
      <c r="N123" s="303" t="s">
        <v>41</v>
      </c>
      <c r="O123" s="92"/>
      <c r="P123" s="232">
        <f>O123*H123</f>
        <v>0</v>
      </c>
      <c r="Q123" s="232">
        <v>0</v>
      </c>
      <c r="R123" s="232">
        <f>Q123*H123</f>
        <v>0</v>
      </c>
      <c r="S123" s="232">
        <v>0</v>
      </c>
      <c r="T123" s="233">
        <f>S123*H123</f>
        <v>0</v>
      </c>
      <c r="U123" s="39"/>
      <c r="V123" s="39"/>
      <c r="W123" s="39"/>
      <c r="X123" s="39"/>
      <c r="Y123" s="39"/>
      <c r="Z123" s="39"/>
      <c r="AA123" s="39"/>
      <c r="AB123" s="39"/>
      <c r="AC123" s="39"/>
      <c r="AD123" s="39"/>
      <c r="AE123" s="39"/>
      <c r="AR123" s="234" t="s">
        <v>85</v>
      </c>
      <c r="AT123" s="234" t="s">
        <v>690</v>
      </c>
      <c r="AU123" s="234" t="s">
        <v>83</v>
      </c>
      <c r="AY123" s="18" t="s">
        <v>207</v>
      </c>
      <c r="BE123" s="235">
        <f>IF(N123="základní",J123,0)</f>
        <v>0</v>
      </c>
      <c r="BF123" s="235">
        <f>IF(N123="snížená",J123,0)</f>
        <v>0</v>
      </c>
      <c r="BG123" s="235">
        <f>IF(N123="zákl. přenesená",J123,0)</f>
        <v>0</v>
      </c>
      <c r="BH123" s="235">
        <f>IF(N123="sníž. přenesená",J123,0)</f>
        <v>0</v>
      </c>
      <c r="BI123" s="235">
        <f>IF(N123="nulová",J123,0)</f>
        <v>0</v>
      </c>
      <c r="BJ123" s="18" t="s">
        <v>83</v>
      </c>
      <c r="BK123" s="235">
        <f>ROUND(I123*H123,2)</f>
        <v>0</v>
      </c>
      <c r="BL123" s="18" t="s">
        <v>83</v>
      </c>
      <c r="BM123" s="234" t="s">
        <v>4206</v>
      </c>
    </row>
    <row r="124" s="2" customFormat="1">
      <c r="A124" s="39"/>
      <c r="B124" s="40"/>
      <c r="C124" s="41"/>
      <c r="D124" s="236" t="s">
        <v>214</v>
      </c>
      <c r="E124" s="41"/>
      <c r="F124" s="237" t="s">
        <v>4205</v>
      </c>
      <c r="G124" s="41"/>
      <c r="H124" s="41"/>
      <c r="I124" s="238"/>
      <c r="J124" s="41"/>
      <c r="K124" s="41"/>
      <c r="L124" s="45"/>
      <c r="M124" s="239"/>
      <c r="N124" s="240"/>
      <c r="O124" s="92"/>
      <c r="P124" s="92"/>
      <c r="Q124" s="92"/>
      <c r="R124" s="92"/>
      <c r="S124" s="92"/>
      <c r="T124" s="93"/>
      <c r="U124" s="39"/>
      <c r="V124" s="39"/>
      <c r="W124" s="39"/>
      <c r="X124" s="39"/>
      <c r="Y124" s="39"/>
      <c r="Z124" s="39"/>
      <c r="AA124" s="39"/>
      <c r="AB124" s="39"/>
      <c r="AC124" s="39"/>
      <c r="AD124" s="39"/>
      <c r="AE124" s="39"/>
      <c r="AT124" s="18" t="s">
        <v>214</v>
      </c>
      <c r="AU124" s="18" t="s">
        <v>83</v>
      </c>
    </row>
    <row r="125" s="2" customFormat="1" ht="24.15" customHeight="1">
      <c r="A125" s="39"/>
      <c r="B125" s="40"/>
      <c r="C125" s="293" t="s">
        <v>85</v>
      </c>
      <c r="D125" s="293" t="s">
        <v>690</v>
      </c>
      <c r="E125" s="294" t="s">
        <v>94</v>
      </c>
      <c r="F125" s="295" t="s">
        <v>4207</v>
      </c>
      <c r="G125" s="296" t="s">
        <v>931</v>
      </c>
      <c r="H125" s="297">
        <v>41</v>
      </c>
      <c r="I125" s="298"/>
      <c r="J125" s="299">
        <f>ROUND(I125*H125,2)</f>
        <v>0</v>
      </c>
      <c r="K125" s="300"/>
      <c r="L125" s="301"/>
      <c r="M125" s="302" t="s">
        <v>1</v>
      </c>
      <c r="N125" s="303" t="s">
        <v>41</v>
      </c>
      <c r="O125" s="92"/>
      <c r="P125" s="232">
        <f>O125*H125</f>
        <v>0</v>
      </c>
      <c r="Q125" s="232">
        <v>0</v>
      </c>
      <c r="R125" s="232">
        <f>Q125*H125</f>
        <v>0</v>
      </c>
      <c r="S125" s="232">
        <v>0</v>
      </c>
      <c r="T125" s="233">
        <f>S125*H125</f>
        <v>0</v>
      </c>
      <c r="U125" s="39"/>
      <c r="V125" s="39"/>
      <c r="W125" s="39"/>
      <c r="X125" s="39"/>
      <c r="Y125" s="39"/>
      <c r="Z125" s="39"/>
      <c r="AA125" s="39"/>
      <c r="AB125" s="39"/>
      <c r="AC125" s="39"/>
      <c r="AD125" s="39"/>
      <c r="AE125" s="39"/>
      <c r="AR125" s="234" t="s">
        <v>85</v>
      </c>
      <c r="AT125" s="234" t="s">
        <v>690</v>
      </c>
      <c r="AU125" s="234" t="s">
        <v>83</v>
      </c>
      <c r="AY125" s="18" t="s">
        <v>207</v>
      </c>
      <c r="BE125" s="235">
        <f>IF(N125="základní",J125,0)</f>
        <v>0</v>
      </c>
      <c r="BF125" s="235">
        <f>IF(N125="snížená",J125,0)</f>
        <v>0</v>
      </c>
      <c r="BG125" s="235">
        <f>IF(N125="zákl. přenesená",J125,0)</f>
        <v>0</v>
      </c>
      <c r="BH125" s="235">
        <f>IF(N125="sníž. přenesená",J125,0)</f>
        <v>0</v>
      </c>
      <c r="BI125" s="235">
        <f>IF(N125="nulová",J125,0)</f>
        <v>0</v>
      </c>
      <c r="BJ125" s="18" t="s">
        <v>83</v>
      </c>
      <c r="BK125" s="235">
        <f>ROUND(I125*H125,2)</f>
        <v>0</v>
      </c>
      <c r="BL125" s="18" t="s">
        <v>83</v>
      </c>
      <c r="BM125" s="234" t="s">
        <v>4208</v>
      </c>
    </row>
    <row r="126" s="2" customFormat="1">
      <c r="A126" s="39"/>
      <c r="B126" s="40"/>
      <c r="C126" s="41"/>
      <c r="D126" s="236" t="s">
        <v>214</v>
      </c>
      <c r="E126" s="41"/>
      <c r="F126" s="237" t="s">
        <v>4207</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214</v>
      </c>
      <c r="AU126" s="18" t="s">
        <v>83</v>
      </c>
    </row>
    <row r="127" s="2" customFormat="1" ht="44.25" customHeight="1">
      <c r="A127" s="39"/>
      <c r="B127" s="40"/>
      <c r="C127" s="293" t="s">
        <v>138</v>
      </c>
      <c r="D127" s="293" t="s">
        <v>690</v>
      </c>
      <c r="E127" s="294" t="s">
        <v>121</v>
      </c>
      <c r="F127" s="295" t="s">
        <v>4209</v>
      </c>
      <c r="G127" s="296" t="s">
        <v>783</v>
      </c>
      <c r="H127" s="297">
        <v>72</v>
      </c>
      <c r="I127" s="298"/>
      <c r="J127" s="299">
        <f>ROUND(I127*H127,2)</f>
        <v>0</v>
      </c>
      <c r="K127" s="300"/>
      <c r="L127" s="301"/>
      <c r="M127" s="302" t="s">
        <v>1</v>
      </c>
      <c r="N127" s="303"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85</v>
      </c>
      <c r="AT127" s="234" t="s">
        <v>690</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83</v>
      </c>
      <c r="BM127" s="234" t="s">
        <v>4210</v>
      </c>
    </row>
    <row r="128" s="2" customFormat="1">
      <c r="A128" s="39"/>
      <c r="B128" s="40"/>
      <c r="C128" s="41"/>
      <c r="D128" s="236" t="s">
        <v>214</v>
      </c>
      <c r="E128" s="41"/>
      <c r="F128" s="237" t="s">
        <v>4209</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ht="44.25" customHeight="1">
      <c r="A129" s="39"/>
      <c r="B129" s="40"/>
      <c r="C129" s="293" t="s">
        <v>212</v>
      </c>
      <c r="D129" s="293" t="s">
        <v>690</v>
      </c>
      <c r="E129" s="294" t="s">
        <v>146</v>
      </c>
      <c r="F129" s="295" t="s">
        <v>4211</v>
      </c>
      <c r="G129" s="296" t="s">
        <v>783</v>
      </c>
      <c r="H129" s="297">
        <v>48</v>
      </c>
      <c r="I129" s="298"/>
      <c r="J129" s="299">
        <f>ROUND(I129*H129,2)</f>
        <v>0</v>
      </c>
      <c r="K129" s="300"/>
      <c r="L129" s="301"/>
      <c r="M129" s="302" t="s">
        <v>1</v>
      </c>
      <c r="N129" s="303" t="s">
        <v>41</v>
      </c>
      <c r="O129" s="92"/>
      <c r="P129" s="232">
        <f>O129*H129</f>
        <v>0</v>
      </c>
      <c r="Q129" s="232">
        <v>0</v>
      </c>
      <c r="R129" s="232">
        <f>Q129*H129</f>
        <v>0</v>
      </c>
      <c r="S129" s="232">
        <v>0</v>
      </c>
      <c r="T129" s="233">
        <f>S129*H129</f>
        <v>0</v>
      </c>
      <c r="U129" s="39"/>
      <c r="V129" s="39"/>
      <c r="W129" s="39"/>
      <c r="X129" s="39"/>
      <c r="Y129" s="39"/>
      <c r="Z129" s="39"/>
      <c r="AA129" s="39"/>
      <c r="AB129" s="39"/>
      <c r="AC129" s="39"/>
      <c r="AD129" s="39"/>
      <c r="AE129" s="39"/>
      <c r="AR129" s="234" t="s">
        <v>85</v>
      </c>
      <c r="AT129" s="234" t="s">
        <v>690</v>
      </c>
      <c r="AU129" s="234" t="s">
        <v>83</v>
      </c>
      <c r="AY129" s="18" t="s">
        <v>207</v>
      </c>
      <c r="BE129" s="235">
        <f>IF(N129="základní",J129,0)</f>
        <v>0</v>
      </c>
      <c r="BF129" s="235">
        <f>IF(N129="snížená",J129,0)</f>
        <v>0</v>
      </c>
      <c r="BG129" s="235">
        <f>IF(N129="zákl. přenesená",J129,0)</f>
        <v>0</v>
      </c>
      <c r="BH129" s="235">
        <f>IF(N129="sníž. přenesená",J129,0)</f>
        <v>0</v>
      </c>
      <c r="BI129" s="235">
        <f>IF(N129="nulová",J129,0)</f>
        <v>0</v>
      </c>
      <c r="BJ129" s="18" t="s">
        <v>83</v>
      </c>
      <c r="BK129" s="235">
        <f>ROUND(I129*H129,2)</f>
        <v>0</v>
      </c>
      <c r="BL129" s="18" t="s">
        <v>83</v>
      </c>
      <c r="BM129" s="234" t="s">
        <v>4212</v>
      </c>
    </row>
    <row r="130" s="2" customFormat="1">
      <c r="A130" s="39"/>
      <c r="B130" s="40"/>
      <c r="C130" s="41"/>
      <c r="D130" s="236" t="s">
        <v>214</v>
      </c>
      <c r="E130" s="41"/>
      <c r="F130" s="237" t="s">
        <v>4211</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214</v>
      </c>
      <c r="AU130" s="18" t="s">
        <v>83</v>
      </c>
    </row>
    <row r="131" s="2" customFormat="1" ht="44.25" customHeight="1">
      <c r="A131" s="39"/>
      <c r="B131" s="40"/>
      <c r="C131" s="293" t="s">
        <v>251</v>
      </c>
      <c r="D131" s="293" t="s">
        <v>690</v>
      </c>
      <c r="E131" s="294" t="s">
        <v>155</v>
      </c>
      <c r="F131" s="295" t="s">
        <v>4213</v>
      </c>
      <c r="G131" s="296" t="s">
        <v>783</v>
      </c>
      <c r="H131" s="297">
        <v>78</v>
      </c>
      <c r="I131" s="298"/>
      <c r="J131" s="299">
        <f>ROUND(I131*H131,2)</f>
        <v>0</v>
      </c>
      <c r="K131" s="300"/>
      <c r="L131" s="301"/>
      <c r="M131" s="302" t="s">
        <v>1</v>
      </c>
      <c r="N131" s="303" t="s">
        <v>41</v>
      </c>
      <c r="O131" s="92"/>
      <c r="P131" s="232">
        <f>O131*H131</f>
        <v>0</v>
      </c>
      <c r="Q131" s="232">
        <v>0</v>
      </c>
      <c r="R131" s="232">
        <f>Q131*H131</f>
        <v>0</v>
      </c>
      <c r="S131" s="232">
        <v>0</v>
      </c>
      <c r="T131" s="233">
        <f>S131*H131</f>
        <v>0</v>
      </c>
      <c r="U131" s="39"/>
      <c r="V131" s="39"/>
      <c r="W131" s="39"/>
      <c r="X131" s="39"/>
      <c r="Y131" s="39"/>
      <c r="Z131" s="39"/>
      <c r="AA131" s="39"/>
      <c r="AB131" s="39"/>
      <c r="AC131" s="39"/>
      <c r="AD131" s="39"/>
      <c r="AE131" s="39"/>
      <c r="AR131" s="234" t="s">
        <v>85</v>
      </c>
      <c r="AT131" s="234" t="s">
        <v>690</v>
      </c>
      <c r="AU131" s="234" t="s">
        <v>83</v>
      </c>
      <c r="AY131" s="18" t="s">
        <v>207</v>
      </c>
      <c r="BE131" s="235">
        <f>IF(N131="základní",J131,0)</f>
        <v>0</v>
      </c>
      <c r="BF131" s="235">
        <f>IF(N131="snížená",J131,0)</f>
        <v>0</v>
      </c>
      <c r="BG131" s="235">
        <f>IF(N131="zákl. přenesená",J131,0)</f>
        <v>0</v>
      </c>
      <c r="BH131" s="235">
        <f>IF(N131="sníž. přenesená",J131,0)</f>
        <v>0</v>
      </c>
      <c r="BI131" s="235">
        <f>IF(N131="nulová",J131,0)</f>
        <v>0</v>
      </c>
      <c r="BJ131" s="18" t="s">
        <v>83</v>
      </c>
      <c r="BK131" s="235">
        <f>ROUND(I131*H131,2)</f>
        <v>0</v>
      </c>
      <c r="BL131" s="18" t="s">
        <v>83</v>
      </c>
      <c r="BM131" s="234" t="s">
        <v>4214</v>
      </c>
    </row>
    <row r="132" s="2" customFormat="1">
      <c r="A132" s="39"/>
      <c r="B132" s="40"/>
      <c r="C132" s="41"/>
      <c r="D132" s="236" t="s">
        <v>214</v>
      </c>
      <c r="E132" s="41"/>
      <c r="F132" s="237" t="s">
        <v>4213</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214</v>
      </c>
      <c r="AU132" s="18" t="s">
        <v>83</v>
      </c>
    </row>
    <row r="133" s="2" customFormat="1" ht="44.25" customHeight="1">
      <c r="A133" s="39"/>
      <c r="B133" s="40"/>
      <c r="C133" s="293" t="s">
        <v>261</v>
      </c>
      <c r="D133" s="293" t="s">
        <v>690</v>
      </c>
      <c r="E133" s="294" t="s">
        <v>161</v>
      </c>
      <c r="F133" s="295" t="s">
        <v>4215</v>
      </c>
      <c r="G133" s="296" t="s">
        <v>783</v>
      </c>
      <c r="H133" s="297">
        <v>84</v>
      </c>
      <c r="I133" s="298"/>
      <c r="J133" s="299">
        <f>ROUND(I133*H133,2)</f>
        <v>0</v>
      </c>
      <c r="K133" s="300"/>
      <c r="L133" s="301"/>
      <c r="M133" s="302" t="s">
        <v>1</v>
      </c>
      <c r="N133" s="303"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85</v>
      </c>
      <c r="AT133" s="234" t="s">
        <v>690</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83</v>
      </c>
      <c r="BM133" s="234" t="s">
        <v>4216</v>
      </c>
    </row>
    <row r="134" s="2" customFormat="1">
      <c r="A134" s="39"/>
      <c r="B134" s="40"/>
      <c r="C134" s="41"/>
      <c r="D134" s="236" t="s">
        <v>214</v>
      </c>
      <c r="E134" s="41"/>
      <c r="F134" s="237" t="s">
        <v>4215</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ht="16.5" customHeight="1">
      <c r="A135" s="39"/>
      <c r="B135" s="40"/>
      <c r="C135" s="293" t="s">
        <v>276</v>
      </c>
      <c r="D135" s="293" t="s">
        <v>690</v>
      </c>
      <c r="E135" s="294" t="s">
        <v>164</v>
      </c>
      <c r="F135" s="295" t="s">
        <v>4217</v>
      </c>
      <c r="G135" s="296" t="s">
        <v>658</v>
      </c>
      <c r="H135" s="297">
        <v>1</v>
      </c>
      <c r="I135" s="298"/>
      <c r="J135" s="299">
        <f>ROUND(I135*H135,2)</f>
        <v>0</v>
      </c>
      <c r="K135" s="300"/>
      <c r="L135" s="301"/>
      <c r="M135" s="302" t="s">
        <v>1</v>
      </c>
      <c r="N135" s="303"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85</v>
      </c>
      <c r="AT135" s="234" t="s">
        <v>690</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83</v>
      </c>
      <c r="BM135" s="234" t="s">
        <v>4218</v>
      </c>
    </row>
    <row r="136" s="2" customFormat="1">
      <c r="A136" s="39"/>
      <c r="B136" s="40"/>
      <c r="C136" s="41"/>
      <c r="D136" s="236" t="s">
        <v>214</v>
      </c>
      <c r="E136" s="41"/>
      <c r="F136" s="237" t="s">
        <v>4217</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ht="24.15" customHeight="1">
      <c r="A137" s="39"/>
      <c r="B137" s="40"/>
      <c r="C137" s="293" t="s">
        <v>282</v>
      </c>
      <c r="D137" s="293" t="s">
        <v>690</v>
      </c>
      <c r="E137" s="294" t="s">
        <v>167</v>
      </c>
      <c r="F137" s="295" t="s">
        <v>4219</v>
      </c>
      <c r="G137" s="296" t="s">
        <v>658</v>
      </c>
      <c r="H137" s="297">
        <v>1</v>
      </c>
      <c r="I137" s="298"/>
      <c r="J137" s="299">
        <f>ROUND(I137*H137,2)</f>
        <v>0</v>
      </c>
      <c r="K137" s="300"/>
      <c r="L137" s="301"/>
      <c r="M137" s="302" t="s">
        <v>1</v>
      </c>
      <c r="N137" s="303" t="s">
        <v>41</v>
      </c>
      <c r="O137" s="92"/>
      <c r="P137" s="232">
        <f>O137*H137</f>
        <v>0</v>
      </c>
      <c r="Q137" s="232">
        <v>0</v>
      </c>
      <c r="R137" s="232">
        <f>Q137*H137</f>
        <v>0</v>
      </c>
      <c r="S137" s="232">
        <v>0</v>
      </c>
      <c r="T137" s="233">
        <f>S137*H137</f>
        <v>0</v>
      </c>
      <c r="U137" s="39"/>
      <c r="V137" s="39"/>
      <c r="W137" s="39"/>
      <c r="X137" s="39"/>
      <c r="Y137" s="39"/>
      <c r="Z137" s="39"/>
      <c r="AA137" s="39"/>
      <c r="AB137" s="39"/>
      <c r="AC137" s="39"/>
      <c r="AD137" s="39"/>
      <c r="AE137" s="39"/>
      <c r="AR137" s="234" t="s">
        <v>85</v>
      </c>
      <c r="AT137" s="234" t="s">
        <v>690</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83</v>
      </c>
      <c r="BM137" s="234" t="s">
        <v>4220</v>
      </c>
    </row>
    <row r="138" s="2" customFormat="1">
      <c r="A138" s="39"/>
      <c r="B138" s="40"/>
      <c r="C138" s="41"/>
      <c r="D138" s="236" t="s">
        <v>214</v>
      </c>
      <c r="E138" s="41"/>
      <c r="F138" s="237" t="s">
        <v>4219</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ht="16.5" customHeight="1">
      <c r="A139" s="39"/>
      <c r="B139" s="40"/>
      <c r="C139" s="293" t="s">
        <v>301</v>
      </c>
      <c r="D139" s="293" t="s">
        <v>690</v>
      </c>
      <c r="E139" s="294" t="s">
        <v>170</v>
      </c>
      <c r="F139" s="295" t="s">
        <v>4221</v>
      </c>
      <c r="G139" s="296" t="s">
        <v>658</v>
      </c>
      <c r="H139" s="297">
        <v>5</v>
      </c>
      <c r="I139" s="298"/>
      <c r="J139" s="299">
        <f>ROUND(I139*H139,2)</f>
        <v>0</v>
      </c>
      <c r="K139" s="300"/>
      <c r="L139" s="301"/>
      <c r="M139" s="302" t="s">
        <v>1</v>
      </c>
      <c r="N139" s="303" t="s">
        <v>41</v>
      </c>
      <c r="O139" s="92"/>
      <c r="P139" s="232">
        <f>O139*H139</f>
        <v>0</v>
      </c>
      <c r="Q139" s="232">
        <v>0</v>
      </c>
      <c r="R139" s="232">
        <f>Q139*H139</f>
        <v>0</v>
      </c>
      <c r="S139" s="232">
        <v>0</v>
      </c>
      <c r="T139" s="233">
        <f>S139*H139</f>
        <v>0</v>
      </c>
      <c r="U139" s="39"/>
      <c r="V139" s="39"/>
      <c r="W139" s="39"/>
      <c r="X139" s="39"/>
      <c r="Y139" s="39"/>
      <c r="Z139" s="39"/>
      <c r="AA139" s="39"/>
      <c r="AB139" s="39"/>
      <c r="AC139" s="39"/>
      <c r="AD139" s="39"/>
      <c r="AE139" s="39"/>
      <c r="AR139" s="234" t="s">
        <v>85</v>
      </c>
      <c r="AT139" s="234" t="s">
        <v>690</v>
      </c>
      <c r="AU139" s="234" t="s">
        <v>83</v>
      </c>
      <c r="AY139" s="18" t="s">
        <v>207</v>
      </c>
      <c r="BE139" s="235">
        <f>IF(N139="základní",J139,0)</f>
        <v>0</v>
      </c>
      <c r="BF139" s="235">
        <f>IF(N139="snížená",J139,0)</f>
        <v>0</v>
      </c>
      <c r="BG139" s="235">
        <f>IF(N139="zákl. přenesená",J139,0)</f>
        <v>0</v>
      </c>
      <c r="BH139" s="235">
        <f>IF(N139="sníž. přenesená",J139,0)</f>
        <v>0</v>
      </c>
      <c r="BI139" s="235">
        <f>IF(N139="nulová",J139,0)</f>
        <v>0</v>
      </c>
      <c r="BJ139" s="18" t="s">
        <v>83</v>
      </c>
      <c r="BK139" s="235">
        <f>ROUND(I139*H139,2)</f>
        <v>0</v>
      </c>
      <c r="BL139" s="18" t="s">
        <v>83</v>
      </c>
      <c r="BM139" s="234" t="s">
        <v>4222</v>
      </c>
    </row>
    <row r="140" s="2" customFormat="1">
      <c r="A140" s="39"/>
      <c r="B140" s="40"/>
      <c r="C140" s="41"/>
      <c r="D140" s="236" t="s">
        <v>214</v>
      </c>
      <c r="E140" s="41"/>
      <c r="F140" s="237" t="s">
        <v>4221</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214</v>
      </c>
      <c r="AU140" s="18" t="s">
        <v>83</v>
      </c>
    </row>
    <row r="141" s="2" customFormat="1" ht="21.75" customHeight="1">
      <c r="A141" s="39"/>
      <c r="B141" s="40"/>
      <c r="C141" s="293" t="s">
        <v>173</v>
      </c>
      <c r="D141" s="293" t="s">
        <v>690</v>
      </c>
      <c r="E141" s="294" t="s">
        <v>173</v>
      </c>
      <c r="F141" s="295" t="s">
        <v>4223</v>
      </c>
      <c r="G141" s="296" t="s">
        <v>931</v>
      </c>
      <c r="H141" s="297">
        <v>1</v>
      </c>
      <c r="I141" s="298"/>
      <c r="J141" s="299">
        <f>ROUND(I141*H141,2)</f>
        <v>0</v>
      </c>
      <c r="K141" s="300"/>
      <c r="L141" s="301"/>
      <c r="M141" s="302" t="s">
        <v>1</v>
      </c>
      <c r="N141" s="303"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85</v>
      </c>
      <c r="AT141" s="234" t="s">
        <v>690</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83</v>
      </c>
      <c r="BM141" s="234" t="s">
        <v>4224</v>
      </c>
    </row>
    <row r="142" s="2" customFormat="1">
      <c r="A142" s="39"/>
      <c r="B142" s="40"/>
      <c r="C142" s="41"/>
      <c r="D142" s="236" t="s">
        <v>214</v>
      </c>
      <c r="E142" s="41"/>
      <c r="F142" s="237" t="s">
        <v>4223</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ht="16.5" customHeight="1">
      <c r="A143" s="39"/>
      <c r="B143" s="40"/>
      <c r="C143" s="293" t="s">
        <v>176</v>
      </c>
      <c r="D143" s="293" t="s">
        <v>690</v>
      </c>
      <c r="E143" s="294" t="s">
        <v>176</v>
      </c>
      <c r="F143" s="295" t="s">
        <v>4225</v>
      </c>
      <c r="G143" s="296" t="s">
        <v>931</v>
      </c>
      <c r="H143" s="297">
        <v>1</v>
      </c>
      <c r="I143" s="298"/>
      <c r="J143" s="299">
        <f>ROUND(I143*H143,2)</f>
        <v>0</v>
      </c>
      <c r="K143" s="300"/>
      <c r="L143" s="301"/>
      <c r="M143" s="302" t="s">
        <v>1</v>
      </c>
      <c r="N143" s="303"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85</v>
      </c>
      <c r="AT143" s="234" t="s">
        <v>690</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83</v>
      </c>
      <c r="BM143" s="234" t="s">
        <v>4226</v>
      </c>
    </row>
    <row r="144" s="2" customFormat="1">
      <c r="A144" s="39"/>
      <c r="B144" s="40"/>
      <c r="C144" s="41"/>
      <c r="D144" s="236" t="s">
        <v>214</v>
      </c>
      <c r="E144" s="41"/>
      <c r="F144" s="237" t="s">
        <v>4225</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ht="16.5" customHeight="1">
      <c r="A145" s="39"/>
      <c r="B145" s="40"/>
      <c r="C145" s="293" t="s">
        <v>8</v>
      </c>
      <c r="D145" s="293" t="s">
        <v>690</v>
      </c>
      <c r="E145" s="294" t="s">
        <v>8</v>
      </c>
      <c r="F145" s="295" t="s">
        <v>4227</v>
      </c>
      <c r="G145" s="296" t="s">
        <v>931</v>
      </c>
      <c r="H145" s="297">
        <v>1</v>
      </c>
      <c r="I145" s="298"/>
      <c r="J145" s="299">
        <f>ROUND(I145*H145,2)</f>
        <v>0</v>
      </c>
      <c r="K145" s="300"/>
      <c r="L145" s="301"/>
      <c r="M145" s="302" t="s">
        <v>1</v>
      </c>
      <c r="N145" s="303" t="s">
        <v>41</v>
      </c>
      <c r="O145" s="92"/>
      <c r="P145" s="232">
        <f>O145*H145</f>
        <v>0</v>
      </c>
      <c r="Q145" s="232">
        <v>0</v>
      </c>
      <c r="R145" s="232">
        <f>Q145*H145</f>
        <v>0</v>
      </c>
      <c r="S145" s="232">
        <v>0</v>
      </c>
      <c r="T145" s="233">
        <f>S145*H145</f>
        <v>0</v>
      </c>
      <c r="U145" s="39"/>
      <c r="V145" s="39"/>
      <c r="W145" s="39"/>
      <c r="X145" s="39"/>
      <c r="Y145" s="39"/>
      <c r="Z145" s="39"/>
      <c r="AA145" s="39"/>
      <c r="AB145" s="39"/>
      <c r="AC145" s="39"/>
      <c r="AD145" s="39"/>
      <c r="AE145" s="39"/>
      <c r="AR145" s="234" t="s">
        <v>85</v>
      </c>
      <c r="AT145" s="234" t="s">
        <v>690</v>
      </c>
      <c r="AU145" s="234" t="s">
        <v>83</v>
      </c>
      <c r="AY145" s="18" t="s">
        <v>207</v>
      </c>
      <c r="BE145" s="235">
        <f>IF(N145="základní",J145,0)</f>
        <v>0</v>
      </c>
      <c r="BF145" s="235">
        <f>IF(N145="snížená",J145,0)</f>
        <v>0</v>
      </c>
      <c r="BG145" s="235">
        <f>IF(N145="zákl. přenesená",J145,0)</f>
        <v>0</v>
      </c>
      <c r="BH145" s="235">
        <f>IF(N145="sníž. přenesená",J145,0)</f>
        <v>0</v>
      </c>
      <c r="BI145" s="235">
        <f>IF(N145="nulová",J145,0)</f>
        <v>0</v>
      </c>
      <c r="BJ145" s="18" t="s">
        <v>83</v>
      </c>
      <c r="BK145" s="235">
        <f>ROUND(I145*H145,2)</f>
        <v>0</v>
      </c>
      <c r="BL145" s="18" t="s">
        <v>83</v>
      </c>
      <c r="BM145" s="234" t="s">
        <v>4228</v>
      </c>
    </row>
    <row r="146" s="2" customFormat="1">
      <c r="A146" s="39"/>
      <c r="B146" s="40"/>
      <c r="C146" s="41"/>
      <c r="D146" s="236" t="s">
        <v>214</v>
      </c>
      <c r="E146" s="41"/>
      <c r="F146" s="237" t="s">
        <v>4227</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214</v>
      </c>
      <c r="AU146" s="18" t="s">
        <v>83</v>
      </c>
    </row>
    <row r="147" s="2" customFormat="1" ht="16.5" customHeight="1">
      <c r="A147" s="39"/>
      <c r="B147" s="40"/>
      <c r="C147" s="293" t="s">
        <v>339</v>
      </c>
      <c r="D147" s="293" t="s">
        <v>690</v>
      </c>
      <c r="E147" s="294" t="s">
        <v>339</v>
      </c>
      <c r="F147" s="295" t="s">
        <v>4229</v>
      </c>
      <c r="G147" s="296" t="s">
        <v>658</v>
      </c>
      <c r="H147" s="297">
        <v>1</v>
      </c>
      <c r="I147" s="298"/>
      <c r="J147" s="299">
        <f>ROUND(I147*H147,2)</f>
        <v>0</v>
      </c>
      <c r="K147" s="300"/>
      <c r="L147" s="301"/>
      <c r="M147" s="302" t="s">
        <v>1</v>
      </c>
      <c r="N147" s="303"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85</v>
      </c>
      <c r="AT147" s="234" t="s">
        <v>690</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83</v>
      </c>
      <c r="BM147" s="234" t="s">
        <v>4230</v>
      </c>
    </row>
    <row r="148" s="2" customFormat="1">
      <c r="A148" s="39"/>
      <c r="B148" s="40"/>
      <c r="C148" s="41"/>
      <c r="D148" s="236" t="s">
        <v>214</v>
      </c>
      <c r="E148" s="41"/>
      <c r="F148" s="237" t="s">
        <v>4229</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ht="24.15" customHeight="1">
      <c r="A149" s="39"/>
      <c r="B149" s="40"/>
      <c r="C149" s="293" t="s">
        <v>345</v>
      </c>
      <c r="D149" s="293" t="s">
        <v>690</v>
      </c>
      <c r="E149" s="294" t="s">
        <v>345</v>
      </c>
      <c r="F149" s="295" t="s">
        <v>4231</v>
      </c>
      <c r="G149" s="296" t="s">
        <v>931</v>
      </c>
      <c r="H149" s="297">
        <v>2</v>
      </c>
      <c r="I149" s="298"/>
      <c r="J149" s="299">
        <f>ROUND(I149*H149,2)</f>
        <v>0</v>
      </c>
      <c r="K149" s="300"/>
      <c r="L149" s="301"/>
      <c r="M149" s="302" t="s">
        <v>1</v>
      </c>
      <c r="N149" s="303"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85</v>
      </c>
      <c r="AT149" s="234" t="s">
        <v>690</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83</v>
      </c>
      <c r="BM149" s="234" t="s">
        <v>4232</v>
      </c>
    </row>
    <row r="150" s="2" customFormat="1">
      <c r="A150" s="39"/>
      <c r="B150" s="40"/>
      <c r="C150" s="41"/>
      <c r="D150" s="236" t="s">
        <v>214</v>
      </c>
      <c r="E150" s="41"/>
      <c r="F150" s="237" t="s">
        <v>4231</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ht="16.5" customHeight="1">
      <c r="A151" s="39"/>
      <c r="B151" s="40"/>
      <c r="C151" s="222" t="s">
        <v>351</v>
      </c>
      <c r="D151" s="222" t="s">
        <v>208</v>
      </c>
      <c r="E151" s="223" t="s">
        <v>351</v>
      </c>
      <c r="F151" s="224" t="s">
        <v>4233</v>
      </c>
      <c r="G151" s="225" t="s">
        <v>658</v>
      </c>
      <c r="H151" s="226">
        <v>1</v>
      </c>
      <c r="I151" s="227"/>
      <c r="J151" s="228">
        <f>ROUND(I151*H151,2)</f>
        <v>0</v>
      </c>
      <c r="K151" s="229"/>
      <c r="L151" s="45"/>
      <c r="M151" s="230" t="s">
        <v>1</v>
      </c>
      <c r="N151" s="231"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83</v>
      </c>
      <c r="AT151" s="234" t="s">
        <v>208</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83</v>
      </c>
      <c r="BM151" s="234" t="s">
        <v>763</v>
      </c>
    </row>
    <row r="152" s="2" customFormat="1">
      <c r="A152" s="39"/>
      <c r="B152" s="40"/>
      <c r="C152" s="41"/>
      <c r="D152" s="236" t="s">
        <v>214</v>
      </c>
      <c r="E152" s="41"/>
      <c r="F152" s="237" t="s">
        <v>4233</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ht="16.5" customHeight="1">
      <c r="A153" s="39"/>
      <c r="B153" s="40"/>
      <c r="C153" s="222" t="s">
        <v>361</v>
      </c>
      <c r="D153" s="222" t="s">
        <v>208</v>
      </c>
      <c r="E153" s="223" t="s">
        <v>361</v>
      </c>
      <c r="F153" s="224" t="s">
        <v>4234</v>
      </c>
      <c r="G153" s="225" t="s">
        <v>658</v>
      </c>
      <c r="H153" s="226">
        <v>1</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83</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83</v>
      </c>
      <c r="BM153" s="234" t="s">
        <v>774</v>
      </c>
    </row>
    <row r="154" s="2" customFormat="1">
      <c r="A154" s="39"/>
      <c r="B154" s="40"/>
      <c r="C154" s="41"/>
      <c r="D154" s="236" t="s">
        <v>214</v>
      </c>
      <c r="E154" s="41"/>
      <c r="F154" s="237" t="s">
        <v>4234</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ht="16.5" customHeight="1">
      <c r="A155" s="39"/>
      <c r="B155" s="40"/>
      <c r="C155" s="222" t="s">
        <v>371</v>
      </c>
      <c r="D155" s="222" t="s">
        <v>208</v>
      </c>
      <c r="E155" s="223" t="s">
        <v>371</v>
      </c>
      <c r="F155" s="224" t="s">
        <v>4235</v>
      </c>
      <c r="G155" s="225" t="s">
        <v>658</v>
      </c>
      <c r="H155" s="226">
        <v>1</v>
      </c>
      <c r="I155" s="227"/>
      <c r="J155" s="228">
        <f>ROUND(I155*H155,2)</f>
        <v>0</v>
      </c>
      <c r="K155" s="229"/>
      <c r="L155" s="45"/>
      <c r="M155" s="230" t="s">
        <v>1</v>
      </c>
      <c r="N155" s="231"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83</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83</v>
      </c>
      <c r="BM155" s="234" t="s">
        <v>788</v>
      </c>
    </row>
    <row r="156" s="2" customFormat="1">
      <c r="A156" s="39"/>
      <c r="B156" s="40"/>
      <c r="C156" s="41"/>
      <c r="D156" s="236" t="s">
        <v>214</v>
      </c>
      <c r="E156" s="41"/>
      <c r="F156" s="237" t="s">
        <v>4235</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ht="24.15" customHeight="1">
      <c r="A157" s="39"/>
      <c r="B157" s="40"/>
      <c r="C157" s="222" t="s">
        <v>700</v>
      </c>
      <c r="D157" s="222" t="s">
        <v>208</v>
      </c>
      <c r="E157" s="223" t="s">
        <v>700</v>
      </c>
      <c r="F157" s="224" t="s">
        <v>4236</v>
      </c>
      <c r="G157" s="225" t="s">
        <v>658</v>
      </c>
      <c r="H157" s="226">
        <v>1</v>
      </c>
      <c r="I157" s="227"/>
      <c r="J157" s="228">
        <f>ROUND(I157*H157,2)</f>
        <v>0</v>
      </c>
      <c r="K157" s="229"/>
      <c r="L157" s="45"/>
      <c r="M157" s="230" t="s">
        <v>1</v>
      </c>
      <c r="N157" s="231" t="s">
        <v>41</v>
      </c>
      <c r="O157" s="92"/>
      <c r="P157" s="232">
        <f>O157*H157</f>
        <v>0</v>
      </c>
      <c r="Q157" s="232">
        <v>0</v>
      </c>
      <c r="R157" s="232">
        <f>Q157*H157</f>
        <v>0</v>
      </c>
      <c r="S157" s="232">
        <v>0</v>
      </c>
      <c r="T157" s="233">
        <f>S157*H157</f>
        <v>0</v>
      </c>
      <c r="U157" s="39"/>
      <c r="V157" s="39"/>
      <c r="W157" s="39"/>
      <c r="X157" s="39"/>
      <c r="Y157" s="39"/>
      <c r="Z157" s="39"/>
      <c r="AA157" s="39"/>
      <c r="AB157" s="39"/>
      <c r="AC157" s="39"/>
      <c r="AD157" s="39"/>
      <c r="AE157" s="39"/>
      <c r="AR157" s="234" t="s">
        <v>83</v>
      </c>
      <c r="AT157" s="234" t="s">
        <v>208</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83</v>
      </c>
      <c r="BM157" s="234" t="s">
        <v>799</v>
      </c>
    </row>
    <row r="158" s="2" customFormat="1">
      <c r="A158" s="39"/>
      <c r="B158" s="40"/>
      <c r="C158" s="41"/>
      <c r="D158" s="236" t="s">
        <v>214</v>
      </c>
      <c r="E158" s="41"/>
      <c r="F158" s="237" t="s">
        <v>4236</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ht="16.5" customHeight="1">
      <c r="A159" s="39"/>
      <c r="B159" s="40"/>
      <c r="C159" s="222" t="s">
        <v>706</v>
      </c>
      <c r="D159" s="222" t="s">
        <v>208</v>
      </c>
      <c r="E159" s="223" t="s">
        <v>706</v>
      </c>
      <c r="F159" s="224" t="s">
        <v>4237</v>
      </c>
      <c r="G159" s="225" t="s">
        <v>658</v>
      </c>
      <c r="H159" s="226">
        <v>1</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83</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83</v>
      </c>
      <c r="BM159" s="234" t="s">
        <v>828</v>
      </c>
    </row>
    <row r="160" s="2" customFormat="1">
      <c r="A160" s="39"/>
      <c r="B160" s="40"/>
      <c r="C160" s="41"/>
      <c r="D160" s="236" t="s">
        <v>214</v>
      </c>
      <c r="E160" s="41"/>
      <c r="F160" s="237" t="s">
        <v>4237</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ht="16.5" customHeight="1">
      <c r="A161" s="39"/>
      <c r="B161" s="40"/>
      <c r="C161" s="222" t="s">
        <v>712</v>
      </c>
      <c r="D161" s="222" t="s">
        <v>208</v>
      </c>
      <c r="E161" s="223" t="s">
        <v>712</v>
      </c>
      <c r="F161" s="224" t="s">
        <v>4238</v>
      </c>
      <c r="G161" s="225" t="s">
        <v>658</v>
      </c>
      <c r="H161" s="226">
        <v>2</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83</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83</v>
      </c>
      <c r="BM161" s="234" t="s">
        <v>840</v>
      </c>
    </row>
    <row r="162" s="2" customFormat="1">
      <c r="A162" s="39"/>
      <c r="B162" s="40"/>
      <c r="C162" s="41"/>
      <c r="D162" s="236" t="s">
        <v>214</v>
      </c>
      <c r="E162" s="41"/>
      <c r="F162" s="237" t="s">
        <v>4238</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ht="24.15" customHeight="1">
      <c r="A163" s="39"/>
      <c r="B163" s="40"/>
      <c r="C163" s="222" t="s">
        <v>7</v>
      </c>
      <c r="D163" s="222" t="s">
        <v>208</v>
      </c>
      <c r="E163" s="223" t="s">
        <v>7</v>
      </c>
      <c r="F163" s="224" t="s">
        <v>4239</v>
      </c>
      <c r="G163" s="225" t="s">
        <v>658</v>
      </c>
      <c r="H163" s="226">
        <v>1</v>
      </c>
      <c r="I163" s="227"/>
      <c r="J163" s="228">
        <f>ROUND(I163*H163,2)</f>
        <v>0</v>
      </c>
      <c r="K163" s="229"/>
      <c r="L163" s="45"/>
      <c r="M163" s="230" t="s">
        <v>1</v>
      </c>
      <c r="N163" s="231" t="s">
        <v>41</v>
      </c>
      <c r="O163" s="92"/>
      <c r="P163" s="232">
        <f>O163*H163</f>
        <v>0</v>
      </c>
      <c r="Q163" s="232">
        <v>0</v>
      </c>
      <c r="R163" s="232">
        <f>Q163*H163</f>
        <v>0</v>
      </c>
      <c r="S163" s="232">
        <v>0</v>
      </c>
      <c r="T163" s="233">
        <f>S163*H163</f>
        <v>0</v>
      </c>
      <c r="U163" s="39"/>
      <c r="V163" s="39"/>
      <c r="W163" s="39"/>
      <c r="X163" s="39"/>
      <c r="Y163" s="39"/>
      <c r="Z163" s="39"/>
      <c r="AA163" s="39"/>
      <c r="AB163" s="39"/>
      <c r="AC163" s="39"/>
      <c r="AD163" s="39"/>
      <c r="AE163" s="39"/>
      <c r="AR163" s="234" t="s">
        <v>83</v>
      </c>
      <c r="AT163" s="234" t="s">
        <v>208</v>
      </c>
      <c r="AU163" s="234" t="s">
        <v>83</v>
      </c>
      <c r="AY163" s="18" t="s">
        <v>207</v>
      </c>
      <c r="BE163" s="235">
        <f>IF(N163="základní",J163,0)</f>
        <v>0</v>
      </c>
      <c r="BF163" s="235">
        <f>IF(N163="snížená",J163,0)</f>
        <v>0</v>
      </c>
      <c r="BG163" s="235">
        <f>IF(N163="zákl. přenesená",J163,0)</f>
        <v>0</v>
      </c>
      <c r="BH163" s="235">
        <f>IF(N163="sníž. přenesená",J163,0)</f>
        <v>0</v>
      </c>
      <c r="BI163" s="235">
        <f>IF(N163="nulová",J163,0)</f>
        <v>0</v>
      </c>
      <c r="BJ163" s="18" t="s">
        <v>83</v>
      </c>
      <c r="BK163" s="235">
        <f>ROUND(I163*H163,2)</f>
        <v>0</v>
      </c>
      <c r="BL163" s="18" t="s">
        <v>83</v>
      </c>
      <c r="BM163" s="234" t="s">
        <v>852</v>
      </c>
    </row>
    <row r="164" s="2" customFormat="1">
      <c r="A164" s="39"/>
      <c r="B164" s="40"/>
      <c r="C164" s="41"/>
      <c r="D164" s="236" t="s">
        <v>214</v>
      </c>
      <c r="E164" s="41"/>
      <c r="F164" s="237" t="s">
        <v>4239</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214</v>
      </c>
      <c r="AU164" s="18" t="s">
        <v>83</v>
      </c>
    </row>
    <row r="165" s="2" customFormat="1" ht="21.75" customHeight="1">
      <c r="A165" s="39"/>
      <c r="B165" s="40"/>
      <c r="C165" s="222" t="s">
        <v>720</v>
      </c>
      <c r="D165" s="222" t="s">
        <v>208</v>
      </c>
      <c r="E165" s="223" t="s">
        <v>720</v>
      </c>
      <c r="F165" s="224" t="s">
        <v>4240</v>
      </c>
      <c r="G165" s="225" t="s">
        <v>658</v>
      </c>
      <c r="H165" s="226">
        <v>1</v>
      </c>
      <c r="I165" s="227"/>
      <c r="J165" s="228">
        <f>ROUND(I165*H165,2)</f>
        <v>0</v>
      </c>
      <c r="K165" s="229"/>
      <c r="L165" s="45"/>
      <c r="M165" s="230" t="s">
        <v>1</v>
      </c>
      <c r="N165" s="231"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83</v>
      </c>
      <c r="AT165" s="234" t="s">
        <v>208</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83</v>
      </c>
      <c r="BM165" s="234" t="s">
        <v>866</v>
      </c>
    </row>
    <row r="166" s="2" customFormat="1">
      <c r="A166" s="39"/>
      <c r="B166" s="40"/>
      <c r="C166" s="41"/>
      <c r="D166" s="236" t="s">
        <v>214</v>
      </c>
      <c r="E166" s="41"/>
      <c r="F166" s="237" t="s">
        <v>4240</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16.5" customHeight="1">
      <c r="A167" s="39"/>
      <c r="B167" s="40"/>
      <c r="C167" s="222" t="s">
        <v>726</v>
      </c>
      <c r="D167" s="222" t="s">
        <v>208</v>
      </c>
      <c r="E167" s="223" t="s">
        <v>726</v>
      </c>
      <c r="F167" s="224" t="s">
        <v>4241</v>
      </c>
      <c r="G167" s="225" t="s">
        <v>658</v>
      </c>
      <c r="H167" s="226">
        <v>1</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83</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83</v>
      </c>
      <c r="BM167" s="234" t="s">
        <v>879</v>
      </c>
    </row>
    <row r="168" s="2" customFormat="1">
      <c r="A168" s="39"/>
      <c r="B168" s="40"/>
      <c r="C168" s="41"/>
      <c r="D168" s="236" t="s">
        <v>214</v>
      </c>
      <c r="E168" s="41"/>
      <c r="F168" s="237" t="s">
        <v>4241</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ht="16.5" customHeight="1">
      <c r="A169" s="39"/>
      <c r="B169" s="40"/>
      <c r="C169" s="222" t="s">
        <v>731</v>
      </c>
      <c r="D169" s="222" t="s">
        <v>208</v>
      </c>
      <c r="E169" s="223" t="s">
        <v>731</v>
      </c>
      <c r="F169" s="224" t="s">
        <v>4242</v>
      </c>
      <c r="G169" s="225" t="s">
        <v>658</v>
      </c>
      <c r="H169" s="226">
        <v>1</v>
      </c>
      <c r="I169" s="227"/>
      <c r="J169" s="228">
        <f>ROUND(I169*H169,2)</f>
        <v>0</v>
      </c>
      <c r="K169" s="229"/>
      <c r="L169" s="45"/>
      <c r="M169" s="230" t="s">
        <v>1</v>
      </c>
      <c r="N169" s="231"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83</v>
      </c>
      <c r="AT169" s="234" t="s">
        <v>208</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83</v>
      </c>
      <c r="BM169" s="234" t="s">
        <v>910</v>
      </c>
    </row>
    <row r="170" s="2" customFormat="1">
      <c r="A170" s="39"/>
      <c r="B170" s="40"/>
      <c r="C170" s="41"/>
      <c r="D170" s="236" t="s">
        <v>214</v>
      </c>
      <c r="E170" s="41"/>
      <c r="F170" s="237" t="s">
        <v>4242</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ht="16.5" customHeight="1">
      <c r="A171" s="39"/>
      <c r="B171" s="40"/>
      <c r="C171" s="222" t="s">
        <v>737</v>
      </c>
      <c r="D171" s="222" t="s">
        <v>208</v>
      </c>
      <c r="E171" s="223" t="s">
        <v>737</v>
      </c>
      <c r="F171" s="224" t="s">
        <v>3466</v>
      </c>
      <c r="G171" s="225" t="s">
        <v>658</v>
      </c>
      <c r="H171" s="226">
        <v>1</v>
      </c>
      <c r="I171" s="227"/>
      <c r="J171" s="228">
        <f>ROUND(I171*H171,2)</f>
        <v>0</v>
      </c>
      <c r="K171" s="229"/>
      <c r="L171" s="45"/>
      <c r="M171" s="230" t="s">
        <v>1</v>
      </c>
      <c r="N171" s="231"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83</v>
      </c>
      <c r="AT171" s="234" t="s">
        <v>208</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83</v>
      </c>
      <c r="BM171" s="234" t="s">
        <v>923</v>
      </c>
    </row>
    <row r="172" s="2" customFormat="1">
      <c r="A172" s="39"/>
      <c r="B172" s="40"/>
      <c r="C172" s="41"/>
      <c r="D172" s="236" t="s">
        <v>214</v>
      </c>
      <c r="E172" s="41"/>
      <c r="F172" s="237" t="s">
        <v>3466</v>
      </c>
      <c r="G172" s="41"/>
      <c r="H172" s="41"/>
      <c r="I172" s="238"/>
      <c r="J172" s="41"/>
      <c r="K172" s="41"/>
      <c r="L172" s="45"/>
      <c r="M172" s="286"/>
      <c r="N172" s="287"/>
      <c r="O172" s="288"/>
      <c r="P172" s="288"/>
      <c r="Q172" s="288"/>
      <c r="R172" s="288"/>
      <c r="S172" s="288"/>
      <c r="T172" s="289"/>
      <c r="U172" s="39"/>
      <c r="V172" s="39"/>
      <c r="W172" s="39"/>
      <c r="X172" s="39"/>
      <c r="Y172" s="39"/>
      <c r="Z172" s="39"/>
      <c r="AA172" s="39"/>
      <c r="AB172" s="39"/>
      <c r="AC172" s="39"/>
      <c r="AD172" s="39"/>
      <c r="AE172" s="39"/>
      <c r="AT172" s="18" t="s">
        <v>214</v>
      </c>
      <c r="AU172" s="18" t="s">
        <v>83</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LLduiGem6kiRTHd16JvIWjdXxzOFVIjC9XP1yMnsUUfwHUqNfL8lNcnjQXt606YDLvpSOkWIagmIbNZe8bC5Nw==" hashValue="M76Hq48DyAulIAl+1TV2nsfbIqNdRJlZBrrZBWX6UI7nVsmyk6UQv91T7WPabgHeXykTJr3st49UVTM99AXXcg==" algorithmName="SHA-512" password="CC35"/>
  <autoFilter ref="C120:K172"/>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4243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4244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ROUND((SUM(BE133:BE353)),  2)</f>
        <v>0</v>
      </c>
      <c r="G35" s="39"/>
      <c r="H35" s="39"/>
      <c r="I35" s="166">
        <v>0.20999999999999999</v>
      </c>
      <c r="J35" s="165">
        <f>ROUND(((SUM(BE133:BE353))*I35),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ROUND((SUM(BF133:BF353)),  2)</f>
        <v>0</v>
      </c>
      <c r="G36" s="39"/>
      <c r="H36" s="39"/>
      <c r="I36" s="166">
        <v>0.12</v>
      </c>
      <c r="J36" s="165">
        <f>ROUND(((SUM(BF133:BF353))*I36),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ROUND((SUM(BG133:BG353)),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ROUND((SUM(BH133:BH353)),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ROUND((SUM(BI133:BI353)),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4243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03-01 - Architektonicko-stavební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189</v>
      </c>
      <c r="E99" s="193"/>
      <c r="F99" s="193"/>
      <c r="G99" s="193"/>
      <c r="H99" s="193"/>
      <c r="I99" s="193"/>
      <c r="J99" s="194">
        <f>J134</f>
        <v>0</v>
      </c>
      <c r="K99" s="191"/>
      <c r="L99" s="195"/>
      <c r="S99" s="9"/>
      <c r="T99" s="9"/>
      <c r="U99" s="9"/>
      <c r="V99" s="9"/>
      <c r="W99" s="9"/>
      <c r="X99" s="9"/>
      <c r="Y99" s="9"/>
      <c r="Z99" s="9"/>
      <c r="AA99" s="9"/>
      <c r="AB99" s="9"/>
      <c r="AC99" s="9"/>
      <c r="AD99" s="9"/>
      <c r="AE99" s="9"/>
    </row>
    <row r="100" s="9" customFormat="1" ht="24.96" customHeight="1">
      <c r="A100" s="9"/>
      <c r="B100" s="190"/>
      <c r="C100" s="191"/>
      <c r="D100" s="192" t="s">
        <v>190</v>
      </c>
      <c r="E100" s="193"/>
      <c r="F100" s="193"/>
      <c r="G100" s="193"/>
      <c r="H100" s="193"/>
      <c r="I100" s="193"/>
      <c r="J100" s="194">
        <f>J142</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191</v>
      </c>
      <c r="E101" s="193"/>
      <c r="F101" s="193"/>
      <c r="G101" s="193"/>
      <c r="H101" s="193"/>
      <c r="I101" s="193"/>
      <c r="J101" s="194">
        <f>J160</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4245</v>
      </c>
      <c r="E102" s="193"/>
      <c r="F102" s="193"/>
      <c r="G102" s="193"/>
      <c r="H102" s="193"/>
      <c r="I102" s="193"/>
      <c r="J102" s="194">
        <f>J174</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523</v>
      </c>
      <c r="E103" s="193"/>
      <c r="F103" s="193"/>
      <c r="G103" s="193"/>
      <c r="H103" s="193"/>
      <c r="I103" s="193"/>
      <c r="J103" s="194">
        <f>J187</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192</v>
      </c>
      <c r="E104" s="193"/>
      <c r="F104" s="193"/>
      <c r="G104" s="193"/>
      <c r="H104" s="193"/>
      <c r="I104" s="193"/>
      <c r="J104" s="194">
        <f>J241</f>
        <v>0</v>
      </c>
      <c r="K104" s="191"/>
      <c r="L104" s="195"/>
      <c r="S104" s="9"/>
      <c r="T104" s="9"/>
      <c r="U104" s="9"/>
      <c r="V104" s="9"/>
      <c r="W104" s="9"/>
      <c r="X104" s="9"/>
      <c r="Y104" s="9"/>
      <c r="Z104" s="9"/>
      <c r="AA104" s="9"/>
      <c r="AB104" s="9"/>
      <c r="AC104" s="9"/>
      <c r="AD104" s="9"/>
      <c r="AE104" s="9"/>
    </row>
    <row r="105" s="9" customFormat="1" ht="24.96" customHeight="1">
      <c r="A105" s="9"/>
      <c r="B105" s="190"/>
      <c r="C105" s="191"/>
      <c r="D105" s="192" t="s">
        <v>526</v>
      </c>
      <c r="E105" s="193"/>
      <c r="F105" s="193"/>
      <c r="G105" s="193"/>
      <c r="H105" s="193"/>
      <c r="I105" s="193"/>
      <c r="J105" s="194">
        <f>J245</f>
        <v>0</v>
      </c>
      <c r="K105" s="191"/>
      <c r="L105" s="195"/>
      <c r="S105" s="9"/>
      <c r="T105" s="9"/>
      <c r="U105" s="9"/>
      <c r="V105" s="9"/>
      <c r="W105" s="9"/>
      <c r="X105" s="9"/>
      <c r="Y105" s="9"/>
      <c r="Z105" s="9"/>
      <c r="AA105" s="9"/>
      <c r="AB105" s="9"/>
      <c r="AC105" s="9"/>
      <c r="AD105" s="9"/>
      <c r="AE105" s="9"/>
    </row>
    <row r="106" s="9" customFormat="1" ht="24.96" customHeight="1">
      <c r="A106" s="9"/>
      <c r="B106" s="190"/>
      <c r="C106" s="191"/>
      <c r="D106" s="192" t="s">
        <v>527</v>
      </c>
      <c r="E106" s="193"/>
      <c r="F106" s="193"/>
      <c r="G106" s="193"/>
      <c r="H106" s="193"/>
      <c r="I106" s="193"/>
      <c r="J106" s="194">
        <f>J257</f>
        <v>0</v>
      </c>
      <c r="K106" s="191"/>
      <c r="L106" s="195"/>
      <c r="S106" s="9"/>
      <c r="T106" s="9"/>
      <c r="U106" s="9"/>
      <c r="V106" s="9"/>
      <c r="W106" s="9"/>
      <c r="X106" s="9"/>
      <c r="Y106" s="9"/>
      <c r="Z106" s="9"/>
      <c r="AA106" s="9"/>
      <c r="AB106" s="9"/>
      <c r="AC106" s="9"/>
      <c r="AD106" s="9"/>
      <c r="AE106" s="9"/>
    </row>
    <row r="107" s="9" customFormat="1" ht="24.96" customHeight="1">
      <c r="A107" s="9"/>
      <c r="B107" s="190"/>
      <c r="C107" s="191"/>
      <c r="D107" s="192" t="s">
        <v>531</v>
      </c>
      <c r="E107" s="193"/>
      <c r="F107" s="193"/>
      <c r="G107" s="193"/>
      <c r="H107" s="193"/>
      <c r="I107" s="193"/>
      <c r="J107" s="194">
        <f>J280</f>
        <v>0</v>
      </c>
      <c r="K107" s="191"/>
      <c r="L107" s="195"/>
      <c r="S107" s="9"/>
      <c r="T107" s="9"/>
      <c r="U107" s="9"/>
      <c r="V107" s="9"/>
      <c r="W107" s="9"/>
      <c r="X107" s="9"/>
      <c r="Y107" s="9"/>
      <c r="Z107" s="9"/>
      <c r="AA107" s="9"/>
      <c r="AB107" s="9"/>
      <c r="AC107" s="9"/>
      <c r="AD107" s="9"/>
      <c r="AE107" s="9"/>
    </row>
    <row r="108" s="9" customFormat="1" ht="24.96" customHeight="1">
      <c r="A108" s="9"/>
      <c r="B108" s="190"/>
      <c r="C108" s="191"/>
      <c r="D108" s="192" t="s">
        <v>533</v>
      </c>
      <c r="E108" s="193"/>
      <c r="F108" s="193"/>
      <c r="G108" s="193"/>
      <c r="H108" s="193"/>
      <c r="I108" s="193"/>
      <c r="J108" s="194">
        <f>J303</f>
        <v>0</v>
      </c>
      <c r="K108" s="191"/>
      <c r="L108" s="195"/>
      <c r="S108" s="9"/>
      <c r="T108" s="9"/>
      <c r="U108" s="9"/>
      <c r="V108" s="9"/>
      <c r="W108" s="9"/>
      <c r="X108" s="9"/>
      <c r="Y108" s="9"/>
      <c r="Z108" s="9"/>
      <c r="AA108" s="9"/>
      <c r="AB108" s="9"/>
      <c r="AC108" s="9"/>
      <c r="AD108" s="9"/>
      <c r="AE108" s="9"/>
    </row>
    <row r="109" s="9" customFormat="1" ht="24.96" customHeight="1">
      <c r="A109" s="9"/>
      <c r="B109" s="190"/>
      <c r="C109" s="191"/>
      <c r="D109" s="192" t="s">
        <v>4246</v>
      </c>
      <c r="E109" s="193"/>
      <c r="F109" s="193"/>
      <c r="G109" s="193"/>
      <c r="H109" s="193"/>
      <c r="I109" s="193"/>
      <c r="J109" s="194">
        <f>J330</f>
        <v>0</v>
      </c>
      <c r="K109" s="191"/>
      <c r="L109" s="195"/>
      <c r="S109" s="9"/>
      <c r="T109" s="9"/>
      <c r="U109" s="9"/>
      <c r="V109" s="9"/>
      <c r="W109" s="9"/>
      <c r="X109" s="9"/>
      <c r="Y109" s="9"/>
      <c r="Z109" s="9"/>
      <c r="AA109" s="9"/>
      <c r="AB109" s="9"/>
      <c r="AC109" s="9"/>
      <c r="AD109" s="9"/>
      <c r="AE109" s="9"/>
    </row>
    <row r="110" s="9" customFormat="1" ht="24.96" customHeight="1">
      <c r="A110" s="9"/>
      <c r="B110" s="190"/>
      <c r="C110" s="191"/>
      <c r="D110" s="192" t="s">
        <v>2128</v>
      </c>
      <c r="E110" s="193"/>
      <c r="F110" s="193"/>
      <c r="G110" s="193"/>
      <c r="H110" s="193"/>
      <c r="I110" s="193"/>
      <c r="J110" s="194">
        <f>J337</f>
        <v>0</v>
      </c>
      <c r="K110" s="191"/>
      <c r="L110" s="195"/>
      <c r="S110" s="9"/>
      <c r="T110" s="9"/>
      <c r="U110" s="9"/>
      <c r="V110" s="9"/>
      <c r="W110" s="9"/>
      <c r="X110" s="9"/>
      <c r="Y110" s="9"/>
      <c r="Z110" s="9"/>
      <c r="AA110" s="9"/>
      <c r="AB110" s="9"/>
      <c r="AC110" s="9"/>
      <c r="AD110" s="9"/>
      <c r="AE110" s="9"/>
    </row>
    <row r="111" s="9" customFormat="1" ht="24.96" customHeight="1">
      <c r="A111" s="9"/>
      <c r="B111" s="190"/>
      <c r="C111" s="191"/>
      <c r="D111" s="192" t="s">
        <v>4247</v>
      </c>
      <c r="E111" s="193"/>
      <c r="F111" s="193"/>
      <c r="G111" s="193"/>
      <c r="H111" s="193"/>
      <c r="I111" s="193"/>
      <c r="J111" s="194">
        <f>J341</f>
        <v>0</v>
      </c>
      <c r="K111" s="191"/>
      <c r="L111" s="195"/>
      <c r="S111" s="9"/>
      <c r="T111" s="9"/>
      <c r="U111" s="9"/>
      <c r="V111" s="9"/>
      <c r="W111" s="9"/>
      <c r="X111" s="9"/>
      <c r="Y111" s="9"/>
      <c r="Z111" s="9"/>
      <c r="AA111" s="9"/>
      <c r="AB111" s="9"/>
      <c r="AC111" s="9"/>
      <c r="AD111" s="9"/>
      <c r="AE111" s="9"/>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193</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6.25" customHeight="1">
      <c r="A121" s="39"/>
      <c r="B121" s="40"/>
      <c r="C121" s="41"/>
      <c r="D121" s="41"/>
      <c r="E121" s="185" t="str">
        <f>E7</f>
        <v>Konverze Vodárenské věže - výstavba větrné elektrárny Bohumín - Pudlov</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180</v>
      </c>
      <c r="D122" s="23"/>
      <c r="E122" s="23"/>
      <c r="F122" s="23"/>
      <c r="G122" s="23"/>
      <c r="H122" s="23"/>
      <c r="I122" s="23"/>
      <c r="J122" s="23"/>
      <c r="K122" s="23"/>
      <c r="L122" s="21"/>
    </row>
    <row r="123" s="2" customFormat="1" ht="16.5" customHeight="1">
      <c r="A123" s="39"/>
      <c r="B123" s="40"/>
      <c r="C123" s="41"/>
      <c r="D123" s="41"/>
      <c r="E123" s="185" t="s">
        <v>4243</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182</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03-01 - Architektonicko-stavební řešení</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 xml:space="preserve"> </v>
      </c>
      <c r="G127" s="41"/>
      <c r="H127" s="41"/>
      <c r="I127" s="33" t="s">
        <v>22</v>
      </c>
      <c r="J127" s="80" t="str">
        <f>IF(J14="","",J14)</f>
        <v>19. 3. 2025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5.15" customHeight="1">
      <c r="A129" s="39"/>
      <c r="B129" s="40"/>
      <c r="C129" s="33" t="s">
        <v>24</v>
      </c>
      <c r="D129" s="41"/>
      <c r="E129" s="41"/>
      <c r="F129" s="28" t="str">
        <f>E17</f>
        <v>Ing. Vladimír Cigánek</v>
      </c>
      <c r="G129" s="41"/>
      <c r="H129" s="41"/>
      <c r="I129" s="33" t="s">
        <v>30</v>
      </c>
      <c r="J129" s="37" t="str">
        <f>E23</f>
        <v>PPS Kania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28</v>
      </c>
      <c r="D130" s="41"/>
      <c r="E130" s="41"/>
      <c r="F130" s="28" t="str">
        <f>IF(E20="","",E20)</f>
        <v>Vyplň údaj</v>
      </c>
      <c r="G130" s="41"/>
      <c r="H130" s="41"/>
      <c r="I130" s="33" t="s">
        <v>33</v>
      </c>
      <c r="J130" s="37" t="str">
        <f>E26</f>
        <v>kolektiv autorů</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0" customFormat="1" ht="29.28" customHeight="1">
      <c r="A132" s="196"/>
      <c r="B132" s="197"/>
      <c r="C132" s="198" t="s">
        <v>194</v>
      </c>
      <c r="D132" s="199" t="s">
        <v>61</v>
      </c>
      <c r="E132" s="199" t="s">
        <v>57</v>
      </c>
      <c r="F132" s="199" t="s">
        <v>58</v>
      </c>
      <c r="G132" s="199" t="s">
        <v>195</v>
      </c>
      <c r="H132" s="199" t="s">
        <v>196</v>
      </c>
      <c r="I132" s="199" t="s">
        <v>197</v>
      </c>
      <c r="J132" s="200" t="s">
        <v>186</v>
      </c>
      <c r="K132" s="201" t="s">
        <v>198</v>
      </c>
      <c r="L132" s="202"/>
      <c r="M132" s="101" t="s">
        <v>1</v>
      </c>
      <c r="N132" s="102" t="s">
        <v>40</v>
      </c>
      <c r="O132" s="102" t="s">
        <v>199</v>
      </c>
      <c r="P132" s="102" t="s">
        <v>200</v>
      </c>
      <c r="Q132" s="102" t="s">
        <v>201</v>
      </c>
      <c r="R132" s="102" t="s">
        <v>202</v>
      </c>
      <c r="S132" s="102" t="s">
        <v>203</v>
      </c>
      <c r="T132" s="103" t="s">
        <v>204</v>
      </c>
      <c r="U132" s="196"/>
      <c r="V132" s="196"/>
      <c r="W132" s="196"/>
      <c r="X132" s="196"/>
      <c r="Y132" s="196"/>
      <c r="Z132" s="196"/>
      <c r="AA132" s="196"/>
      <c r="AB132" s="196"/>
      <c r="AC132" s="196"/>
      <c r="AD132" s="196"/>
      <c r="AE132" s="196"/>
    </row>
    <row r="133" s="2" customFormat="1" ht="22.8" customHeight="1">
      <c r="A133" s="39"/>
      <c r="B133" s="40"/>
      <c r="C133" s="108" t="s">
        <v>205</v>
      </c>
      <c r="D133" s="41"/>
      <c r="E133" s="41"/>
      <c r="F133" s="41"/>
      <c r="G133" s="41"/>
      <c r="H133" s="41"/>
      <c r="I133" s="41"/>
      <c r="J133" s="203">
        <f>BK133</f>
        <v>0</v>
      </c>
      <c r="K133" s="41"/>
      <c r="L133" s="45"/>
      <c r="M133" s="104"/>
      <c r="N133" s="204"/>
      <c r="O133" s="105"/>
      <c r="P133" s="205">
        <f>P134+P142+P160+P174+P187+P241+P245+P257+P280+P303+P330+P337+P341</f>
        <v>0</v>
      </c>
      <c r="Q133" s="105"/>
      <c r="R133" s="205">
        <f>R134+R142+R160+R174+R187+R241+R245+R257+R280+R303+R330+R337+R341</f>
        <v>65.132763099999991</v>
      </c>
      <c r="S133" s="105"/>
      <c r="T133" s="206">
        <f>T134+T142+T160+T174+T187+T241+T245+T257+T280+T303+T330+T337+T341</f>
        <v>0.25</v>
      </c>
      <c r="U133" s="39"/>
      <c r="V133" s="39"/>
      <c r="W133" s="39"/>
      <c r="X133" s="39"/>
      <c r="Y133" s="39"/>
      <c r="Z133" s="39"/>
      <c r="AA133" s="39"/>
      <c r="AB133" s="39"/>
      <c r="AC133" s="39"/>
      <c r="AD133" s="39"/>
      <c r="AE133" s="39"/>
      <c r="AT133" s="18" t="s">
        <v>75</v>
      </c>
      <c r="AU133" s="18" t="s">
        <v>188</v>
      </c>
      <c r="BK133" s="207">
        <f>BK134+BK142+BK160+BK174+BK187+BK241+BK245+BK257+BK280+BK303+BK330+BK337+BK341</f>
        <v>0</v>
      </c>
    </row>
    <row r="134" s="11" customFormat="1" ht="25.92" customHeight="1">
      <c r="A134" s="11"/>
      <c r="B134" s="208"/>
      <c r="C134" s="209"/>
      <c r="D134" s="210" t="s">
        <v>75</v>
      </c>
      <c r="E134" s="211" t="s">
        <v>85</v>
      </c>
      <c r="F134" s="211" t="s">
        <v>206</v>
      </c>
      <c r="G134" s="209"/>
      <c r="H134" s="209"/>
      <c r="I134" s="212"/>
      <c r="J134" s="213">
        <f>BK134</f>
        <v>0</v>
      </c>
      <c r="K134" s="209"/>
      <c r="L134" s="214"/>
      <c r="M134" s="215"/>
      <c r="N134" s="216"/>
      <c r="O134" s="216"/>
      <c r="P134" s="217">
        <f>SUM(P135:P141)</f>
        <v>0</v>
      </c>
      <c r="Q134" s="216"/>
      <c r="R134" s="217">
        <f>SUM(R135:R141)</f>
        <v>29.466359999999998</v>
      </c>
      <c r="S134" s="216"/>
      <c r="T134" s="218">
        <f>SUM(T135:T141)</f>
        <v>0</v>
      </c>
      <c r="U134" s="11"/>
      <c r="V134" s="11"/>
      <c r="W134" s="11"/>
      <c r="X134" s="11"/>
      <c r="Y134" s="11"/>
      <c r="Z134" s="11"/>
      <c r="AA134" s="11"/>
      <c r="AB134" s="11"/>
      <c r="AC134" s="11"/>
      <c r="AD134" s="11"/>
      <c r="AE134" s="11"/>
      <c r="AR134" s="219" t="s">
        <v>83</v>
      </c>
      <c r="AT134" s="220" t="s">
        <v>75</v>
      </c>
      <c r="AU134" s="220" t="s">
        <v>76</v>
      </c>
      <c r="AY134" s="219" t="s">
        <v>207</v>
      </c>
      <c r="BK134" s="221">
        <f>SUM(BK135:BK141)</f>
        <v>0</v>
      </c>
    </row>
    <row r="135" s="2" customFormat="1" ht="24.15" customHeight="1">
      <c r="A135" s="39"/>
      <c r="B135" s="40"/>
      <c r="C135" s="222" t="s">
        <v>83</v>
      </c>
      <c r="D135" s="222" t="s">
        <v>208</v>
      </c>
      <c r="E135" s="223" t="s">
        <v>4248</v>
      </c>
      <c r="F135" s="224" t="s">
        <v>4249</v>
      </c>
      <c r="G135" s="225" t="s">
        <v>211</v>
      </c>
      <c r="H135" s="226">
        <v>14.882</v>
      </c>
      <c r="I135" s="227"/>
      <c r="J135" s="228">
        <f>ROUND(I135*H135,2)</f>
        <v>0</v>
      </c>
      <c r="K135" s="229"/>
      <c r="L135" s="45"/>
      <c r="M135" s="230" t="s">
        <v>1</v>
      </c>
      <c r="N135" s="231" t="s">
        <v>41</v>
      </c>
      <c r="O135" s="92"/>
      <c r="P135" s="232">
        <f>O135*H135</f>
        <v>0</v>
      </c>
      <c r="Q135" s="232">
        <v>1.98</v>
      </c>
      <c r="R135" s="232">
        <f>Q135*H135</f>
        <v>29.466359999999998</v>
      </c>
      <c r="S135" s="232">
        <v>0</v>
      </c>
      <c r="T135" s="233">
        <f>S135*H135</f>
        <v>0</v>
      </c>
      <c r="U135" s="39"/>
      <c r="V135" s="39"/>
      <c r="W135" s="39"/>
      <c r="X135" s="39"/>
      <c r="Y135" s="39"/>
      <c r="Z135" s="39"/>
      <c r="AA135" s="39"/>
      <c r="AB135" s="39"/>
      <c r="AC135" s="39"/>
      <c r="AD135" s="39"/>
      <c r="AE135" s="39"/>
      <c r="AR135" s="234" t="s">
        <v>212</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212</v>
      </c>
      <c r="BM135" s="234" t="s">
        <v>4250</v>
      </c>
    </row>
    <row r="136" s="2" customFormat="1">
      <c r="A136" s="39"/>
      <c r="B136" s="40"/>
      <c r="C136" s="41"/>
      <c r="D136" s="236" t="s">
        <v>214</v>
      </c>
      <c r="E136" s="41"/>
      <c r="F136" s="237" t="s">
        <v>4251</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c r="A137" s="39"/>
      <c r="B137" s="40"/>
      <c r="C137" s="41"/>
      <c r="D137" s="241" t="s">
        <v>216</v>
      </c>
      <c r="E137" s="41"/>
      <c r="F137" s="242" t="s">
        <v>4252</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216</v>
      </c>
      <c r="AU137" s="18" t="s">
        <v>83</v>
      </c>
    </row>
    <row r="138" s="12" customFormat="1">
      <c r="A138" s="12"/>
      <c r="B138" s="243"/>
      <c r="C138" s="244"/>
      <c r="D138" s="236" t="s">
        <v>218</v>
      </c>
      <c r="E138" s="245" t="s">
        <v>1</v>
      </c>
      <c r="F138" s="246" t="s">
        <v>4253</v>
      </c>
      <c r="G138" s="244"/>
      <c r="H138" s="245" t="s">
        <v>1</v>
      </c>
      <c r="I138" s="247"/>
      <c r="J138" s="244"/>
      <c r="K138" s="244"/>
      <c r="L138" s="248"/>
      <c r="M138" s="249"/>
      <c r="N138" s="250"/>
      <c r="O138" s="250"/>
      <c r="P138" s="250"/>
      <c r="Q138" s="250"/>
      <c r="R138" s="250"/>
      <c r="S138" s="250"/>
      <c r="T138" s="251"/>
      <c r="U138" s="12"/>
      <c r="V138" s="12"/>
      <c r="W138" s="12"/>
      <c r="X138" s="12"/>
      <c r="Y138" s="12"/>
      <c r="Z138" s="12"/>
      <c r="AA138" s="12"/>
      <c r="AB138" s="12"/>
      <c r="AC138" s="12"/>
      <c r="AD138" s="12"/>
      <c r="AE138" s="12"/>
      <c r="AT138" s="252" t="s">
        <v>218</v>
      </c>
      <c r="AU138" s="252" t="s">
        <v>83</v>
      </c>
      <c r="AV138" s="12" t="s">
        <v>83</v>
      </c>
      <c r="AW138" s="12" t="s">
        <v>32</v>
      </c>
      <c r="AX138" s="12" t="s">
        <v>76</v>
      </c>
      <c r="AY138" s="252" t="s">
        <v>207</v>
      </c>
    </row>
    <row r="139" s="13" customFormat="1">
      <c r="A139" s="13"/>
      <c r="B139" s="253"/>
      <c r="C139" s="254"/>
      <c r="D139" s="236" t="s">
        <v>218</v>
      </c>
      <c r="E139" s="255" t="s">
        <v>1</v>
      </c>
      <c r="F139" s="256" t="s">
        <v>4254</v>
      </c>
      <c r="G139" s="254"/>
      <c r="H139" s="257">
        <v>11.858000000000001</v>
      </c>
      <c r="I139" s="258"/>
      <c r="J139" s="254"/>
      <c r="K139" s="254"/>
      <c r="L139" s="259"/>
      <c r="M139" s="260"/>
      <c r="N139" s="261"/>
      <c r="O139" s="261"/>
      <c r="P139" s="261"/>
      <c r="Q139" s="261"/>
      <c r="R139" s="261"/>
      <c r="S139" s="261"/>
      <c r="T139" s="262"/>
      <c r="U139" s="13"/>
      <c r="V139" s="13"/>
      <c r="W139" s="13"/>
      <c r="X139" s="13"/>
      <c r="Y139" s="13"/>
      <c r="Z139" s="13"/>
      <c r="AA139" s="13"/>
      <c r="AB139" s="13"/>
      <c r="AC139" s="13"/>
      <c r="AD139" s="13"/>
      <c r="AE139" s="13"/>
      <c r="AT139" s="263" t="s">
        <v>218</v>
      </c>
      <c r="AU139" s="263" t="s">
        <v>83</v>
      </c>
      <c r="AV139" s="13" t="s">
        <v>85</v>
      </c>
      <c r="AW139" s="13" t="s">
        <v>32</v>
      </c>
      <c r="AX139" s="13" t="s">
        <v>76</v>
      </c>
      <c r="AY139" s="263" t="s">
        <v>207</v>
      </c>
    </row>
    <row r="140" s="13" customFormat="1">
      <c r="A140" s="13"/>
      <c r="B140" s="253"/>
      <c r="C140" s="254"/>
      <c r="D140" s="236" t="s">
        <v>218</v>
      </c>
      <c r="E140" s="255" t="s">
        <v>1</v>
      </c>
      <c r="F140" s="256" t="s">
        <v>4255</v>
      </c>
      <c r="G140" s="254"/>
      <c r="H140" s="257">
        <v>3.024</v>
      </c>
      <c r="I140" s="258"/>
      <c r="J140" s="254"/>
      <c r="K140" s="254"/>
      <c r="L140" s="259"/>
      <c r="M140" s="260"/>
      <c r="N140" s="261"/>
      <c r="O140" s="261"/>
      <c r="P140" s="261"/>
      <c r="Q140" s="261"/>
      <c r="R140" s="261"/>
      <c r="S140" s="261"/>
      <c r="T140" s="262"/>
      <c r="U140" s="13"/>
      <c r="V140" s="13"/>
      <c r="W140" s="13"/>
      <c r="X140" s="13"/>
      <c r="Y140" s="13"/>
      <c r="Z140" s="13"/>
      <c r="AA140" s="13"/>
      <c r="AB140" s="13"/>
      <c r="AC140" s="13"/>
      <c r="AD140" s="13"/>
      <c r="AE140" s="13"/>
      <c r="AT140" s="263" t="s">
        <v>218</v>
      </c>
      <c r="AU140" s="263" t="s">
        <v>83</v>
      </c>
      <c r="AV140" s="13" t="s">
        <v>85</v>
      </c>
      <c r="AW140" s="13" t="s">
        <v>32</v>
      </c>
      <c r="AX140" s="13" t="s">
        <v>76</v>
      </c>
      <c r="AY140" s="263" t="s">
        <v>207</v>
      </c>
    </row>
    <row r="141" s="14" customFormat="1">
      <c r="A141" s="14"/>
      <c r="B141" s="264"/>
      <c r="C141" s="265"/>
      <c r="D141" s="236" t="s">
        <v>218</v>
      </c>
      <c r="E141" s="266" t="s">
        <v>1</v>
      </c>
      <c r="F141" s="267" t="s">
        <v>222</v>
      </c>
      <c r="G141" s="265"/>
      <c r="H141" s="268">
        <v>14.882</v>
      </c>
      <c r="I141" s="269"/>
      <c r="J141" s="265"/>
      <c r="K141" s="265"/>
      <c r="L141" s="270"/>
      <c r="M141" s="271"/>
      <c r="N141" s="272"/>
      <c r="O141" s="272"/>
      <c r="P141" s="272"/>
      <c r="Q141" s="272"/>
      <c r="R141" s="272"/>
      <c r="S141" s="272"/>
      <c r="T141" s="273"/>
      <c r="U141" s="14"/>
      <c r="V141" s="14"/>
      <c r="W141" s="14"/>
      <c r="X141" s="14"/>
      <c r="Y141" s="14"/>
      <c r="Z141" s="14"/>
      <c r="AA141" s="14"/>
      <c r="AB141" s="14"/>
      <c r="AC141" s="14"/>
      <c r="AD141" s="14"/>
      <c r="AE141" s="14"/>
      <c r="AT141" s="274" t="s">
        <v>218</v>
      </c>
      <c r="AU141" s="274" t="s">
        <v>83</v>
      </c>
      <c r="AV141" s="14" t="s">
        <v>212</v>
      </c>
      <c r="AW141" s="14" t="s">
        <v>32</v>
      </c>
      <c r="AX141" s="14" t="s">
        <v>83</v>
      </c>
      <c r="AY141" s="274" t="s">
        <v>207</v>
      </c>
    </row>
    <row r="142" s="11" customFormat="1" ht="25.92" customHeight="1">
      <c r="A142" s="11"/>
      <c r="B142" s="208"/>
      <c r="C142" s="209"/>
      <c r="D142" s="210" t="s">
        <v>75</v>
      </c>
      <c r="E142" s="211" t="s">
        <v>138</v>
      </c>
      <c r="F142" s="211" t="s">
        <v>250</v>
      </c>
      <c r="G142" s="209"/>
      <c r="H142" s="209"/>
      <c r="I142" s="212"/>
      <c r="J142" s="213">
        <f>BK142</f>
        <v>0</v>
      </c>
      <c r="K142" s="209"/>
      <c r="L142" s="214"/>
      <c r="M142" s="215"/>
      <c r="N142" s="216"/>
      <c r="O142" s="216"/>
      <c r="P142" s="217">
        <f>SUM(P143:P159)</f>
        <v>0</v>
      </c>
      <c r="Q142" s="216"/>
      <c r="R142" s="217">
        <f>SUM(R143:R159)</f>
        <v>27.690560000000001</v>
      </c>
      <c r="S142" s="216"/>
      <c r="T142" s="218">
        <f>SUM(T143:T159)</f>
        <v>0</v>
      </c>
      <c r="U142" s="11"/>
      <c r="V142" s="11"/>
      <c r="W142" s="11"/>
      <c r="X142" s="11"/>
      <c r="Y142" s="11"/>
      <c r="Z142" s="11"/>
      <c r="AA142" s="11"/>
      <c r="AB142" s="11"/>
      <c r="AC142" s="11"/>
      <c r="AD142" s="11"/>
      <c r="AE142" s="11"/>
      <c r="AR142" s="219" t="s">
        <v>83</v>
      </c>
      <c r="AT142" s="220" t="s">
        <v>75</v>
      </c>
      <c r="AU142" s="220" t="s">
        <v>76</v>
      </c>
      <c r="AY142" s="219" t="s">
        <v>207</v>
      </c>
      <c r="BK142" s="221">
        <f>SUM(BK143:BK159)</f>
        <v>0</v>
      </c>
    </row>
    <row r="143" s="2" customFormat="1" ht="33" customHeight="1">
      <c r="A143" s="39"/>
      <c r="B143" s="40"/>
      <c r="C143" s="222" t="s">
        <v>85</v>
      </c>
      <c r="D143" s="222" t="s">
        <v>208</v>
      </c>
      <c r="E143" s="223" t="s">
        <v>4256</v>
      </c>
      <c r="F143" s="224" t="s">
        <v>4257</v>
      </c>
      <c r="G143" s="225" t="s">
        <v>225</v>
      </c>
      <c r="H143" s="226">
        <v>28.859999999999999</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212</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212</v>
      </c>
      <c r="BM143" s="234" t="s">
        <v>4258</v>
      </c>
    </row>
    <row r="144" s="2" customFormat="1">
      <c r="A144" s="39"/>
      <c r="B144" s="40"/>
      <c r="C144" s="41"/>
      <c r="D144" s="236" t="s">
        <v>214</v>
      </c>
      <c r="E144" s="41"/>
      <c r="F144" s="237" t="s">
        <v>4259</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4260</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13" customFormat="1">
      <c r="A146" s="13"/>
      <c r="B146" s="253"/>
      <c r="C146" s="254"/>
      <c r="D146" s="236" t="s">
        <v>218</v>
      </c>
      <c r="E146" s="255" t="s">
        <v>1</v>
      </c>
      <c r="F146" s="256" t="s">
        <v>4261</v>
      </c>
      <c r="G146" s="254"/>
      <c r="H146" s="257">
        <v>28.859999999999999</v>
      </c>
      <c r="I146" s="258"/>
      <c r="J146" s="254"/>
      <c r="K146" s="254"/>
      <c r="L146" s="259"/>
      <c r="M146" s="260"/>
      <c r="N146" s="261"/>
      <c r="O146" s="261"/>
      <c r="P146" s="261"/>
      <c r="Q146" s="261"/>
      <c r="R146" s="261"/>
      <c r="S146" s="261"/>
      <c r="T146" s="262"/>
      <c r="U146" s="13"/>
      <c r="V146" s="13"/>
      <c r="W146" s="13"/>
      <c r="X146" s="13"/>
      <c r="Y146" s="13"/>
      <c r="Z146" s="13"/>
      <c r="AA146" s="13"/>
      <c r="AB146" s="13"/>
      <c r="AC146" s="13"/>
      <c r="AD146" s="13"/>
      <c r="AE146" s="13"/>
      <c r="AT146" s="263" t="s">
        <v>218</v>
      </c>
      <c r="AU146" s="263" t="s">
        <v>83</v>
      </c>
      <c r="AV146" s="13" t="s">
        <v>85</v>
      </c>
      <c r="AW146" s="13" t="s">
        <v>32</v>
      </c>
      <c r="AX146" s="13" t="s">
        <v>83</v>
      </c>
      <c r="AY146" s="263" t="s">
        <v>207</v>
      </c>
    </row>
    <row r="147" s="2" customFormat="1" ht="37.8" customHeight="1">
      <c r="A147" s="39"/>
      <c r="B147" s="40"/>
      <c r="C147" s="293" t="s">
        <v>138</v>
      </c>
      <c r="D147" s="293" t="s">
        <v>690</v>
      </c>
      <c r="E147" s="294" t="s">
        <v>4262</v>
      </c>
      <c r="F147" s="295" t="s">
        <v>4263</v>
      </c>
      <c r="G147" s="296" t="s">
        <v>225</v>
      </c>
      <c r="H147" s="297">
        <v>28.859999999999999</v>
      </c>
      <c r="I147" s="298"/>
      <c r="J147" s="299">
        <f>ROUND(I147*H147,2)</f>
        <v>0</v>
      </c>
      <c r="K147" s="300"/>
      <c r="L147" s="301"/>
      <c r="M147" s="302" t="s">
        <v>1</v>
      </c>
      <c r="N147" s="303" t="s">
        <v>41</v>
      </c>
      <c r="O147" s="92"/>
      <c r="P147" s="232">
        <f>O147*H147</f>
        <v>0</v>
      </c>
      <c r="Q147" s="232">
        <v>0.021000000000000001</v>
      </c>
      <c r="R147" s="232">
        <f>Q147*H147</f>
        <v>0.60606000000000004</v>
      </c>
      <c r="S147" s="232">
        <v>0</v>
      </c>
      <c r="T147" s="233">
        <f>S147*H147</f>
        <v>0</v>
      </c>
      <c r="U147" s="39"/>
      <c r="V147" s="39"/>
      <c r="W147" s="39"/>
      <c r="X147" s="39"/>
      <c r="Y147" s="39"/>
      <c r="Z147" s="39"/>
      <c r="AA147" s="39"/>
      <c r="AB147" s="39"/>
      <c r="AC147" s="39"/>
      <c r="AD147" s="39"/>
      <c r="AE147" s="39"/>
      <c r="AR147" s="234" t="s">
        <v>282</v>
      </c>
      <c r="AT147" s="234" t="s">
        <v>690</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4264</v>
      </c>
    </row>
    <row r="148" s="2" customFormat="1">
      <c r="A148" s="39"/>
      <c r="B148" s="40"/>
      <c r="C148" s="41"/>
      <c r="D148" s="236" t="s">
        <v>214</v>
      </c>
      <c r="E148" s="41"/>
      <c r="F148" s="237" t="s">
        <v>4263</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13" customFormat="1">
      <c r="A149" s="13"/>
      <c r="B149" s="253"/>
      <c r="C149" s="254"/>
      <c r="D149" s="236" t="s">
        <v>218</v>
      </c>
      <c r="E149" s="254"/>
      <c r="F149" s="256" t="s">
        <v>4265</v>
      </c>
      <c r="G149" s="254"/>
      <c r="H149" s="257">
        <v>28.859999999999999</v>
      </c>
      <c r="I149" s="258"/>
      <c r="J149" s="254"/>
      <c r="K149" s="254"/>
      <c r="L149" s="259"/>
      <c r="M149" s="260"/>
      <c r="N149" s="261"/>
      <c r="O149" s="261"/>
      <c r="P149" s="261"/>
      <c r="Q149" s="261"/>
      <c r="R149" s="261"/>
      <c r="S149" s="261"/>
      <c r="T149" s="262"/>
      <c r="U149" s="13"/>
      <c r="V149" s="13"/>
      <c r="W149" s="13"/>
      <c r="X149" s="13"/>
      <c r="Y149" s="13"/>
      <c r="Z149" s="13"/>
      <c r="AA149" s="13"/>
      <c r="AB149" s="13"/>
      <c r="AC149" s="13"/>
      <c r="AD149" s="13"/>
      <c r="AE149" s="13"/>
      <c r="AT149" s="263" t="s">
        <v>218</v>
      </c>
      <c r="AU149" s="263" t="s">
        <v>83</v>
      </c>
      <c r="AV149" s="13" t="s">
        <v>85</v>
      </c>
      <c r="AW149" s="13" t="s">
        <v>4</v>
      </c>
      <c r="AX149" s="13" t="s">
        <v>83</v>
      </c>
      <c r="AY149" s="263" t="s">
        <v>207</v>
      </c>
    </row>
    <row r="150" s="2" customFormat="1" ht="37.8" customHeight="1">
      <c r="A150" s="39"/>
      <c r="B150" s="40"/>
      <c r="C150" s="222" t="s">
        <v>212</v>
      </c>
      <c r="D150" s="222" t="s">
        <v>208</v>
      </c>
      <c r="E150" s="223" t="s">
        <v>4266</v>
      </c>
      <c r="F150" s="224" t="s">
        <v>4267</v>
      </c>
      <c r="G150" s="225" t="s">
        <v>592</v>
      </c>
      <c r="H150" s="226">
        <v>5</v>
      </c>
      <c r="I150" s="227"/>
      <c r="J150" s="228">
        <f>ROUND(I150*H150,2)</f>
        <v>0</v>
      </c>
      <c r="K150" s="229"/>
      <c r="L150" s="45"/>
      <c r="M150" s="230" t="s">
        <v>1</v>
      </c>
      <c r="N150" s="231" t="s">
        <v>41</v>
      </c>
      <c r="O150" s="92"/>
      <c r="P150" s="232">
        <f>O150*H150</f>
        <v>0</v>
      </c>
      <c r="Q150" s="232">
        <v>0.016899999999999998</v>
      </c>
      <c r="R150" s="232">
        <f>Q150*H150</f>
        <v>0.084499999999999992</v>
      </c>
      <c r="S150" s="232">
        <v>0</v>
      </c>
      <c r="T150" s="233">
        <f>S150*H150</f>
        <v>0</v>
      </c>
      <c r="U150" s="39"/>
      <c r="V150" s="39"/>
      <c r="W150" s="39"/>
      <c r="X150" s="39"/>
      <c r="Y150" s="39"/>
      <c r="Z150" s="39"/>
      <c r="AA150" s="39"/>
      <c r="AB150" s="39"/>
      <c r="AC150" s="39"/>
      <c r="AD150" s="39"/>
      <c r="AE150" s="39"/>
      <c r="AR150" s="234" t="s">
        <v>212</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212</v>
      </c>
      <c r="BM150" s="234" t="s">
        <v>4268</v>
      </c>
    </row>
    <row r="151" s="2" customFormat="1">
      <c r="A151" s="39"/>
      <c r="B151" s="40"/>
      <c r="C151" s="41"/>
      <c r="D151" s="236" t="s">
        <v>214</v>
      </c>
      <c r="E151" s="41"/>
      <c r="F151" s="237" t="s">
        <v>4269</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c r="A152" s="39"/>
      <c r="B152" s="40"/>
      <c r="C152" s="41"/>
      <c r="D152" s="241" t="s">
        <v>216</v>
      </c>
      <c r="E152" s="41"/>
      <c r="F152" s="242" t="s">
        <v>4270</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216</v>
      </c>
      <c r="AU152" s="18" t="s">
        <v>83</v>
      </c>
    </row>
    <row r="153" s="2" customFormat="1" ht="24.15" customHeight="1">
      <c r="A153" s="39"/>
      <c r="B153" s="40"/>
      <c r="C153" s="222" t="s">
        <v>251</v>
      </c>
      <c r="D153" s="222" t="s">
        <v>208</v>
      </c>
      <c r="E153" s="223" t="s">
        <v>4271</v>
      </c>
      <c r="F153" s="224" t="s">
        <v>4272</v>
      </c>
      <c r="G153" s="225" t="s">
        <v>592</v>
      </c>
      <c r="H153" s="226">
        <v>5</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212</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212</v>
      </c>
      <c r="BM153" s="234" t="s">
        <v>4273</v>
      </c>
    </row>
    <row r="154" s="2" customFormat="1">
      <c r="A154" s="39"/>
      <c r="B154" s="40"/>
      <c r="C154" s="41"/>
      <c r="D154" s="236" t="s">
        <v>214</v>
      </c>
      <c r="E154" s="41"/>
      <c r="F154" s="237" t="s">
        <v>4274</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c r="A155" s="39"/>
      <c r="B155" s="40"/>
      <c r="C155" s="41"/>
      <c r="D155" s="241" t="s">
        <v>216</v>
      </c>
      <c r="E155" s="41"/>
      <c r="F155" s="242" t="s">
        <v>4275</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216</v>
      </c>
      <c r="AU155" s="18" t="s">
        <v>83</v>
      </c>
    </row>
    <row r="156" s="2" customFormat="1" ht="16.5" customHeight="1">
      <c r="A156" s="39"/>
      <c r="B156" s="40"/>
      <c r="C156" s="293" t="s">
        <v>261</v>
      </c>
      <c r="D156" s="293" t="s">
        <v>690</v>
      </c>
      <c r="E156" s="294" t="s">
        <v>4276</v>
      </c>
      <c r="F156" s="295" t="s">
        <v>4277</v>
      </c>
      <c r="G156" s="296" t="s">
        <v>931</v>
      </c>
      <c r="H156" s="297">
        <v>1</v>
      </c>
      <c r="I156" s="298"/>
      <c r="J156" s="299">
        <f>ROUND(I156*H156,2)</f>
        <v>0</v>
      </c>
      <c r="K156" s="300"/>
      <c r="L156" s="301"/>
      <c r="M156" s="302" t="s">
        <v>1</v>
      </c>
      <c r="N156" s="303" t="s">
        <v>41</v>
      </c>
      <c r="O156" s="92"/>
      <c r="P156" s="232">
        <f>O156*H156</f>
        <v>0</v>
      </c>
      <c r="Q156" s="232">
        <v>3</v>
      </c>
      <c r="R156" s="232">
        <f>Q156*H156</f>
        <v>3</v>
      </c>
      <c r="S156" s="232">
        <v>0</v>
      </c>
      <c r="T156" s="233">
        <f>S156*H156</f>
        <v>0</v>
      </c>
      <c r="U156" s="39"/>
      <c r="V156" s="39"/>
      <c r="W156" s="39"/>
      <c r="X156" s="39"/>
      <c r="Y156" s="39"/>
      <c r="Z156" s="39"/>
      <c r="AA156" s="39"/>
      <c r="AB156" s="39"/>
      <c r="AC156" s="39"/>
      <c r="AD156" s="39"/>
      <c r="AE156" s="39"/>
      <c r="AR156" s="234" t="s">
        <v>282</v>
      </c>
      <c r="AT156" s="234" t="s">
        <v>690</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212</v>
      </c>
      <c r="BM156" s="234" t="s">
        <v>4278</v>
      </c>
    </row>
    <row r="157" s="2" customFormat="1">
      <c r="A157" s="39"/>
      <c r="B157" s="40"/>
      <c r="C157" s="41"/>
      <c r="D157" s="236" t="s">
        <v>214</v>
      </c>
      <c r="E157" s="41"/>
      <c r="F157" s="237" t="s">
        <v>4277</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ht="16.5" customHeight="1">
      <c r="A158" s="39"/>
      <c r="B158" s="40"/>
      <c r="C158" s="293" t="s">
        <v>276</v>
      </c>
      <c r="D158" s="293" t="s">
        <v>690</v>
      </c>
      <c r="E158" s="294" t="s">
        <v>4279</v>
      </c>
      <c r="F158" s="295" t="s">
        <v>4280</v>
      </c>
      <c r="G158" s="296" t="s">
        <v>931</v>
      </c>
      <c r="H158" s="297">
        <v>4</v>
      </c>
      <c r="I158" s="298"/>
      <c r="J158" s="299">
        <f>ROUND(I158*H158,2)</f>
        <v>0</v>
      </c>
      <c r="K158" s="300"/>
      <c r="L158" s="301"/>
      <c r="M158" s="302" t="s">
        <v>1</v>
      </c>
      <c r="N158" s="303" t="s">
        <v>41</v>
      </c>
      <c r="O158" s="92"/>
      <c r="P158" s="232">
        <f>O158*H158</f>
        <v>0</v>
      </c>
      <c r="Q158" s="232">
        <v>6</v>
      </c>
      <c r="R158" s="232">
        <f>Q158*H158</f>
        <v>24</v>
      </c>
      <c r="S158" s="232">
        <v>0</v>
      </c>
      <c r="T158" s="233">
        <f>S158*H158</f>
        <v>0</v>
      </c>
      <c r="U158" s="39"/>
      <c r="V158" s="39"/>
      <c r="W158" s="39"/>
      <c r="X158" s="39"/>
      <c r="Y158" s="39"/>
      <c r="Z158" s="39"/>
      <c r="AA158" s="39"/>
      <c r="AB158" s="39"/>
      <c r="AC158" s="39"/>
      <c r="AD158" s="39"/>
      <c r="AE158" s="39"/>
      <c r="AR158" s="234" t="s">
        <v>282</v>
      </c>
      <c r="AT158" s="234" t="s">
        <v>690</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212</v>
      </c>
      <c r="BM158" s="234" t="s">
        <v>4281</v>
      </c>
    </row>
    <row r="159" s="2" customFormat="1">
      <c r="A159" s="39"/>
      <c r="B159" s="40"/>
      <c r="C159" s="41"/>
      <c r="D159" s="236" t="s">
        <v>214</v>
      </c>
      <c r="E159" s="41"/>
      <c r="F159" s="237" t="s">
        <v>4280</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11" customFormat="1" ht="25.92" customHeight="1">
      <c r="A160" s="11"/>
      <c r="B160" s="208"/>
      <c r="C160" s="209"/>
      <c r="D160" s="210" t="s">
        <v>75</v>
      </c>
      <c r="E160" s="211" t="s">
        <v>212</v>
      </c>
      <c r="F160" s="211" t="s">
        <v>309</v>
      </c>
      <c r="G160" s="209"/>
      <c r="H160" s="209"/>
      <c r="I160" s="212"/>
      <c r="J160" s="213">
        <f>BK160</f>
        <v>0</v>
      </c>
      <c r="K160" s="209"/>
      <c r="L160" s="214"/>
      <c r="M160" s="215"/>
      <c r="N160" s="216"/>
      <c r="O160" s="216"/>
      <c r="P160" s="217">
        <f>SUM(P161:P173)</f>
        <v>0</v>
      </c>
      <c r="Q160" s="216"/>
      <c r="R160" s="217">
        <f>SUM(R161:R173)</f>
        <v>3.2263392</v>
      </c>
      <c r="S160" s="216"/>
      <c r="T160" s="218">
        <f>SUM(T161:T173)</f>
        <v>0</v>
      </c>
      <c r="U160" s="11"/>
      <c r="V160" s="11"/>
      <c r="W160" s="11"/>
      <c r="X160" s="11"/>
      <c r="Y160" s="11"/>
      <c r="Z160" s="11"/>
      <c r="AA160" s="11"/>
      <c r="AB160" s="11"/>
      <c r="AC160" s="11"/>
      <c r="AD160" s="11"/>
      <c r="AE160" s="11"/>
      <c r="AR160" s="219" t="s">
        <v>83</v>
      </c>
      <c r="AT160" s="220" t="s">
        <v>75</v>
      </c>
      <c r="AU160" s="220" t="s">
        <v>76</v>
      </c>
      <c r="AY160" s="219" t="s">
        <v>207</v>
      </c>
      <c r="BK160" s="221">
        <f>SUM(BK161:BK173)</f>
        <v>0</v>
      </c>
    </row>
    <row r="161" s="2" customFormat="1" ht="24.15" customHeight="1">
      <c r="A161" s="39"/>
      <c r="B161" s="40"/>
      <c r="C161" s="222" t="s">
        <v>282</v>
      </c>
      <c r="D161" s="222" t="s">
        <v>208</v>
      </c>
      <c r="E161" s="223" t="s">
        <v>4282</v>
      </c>
      <c r="F161" s="224" t="s">
        <v>4283</v>
      </c>
      <c r="G161" s="225" t="s">
        <v>237</v>
      </c>
      <c r="H161" s="226">
        <v>1.286</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212</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212</v>
      </c>
      <c r="BM161" s="234" t="s">
        <v>4284</v>
      </c>
    </row>
    <row r="162" s="2" customFormat="1">
      <c r="A162" s="39"/>
      <c r="B162" s="40"/>
      <c r="C162" s="41"/>
      <c r="D162" s="236" t="s">
        <v>214</v>
      </c>
      <c r="E162" s="41"/>
      <c r="F162" s="237" t="s">
        <v>4285</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c r="A163" s="39"/>
      <c r="B163" s="40"/>
      <c r="C163" s="41"/>
      <c r="D163" s="241" t="s">
        <v>216</v>
      </c>
      <c r="E163" s="41"/>
      <c r="F163" s="242" t="s">
        <v>4286</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216</v>
      </c>
      <c r="AU163" s="18" t="s">
        <v>83</v>
      </c>
    </row>
    <row r="164" s="13" customFormat="1">
      <c r="A164" s="13"/>
      <c r="B164" s="253"/>
      <c r="C164" s="254"/>
      <c r="D164" s="236" t="s">
        <v>218</v>
      </c>
      <c r="E164" s="255" t="s">
        <v>1</v>
      </c>
      <c r="F164" s="256" t="s">
        <v>4287</v>
      </c>
      <c r="G164" s="254"/>
      <c r="H164" s="257">
        <v>1.286</v>
      </c>
      <c r="I164" s="258"/>
      <c r="J164" s="254"/>
      <c r="K164" s="254"/>
      <c r="L164" s="259"/>
      <c r="M164" s="260"/>
      <c r="N164" s="261"/>
      <c r="O164" s="261"/>
      <c r="P164" s="261"/>
      <c r="Q164" s="261"/>
      <c r="R164" s="261"/>
      <c r="S164" s="261"/>
      <c r="T164" s="262"/>
      <c r="U164" s="13"/>
      <c r="V164" s="13"/>
      <c r="W164" s="13"/>
      <c r="X164" s="13"/>
      <c r="Y164" s="13"/>
      <c r="Z164" s="13"/>
      <c r="AA164" s="13"/>
      <c r="AB164" s="13"/>
      <c r="AC164" s="13"/>
      <c r="AD164" s="13"/>
      <c r="AE164" s="13"/>
      <c r="AT164" s="263" t="s">
        <v>218</v>
      </c>
      <c r="AU164" s="263" t="s">
        <v>83</v>
      </c>
      <c r="AV164" s="13" t="s">
        <v>85</v>
      </c>
      <c r="AW164" s="13" t="s">
        <v>32</v>
      </c>
      <c r="AX164" s="13" t="s">
        <v>83</v>
      </c>
      <c r="AY164" s="263" t="s">
        <v>207</v>
      </c>
    </row>
    <row r="165" s="2" customFormat="1" ht="16.5" customHeight="1">
      <c r="A165" s="39"/>
      <c r="B165" s="40"/>
      <c r="C165" s="293" t="s">
        <v>301</v>
      </c>
      <c r="D165" s="293" t="s">
        <v>690</v>
      </c>
      <c r="E165" s="294" t="s">
        <v>4288</v>
      </c>
      <c r="F165" s="295" t="s">
        <v>4289</v>
      </c>
      <c r="G165" s="296" t="s">
        <v>1218</v>
      </c>
      <c r="H165" s="297">
        <v>1286.1099999999999</v>
      </c>
      <c r="I165" s="298"/>
      <c r="J165" s="299">
        <f>ROUND(I165*H165,2)</f>
        <v>0</v>
      </c>
      <c r="K165" s="300"/>
      <c r="L165" s="301"/>
      <c r="M165" s="302" t="s">
        <v>1</v>
      </c>
      <c r="N165" s="303" t="s">
        <v>41</v>
      </c>
      <c r="O165" s="92"/>
      <c r="P165" s="232">
        <f>O165*H165</f>
        <v>0</v>
      </c>
      <c r="Q165" s="232">
        <v>0.001</v>
      </c>
      <c r="R165" s="232">
        <f>Q165*H165</f>
        <v>1.2861099999999999</v>
      </c>
      <c r="S165" s="232">
        <v>0</v>
      </c>
      <c r="T165" s="233">
        <f>S165*H165</f>
        <v>0</v>
      </c>
      <c r="U165" s="39"/>
      <c r="V165" s="39"/>
      <c r="W165" s="39"/>
      <c r="X165" s="39"/>
      <c r="Y165" s="39"/>
      <c r="Z165" s="39"/>
      <c r="AA165" s="39"/>
      <c r="AB165" s="39"/>
      <c r="AC165" s="39"/>
      <c r="AD165" s="39"/>
      <c r="AE165" s="39"/>
      <c r="AR165" s="234" t="s">
        <v>282</v>
      </c>
      <c r="AT165" s="234" t="s">
        <v>690</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212</v>
      </c>
      <c r="BM165" s="234" t="s">
        <v>4290</v>
      </c>
    </row>
    <row r="166" s="2" customFormat="1">
      <c r="A166" s="39"/>
      <c r="B166" s="40"/>
      <c r="C166" s="41"/>
      <c r="D166" s="236" t="s">
        <v>214</v>
      </c>
      <c r="E166" s="41"/>
      <c r="F166" s="237" t="s">
        <v>4289</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24.15" customHeight="1">
      <c r="A167" s="39"/>
      <c r="B167" s="40"/>
      <c r="C167" s="222" t="s">
        <v>173</v>
      </c>
      <c r="D167" s="222" t="s">
        <v>208</v>
      </c>
      <c r="E167" s="223" t="s">
        <v>4291</v>
      </c>
      <c r="F167" s="224" t="s">
        <v>4292</v>
      </c>
      <c r="G167" s="225" t="s">
        <v>225</v>
      </c>
      <c r="H167" s="226">
        <v>203.059</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212</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212</v>
      </c>
      <c r="BM167" s="234" t="s">
        <v>4293</v>
      </c>
    </row>
    <row r="168" s="2" customFormat="1">
      <c r="A168" s="39"/>
      <c r="B168" s="40"/>
      <c r="C168" s="41"/>
      <c r="D168" s="236" t="s">
        <v>214</v>
      </c>
      <c r="E168" s="41"/>
      <c r="F168" s="237" t="s">
        <v>4294</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c r="A169" s="39"/>
      <c r="B169" s="40"/>
      <c r="C169" s="41"/>
      <c r="D169" s="241" t="s">
        <v>216</v>
      </c>
      <c r="E169" s="41"/>
      <c r="F169" s="242" t="s">
        <v>4295</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216</v>
      </c>
      <c r="AU169" s="18" t="s">
        <v>83</v>
      </c>
    </row>
    <row r="170" s="13" customFormat="1">
      <c r="A170" s="13"/>
      <c r="B170" s="253"/>
      <c r="C170" s="254"/>
      <c r="D170" s="236" t="s">
        <v>218</v>
      </c>
      <c r="E170" s="255" t="s">
        <v>1</v>
      </c>
      <c r="F170" s="256" t="s">
        <v>4296</v>
      </c>
      <c r="G170" s="254"/>
      <c r="H170" s="257">
        <v>203.059</v>
      </c>
      <c r="I170" s="258"/>
      <c r="J170" s="254"/>
      <c r="K170" s="254"/>
      <c r="L170" s="259"/>
      <c r="M170" s="260"/>
      <c r="N170" s="261"/>
      <c r="O170" s="261"/>
      <c r="P170" s="261"/>
      <c r="Q170" s="261"/>
      <c r="R170" s="261"/>
      <c r="S170" s="261"/>
      <c r="T170" s="262"/>
      <c r="U170" s="13"/>
      <c r="V170" s="13"/>
      <c r="W170" s="13"/>
      <c r="X170" s="13"/>
      <c r="Y170" s="13"/>
      <c r="Z170" s="13"/>
      <c r="AA170" s="13"/>
      <c r="AB170" s="13"/>
      <c r="AC170" s="13"/>
      <c r="AD170" s="13"/>
      <c r="AE170" s="13"/>
      <c r="AT170" s="263" t="s">
        <v>218</v>
      </c>
      <c r="AU170" s="263" t="s">
        <v>83</v>
      </c>
      <c r="AV170" s="13" t="s">
        <v>85</v>
      </c>
      <c r="AW170" s="13" t="s">
        <v>32</v>
      </c>
      <c r="AX170" s="13" t="s">
        <v>83</v>
      </c>
      <c r="AY170" s="263" t="s">
        <v>207</v>
      </c>
    </row>
    <row r="171" s="2" customFormat="1" ht="16.5" customHeight="1">
      <c r="A171" s="39"/>
      <c r="B171" s="40"/>
      <c r="C171" s="293" t="s">
        <v>176</v>
      </c>
      <c r="D171" s="293" t="s">
        <v>690</v>
      </c>
      <c r="E171" s="294" t="s">
        <v>4297</v>
      </c>
      <c r="F171" s="295" t="s">
        <v>4298</v>
      </c>
      <c r="G171" s="296" t="s">
        <v>225</v>
      </c>
      <c r="H171" s="297">
        <v>213.21199999999999</v>
      </c>
      <c r="I171" s="298"/>
      <c r="J171" s="299">
        <f>ROUND(I171*H171,2)</f>
        <v>0</v>
      </c>
      <c r="K171" s="300"/>
      <c r="L171" s="301"/>
      <c r="M171" s="302" t="s">
        <v>1</v>
      </c>
      <c r="N171" s="303" t="s">
        <v>41</v>
      </c>
      <c r="O171" s="92"/>
      <c r="P171" s="232">
        <f>O171*H171</f>
        <v>0</v>
      </c>
      <c r="Q171" s="232">
        <v>0.0091000000000000004</v>
      </c>
      <c r="R171" s="232">
        <f>Q171*H171</f>
        <v>1.9402292000000001</v>
      </c>
      <c r="S171" s="232">
        <v>0</v>
      </c>
      <c r="T171" s="233">
        <f>S171*H171</f>
        <v>0</v>
      </c>
      <c r="U171" s="39"/>
      <c r="V171" s="39"/>
      <c r="W171" s="39"/>
      <c r="X171" s="39"/>
      <c r="Y171" s="39"/>
      <c r="Z171" s="39"/>
      <c r="AA171" s="39"/>
      <c r="AB171" s="39"/>
      <c r="AC171" s="39"/>
      <c r="AD171" s="39"/>
      <c r="AE171" s="39"/>
      <c r="AR171" s="234" t="s">
        <v>282</v>
      </c>
      <c r="AT171" s="234" t="s">
        <v>690</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212</v>
      </c>
      <c r="BM171" s="234" t="s">
        <v>4299</v>
      </c>
    </row>
    <row r="172" s="2" customFormat="1">
      <c r="A172" s="39"/>
      <c r="B172" s="40"/>
      <c r="C172" s="41"/>
      <c r="D172" s="236" t="s">
        <v>214</v>
      </c>
      <c r="E172" s="41"/>
      <c r="F172" s="237" t="s">
        <v>4298</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13" customFormat="1">
      <c r="A173" s="13"/>
      <c r="B173" s="253"/>
      <c r="C173" s="254"/>
      <c r="D173" s="236" t="s">
        <v>218</v>
      </c>
      <c r="E173" s="254"/>
      <c r="F173" s="256" t="s">
        <v>4300</v>
      </c>
      <c r="G173" s="254"/>
      <c r="H173" s="257">
        <v>213.21199999999999</v>
      </c>
      <c r="I173" s="258"/>
      <c r="J173" s="254"/>
      <c r="K173" s="254"/>
      <c r="L173" s="259"/>
      <c r="M173" s="260"/>
      <c r="N173" s="261"/>
      <c r="O173" s="261"/>
      <c r="P173" s="261"/>
      <c r="Q173" s="261"/>
      <c r="R173" s="261"/>
      <c r="S173" s="261"/>
      <c r="T173" s="262"/>
      <c r="U173" s="13"/>
      <c r="V173" s="13"/>
      <c r="W173" s="13"/>
      <c r="X173" s="13"/>
      <c r="Y173" s="13"/>
      <c r="Z173" s="13"/>
      <c r="AA173" s="13"/>
      <c r="AB173" s="13"/>
      <c r="AC173" s="13"/>
      <c r="AD173" s="13"/>
      <c r="AE173" s="13"/>
      <c r="AT173" s="263" t="s">
        <v>218</v>
      </c>
      <c r="AU173" s="263" t="s">
        <v>83</v>
      </c>
      <c r="AV173" s="13" t="s">
        <v>85</v>
      </c>
      <c r="AW173" s="13" t="s">
        <v>4</v>
      </c>
      <c r="AX173" s="13" t="s">
        <v>83</v>
      </c>
      <c r="AY173" s="263" t="s">
        <v>207</v>
      </c>
    </row>
    <row r="174" s="11" customFormat="1" ht="25.92" customHeight="1">
      <c r="A174" s="11"/>
      <c r="B174" s="208"/>
      <c r="C174" s="209"/>
      <c r="D174" s="210" t="s">
        <v>75</v>
      </c>
      <c r="E174" s="211" t="s">
        <v>282</v>
      </c>
      <c r="F174" s="211" t="s">
        <v>4301</v>
      </c>
      <c r="G174" s="209"/>
      <c r="H174" s="209"/>
      <c r="I174" s="212"/>
      <c r="J174" s="213">
        <f>BK174</f>
        <v>0</v>
      </c>
      <c r="K174" s="209"/>
      <c r="L174" s="214"/>
      <c r="M174" s="215"/>
      <c r="N174" s="216"/>
      <c r="O174" s="216"/>
      <c r="P174" s="217">
        <f>SUM(P175:P186)</f>
        <v>0</v>
      </c>
      <c r="Q174" s="216"/>
      <c r="R174" s="217">
        <f>SUM(R175:R186)</f>
        <v>0.0063309999999999998</v>
      </c>
      <c r="S174" s="216"/>
      <c r="T174" s="218">
        <f>SUM(T175:T186)</f>
        <v>0</v>
      </c>
      <c r="U174" s="11"/>
      <c r="V174" s="11"/>
      <c r="W174" s="11"/>
      <c r="X174" s="11"/>
      <c r="Y174" s="11"/>
      <c r="Z174" s="11"/>
      <c r="AA174" s="11"/>
      <c r="AB174" s="11"/>
      <c r="AC174" s="11"/>
      <c r="AD174" s="11"/>
      <c r="AE174" s="11"/>
      <c r="AR174" s="219" t="s">
        <v>83</v>
      </c>
      <c r="AT174" s="220" t="s">
        <v>75</v>
      </c>
      <c r="AU174" s="220" t="s">
        <v>76</v>
      </c>
      <c r="AY174" s="219" t="s">
        <v>207</v>
      </c>
      <c r="BK174" s="221">
        <f>SUM(BK175:BK186)</f>
        <v>0</v>
      </c>
    </row>
    <row r="175" s="2" customFormat="1" ht="24.15" customHeight="1">
      <c r="A175" s="39"/>
      <c r="B175" s="40"/>
      <c r="C175" s="222" t="s">
        <v>8</v>
      </c>
      <c r="D175" s="222" t="s">
        <v>208</v>
      </c>
      <c r="E175" s="223" t="s">
        <v>4302</v>
      </c>
      <c r="F175" s="224" t="s">
        <v>4303</v>
      </c>
      <c r="G175" s="225" t="s">
        <v>783</v>
      </c>
      <c r="H175" s="226">
        <v>0.5</v>
      </c>
      <c r="I175" s="227"/>
      <c r="J175" s="228">
        <f>ROUND(I175*H175,2)</f>
        <v>0</v>
      </c>
      <c r="K175" s="229"/>
      <c r="L175" s="45"/>
      <c r="M175" s="230" t="s">
        <v>1</v>
      </c>
      <c r="N175" s="231" t="s">
        <v>41</v>
      </c>
      <c r="O175" s="92"/>
      <c r="P175" s="232">
        <f>O175*H175</f>
        <v>0</v>
      </c>
      <c r="Q175" s="232">
        <v>1.0000000000000001E-05</v>
      </c>
      <c r="R175" s="232">
        <f>Q175*H175</f>
        <v>5.0000000000000004E-06</v>
      </c>
      <c r="S175" s="232">
        <v>0</v>
      </c>
      <c r="T175" s="233">
        <f>S175*H175</f>
        <v>0</v>
      </c>
      <c r="U175" s="39"/>
      <c r="V175" s="39"/>
      <c r="W175" s="39"/>
      <c r="X175" s="39"/>
      <c r="Y175" s="39"/>
      <c r="Z175" s="39"/>
      <c r="AA175" s="39"/>
      <c r="AB175" s="39"/>
      <c r="AC175" s="39"/>
      <c r="AD175" s="39"/>
      <c r="AE175" s="39"/>
      <c r="AR175" s="234" t="s">
        <v>212</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212</v>
      </c>
      <c r="BM175" s="234" t="s">
        <v>4304</v>
      </c>
    </row>
    <row r="176" s="2" customFormat="1">
      <c r="A176" s="39"/>
      <c r="B176" s="40"/>
      <c r="C176" s="41"/>
      <c r="D176" s="236" t="s">
        <v>214</v>
      </c>
      <c r="E176" s="41"/>
      <c r="F176" s="237" t="s">
        <v>4305</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c r="A177" s="39"/>
      <c r="B177" s="40"/>
      <c r="C177" s="41"/>
      <c r="D177" s="241" t="s">
        <v>216</v>
      </c>
      <c r="E177" s="41"/>
      <c r="F177" s="242" t="s">
        <v>4306</v>
      </c>
      <c r="G177" s="41"/>
      <c r="H177" s="41"/>
      <c r="I177" s="238"/>
      <c r="J177" s="41"/>
      <c r="K177" s="41"/>
      <c r="L177" s="45"/>
      <c r="M177" s="239"/>
      <c r="N177" s="240"/>
      <c r="O177" s="92"/>
      <c r="P177" s="92"/>
      <c r="Q177" s="92"/>
      <c r="R177" s="92"/>
      <c r="S177" s="92"/>
      <c r="T177" s="93"/>
      <c r="U177" s="39"/>
      <c r="V177" s="39"/>
      <c r="W177" s="39"/>
      <c r="X177" s="39"/>
      <c r="Y177" s="39"/>
      <c r="Z177" s="39"/>
      <c r="AA177" s="39"/>
      <c r="AB177" s="39"/>
      <c r="AC177" s="39"/>
      <c r="AD177" s="39"/>
      <c r="AE177" s="39"/>
      <c r="AT177" s="18" t="s">
        <v>216</v>
      </c>
      <c r="AU177" s="18" t="s">
        <v>83</v>
      </c>
    </row>
    <row r="178" s="2" customFormat="1" ht="24.15" customHeight="1">
      <c r="A178" s="39"/>
      <c r="B178" s="40"/>
      <c r="C178" s="293" t="s">
        <v>339</v>
      </c>
      <c r="D178" s="293" t="s">
        <v>690</v>
      </c>
      <c r="E178" s="294" t="s">
        <v>4307</v>
      </c>
      <c r="F178" s="295" t="s">
        <v>4308</v>
      </c>
      <c r="G178" s="296" t="s">
        <v>783</v>
      </c>
      <c r="H178" s="297">
        <v>0.50800000000000001</v>
      </c>
      <c r="I178" s="298"/>
      <c r="J178" s="299">
        <f>ROUND(I178*H178,2)</f>
        <v>0</v>
      </c>
      <c r="K178" s="300"/>
      <c r="L178" s="301"/>
      <c r="M178" s="302" t="s">
        <v>1</v>
      </c>
      <c r="N178" s="303" t="s">
        <v>41</v>
      </c>
      <c r="O178" s="92"/>
      <c r="P178" s="232">
        <f>O178*H178</f>
        <v>0</v>
      </c>
      <c r="Q178" s="232">
        <v>0.0014</v>
      </c>
      <c r="R178" s="232">
        <f>Q178*H178</f>
        <v>0.00071120000000000005</v>
      </c>
      <c r="S178" s="232">
        <v>0</v>
      </c>
      <c r="T178" s="233">
        <f>S178*H178</f>
        <v>0</v>
      </c>
      <c r="U178" s="39"/>
      <c r="V178" s="39"/>
      <c r="W178" s="39"/>
      <c r="X178" s="39"/>
      <c r="Y178" s="39"/>
      <c r="Z178" s="39"/>
      <c r="AA178" s="39"/>
      <c r="AB178" s="39"/>
      <c r="AC178" s="39"/>
      <c r="AD178" s="39"/>
      <c r="AE178" s="39"/>
      <c r="AR178" s="234" t="s">
        <v>282</v>
      </c>
      <c r="AT178" s="234" t="s">
        <v>690</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212</v>
      </c>
      <c r="BM178" s="234" t="s">
        <v>4309</v>
      </c>
    </row>
    <row r="179" s="2" customFormat="1">
      <c r="A179" s="39"/>
      <c r="B179" s="40"/>
      <c r="C179" s="41"/>
      <c r="D179" s="236" t="s">
        <v>214</v>
      </c>
      <c r="E179" s="41"/>
      <c r="F179" s="237" t="s">
        <v>4308</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13" customFormat="1">
      <c r="A180" s="13"/>
      <c r="B180" s="253"/>
      <c r="C180" s="254"/>
      <c r="D180" s="236" t="s">
        <v>218</v>
      </c>
      <c r="E180" s="254"/>
      <c r="F180" s="256" t="s">
        <v>4310</v>
      </c>
      <c r="G180" s="254"/>
      <c r="H180" s="257">
        <v>0.50800000000000001</v>
      </c>
      <c r="I180" s="258"/>
      <c r="J180" s="254"/>
      <c r="K180" s="254"/>
      <c r="L180" s="259"/>
      <c r="M180" s="260"/>
      <c r="N180" s="261"/>
      <c r="O180" s="261"/>
      <c r="P180" s="261"/>
      <c r="Q180" s="261"/>
      <c r="R180" s="261"/>
      <c r="S180" s="261"/>
      <c r="T180" s="262"/>
      <c r="U180" s="13"/>
      <c r="V180" s="13"/>
      <c r="W180" s="13"/>
      <c r="X180" s="13"/>
      <c r="Y180" s="13"/>
      <c r="Z180" s="13"/>
      <c r="AA180" s="13"/>
      <c r="AB180" s="13"/>
      <c r="AC180" s="13"/>
      <c r="AD180" s="13"/>
      <c r="AE180" s="13"/>
      <c r="AT180" s="263" t="s">
        <v>218</v>
      </c>
      <c r="AU180" s="263" t="s">
        <v>83</v>
      </c>
      <c r="AV180" s="13" t="s">
        <v>85</v>
      </c>
      <c r="AW180" s="13" t="s">
        <v>4</v>
      </c>
      <c r="AX180" s="13" t="s">
        <v>83</v>
      </c>
      <c r="AY180" s="263" t="s">
        <v>207</v>
      </c>
    </row>
    <row r="181" s="2" customFormat="1" ht="24.15" customHeight="1">
      <c r="A181" s="39"/>
      <c r="B181" s="40"/>
      <c r="C181" s="222" t="s">
        <v>345</v>
      </c>
      <c r="D181" s="222" t="s">
        <v>208</v>
      </c>
      <c r="E181" s="223" t="s">
        <v>4311</v>
      </c>
      <c r="F181" s="224" t="s">
        <v>4312</v>
      </c>
      <c r="G181" s="225" t="s">
        <v>783</v>
      </c>
      <c r="H181" s="226">
        <v>1.2</v>
      </c>
      <c r="I181" s="227"/>
      <c r="J181" s="228">
        <f>ROUND(I181*H181,2)</f>
        <v>0</v>
      </c>
      <c r="K181" s="229"/>
      <c r="L181" s="45"/>
      <c r="M181" s="230" t="s">
        <v>1</v>
      </c>
      <c r="N181" s="231" t="s">
        <v>41</v>
      </c>
      <c r="O181" s="92"/>
      <c r="P181" s="232">
        <f>O181*H181</f>
        <v>0</v>
      </c>
      <c r="Q181" s="232">
        <v>1.0000000000000001E-05</v>
      </c>
      <c r="R181" s="232">
        <f>Q181*H181</f>
        <v>1.2E-05</v>
      </c>
      <c r="S181" s="232">
        <v>0</v>
      </c>
      <c r="T181" s="233">
        <f>S181*H181</f>
        <v>0</v>
      </c>
      <c r="U181" s="39"/>
      <c r="V181" s="39"/>
      <c r="W181" s="39"/>
      <c r="X181" s="39"/>
      <c r="Y181" s="39"/>
      <c r="Z181" s="39"/>
      <c r="AA181" s="39"/>
      <c r="AB181" s="39"/>
      <c r="AC181" s="39"/>
      <c r="AD181" s="39"/>
      <c r="AE181" s="39"/>
      <c r="AR181" s="234" t="s">
        <v>212</v>
      </c>
      <c r="AT181" s="234" t="s">
        <v>208</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212</v>
      </c>
      <c r="BM181" s="234" t="s">
        <v>4313</v>
      </c>
    </row>
    <row r="182" s="2" customFormat="1">
      <c r="A182" s="39"/>
      <c r="B182" s="40"/>
      <c r="C182" s="41"/>
      <c r="D182" s="236" t="s">
        <v>214</v>
      </c>
      <c r="E182" s="41"/>
      <c r="F182" s="237" t="s">
        <v>4314</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c r="A183" s="39"/>
      <c r="B183" s="40"/>
      <c r="C183" s="41"/>
      <c r="D183" s="241" t="s">
        <v>216</v>
      </c>
      <c r="E183" s="41"/>
      <c r="F183" s="242" t="s">
        <v>4315</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216</v>
      </c>
      <c r="AU183" s="18" t="s">
        <v>83</v>
      </c>
    </row>
    <row r="184" s="2" customFormat="1" ht="24.15" customHeight="1">
      <c r="A184" s="39"/>
      <c r="B184" s="40"/>
      <c r="C184" s="293" t="s">
        <v>351</v>
      </c>
      <c r="D184" s="293" t="s">
        <v>690</v>
      </c>
      <c r="E184" s="294" t="s">
        <v>4316</v>
      </c>
      <c r="F184" s="295" t="s">
        <v>4317</v>
      </c>
      <c r="G184" s="296" t="s">
        <v>783</v>
      </c>
      <c r="H184" s="297">
        <v>1.218</v>
      </c>
      <c r="I184" s="298"/>
      <c r="J184" s="299">
        <f>ROUND(I184*H184,2)</f>
        <v>0</v>
      </c>
      <c r="K184" s="300"/>
      <c r="L184" s="301"/>
      <c r="M184" s="302" t="s">
        <v>1</v>
      </c>
      <c r="N184" s="303" t="s">
        <v>41</v>
      </c>
      <c r="O184" s="92"/>
      <c r="P184" s="232">
        <f>O184*H184</f>
        <v>0</v>
      </c>
      <c r="Q184" s="232">
        <v>0.0045999999999999999</v>
      </c>
      <c r="R184" s="232">
        <f>Q184*H184</f>
        <v>0.0056027999999999998</v>
      </c>
      <c r="S184" s="232">
        <v>0</v>
      </c>
      <c r="T184" s="233">
        <f>S184*H184</f>
        <v>0</v>
      </c>
      <c r="U184" s="39"/>
      <c r="V184" s="39"/>
      <c r="W184" s="39"/>
      <c r="X184" s="39"/>
      <c r="Y184" s="39"/>
      <c r="Z184" s="39"/>
      <c r="AA184" s="39"/>
      <c r="AB184" s="39"/>
      <c r="AC184" s="39"/>
      <c r="AD184" s="39"/>
      <c r="AE184" s="39"/>
      <c r="AR184" s="234" t="s">
        <v>282</v>
      </c>
      <c r="AT184" s="234" t="s">
        <v>690</v>
      </c>
      <c r="AU184" s="234" t="s">
        <v>83</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212</v>
      </c>
      <c r="BM184" s="234" t="s">
        <v>4318</v>
      </c>
    </row>
    <row r="185" s="2" customFormat="1">
      <c r="A185" s="39"/>
      <c r="B185" s="40"/>
      <c r="C185" s="41"/>
      <c r="D185" s="236" t="s">
        <v>214</v>
      </c>
      <c r="E185" s="41"/>
      <c r="F185" s="237" t="s">
        <v>4317</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83</v>
      </c>
    </row>
    <row r="186" s="13" customFormat="1">
      <c r="A186" s="13"/>
      <c r="B186" s="253"/>
      <c r="C186" s="254"/>
      <c r="D186" s="236" t="s">
        <v>218</v>
      </c>
      <c r="E186" s="254"/>
      <c r="F186" s="256" t="s">
        <v>4319</v>
      </c>
      <c r="G186" s="254"/>
      <c r="H186" s="257">
        <v>1.218</v>
      </c>
      <c r="I186" s="258"/>
      <c r="J186" s="254"/>
      <c r="K186" s="254"/>
      <c r="L186" s="259"/>
      <c r="M186" s="260"/>
      <c r="N186" s="261"/>
      <c r="O186" s="261"/>
      <c r="P186" s="261"/>
      <c r="Q186" s="261"/>
      <c r="R186" s="261"/>
      <c r="S186" s="261"/>
      <c r="T186" s="262"/>
      <c r="U186" s="13"/>
      <c r="V186" s="13"/>
      <c r="W186" s="13"/>
      <c r="X186" s="13"/>
      <c r="Y186" s="13"/>
      <c r="Z186" s="13"/>
      <c r="AA186" s="13"/>
      <c r="AB186" s="13"/>
      <c r="AC186" s="13"/>
      <c r="AD186" s="13"/>
      <c r="AE186" s="13"/>
      <c r="AT186" s="263" t="s">
        <v>218</v>
      </c>
      <c r="AU186" s="263" t="s">
        <v>83</v>
      </c>
      <c r="AV186" s="13" t="s">
        <v>85</v>
      </c>
      <c r="AW186" s="13" t="s">
        <v>4</v>
      </c>
      <c r="AX186" s="13" t="s">
        <v>83</v>
      </c>
      <c r="AY186" s="263" t="s">
        <v>207</v>
      </c>
    </row>
    <row r="187" s="11" customFormat="1" ht="25.92" customHeight="1">
      <c r="A187" s="11"/>
      <c r="B187" s="208"/>
      <c r="C187" s="209"/>
      <c r="D187" s="210" t="s">
        <v>75</v>
      </c>
      <c r="E187" s="211" t="s">
        <v>301</v>
      </c>
      <c r="F187" s="211" t="s">
        <v>933</v>
      </c>
      <c r="G187" s="209"/>
      <c r="H187" s="209"/>
      <c r="I187" s="212"/>
      <c r="J187" s="213">
        <f>BK187</f>
        <v>0</v>
      </c>
      <c r="K187" s="209"/>
      <c r="L187" s="214"/>
      <c r="M187" s="215"/>
      <c r="N187" s="216"/>
      <c r="O187" s="216"/>
      <c r="P187" s="217">
        <f>SUM(P188:P240)</f>
        <v>0</v>
      </c>
      <c r="Q187" s="216"/>
      <c r="R187" s="217">
        <f>SUM(R188:R240)</f>
        <v>1.48064912</v>
      </c>
      <c r="S187" s="216"/>
      <c r="T187" s="218">
        <f>SUM(T188:T240)</f>
        <v>0.25</v>
      </c>
      <c r="U187" s="11"/>
      <c r="V187" s="11"/>
      <c r="W187" s="11"/>
      <c r="X187" s="11"/>
      <c r="Y187" s="11"/>
      <c r="Z187" s="11"/>
      <c r="AA187" s="11"/>
      <c r="AB187" s="11"/>
      <c r="AC187" s="11"/>
      <c r="AD187" s="11"/>
      <c r="AE187" s="11"/>
      <c r="AR187" s="219" t="s">
        <v>83</v>
      </c>
      <c r="AT187" s="220" t="s">
        <v>75</v>
      </c>
      <c r="AU187" s="220" t="s">
        <v>76</v>
      </c>
      <c r="AY187" s="219" t="s">
        <v>207</v>
      </c>
      <c r="BK187" s="221">
        <f>SUM(BK188:BK240)</f>
        <v>0</v>
      </c>
    </row>
    <row r="188" s="2" customFormat="1" ht="24.15" customHeight="1">
      <c r="A188" s="39"/>
      <c r="B188" s="40"/>
      <c r="C188" s="222" t="s">
        <v>361</v>
      </c>
      <c r="D188" s="222" t="s">
        <v>208</v>
      </c>
      <c r="E188" s="223" t="s">
        <v>4320</v>
      </c>
      <c r="F188" s="224" t="s">
        <v>4321</v>
      </c>
      <c r="G188" s="225" t="s">
        <v>592</v>
      </c>
      <c r="H188" s="226">
        <v>5</v>
      </c>
      <c r="I188" s="227"/>
      <c r="J188" s="228">
        <f>ROUND(I188*H188,2)</f>
        <v>0</v>
      </c>
      <c r="K188" s="229"/>
      <c r="L188" s="45"/>
      <c r="M188" s="230" t="s">
        <v>1</v>
      </c>
      <c r="N188" s="231" t="s">
        <v>41</v>
      </c>
      <c r="O188" s="92"/>
      <c r="P188" s="232">
        <f>O188*H188</f>
        <v>0</v>
      </c>
      <c r="Q188" s="232">
        <v>0.0068799999999999998</v>
      </c>
      <c r="R188" s="232">
        <f>Q188*H188</f>
        <v>0.0344</v>
      </c>
      <c r="S188" s="232">
        <v>0</v>
      </c>
      <c r="T188" s="233">
        <f>S188*H188</f>
        <v>0</v>
      </c>
      <c r="U188" s="39"/>
      <c r="V188" s="39"/>
      <c r="W188" s="39"/>
      <c r="X188" s="39"/>
      <c r="Y188" s="39"/>
      <c r="Z188" s="39"/>
      <c r="AA188" s="39"/>
      <c r="AB188" s="39"/>
      <c r="AC188" s="39"/>
      <c r="AD188" s="39"/>
      <c r="AE188" s="39"/>
      <c r="AR188" s="234" t="s">
        <v>212</v>
      </c>
      <c r="AT188" s="234" t="s">
        <v>208</v>
      </c>
      <c r="AU188" s="234" t="s">
        <v>83</v>
      </c>
      <c r="AY188" s="18" t="s">
        <v>207</v>
      </c>
      <c r="BE188" s="235">
        <f>IF(N188="základní",J188,0)</f>
        <v>0</v>
      </c>
      <c r="BF188" s="235">
        <f>IF(N188="snížená",J188,0)</f>
        <v>0</v>
      </c>
      <c r="BG188" s="235">
        <f>IF(N188="zákl. přenesená",J188,0)</f>
        <v>0</v>
      </c>
      <c r="BH188" s="235">
        <f>IF(N188="sníž. přenesená",J188,0)</f>
        <v>0</v>
      </c>
      <c r="BI188" s="235">
        <f>IF(N188="nulová",J188,0)</f>
        <v>0</v>
      </c>
      <c r="BJ188" s="18" t="s">
        <v>83</v>
      </c>
      <c r="BK188" s="235">
        <f>ROUND(I188*H188,2)</f>
        <v>0</v>
      </c>
      <c r="BL188" s="18" t="s">
        <v>212</v>
      </c>
      <c r="BM188" s="234" t="s">
        <v>4322</v>
      </c>
    </row>
    <row r="189" s="2" customFormat="1">
      <c r="A189" s="39"/>
      <c r="B189" s="40"/>
      <c r="C189" s="41"/>
      <c r="D189" s="236" t="s">
        <v>214</v>
      </c>
      <c r="E189" s="41"/>
      <c r="F189" s="237" t="s">
        <v>4323</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214</v>
      </c>
      <c r="AU189" s="18" t="s">
        <v>83</v>
      </c>
    </row>
    <row r="190" s="2" customFormat="1">
      <c r="A190" s="39"/>
      <c r="B190" s="40"/>
      <c r="C190" s="41"/>
      <c r="D190" s="241" t="s">
        <v>216</v>
      </c>
      <c r="E190" s="41"/>
      <c r="F190" s="242" t="s">
        <v>4324</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216</v>
      </c>
      <c r="AU190" s="18" t="s">
        <v>83</v>
      </c>
    </row>
    <row r="191" s="12" customFormat="1">
      <c r="A191" s="12"/>
      <c r="B191" s="243"/>
      <c r="C191" s="244"/>
      <c r="D191" s="236" t="s">
        <v>218</v>
      </c>
      <c r="E191" s="245" t="s">
        <v>1</v>
      </c>
      <c r="F191" s="246" t="s">
        <v>4325</v>
      </c>
      <c r="G191" s="244"/>
      <c r="H191" s="245" t="s">
        <v>1</v>
      </c>
      <c r="I191" s="247"/>
      <c r="J191" s="244"/>
      <c r="K191" s="244"/>
      <c r="L191" s="248"/>
      <c r="M191" s="249"/>
      <c r="N191" s="250"/>
      <c r="O191" s="250"/>
      <c r="P191" s="250"/>
      <c r="Q191" s="250"/>
      <c r="R191" s="250"/>
      <c r="S191" s="250"/>
      <c r="T191" s="251"/>
      <c r="U191" s="12"/>
      <c r="V191" s="12"/>
      <c r="W191" s="12"/>
      <c r="X191" s="12"/>
      <c r="Y191" s="12"/>
      <c r="Z191" s="12"/>
      <c r="AA191" s="12"/>
      <c r="AB191" s="12"/>
      <c r="AC191" s="12"/>
      <c r="AD191" s="12"/>
      <c r="AE191" s="12"/>
      <c r="AT191" s="252" t="s">
        <v>218</v>
      </c>
      <c r="AU191" s="252" t="s">
        <v>83</v>
      </c>
      <c r="AV191" s="12" t="s">
        <v>83</v>
      </c>
      <c r="AW191" s="12" t="s">
        <v>32</v>
      </c>
      <c r="AX191" s="12" t="s">
        <v>76</v>
      </c>
      <c r="AY191" s="252" t="s">
        <v>207</v>
      </c>
    </row>
    <row r="192" s="13" customFormat="1">
      <c r="A192" s="13"/>
      <c r="B192" s="253"/>
      <c r="C192" s="254"/>
      <c r="D192" s="236" t="s">
        <v>218</v>
      </c>
      <c r="E192" s="255" t="s">
        <v>1</v>
      </c>
      <c r="F192" s="256" t="s">
        <v>251</v>
      </c>
      <c r="G192" s="254"/>
      <c r="H192" s="257">
        <v>5</v>
      </c>
      <c r="I192" s="258"/>
      <c r="J192" s="254"/>
      <c r="K192" s="254"/>
      <c r="L192" s="259"/>
      <c r="M192" s="260"/>
      <c r="N192" s="261"/>
      <c r="O192" s="261"/>
      <c r="P192" s="261"/>
      <c r="Q192" s="261"/>
      <c r="R192" s="261"/>
      <c r="S192" s="261"/>
      <c r="T192" s="262"/>
      <c r="U192" s="13"/>
      <c r="V192" s="13"/>
      <c r="W192" s="13"/>
      <c r="X192" s="13"/>
      <c r="Y192" s="13"/>
      <c r="Z192" s="13"/>
      <c r="AA192" s="13"/>
      <c r="AB192" s="13"/>
      <c r="AC192" s="13"/>
      <c r="AD192" s="13"/>
      <c r="AE192" s="13"/>
      <c r="AT192" s="263" t="s">
        <v>218</v>
      </c>
      <c r="AU192" s="263" t="s">
        <v>83</v>
      </c>
      <c r="AV192" s="13" t="s">
        <v>85</v>
      </c>
      <c r="AW192" s="13" t="s">
        <v>32</v>
      </c>
      <c r="AX192" s="13" t="s">
        <v>83</v>
      </c>
      <c r="AY192" s="263" t="s">
        <v>207</v>
      </c>
    </row>
    <row r="193" s="2" customFormat="1" ht="24.15" customHeight="1">
      <c r="A193" s="39"/>
      <c r="B193" s="40"/>
      <c r="C193" s="293" t="s">
        <v>371</v>
      </c>
      <c r="D193" s="293" t="s">
        <v>690</v>
      </c>
      <c r="E193" s="294" t="s">
        <v>4326</v>
      </c>
      <c r="F193" s="295" t="s">
        <v>4327</v>
      </c>
      <c r="G193" s="296" t="s">
        <v>592</v>
      </c>
      <c r="H193" s="297">
        <v>5</v>
      </c>
      <c r="I193" s="298"/>
      <c r="J193" s="299">
        <f>ROUND(I193*H193,2)</f>
        <v>0</v>
      </c>
      <c r="K193" s="300"/>
      <c r="L193" s="301"/>
      <c r="M193" s="302" t="s">
        <v>1</v>
      </c>
      <c r="N193" s="303" t="s">
        <v>41</v>
      </c>
      <c r="O193" s="92"/>
      <c r="P193" s="232">
        <f>O193*H193</f>
        <v>0</v>
      </c>
      <c r="Q193" s="232">
        <v>0.156</v>
      </c>
      <c r="R193" s="232">
        <f>Q193*H193</f>
        <v>0.78000000000000003</v>
      </c>
      <c r="S193" s="232">
        <v>0</v>
      </c>
      <c r="T193" s="233">
        <f>S193*H193</f>
        <v>0</v>
      </c>
      <c r="U193" s="39"/>
      <c r="V193" s="39"/>
      <c r="W193" s="39"/>
      <c r="X193" s="39"/>
      <c r="Y193" s="39"/>
      <c r="Z193" s="39"/>
      <c r="AA193" s="39"/>
      <c r="AB193" s="39"/>
      <c r="AC193" s="39"/>
      <c r="AD193" s="39"/>
      <c r="AE193" s="39"/>
      <c r="AR193" s="234" t="s">
        <v>282</v>
      </c>
      <c r="AT193" s="234" t="s">
        <v>690</v>
      </c>
      <c r="AU193" s="234" t="s">
        <v>83</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212</v>
      </c>
      <c r="BM193" s="234" t="s">
        <v>4328</v>
      </c>
    </row>
    <row r="194" s="2" customFormat="1">
      <c r="A194" s="39"/>
      <c r="B194" s="40"/>
      <c r="C194" s="41"/>
      <c r="D194" s="236" t="s">
        <v>214</v>
      </c>
      <c r="E194" s="41"/>
      <c r="F194" s="237" t="s">
        <v>4327</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83</v>
      </c>
    </row>
    <row r="195" s="2" customFormat="1" ht="33" customHeight="1">
      <c r="A195" s="39"/>
      <c r="B195" s="40"/>
      <c r="C195" s="222" t="s">
        <v>700</v>
      </c>
      <c r="D195" s="222" t="s">
        <v>208</v>
      </c>
      <c r="E195" s="223" t="s">
        <v>4329</v>
      </c>
      <c r="F195" s="224" t="s">
        <v>4330</v>
      </c>
      <c r="G195" s="225" t="s">
        <v>225</v>
      </c>
      <c r="H195" s="226">
        <v>40.514000000000003</v>
      </c>
      <c r="I195" s="227"/>
      <c r="J195" s="228">
        <f>ROUND(I195*H195,2)</f>
        <v>0</v>
      </c>
      <c r="K195" s="229"/>
      <c r="L195" s="45"/>
      <c r="M195" s="230" t="s">
        <v>1</v>
      </c>
      <c r="N195" s="231" t="s">
        <v>41</v>
      </c>
      <c r="O195" s="92"/>
      <c r="P195" s="232">
        <f>O195*H195</f>
        <v>0</v>
      </c>
      <c r="Q195" s="232">
        <v>0.00158</v>
      </c>
      <c r="R195" s="232">
        <f>Q195*H195</f>
        <v>0.064012120000000006</v>
      </c>
      <c r="S195" s="232">
        <v>0</v>
      </c>
      <c r="T195" s="233">
        <f>S195*H195</f>
        <v>0</v>
      </c>
      <c r="U195" s="39"/>
      <c r="V195" s="39"/>
      <c r="W195" s="39"/>
      <c r="X195" s="39"/>
      <c r="Y195" s="39"/>
      <c r="Z195" s="39"/>
      <c r="AA195" s="39"/>
      <c r="AB195" s="39"/>
      <c r="AC195" s="39"/>
      <c r="AD195" s="39"/>
      <c r="AE195" s="39"/>
      <c r="AR195" s="234" t="s">
        <v>212</v>
      </c>
      <c r="AT195" s="234" t="s">
        <v>208</v>
      </c>
      <c r="AU195" s="234" t="s">
        <v>83</v>
      </c>
      <c r="AY195" s="18" t="s">
        <v>207</v>
      </c>
      <c r="BE195" s="235">
        <f>IF(N195="základní",J195,0)</f>
        <v>0</v>
      </c>
      <c r="BF195" s="235">
        <f>IF(N195="snížená",J195,0)</f>
        <v>0</v>
      </c>
      <c r="BG195" s="235">
        <f>IF(N195="zákl. přenesená",J195,0)</f>
        <v>0</v>
      </c>
      <c r="BH195" s="235">
        <f>IF(N195="sníž. přenesená",J195,0)</f>
        <v>0</v>
      </c>
      <c r="BI195" s="235">
        <f>IF(N195="nulová",J195,0)</f>
        <v>0</v>
      </c>
      <c r="BJ195" s="18" t="s">
        <v>83</v>
      </c>
      <c r="BK195" s="235">
        <f>ROUND(I195*H195,2)</f>
        <v>0</v>
      </c>
      <c r="BL195" s="18" t="s">
        <v>212</v>
      </c>
      <c r="BM195" s="234" t="s">
        <v>4331</v>
      </c>
    </row>
    <row r="196" s="2" customFormat="1">
      <c r="A196" s="39"/>
      <c r="B196" s="40"/>
      <c r="C196" s="41"/>
      <c r="D196" s="236" t="s">
        <v>214</v>
      </c>
      <c r="E196" s="41"/>
      <c r="F196" s="237" t="s">
        <v>4332</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214</v>
      </c>
      <c r="AU196" s="18" t="s">
        <v>83</v>
      </c>
    </row>
    <row r="197" s="2" customFormat="1">
      <c r="A197" s="39"/>
      <c r="B197" s="40"/>
      <c r="C197" s="41"/>
      <c r="D197" s="241" t="s">
        <v>216</v>
      </c>
      <c r="E197" s="41"/>
      <c r="F197" s="242" t="s">
        <v>4333</v>
      </c>
      <c r="G197" s="41"/>
      <c r="H197" s="41"/>
      <c r="I197" s="238"/>
      <c r="J197" s="41"/>
      <c r="K197" s="41"/>
      <c r="L197" s="45"/>
      <c r="M197" s="239"/>
      <c r="N197" s="240"/>
      <c r="O197" s="92"/>
      <c r="P197" s="92"/>
      <c r="Q197" s="92"/>
      <c r="R197" s="92"/>
      <c r="S197" s="92"/>
      <c r="T197" s="93"/>
      <c r="U197" s="39"/>
      <c r="V197" s="39"/>
      <c r="W197" s="39"/>
      <c r="X197" s="39"/>
      <c r="Y197" s="39"/>
      <c r="Z197" s="39"/>
      <c r="AA197" s="39"/>
      <c r="AB197" s="39"/>
      <c r="AC197" s="39"/>
      <c r="AD197" s="39"/>
      <c r="AE197" s="39"/>
      <c r="AT197" s="18" t="s">
        <v>216</v>
      </c>
      <c r="AU197" s="18" t="s">
        <v>83</v>
      </c>
    </row>
    <row r="198" s="12" customFormat="1">
      <c r="A198" s="12"/>
      <c r="B198" s="243"/>
      <c r="C198" s="244"/>
      <c r="D198" s="236" t="s">
        <v>218</v>
      </c>
      <c r="E198" s="245" t="s">
        <v>1</v>
      </c>
      <c r="F198" s="246" t="s">
        <v>4334</v>
      </c>
      <c r="G198" s="244"/>
      <c r="H198" s="245" t="s">
        <v>1</v>
      </c>
      <c r="I198" s="247"/>
      <c r="J198" s="244"/>
      <c r="K198" s="244"/>
      <c r="L198" s="248"/>
      <c r="M198" s="249"/>
      <c r="N198" s="250"/>
      <c r="O198" s="250"/>
      <c r="P198" s="250"/>
      <c r="Q198" s="250"/>
      <c r="R198" s="250"/>
      <c r="S198" s="250"/>
      <c r="T198" s="251"/>
      <c r="U198" s="12"/>
      <c r="V198" s="12"/>
      <c r="W198" s="12"/>
      <c r="X198" s="12"/>
      <c r="Y198" s="12"/>
      <c r="Z198" s="12"/>
      <c r="AA198" s="12"/>
      <c r="AB198" s="12"/>
      <c r="AC198" s="12"/>
      <c r="AD198" s="12"/>
      <c r="AE198" s="12"/>
      <c r="AT198" s="252" t="s">
        <v>218</v>
      </c>
      <c r="AU198" s="252" t="s">
        <v>83</v>
      </c>
      <c r="AV198" s="12" t="s">
        <v>83</v>
      </c>
      <c r="AW198" s="12" t="s">
        <v>32</v>
      </c>
      <c r="AX198" s="12" t="s">
        <v>76</v>
      </c>
      <c r="AY198" s="252" t="s">
        <v>207</v>
      </c>
    </row>
    <row r="199" s="13" customFormat="1">
      <c r="A199" s="13"/>
      <c r="B199" s="253"/>
      <c r="C199" s="254"/>
      <c r="D199" s="236" t="s">
        <v>218</v>
      </c>
      <c r="E199" s="255" t="s">
        <v>1</v>
      </c>
      <c r="F199" s="256" t="s">
        <v>4335</v>
      </c>
      <c r="G199" s="254"/>
      <c r="H199" s="257">
        <v>25.042000000000002</v>
      </c>
      <c r="I199" s="258"/>
      <c r="J199" s="254"/>
      <c r="K199" s="254"/>
      <c r="L199" s="259"/>
      <c r="M199" s="260"/>
      <c r="N199" s="261"/>
      <c r="O199" s="261"/>
      <c r="P199" s="261"/>
      <c r="Q199" s="261"/>
      <c r="R199" s="261"/>
      <c r="S199" s="261"/>
      <c r="T199" s="262"/>
      <c r="U199" s="13"/>
      <c r="V199" s="13"/>
      <c r="W199" s="13"/>
      <c r="X199" s="13"/>
      <c r="Y199" s="13"/>
      <c r="Z199" s="13"/>
      <c r="AA199" s="13"/>
      <c r="AB199" s="13"/>
      <c r="AC199" s="13"/>
      <c r="AD199" s="13"/>
      <c r="AE199" s="13"/>
      <c r="AT199" s="263" t="s">
        <v>218</v>
      </c>
      <c r="AU199" s="263" t="s">
        <v>83</v>
      </c>
      <c r="AV199" s="13" t="s">
        <v>85</v>
      </c>
      <c r="AW199" s="13" t="s">
        <v>32</v>
      </c>
      <c r="AX199" s="13" t="s">
        <v>76</v>
      </c>
      <c r="AY199" s="263" t="s">
        <v>207</v>
      </c>
    </row>
    <row r="200" s="13" customFormat="1">
      <c r="A200" s="13"/>
      <c r="B200" s="253"/>
      <c r="C200" s="254"/>
      <c r="D200" s="236" t="s">
        <v>218</v>
      </c>
      <c r="E200" s="255" t="s">
        <v>1</v>
      </c>
      <c r="F200" s="256" t="s">
        <v>4336</v>
      </c>
      <c r="G200" s="254"/>
      <c r="H200" s="257">
        <v>15.472</v>
      </c>
      <c r="I200" s="258"/>
      <c r="J200" s="254"/>
      <c r="K200" s="254"/>
      <c r="L200" s="259"/>
      <c r="M200" s="260"/>
      <c r="N200" s="261"/>
      <c r="O200" s="261"/>
      <c r="P200" s="261"/>
      <c r="Q200" s="261"/>
      <c r="R200" s="261"/>
      <c r="S200" s="261"/>
      <c r="T200" s="262"/>
      <c r="U200" s="13"/>
      <c r="V200" s="13"/>
      <c r="W200" s="13"/>
      <c r="X200" s="13"/>
      <c r="Y200" s="13"/>
      <c r="Z200" s="13"/>
      <c r="AA200" s="13"/>
      <c r="AB200" s="13"/>
      <c r="AC200" s="13"/>
      <c r="AD200" s="13"/>
      <c r="AE200" s="13"/>
      <c r="AT200" s="263" t="s">
        <v>218</v>
      </c>
      <c r="AU200" s="263" t="s">
        <v>83</v>
      </c>
      <c r="AV200" s="13" t="s">
        <v>85</v>
      </c>
      <c r="AW200" s="13" t="s">
        <v>32</v>
      </c>
      <c r="AX200" s="13" t="s">
        <v>76</v>
      </c>
      <c r="AY200" s="263" t="s">
        <v>207</v>
      </c>
    </row>
    <row r="201" s="14" customFormat="1">
      <c r="A201" s="14"/>
      <c r="B201" s="264"/>
      <c r="C201" s="265"/>
      <c r="D201" s="236" t="s">
        <v>218</v>
      </c>
      <c r="E201" s="266" t="s">
        <v>1</v>
      </c>
      <c r="F201" s="267" t="s">
        <v>222</v>
      </c>
      <c r="G201" s="265"/>
      <c r="H201" s="268">
        <v>40.514000000000003</v>
      </c>
      <c r="I201" s="269"/>
      <c r="J201" s="265"/>
      <c r="K201" s="265"/>
      <c r="L201" s="270"/>
      <c r="M201" s="271"/>
      <c r="N201" s="272"/>
      <c r="O201" s="272"/>
      <c r="P201" s="272"/>
      <c r="Q201" s="272"/>
      <c r="R201" s="272"/>
      <c r="S201" s="272"/>
      <c r="T201" s="273"/>
      <c r="U201" s="14"/>
      <c r="V201" s="14"/>
      <c r="W201" s="14"/>
      <c r="X201" s="14"/>
      <c r="Y201" s="14"/>
      <c r="Z201" s="14"/>
      <c r="AA201" s="14"/>
      <c r="AB201" s="14"/>
      <c r="AC201" s="14"/>
      <c r="AD201" s="14"/>
      <c r="AE201" s="14"/>
      <c r="AT201" s="274" t="s">
        <v>218</v>
      </c>
      <c r="AU201" s="274" t="s">
        <v>83</v>
      </c>
      <c r="AV201" s="14" t="s">
        <v>212</v>
      </c>
      <c r="AW201" s="14" t="s">
        <v>32</v>
      </c>
      <c r="AX201" s="14" t="s">
        <v>83</v>
      </c>
      <c r="AY201" s="274" t="s">
        <v>207</v>
      </c>
    </row>
    <row r="202" s="2" customFormat="1" ht="24.15" customHeight="1">
      <c r="A202" s="39"/>
      <c r="B202" s="40"/>
      <c r="C202" s="222" t="s">
        <v>706</v>
      </c>
      <c r="D202" s="222" t="s">
        <v>208</v>
      </c>
      <c r="E202" s="223" t="s">
        <v>4337</v>
      </c>
      <c r="F202" s="224" t="s">
        <v>4338</v>
      </c>
      <c r="G202" s="225" t="s">
        <v>237</v>
      </c>
      <c r="H202" s="226">
        <v>0.105</v>
      </c>
      <c r="I202" s="227"/>
      <c r="J202" s="228">
        <f>ROUND(I202*H202,2)</f>
        <v>0</v>
      </c>
      <c r="K202" s="229"/>
      <c r="L202" s="45"/>
      <c r="M202" s="230" t="s">
        <v>1</v>
      </c>
      <c r="N202" s="231" t="s">
        <v>41</v>
      </c>
      <c r="O202" s="92"/>
      <c r="P202" s="232">
        <f>O202*H202</f>
        <v>0</v>
      </c>
      <c r="Q202" s="232">
        <v>0.001</v>
      </c>
      <c r="R202" s="232">
        <f>Q202*H202</f>
        <v>0.000105</v>
      </c>
      <c r="S202" s="232">
        <v>0</v>
      </c>
      <c r="T202" s="233">
        <f>S202*H202</f>
        <v>0</v>
      </c>
      <c r="U202" s="39"/>
      <c r="V202" s="39"/>
      <c r="W202" s="39"/>
      <c r="X202" s="39"/>
      <c r="Y202" s="39"/>
      <c r="Z202" s="39"/>
      <c r="AA202" s="39"/>
      <c r="AB202" s="39"/>
      <c r="AC202" s="39"/>
      <c r="AD202" s="39"/>
      <c r="AE202" s="39"/>
      <c r="AR202" s="234" t="s">
        <v>212</v>
      </c>
      <c r="AT202" s="234" t="s">
        <v>208</v>
      </c>
      <c r="AU202" s="234" t="s">
        <v>83</v>
      </c>
      <c r="AY202" s="18" t="s">
        <v>207</v>
      </c>
      <c r="BE202" s="235">
        <f>IF(N202="základní",J202,0)</f>
        <v>0</v>
      </c>
      <c r="BF202" s="235">
        <f>IF(N202="snížená",J202,0)</f>
        <v>0</v>
      </c>
      <c r="BG202" s="235">
        <f>IF(N202="zákl. přenesená",J202,0)</f>
        <v>0</v>
      </c>
      <c r="BH202" s="235">
        <f>IF(N202="sníž. přenesená",J202,0)</f>
        <v>0</v>
      </c>
      <c r="BI202" s="235">
        <f>IF(N202="nulová",J202,0)</f>
        <v>0</v>
      </c>
      <c r="BJ202" s="18" t="s">
        <v>83</v>
      </c>
      <c r="BK202" s="235">
        <f>ROUND(I202*H202,2)</f>
        <v>0</v>
      </c>
      <c r="BL202" s="18" t="s">
        <v>212</v>
      </c>
      <c r="BM202" s="234" t="s">
        <v>4339</v>
      </c>
    </row>
    <row r="203" s="2" customFormat="1">
      <c r="A203" s="39"/>
      <c r="B203" s="40"/>
      <c r="C203" s="41"/>
      <c r="D203" s="236" t="s">
        <v>214</v>
      </c>
      <c r="E203" s="41"/>
      <c r="F203" s="237" t="s">
        <v>4340</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214</v>
      </c>
      <c r="AU203" s="18" t="s">
        <v>83</v>
      </c>
    </row>
    <row r="204" s="2" customFormat="1">
      <c r="A204" s="39"/>
      <c r="B204" s="40"/>
      <c r="C204" s="41"/>
      <c r="D204" s="241" t="s">
        <v>216</v>
      </c>
      <c r="E204" s="41"/>
      <c r="F204" s="242" t="s">
        <v>4341</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216</v>
      </c>
      <c r="AU204" s="18" t="s">
        <v>83</v>
      </c>
    </row>
    <row r="205" s="13" customFormat="1">
      <c r="A205" s="13"/>
      <c r="B205" s="253"/>
      <c r="C205" s="254"/>
      <c r="D205" s="236" t="s">
        <v>218</v>
      </c>
      <c r="E205" s="255" t="s">
        <v>1</v>
      </c>
      <c r="F205" s="256" t="s">
        <v>4342</v>
      </c>
      <c r="G205" s="254"/>
      <c r="H205" s="257">
        <v>0.042999999999999997</v>
      </c>
      <c r="I205" s="258"/>
      <c r="J205" s="254"/>
      <c r="K205" s="254"/>
      <c r="L205" s="259"/>
      <c r="M205" s="260"/>
      <c r="N205" s="261"/>
      <c r="O205" s="261"/>
      <c r="P205" s="261"/>
      <c r="Q205" s="261"/>
      <c r="R205" s="261"/>
      <c r="S205" s="261"/>
      <c r="T205" s="262"/>
      <c r="U205" s="13"/>
      <c r="V205" s="13"/>
      <c r="W205" s="13"/>
      <c r="X205" s="13"/>
      <c r="Y205" s="13"/>
      <c r="Z205" s="13"/>
      <c r="AA205" s="13"/>
      <c r="AB205" s="13"/>
      <c r="AC205" s="13"/>
      <c r="AD205" s="13"/>
      <c r="AE205" s="13"/>
      <c r="AT205" s="263" t="s">
        <v>218</v>
      </c>
      <c r="AU205" s="263" t="s">
        <v>83</v>
      </c>
      <c r="AV205" s="13" t="s">
        <v>85</v>
      </c>
      <c r="AW205" s="13" t="s">
        <v>32</v>
      </c>
      <c r="AX205" s="13" t="s">
        <v>76</v>
      </c>
      <c r="AY205" s="263" t="s">
        <v>207</v>
      </c>
    </row>
    <row r="206" s="13" customFormat="1">
      <c r="A206" s="13"/>
      <c r="B206" s="253"/>
      <c r="C206" s="254"/>
      <c r="D206" s="236" t="s">
        <v>218</v>
      </c>
      <c r="E206" s="255" t="s">
        <v>1</v>
      </c>
      <c r="F206" s="256" t="s">
        <v>4343</v>
      </c>
      <c r="G206" s="254"/>
      <c r="H206" s="257">
        <v>0.042000000000000003</v>
      </c>
      <c r="I206" s="258"/>
      <c r="J206" s="254"/>
      <c r="K206" s="254"/>
      <c r="L206" s="259"/>
      <c r="M206" s="260"/>
      <c r="N206" s="261"/>
      <c r="O206" s="261"/>
      <c r="P206" s="261"/>
      <c r="Q206" s="261"/>
      <c r="R206" s="261"/>
      <c r="S206" s="261"/>
      <c r="T206" s="262"/>
      <c r="U206" s="13"/>
      <c r="V206" s="13"/>
      <c r="W206" s="13"/>
      <c r="X206" s="13"/>
      <c r="Y206" s="13"/>
      <c r="Z206" s="13"/>
      <c r="AA206" s="13"/>
      <c r="AB206" s="13"/>
      <c r="AC206" s="13"/>
      <c r="AD206" s="13"/>
      <c r="AE206" s="13"/>
      <c r="AT206" s="263" t="s">
        <v>218</v>
      </c>
      <c r="AU206" s="263" t="s">
        <v>83</v>
      </c>
      <c r="AV206" s="13" t="s">
        <v>85</v>
      </c>
      <c r="AW206" s="13" t="s">
        <v>32</v>
      </c>
      <c r="AX206" s="13" t="s">
        <v>76</v>
      </c>
      <c r="AY206" s="263" t="s">
        <v>207</v>
      </c>
    </row>
    <row r="207" s="13" customFormat="1">
      <c r="A207" s="13"/>
      <c r="B207" s="253"/>
      <c r="C207" s="254"/>
      <c r="D207" s="236" t="s">
        <v>218</v>
      </c>
      <c r="E207" s="255" t="s">
        <v>1</v>
      </c>
      <c r="F207" s="256" t="s">
        <v>4344</v>
      </c>
      <c r="G207" s="254"/>
      <c r="H207" s="257">
        <v>0.02</v>
      </c>
      <c r="I207" s="258"/>
      <c r="J207" s="254"/>
      <c r="K207" s="254"/>
      <c r="L207" s="259"/>
      <c r="M207" s="260"/>
      <c r="N207" s="261"/>
      <c r="O207" s="261"/>
      <c r="P207" s="261"/>
      <c r="Q207" s="261"/>
      <c r="R207" s="261"/>
      <c r="S207" s="261"/>
      <c r="T207" s="262"/>
      <c r="U207" s="13"/>
      <c r="V207" s="13"/>
      <c r="W207" s="13"/>
      <c r="X207" s="13"/>
      <c r="Y207" s="13"/>
      <c r="Z207" s="13"/>
      <c r="AA207" s="13"/>
      <c r="AB207" s="13"/>
      <c r="AC207" s="13"/>
      <c r="AD207" s="13"/>
      <c r="AE207" s="13"/>
      <c r="AT207" s="263" t="s">
        <v>218</v>
      </c>
      <c r="AU207" s="263" t="s">
        <v>83</v>
      </c>
      <c r="AV207" s="13" t="s">
        <v>85</v>
      </c>
      <c r="AW207" s="13" t="s">
        <v>32</v>
      </c>
      <c r="AX207" s="13" t="s">
        <v>76</v>
      </c>
      <c r="AY207" s="263" t="s">
        <v>207</v>
      </c>
    </row>
    <row r="208" s="14" customFormat="1">
      <c r="A208" s="14"/>
      <c r="B208" s="264"/>
      <c r="C208" s="265"/>
      <c r="D208" s="236" t="s">
        <v>218</v>
      </c>
      <c r="E208" s="266" t="s">
        <v>1</v>
      </c>
      <c r="F208" s="267" t="s">
        <v>222</v>
      </c>
      <c r="G208" s="265"/>
      <c r="H208" s="268">
        <v>0.105</v>
      </c>
      <c r="I208" s="269"/>
      <c r="J208" s="265"/>
      <c r="K208" s="265"/>
      <c r="L208" s="270"/>
      <c r="M208" s="271"/>
      <c r="N208" s="272"/>
      <c r="O208" s="272"/>
      <c r="P208" s="272"/>
      <c r="Q208" s="272"/>
      <c r="R208" s="272"/>
      <c r="S208" s="272"/>
      <c r="T208" s="273"/>
      <c r="U208" s="14"/>
      <c r="V208" s="14"/>
      <c r="W208" s="14"/>
      <c r="X208" s="14"/>
      <c r="Y208" s="14"/>
      <c r="Z208" s="14"/>
      <c r="AA208" s="14"/>
      <c r="AB208" s="14"/>
      <c r="AC208" s="14"/>
      <c r="AD208" s="14"/>
      <c r="AE208" s="14"/>
      <c r="AT208" s="274" t="s">
        <v>218</v>
      </c>
      <c r="AU208" s="274" t="s">
        <v>83</v>
      </c>
      <c r="AV208" s="14" t="s">
        <v>212</v>
      </c>
      <c r="AW208" s="14" t="s">
        <v>32</v>
      </c>
      <c r="AX208" s="14" t="s">
        <v>83</v>
      </c>
      <c r="AY208" s="274" t="s">
        <v>207</v>
      </c>
    </row>
    <row r="209" s="2" customFormat="1" ht="16.5" customHeight="1">
      <c r="A209" s="39"/>
      <c r="B209" s="40"/>
      <c r="C209" s="293" t="s">
        <v>712</v>
      </c>
      <c r="D209" s="293" t="s">
        <v>690</v>
      </c>
      <c r="E209" s="294" t="s">
        <v>4345</v>
      </c>
      <c r="F209" s="295" t="s">
        <v>4346</v>
      </c>
      <c r="G209" s="296" t="s">
        <v>783</v>
      </c>
      <c r="H209" s="297">
        <v>11.779999999999999</v>
      </c>
      <c r="I209" s="298"/>
      <c r="J209" s="299">
        <f>ROUND(I209*H209,2)</f>
        <v>0</v>
      </c>
      <c r="K209" s="300"/>
      <c r="L209" s="301"/>
      <c r="M209" s="302" t="s">
        <v>1</v>
      </c>
      <c r="N209" s="303" t="s">
        <v>41</v>
      </c>
      <c r="O209" s="92"/>
      <c r="P209" s="232">
        <f>O209*H209</f>
        <v>0</v>
      </c>
      <c r="Q209" s="232">
        <v>0.0088999999999999999</v>
      </c>
      <c r="R209" s="232">
        <f>Q209*H209</f>
        <v>0.10484199999999999</v>
      </c>
      <c r="S209" s="232">
        <v>0</v>
      </c>
      <c r="T209" s="233">
        <f>S209*H209</f>
        <v>0</v>
      </c>
      <c r="U209" s="39"/>
      <c r="V209" s="39"/>
      <c r="W209" s="39"/>
      <c r="X209" s="39"/>
      <c r="Y209" s="39"/>
      <c r="Z209" s="39"/>
      <c r="AA209" s="39"/>
      <c r="AB209" s="39"/>
      <c r="AC209" s="39"/>
      <c r="AD209" s="39"/>
      <c r="AE209" s="39"/>
      <c r="AR209" s="234" t="s">
        <v>282</v>
      </c>
      <c r="AT209" s="234" t="s">
        <v>690</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212</v>
      </c>
      <c r="BM209" s="234" t="s">
        <v>4347</v>
      </c>
    </row>
    <row r="210" s="2" customFormat="1">
      <c r="A210" s="39"/>
      <c r="B210" s="40"/>
      <c r="C210" s="41"/>
      <c r="D210" s="236" t="s">
        <v>214</v>
      </c>
      <c r="E210" s="41"/>
      <c r="F210" s="237" t="s">
        <v>4346</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13" customFormat="1">
      <c r="A211" s="13"/>
      <c r="B211" s="253"/>
      <c r="C211" s="254"/>
      <c r="D211" s="236" t="s">
        <v>218</v>
      </c>
      <c r="E211" s="255" t="s">
        <v>1</v>
      </c>
      <c r="F211" s="256" t="s">
        <v>4348</v>
      </c>
      <c r="G211" s="254"/>
      <c r="H211" s="257">
        <v>4.7999999999999998</v>
      </c>
      <c r="I211" s="258"/>
      <c r="J211" s="254"/>
      <c r="K211" s="254"/>
      <c r="L211" s="259"/>
      <c r="M211" s="260"/>
      <c r="N211" s="261"/>
      <c r="O211" s="261"/>
      <c r="P211" s="261"/>
      <c r="Q211" s="261"/>
      <c r="R211" s="261"/>
      <c r="S211" s="261"/>
      <c r="T211" s="262"/>
      <c r="U211" s="13"/>
      <c r="V211" s="13"/>
      <c r="W211" s="13"/>
      <c r="X211" s="13"/>
      <c r="Y211" s="13"/>
      <c r="Z211" s="13"/>
      <c r="AA211" s="13"/>
      <c r="AB211" s="13"/>
      <c r="AC211" s="13"/>
      <c r="AD211" s="13"/>
      <c r="AE211" s="13"/>
      <c r="AT211" s="263" t="s">
        <v>218</v>
      </c>
      <c r="AU211" s="263" t="s">
        <v>83</v>
      </c>
      <c r="AV211" s="13" t="s">
        <v>85</v>
      </c>
      <c r="AW211" s="13" t="s">
        <v>32</v>
      </c>
      <c r="AX211" s="13" t="s">
        <v>76</v>
      </c>
      <c r="AY211" s="263" t="s">
        <v>207</v>
      </c>
    </row>
    <row r="212" s="13" customFormat="1">
      <c r="A212" s="13"/>
      <c r="B212" s="253"/>
      <c r="C212" s="254"/>
      <c r="D212" s="236" t="s">
        <v>218</v>
      </c>
      <c r="E212" s="255" t="s">
        <v>1</v>
      </c>
      <c r="F212" s="256" t="s">
        <v>4349</v>
      </c>
      <c r="G212" s="254"/>
      <c r="H212" s="257">
        <v>4.7400000000000002</v>
      </c>
      <c r="I212" s="258"/>
      <c r="J212" s="254"/>
      <c r="K212" s="254"/>
      <c r="L212" s="259"/>
      <c r="M212" s="260"/>
      <c r="N212" s="261"/>
      <c r="O212" s="261"/>
      <c r="P212" s="261"/>
      <c r="Q212" s="261"/>
      <c r="R212" s="261"/>
      <c r="S212" s="261"/>
      <c r="T212" s="262"/>
      <c r="U212" s="13"/>
      <c r="V212" s="13"/>
      <c r="W212" s="13"/>
      <c r="X212" s="13"/>
      <c r="Y212" s="13"/>
      <c r="Z212" s="13"/>
      <c r="AA212" s="13"/>
      <c r="AB212" s="13"/>
      <c r="AC212" s="13"/>
      <c r="AD212" s="13"/>
      <c r="AE212" s="13"/>
      <c r="AT212" s="263" t="s">
        <v>218</v>
      </c>
      <c r="AU212" s="263" t="s">
        <v>83</v>
      </c>
      <c r="AV212" s="13" t="s">
        <v>85</v>
      </c>
      <c r="AW212" s="13" t="s">
        <v>32</v>
      </c>
      <c r="AX212" s="13" t="s">
        <v>76</v>
      </c>
      <c r="AY212" s="263" t="s">
        <v>207</v>
      </c>
    </row>
    <row r="213" s="13" customFormat="1">
      <c r="A213" s="13"/>
      <c r="B213" s="253"/>
      <c r="C213" s="254"/>
      <c r="D213" s="236" t="s">
        <v>218</v>
      </c>
      <c r="E213" s="255" t="s">
        <v>1</v>
      </c>
      <c r="F213" s="256" t="s">
        <v>4350</v>
      </c>
      <c r="G213" s="254"/>
      <c r="H213" s="257">
        <v>2.2400000000000002</v>
      </c>
      <c r="I213" s="258"/>
      <c r="J213" s="254"/>
      <c r="K213" s="254"/>
      <c r="L213" s="259"/>
      <c r="M213" s="260"/>
      <c r="N213" s="261"/>
      <c r="O213" s="261"/>
      <c r="P213" s="261"/>
      <c r="Q213" s="261"/>
      <c r="R213" s="261"/>
      <c r="S213" s="261"/>
      <c r="T213" s="262"/>
      <c r="U213" s="13"/>
      <c r="V213" s="13"/>
      <c r="W213" s="13"/>
      <c r="X213" s="13"/>
      <c r="Y213" s="13"/>
      <c r="Z213" s="13"/>
      <c r="AA213" s="13"/>
      <c r="AB213" s="13"/>
      <c r="AC213" s="13"/>
      <c r="AD213" s="13"/>
      <c r="AE213" s="13"/>
      <c r="AT213" s="263" t="s">
        <v>218</v>
      </c>
      <c r="AU213" s="263" t="s">
        <v>83</v>
      </c>
      <c r="AV213" s="13" t="s">
        <v>85</v>
      </c>
      <c r="AW213" s="13" t="s">
        <v>32</v>
      </c>
      <c r="AX213" s="13" t="s">
        <v>76</v>
      </c>
      <c r="AY213" s="263" t="s">
        <v>207</v>
      </c>
    </row>
    <row r="214" s="14" customFormat="1">
      <c r="A214" s="14"/>
      <c r="B214" s="264"/>
      <c r="C214" s="265"/>
      <c r="D214" s="236" t="s">
        <v>218</v>
      </c>
      <c r="E214" s="266" t="s">
        <v>1</v>
      </c>
      <c r="F214" s="267" t="s">
        <v>222</v>
      </c>
      <c r="G214" s="265"/>
      <c r="H214" s="268">
        <v>11.779999999999999</v>
      </c>
      <c r="I214" s="269"/>
      <c r="J214" s="265"/>
      <c r="K214" s="265"/>
      <c r="L214" s="270"/>
      <c r="M214" s="271"/>
      <c r="N214" s="272"/>
      <c r="O214" s="272"/>
      <c r="P214" s="272"/>
      <c r="Q214" s="272"/>
      <c r="R214" s="272"/>
      <c r="S214" s="272"/>
      <c r="T214" s="273"/>
      <c r="U214" s="14"/>
      <c r="V214" s="14"/>
      <c r="W214" s="14"/>
      <c r="X214" s="14"/>
      <c r="Y214" s="14"/>
      <c r="Z214" s="14"/>
      <c r="AA214" s="14"/>
      <c r="AB214" s="14"/>
      <c r="AC214" s="14"/>
      <c r="AD214" s="14"/>
      <c r="AE214" s="14"/>
      <c r="AT214" s="274" t="s">
        <v>218</v>
      </c>
      <c r="AU214" s="274" t="s">
        <v>83</v>
      </c>
      <c r="AV214" s="14" t="s">
        <v>212</v>
      </c>
      <c r="AW214" s="14" t="s">
        <v>32</v>
      </c>
      <c r="AX214" s="14" t="s">
        <v>83</v>
      </c>
      <c r="AY214" s="274" t="s">
        <v>207</v>
      </c>
    </row>
    <row r="215" s="2" customFormat="1" ht="16.5" customHeight="1">
      <c r="A215" s="39"/>
      <c r="B215" s="40"/>
      <c r="C215" s="293" t="s">
        <v>7</v>
      </c>
      <c r="D215" s="293" t="s">
        <v>690</v>
      </c>
      <c r="E215" s="294" t="s">
        <v>4351</v>
      </c>
      <c r="F215" s="295" t="s">
        <v>4352</v>
      </c>
      <c r="G215" s="296" t="s">
        <v>1218</v>
      </c>
      <c r="H215" s="297">
        <v>105</v>
      </c>
      <c r="I215" s="298"/>
      <c r="J215" s="299">
        <f>ROUND(I215*H215,2)</f>
        <v>0</v>
      </c>
      <c r="K215" s="300"/>
      <c r="L215" s="301"/>
      <c r="M215" s="302" t="s">
        <v>1</v>
      </c>
      <c r="N215" s="303" t="s">
        <v>41</v>
      </c>
      <c r="O215" s="92"/>
      <c r="P215" s="232">
        <f>O215*H215</f>
        <v>0</v>
      </c>
      <c r="Q215" s="232">
        <v>0</v>
      </c>
      <c r="R215" s="232">
        <f>Q215*H215</f>
        <v>0</v>
      </c>
      <c r="S215" s="232">
        <v>0</v>
      </c>
      <c r="T215" s="233">
        <f>S215*H215</f>
        <v>0</v>
      </c>
      <c r="U215" s="39"/>
      <c r="V215" s="39"/>
      <c r="W215" s="39"/>
      <c r="X215" s="39"/>
      <c r="Y215" s="39"/>
      <c r="Z215" s="39"/>
      <c r="AA215" s="39"/>
      <c r="AB215" s="39"/>
      <c r="AC215" s="39"/>
      <c r="AD215" s="39"/>
      <c r="AE215" s="39"/>
      <c r="AR215" s="234" t="s">
        <v>282</v>
      </c>
      <c r="AT215" s="234" t="s">
        <v>690</v>
      </c>
      <c r="AU215" s="234" t="s">
        <v>83</v>
      </c>
      <c r="AY215" s="18" t="s">
        <v>207</v>
      </c>
      <c r="BE215" s="235">
        <f>IF(N215="základní",J215,0)</f>
        <v>0</v>
      </c>
      <c r="BF215" s="235">
        <f>IF(N215="snížená",J215,0)</f>
        <v>0</v>
      </c>
      <c r="BG215" s="235">
        <f>IF(N215="zákl. přenesená",J215,0)</f>
        <v>0</v>
      </c>
      <c r="BH215" s="235">
        <f>IF(N215="sníž. přenesená",J215,0)</f>
        <v>0</v>
      </c>
      <c r="BI215" s="235">
        <f>IF(N215="nulová",J215,0)</f>
        <v>0</v>
      </c>
      <c r="BJ215" s="18" t="s">
        <v>83</v>
      </c>
      <c r="BK215" s="235">
        <f>ROUND(I215*H215,2)</f>
        <v>0</v>
      </c>
      <c r="BL215" s="18" t="s">
        <v>212</v>
      </c>
      <c r="BM215" s="234" t="s">
        <v>4353</v>
      </c>
    </row>
    <row r="216" s="2" customFormat="1">
      <c r="A216" s="39"/>
      <c r="B216" s="40"/>
      <c r="C216" s="41"/>
      <c r="D216" s="236" t="s">
        <v>214</v>
      </c>
      <c r="E216" s="41"/>
      <c r="F216" s="237" t="s">
        <v>4352</v>
      </c>
      <c r="G216" s="41"/>
      <c r="H216" s="41"/>
      <c r="I216" s="238"/>
      <c r="J216" s="41"/>
      <c r="K216" s="41"/>
      <c r="L216" s="45"/>
      <c r="M216" s="239"/>
      <c r="N216" s="240"/>
      <c r="O216" s="92"/>
      <c r="P216" s="92"/>
      <c r="Q216" s="92"/>
      <c r="R216" s="92"/>
      <c r="S216" s="92"/>
      <c r="T216" s="93"/>
      <c r="U216" s="39"/>
      <c r="V216" s="39"/>
      <c r="W216" s="39"/>
      <c r="X216" s="39"/>
      <c r="Y216" s="39"/>
      <c r="Z216" s="39"/>
      <c r="AA216" s="39"/>
      <c r="AB216" s="39"/>
      <c r="AC216" s="39"/>
      <c r="AD216" s="39"/>
      <c r="AE216" s="39"/>
      <c r="AT216" s="18" t="s">
        <v>214</v>
      </c>
      <c r="AU216" s="18" t="s">
        <v>83</v>
      </c>
    </row>
    <row r="217" s="2" customFormat="1" ht="33" customHeight="1">
      <c r="A217" s="39"/>
      <c r="B217" s="40"/>
      <c r="C217" s="222" t="s">
        <v>720</v>
      </c>
      <c r="D217" s="222" t="s">
        <v>208</v>
      </c>
      <c r="E217" s="223" t="s">
        <v>4354</v>
      </c>
      <c r="F217" s="224" t="s">
        <v>4355</v>
      </c>
      <c r="G217" s="225" t="s">
        <v>237</v>
      </c>
      <c r="H217" s="226">
        <v>0.41099999999999998</v>
      </c>
      <c r="I217" s="227"/>
      <c r="J217" s="228">
        <f>ROUND(I217*H217,2)</f>
        <v>0</v>
      </c>
      <c r="K217" s="229"/>
      <c r="L217" s="45"/>
      <c r="M217" s="230" t="s">
        <v>1</v>
      </c>
      <c r="N217" s="231" t="s">
        <v>41</v>
      </c>
      <c r="O217" s="92"/>
      <c r="P217" s="232">
        <f>O217*H217</f>
        <v>0</v>
      </c>
      <c r="Q217" s="232">
        <v>0</v>
      </c>
      <c r="R217" s="232">
        <f>Q217*H217</f>
        <v>0</v>
      </c>
      <c r="S217" s="232">
        <v>0</v>
      </c>
      <c r="T217" s="233">
        <f>S217*H217</f>
        <v>0</v>
      </c>
      <c r="U217" s="39"/>
      <c r="V217" s="39"/>
      <c r="W217" s="39"/>
      <c r="X217" s="39"/>
      <c r="Y217" s="39"/>
      <c r="Z217" s="39"/>
      <c r="AA217" s="39"/>
      <c r="AB217" s="39"/>
      <c r="AC217" s="39"/>
      <c r="AD217" s="39"/>
      <c r="AE217" s="39"/>
      <c r="AR217" s="234" t="s">
        <v>212</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212</v>
      </c>
      <c r="BM217" s="234" t="s">
        <v>4356</v>
      </c>
    </row>
    <row r="218" s="2" customFormat="1">
      <c r="A218" s="39"/>
      <c r="B218" s="40"/>
      <c r="C218" s="41"/>
      <c r="D218" s="236" t="s">
        <v>214</v>
      </c>
      <c r="E218" s="41"/>
      <c r="F218" s="237" t="s">
        <v>4357</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c r="A219" s="39"/>
      <c r="B219" s="40"/>
      <c r="C219" s="41"/>
      <c r="D219" s="241" t="s">
        <v>216</v>
      </c>
      <c r="E219" s="41"/>
      <c r="F219" s="242" t="s">
        <v>4358</v>
      </c>
      <c r="G219" s="41"/>
      <c r="H219" s="41"/>
      <c r="I219" s="238"/>
      <c r="J219" s="41"/>
      <c r="K219" s="41"/>
      <c r="L219" s="45"/>
      <c r="M219" s="239"/>
      <c r="N219" s="240"/>
      <c r="O219" s="92"/>
      <c r="P219" s="92"/>
      <c r="Q219" s="92"/>
      <c r="R219" s="92"/>
      <c r="S219" s="92"/>
      <c r="T219" s="93"/>
      <c r="U219" s="39"/>
      <c r="V219" s="39"/>
      <c r="W219" s="39"/>
      <c r="X219" s="39"/>
      <c r="Y219" s="39"/>
      <c r="Z219" s="39"/>
      <c r="AA219" s="39"/>
      <c r="AB219" s="39"/>
      <c r="AC219" s="39"/>
      <c r="AD219" s="39"/>
      <c r="AE219" s="39"/>
      <c r="AT219" s="18" t="s">
        <v>216</v>
      </c>
      <c r="AU219" s="18" t="s">
        <v>83</v>
      </c>
    </row>
    <row r="220" s="13" customFormat="1">
      <c r="A220" s="13"/>
      <c r="B220" s="253"/>
      <c r="C220" s="254"/>
      <c r="D220" s="236" t="s">
        <v>218</v>
      </c>
      <c r="E220" s="255" t="s">
        <v>1</v>
      </c>
      <c r="F220" s="256" t="s">
        <v>4359</v>
      </c>
      <c r="G220" s="254"/>
      <c r="H220" s="257">
        <v>0.13800000000000001</v>
      </c>
      <c r="I220" s="258"/>
      <c r="J220" s="254"/>
      <c r="K220" s="254"/>
      <c r="L220" s="259"/>
      <c r="M220" s="260"/>
      <c r="N220" s="261"/>
      <c r="O220" s="261"/>
      <c r="P220" s="261"/>
      <c r="Q220" s="261"/>
      <c r="R220" s="261"/>
      <c r="S220" s="261"/>
      <c r="T220" s="262"/>
      <c r="U220" s="13"/>
      <c r="V220" s="13"/>
      <c r="W220" s="13"/>
      <c r="X220" s="13"/>
      <c r="Y220" s="13"/>
      <c r="Z220" s="13"/>
      <c r="AA220" s="13"/>
      <c r="AB220" s="13"/>
      <c r="AC220" s="13"/>
      <c r="AD220" s="13"/>
      <c r="AE220" s="13"/>
      <c r="AT220" s="263" t="s">
        <v>218</v>
      </c>
      <c r="AU220" s="263" t="s">
        <v>83</v>
      </c>
      <c r="AV220" s="13" t="s">
        <v>85</v>
      </c>
      <c r="AW220" s="13" t="s">
        <v>32</v>
      </c>
      <c r="AX220" s="13" t="s">
        <v>76</v>
      </c>
      <c r="AY220" s="263" t="s">
        <v>207</v>
      </c>
    </row>
    <row r="221" s="13" customFormat="1">
      <c r="A221" s="13"/>
      <c r="B221" s="253"/>
      <c r="C221" s="254"/>
      <c r="D221" s="236" t="s">
        <v>218</v>
      </c>
      <c r="E221" s="255" t="s">
        <v>1</v>
      </c>
      <c r="F221" s="256" t="s">
        <v>4360</v>
      </c>
      <c r="G221" s="254"/>
      <c r="H221" s="257">
        <v>0.11700000000000001</v>
      </c>
      <c r="I221" s="258"/>
      <c r="J221" s="254"/>
      <c r="K221" s="254"/>
      <c r="L221" s="259"/>
      <c r="M221" s="260"/>
      <c r="N221" s="261"/>
      <c r="O221" s="261"/>
      <c r="P221" s="261"/>
      <c r="Q221" s="261"/>
      <c r="R221" s="261"/>
      <c r="S221" s="261"/>
      <c r="T221" s="262"/>
      <c r="U221" s="13"/>
      <c r="V221" s="13"/>
      <c r="W221" s="13"/>
      <c r="X221" s="13"/>
      <c r="Y221" s="13"/>
      <c r="Z221" s="13"/>
      <c r="AA221" s="13"/>
      <c r="AB221" s="13"/>
      <c r="AC221" s="13"/>
      <c r="AD221" s="13"/>
      <c r="AE221" s="13"/>
      <c r="AT221" s="263" t="s">
        <v>218</v>
      </c>
      <c r="AU221" s="263" t="s">
        <v>83</v>
      </c>
      <c r="AV221" s="13" t="s">
        <v>85</v>
      </c>
      <c r="AW221" s="13" t="s">
        <v>32</v>
      </c>
      <c r="AX221" s="13" t="s">
        <v>76</v>
      </c>
      <c r="AY221" s="263" t="s">
        <v>207</v>
      </c>
    </row>
    <row r="222" s="13" customFormat="1">
      <c r="A222" s="13"/>
      <c r="B222" s="253"/>
      <c r="C222" s="254"/>
      <c r="D222" s="236" t="s">
        <v>218</v>
      </c>
      <c r="E222" s="255" t="s">
        <v>1</v>
      </c>
      <c r="F222" s="256" t="s">
        <v>4361</v>
      </c>
      <c r="G222" s="254"/>
      <c r="H222" s="257">
        <v>0.156</v>
      </c>
      <c r="I222" s="258"/>
      <c r="J222" s="254"/>
      <c r="K222" s="254"/>
      <c r="L222" s="259"/>
      <c r="M222" s="260"/>
      <c r="N222" s="261"/>
      <c r="O222" s="261"/>
      <c r="P222" s="261"/>
      <c r="Q222" s="261"/>
      <c r="R222" s="261"/>
      <c r="S222" s="261"/>
      <c r="T222" s="262"/>
      <c r="U222" s="13"/>
      <c r="V222" s="13"/>
      <c r="W222" s="13"/>
      <c r="X222" s="13"/>
      <c r="Y222" s="13"/>
      <c r="Z222" s="13"/>
      <c r="AA222" s="13"/>
      <c r="AB222" s="13"/>
      <c r="AC222" s="13"/>
      <c r="AD222" s="13"/>
      <c r="AE222" s="13"/>
      <c r="AT222" s="263" t="s">
        <v>218</v>
      </c>
      <c r="AU222" s="263" t="s">
        <v>83</v>
      </c>
      <c r="AV222" s="13" t="s">
        <v>85</v>
      </c>
      <c r="AW222" s="13" t="s">
        <v>32</v>
      </c>
      <c r="AX222" s="13" t="s">
        <v>76</v>
      </c>
      <c r="AY222" s="263" t="s">
        <v>207</v>
      </c>
    </row>
    <row r="223" s="14" customFormat="1">
      <c r="A223" s="14"/>
      <c r="B223" s="264"/>
      <c r="C223" s="265"/>
      <c r="D223" s="236" t="s">
        <v>218</v>
      </c>
      <c r="E223" s="266" t="s">
        <v>1</v>
      </c>
      <c r="F223" s="267" t="s">
        <v>222</v>
      </c>
      <c r="G223" s="265"/>
      <c r="H223" s="268">
        <v>0.41099999999999998</v>
      </c>
      <c r="I223" s="269"/>
      <c r="J223" s="265"/>
      <c r="K223" s="265"/>
      <c r="L223" s="270"/>
      <c r="M223" s="271"/>
      <c r="N223" s="272"/>
      <c r="O223" s="272"/>
      <c r="P223" s="272"/>
      <c r="Q223" s="272"/>
      <c r="R223" s="272"/>
      <c r="S223" s="272"/>
      <c r="T223" s="273"/>
      <c r="U223" s="14"/>
      <c r="V223" s="14"/>
      <c r="W223" s="14"/>
      <c r="X223" s="14"/>
      <c r="Y223" s="14"/>
      <c r="Z223" s="14"/>
      <c r="AA223" s="14"/>
      <c r="AB223" s="14"/>
      <c r="AC223" s="14"/>
      <c r="AD223" s="14"/>
      <c r="AE223" s="14"/>
      <c r="AT223" s="274" t="s">
        <v>218</v>
      </c>
      <c r="AU223" s="274" t="s">
        <v>83</v>
      </c>
      <c r="AV223" s="14" t="s">
        <v>212</v>
      </c>
      <c r="AW223" s="14" t="s">
        <v>32</v>
      </c>
      <c r="AX223" s="14" t="s">
        <v>83</v>
      </c>
      <c r="AY223" s="274" t="s">
        <v>207</v>
      </c>
    </row>
    <row r="224" s="2" customFormat="1" ht="16.5" customHeight="1">
      <c r="A224" s="39"/>
      <c r="B224" s="40"/>
      <c r="C224" s="293" t="s">
        <v>726</v>
      </c>
      <c r="D224" s="293" t="s">
        <v>690</v>
      </c>
      <c r="E224" s="294" t="s">
        <v>4288</v>
      </c>
      <c r="F224" s="295" t="s">
        <v>4289</v>
      </c>
      <c r="G224" s="296" t="s">
        <v>1218</v>
      </c>
      <c r="H224" s="297">
        <v>411</v>
      </c>
      <c r="I224" s="298"/>
      <c r="J224" s="299">
        <f>ROUND(I224*H224,2)</f>
        <v>0</v>
      </c>
      <c r="K224" s="300"/>
      <c r="L224" s="301"/>
      <c r="M224" s="302" t="s">
        <v>1</v>
      </c>
      <c r="N224" s="303" t="s">
        <v>41</v>
      </c>
      <c r="O224" s="92"/>
      <c r="P224" s="232">
        <f>O224*H224</f>
        <v>0</v>
      </c>
      <c r="Q224" s="232">
        <v>0.001</v>
      </c>
      <c r="R224" s="232">
        <f>Q224*H224</f>
        <v>0.41100000000000003</v>
      </c>
      <c r="S224" s="232">
        <v>0</v>
      </c>
      <c r="T224" s="233">
        <f>S224*H224</f>
        <v>0</v>
      </c>
      <c r="U224" s="39"/>
      <c r="V224" s="39"/>
      <c r="W224" s="39"/>
      <c r="X224" s="39"/>
      <c r="Y224" s="39"/>
      <c r="Z224" s="39"/>
      <c r="AA224" s="39"/>
      <c r="AB224" s="39"/>
      <c r="AC224" s="39"/>
      <c r="AD224" s="39"/>
      <c r="AE224" s="39"/>
      <c r="AR224" s="234" t="s">
        <v>282</v>
      </c>
      <c r="AT224" s="234" t="s">
        <v>690</v>
      </c>
      <c r="AU224" s="234" t="s">
        <v>83</v>
      </c>
      <c r="AY224" s="18" t="s">
        <v>207</v>
      </c>
      <c r="BE224" s="235">
        <f>IF(N224="základní",J224,0)</f>
        <v>0</v>
      </c>
      <c r="BF224" s="235">
        <f>IF(N224="snížená",J224,0)</f>
        <v>0</v>
      </c>
      <c r="BG224" s="235">
        <f>IF(N224="zákl. přenesená",J224,0)</f>
        <v>0</v>
      </c>
      <c r="BH224" s="235">
        <f>IF(N224="sníž. přenesená",J224,0)</f>
        <v>0</v>
      </c>
      <c r="BI224" s="235">
        <f>IF(N224="nulová",J224,0)</f>
        <v>0</v>
      </c>
      <c r="BJ224" s="18" t="s">
        <v>83</v>
      </c>
      <c r="BK224" s="235">
        <f>ROUND(I224*H224,2)</f>
        <v>0</v>
      </c>
      <c r="BL224" s="18" t="s">
        <v>212</v>
      </c>
      <c r="BM224" s="234" t="s">
        <v>4362</v>
      </c>
    </row>
    <row r="225" s="2" customFormat="1">
      <c r="A225" s="39"/>
      <c r="B225" s="40"/>
      <c r="C225" s="41"/>
      <c r="D225" s="236" t="s">
        <v>214</v>
      </c>
      <c r="E225" s="41"/>
      <c r="F225" s="237" t="s">
        <v>4289</v>
      </c>
      <c r="G225" s="41"/>
      <c r="H225" s="41"/>
      <c r="I225" s="238"/>
      <c r="J225" s="41"/>
      <c r="K225" s="41"/>
      <c r="L225" s="45"/>
      <c r="M225" s="239"/>
      <c r="N225" s="240"/>
      <c r="O225" s="92"/>
      <c r="P225" s="92"/>
      <c r="Q225" s="92"/>
      <c r="R225" s="92"/>
      <c r="S225" s="92"/>
      <c r="T225" s="93"/>
      <c r="U225" s="39"/>
      <c r="V225" s="39"/>
      <c r="W225" s="39"/>
      <c r="X225" s="39"/>
      <c r="Y225" s="39"/>
      <c r="Z225" s="39"/>
      <c r="AA225" s="39"/>
      <c r="AB225" s="39"/>
      <c r="AC225" s="39"/>
      <c r="AD225" s="39"/>
      <c r="AE225" s="39"/>
      <c r="AT225" s="18" t="s">
        <v>214</v>
      </c>
      <c r="AU225" s="18" t="s">
        <v>83</v>
      </c>
    </row>
    <row r="226" s="2" customFormat="1" ht="16.5" customHeight="1">
      <c r="A226" s="39"/>
      <c r="B226" s="40"/>
      <c r="C226" s="293" t="s">
        <v>731</v>
      </c>
      <c r="D226" s="293" t="s">
        <v>690</v>
      </c>
      <c r="E226" s="294" t="s">
        <v>4351</v>
      </c>
      <c r="F226" s="295" t="s">
        <v>4352</v>
      </c>
      <c r="G226" s="296" t="s">
        <v>1218</v>
      </c>
      <c r="H226" s="297">
        <v>411</v>
      </c>
      <c r="I226" s="298"/>
      <c r="J226" s="299">
        <f>ROUND(I226*H226,2)</f>
        <v>0</v>
      </c>
      <c r="K226" s="300"/>
      <c r="L226" s="301"/>
      <c r="M226" s="302" t="s">
        <v>1</v>
      </c>
      <c r="N226" s="303" t="s">
        <v>41</v>
      </c>
      <c r="O226" s="92"/>
      <c r="P226" s="232">
        <f>O226*H226</f>
        <v>0</v>
      </c>
      <c r="Q226" s="232">
        <v>0</v>
      </c>
      <c r="R226" s="232">
        <f>Q226*H226</f>
        <v>0</v>
      </c>
      <c r="S226" s="232">
        <v>0</v>
      </c>
      <c r="T226" s="233">
        <f>S226*H226</f>
        <v>0</v>
      </c>
      <c r="U226" s="39"/>
      <c r="V226" s="39"/>
      <c r="W226" s="39"/>
      <c r="X226" s="39"/>
      <c r="Y226" s="39"/>
      <c r="Z226" s="39"/>
      <c r="AA226" s="39"/>
      <c r="AB226" s="39"/>
      <c r="AC226" s="39"/>
      <c r="AD226" s="39"/>
      <c r="AE226" s="39"/>
      <c r="AR226" s="234" t="s">
        <v>282</v>
      </c>
      <c r="AT226" s="234" t="s">
        <v>690</v>
      </c>
      <c r="AU226" s="234" t="s">
        <v>83</v>
      </c>
      <c r="AY226" s="18" t="s">
        <v>207</v>
      </c>
      <c r="BE226" s="235">
        <f>IF(N226="základní",J226,0)</f>
        <v>0</v>
      </c>
      <c r="BF226" s="235">
        <f>IF(N226="snížená",J226,0)</f>
        <v>0</v>
      </c>
      <c r="BG226" s="235">
        <f>IF(N226="zákl. přenesená",J226,0)</f>
        <v>0</v>
      </c>
      <c r="BH226" s="235">
        <f>IF(N226="sníž. přenesená",J226,0)</f>
        <v>0</v>
      </c>
      <c r="BI226" s="235">
        <f>IF(N226="nulová",J226,0)</f>
        <v>0</v>
      </c>
      <c r="BJ226" s="18" t="s">
        <v>83</v>
      </c>
      <c r="BK226" s="235">
        <f>ROUND(I226*H226,2)</f>
        <v>0</v>
      </c>
      <c r="BL226" s="18" t="s">
        <v>212</v>
      </c>
      <c r="BM226" s="234" t="s">
        <v>4363</v>
      </c>
    </row>
    <row r="227" s="2" customFormat="1">
      <c r="A227" s="39"/>
      <c r="B227" s="40"/>
      <c r="C227" s="41"/>
      <c r="D227" s="236" t="s">
        <v>214</v>
      </c>
      <c r="E227" s="41"/>
      <c r="F227" s="237" t="s">
        <v>4352</v>
      </c>
      <c r="G227" s="41"/>
      <c r="H227" s="41"/>
      <c r="I227" s="238"/>
      <c r="J227" s="41"/>
      <c r="K227" s="41"/>
      <c r="L227" s="45"/>
      <c r="M227" s="239"/>
      <c r="N227" s="240"/>
      <c r="O227" s="92"/>
      <c r="P227" s="92"/>
      <c r="Q227" s="92"/>
      <c r="R227" s="92"/>
      <c r="S227" s="92"/>
      <c r="T227" s="93"/>
      <c r="U227" s="39"/>
      <c r="V227" s="39"/>
      <c r="W227" s="39"/>
      <c r="X227" s="39"/>
      <c r="Y227" s="39"/>
      <c r="Z227" s="39"/>
      <c r="AA227" s="39"/>
      <c r="AB227" s="39"/>
      <c r="AC227" s="39"/>
      <c r="AD227" s="39"/>
      <c r="AE227" s="39"/>
      <c r="AT227" s="18" t="s">
        <v>214</v>
      </c>
      <c r="AU227" s="18" t="s">
        <v>83</v>
      </c>
    </row>
    <row r="228" s="2" customFormat="1" ht="24.15" customHeight="1">
      <c r="A228" s="39"/>
      <c r="B228" s="40"/>
      <c r="C228" s="222" t="s">
        <v>737</v>
      </c>
      <c r="D228" s="222" t="s">
        <v>208</v>
      </c>
      <c r="E228" s="223" t="s">
        <v>4364</v>
      </c>
      <c r="F228" s="224" t="s">
        <v>4365</v>
      </c>
      <c r="G228" s="225" t="s">
        <v>592</v>
      </c>
      <c r="H228" s="226">
        <v>24</v>
      </c>
      <c r="I228" s="227"/>
      <c r="J228" s="228">
        <f>ROUND(I228*H228,2)</f>
        <v>0</v>
      </c>
      <c r="K228" s="229"/>
      <c r="L228" s="45"/>
      <c r="M228" s="230" t="s">
        <v>1</v>
      </c>
      <c r="N228" s="231" t="s">
        <v>41</v>
      </c>
      <c r="O228" s="92"/>
      <c r="P228" s="232">
        <f>O228*H228</f>
        <v>0</v>
      </c>
      <c r="Q228" s="232">
        <v>0.00012</v>
      </c>
      <c r="R228" s="232">
        <f>Q228*H228</f>
        <v>0.0028800000000000002</v>
      </c>
      <c r="S228" s="232">
        <v>0</v>
      </c>
      <c r="T228" s="233">
        <f>S228*H228</f>
        <v>0</v>
      </c>
      <c r="U228" s="39"/>
      <c r="V228" s="39"/>
      <c r="W228" s="39"/>
      <c r="X228" s="39"/>
      <c r="Y228" s="39"/>
      <c r="Z228" s="39"/>
      <c r="AA228" s="39"/>
      <c r="AB228" s="39"/>
      <c r="AC228" s="39"/>
      <c r="AD228" s="39"/>
      <c r="AE228" s="39"/>
      <c r="AR228" s="234" t="s">
        <v>212</v>
      </c>
      <c r="AT228" s="234" t="s">
        <v>208</v>
      </c>
      <c r="AU228" s="234" t="s">
        <v>83</v>
      </c>
      <c r="AY228" s="18" t="s">
        <v>207</v>
      </c>
      <c r="BE228" s="235">
        <f>IF(N228="základní",J228,0)</f>
        <v>0</v>
      </c>
      <c r="BF228" s="235">
        <f>IF(N228="snížená",J228,0)</f>
        <v>0</v>
      </c>
      <c r="BG228" s="235">
        <f>IF(N228="zákl. přenesená",J228,0)</f>
        <v>0</v>
      </c>
      <c r="BH228" s="235">
        <f>IF(N228="sníž. přenesená",J228,0)</f>
        <v>0</v>
      </c>
      <c r="BI228" s="235">
        <f>IF(N228="nulová",J228,0)</f>
        <v>0</v>
      </c>
      <c r="BJ228" s="18" t="s">
        <v>83</v>
      </c>
      <c r="BK228" s="235">
        <f>ROUND(I228*H228,2)</f>
        <v>0</v>
      </c>
      <c r="BL228" s="18" t="s">
        <v>212</v>
      </c>
      <c r="BM228" s="234" t="s">
        <v>4366</v>
      </c>
    </row>
    <row r="229" s="2" customFormat="1">
      <c r="A229" s="39"/>
      <c r="B229" s="40"/>
      <c r="C229" s="41"/>
      <c r="D229" s="236" t="s">
        <v>214</v>
      </c>
      <c r="E229" s="41"/>
      <c r="F229" s="237" t="s">
        <v>4367</v>
      </c>
      <c r="G229" s="41"/>
      <c r="H229" s="41"/>
      <c r="I229" s="238"/>
      <c r="J229" s="41"/>
      <c r="K229" s="41"/>
      <c r="L229" s="45"/>
      <c r="M229" s="239"/>
      <c r="N229" s="240"/>
      <c r="O229" s="92"/>
      <c r="P229" s="92"/>
      <c r="Q229" s="92"/>
      <c r="R229" s="92"/>
      <c r="S229" s="92"/>
      <c r="T229" s="93"/>
      <c r="U229" s="39"/>
      <c r="V229" s="39"/>
      <c r="W229" s="39"/>
      <c r="X229" s="39"/>
      <c r="Y229" s="39"/>
      <c r="Z229" s="39"/>
      <c r="AA229" s="39"/>
      <c r="AB229" s="39"/>
      <c r="AC229" s="39"/>
      <c r="AD229" s="39"/>
      <c r="AE229" s="39"/>
      <c r="AT229" s="18" t="s">
        <v>214</v>
      </c>
      <c r="AU229" s="18" t="s">
        <v>83</v>
      </c>
    </row>
    <row r="230" s="2" customFormat="1">
      <c r="A230" s="39"/>
      <c r="B230" s="40"/>
      <c r="C230" s="41"/>
      <c r="D230" s="241" t="s">
        <v>216</v>
      </c>
      <c r="E230" s="41"/>
      <c r="F230" s="242" t="s">
        <v>4368</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216</v>
      </c>
      <c r="AU230" s="18" t="s">
        <v>83</v>
      </c>
    </row>
    <row r="231" s="2" customFormat="1" ht="21.75" customHeight="1">
      <c r="A231" s="39"/>
      <c r="B231" s="40"/>
      <c r="C231" s="222" t="s">
        <v>742</v>
      </c>
      <c r="D231" s="222" t="s">
        <v>208</v>
      </c>
      <c r="E231" s="223" t="s">
        <v>4369</v>
      </c>
      <c r="F231" s="224" t="s">
        <v>4370</v>
      </c>
      <c r="G231" s="225" t="s">
        <v>592</v>
      </c>
      <c r="H231" s="226">
        <v>24</v>
      </c>
      <c r="I231" s="227"/>
      <c r="J231" s="228">
        <f>ROUND(I231*H231,2)</f>
        <v>0</v>
      </c>
      <c r="K231" s="229"/>
      <c r="L231" s="45"/>
      <c r="M231" s="230" t="s">
        <v>1</v>
      </c>
      <c r="N231" s="231" t="s">
        <v>41</v>
      </c>
      <c r="O231" s="92"/>
      <c r="P231" s="232">
        <f>O231*H231</f>
        <v>0</v>
      </c>
      <c r="Q231" s="232">
        <v>0.00149</v>
      </c>
      <c r="R231" s="232">
        <f>Q231*H231</f>
        <v>0.03576</v>
      </c>
      <c r="S231" s="232">
        <v>0</v>
      </c>
      <c r="T231" s="233">
        <f>S231*H231</f>
        <v>0</v>
      </c>
      <c r="U231" s="39"/>
      <c r="V231" s="39"/>
      <c r="W231" s="39"/>
      <c r="X231" s="39"/>
      <c r="Y231" s="39"/>
      <c r="Z231" s="39"/>
      <c r="AA231" s="39"/>
      <c r="AB231" s="39"/>
      <c r="AC231" s="39"/>
      <c r="AD231" s="39"/>
      <c r="AE231" s="39"/>
      <c r="AR231" s="234" t="s">
        <v>212</v>
      </c>
      <c r="AT231" s="234" t="s">
        <v>208</v>
      </c>
      <c r="AU231" s="234" t="s">
        <v>83</v>
      </c>
      <c r="AY231" s="18" t="s">
        <v>207</v>
      </c>
      <c r="BE231" s="235">
        <f>IF(N231="základní",J231,0)</f>
        <v>0</v>
      </c>
      <c r="BF231" s="235">
        <f>IF(N231="snížená",J231,0)</f>
        <v>0</v>
      </c>
      <c r="BG231" s="235">
        <f>IF(N231="zákl. přenesená",J231,0)</f>
        <v>0</v>
      </c>
      <c r="BH231" s="235">
        <f>IF(N231="sníž. přenesená",J231,0)</f>
        <v>0</v>
      </c>
      <c r="BI231" s="235">
        <f>IF(N231="nulová",J231,0)</f>
        <v>0</v>
      </c>
      <c r="BJ231" s="18" t="s">
        <v>83</v>
      </c>
      <c r="BK231" s="235">
        <f>ROUND(I231*H231,2)</f>
        <v>0</v>
      </c>
      <c r="BL231" s="18" t="s">
        <v>212</v>
      </c>
      <c r="BM231" s="234" t="s">
        <v>4371</v>
      </c>
    </row>
    <row r="232" s="2" customFormat="1">
      <c r="A232" s="39"/>
      <c r="B232" s="40"/>
      <c r="C232" s="41"/>
      <c r="D232" s="236" t="s">
        <v>214</v>
      </c>
      <c r="E232" s="41"/>
      <c r="F232" s="237" t="s">
        <v>4372</v>
      </c>
      <c r="G232" s="41"/>
      <c r="H232" s="41"/>
      <c r="I232" s="238"/>
      <c r="J232" s="41"/>
      <c r="K232" s="41"/>
      <c r="L232" s="45"/>
      <c r="M232" s="239"/>
      <c r="N232" s="240"/>
      <c r="O232" s="92"/>
      <c r="P232" s="92"/>
      <c r="Q232" s="92"/>
      <c r="R232" s="92"/>
      <c r="S232" s="92"/>
      <c r="T232" s="93"/>
      <c r="U232" s="39"/>
      <c r="V232" s="39"/>
      <c r="W232" s="39"/>
      <c r="X232" s="39"/>
      <c r="Y232" s="39"/>
      <c r="Z232" s="39"/>
      <c r="AA232" s="39"/>
      <c r="AB232" s="39"/>
      <c r="AC232" s="39"/>
      <c r="AD232" s="39"/>
      <c r="AE232" s="39"/>
      <c r="AT232" s="18" t="s">
        <v>214</v>
      </c>
      <c r="AU232" s="18" t="s">
        <v>83</v>
      </c>
    </row>
    <row r="233" s="2" customFormat="1">
      <c r="A233" s="39"/>
      <c r="B233" s="40"/>
      <c r="C233" s="41"/>
      <c r="D233" s="241" t="s">
        <v>216</v>
      </c>
      <c r="E233" s="41"/>
      <c r="F233" s="242" t="s">
        <v>4373</v>
      </c>
      <c r="G233" s="41"/>
      <c r="H233" s="41"/>
      <c r="I233" s="238"/>
      <c r="J233" s="41"/>
      <c r="K233" s="41"/>
      <c r="L233" s="45"/>
      <c r="M233" s="239"/>
      <c r="N233" s="240"/>
      <c r="O233" s="92"/>
      <c r="P233" s="92"/>
      <c r="Q233" s="92"/>
      <c r="R233" s="92"/>
      <c r="S233" s="92"/>
      <c r="T233" s="93"/>
      <c r="U233" s="39"/>
      <c r="V233" s="39"/>
      <c r="W233" s="39"/>
      <c r="X233" s="39"/>
      <c r="Y233" s="39"/>
      <c r="Z233" s="39"/>
      <c r="AA233" s="39"/>
      <c r="AB233" s="39"/>
      <c r="AC233" s="39"/>
      <c r="AD233" s="39"/>
      <c r="AE233" s="39"/>
      <c r="AT233" s="18" t="s">
        <v>216</v>
      </c>
      <c r="AU233" s="18" t="s">
        <v>83</v>
      </c>
    </row>
    <row r="234" s="2" customFormat="1" ht="24.15" customHeight="1">
      <c r="A234" s="39"/>
      <c r="B234" s="40"/>
      <c r="C234" s="222" t="s">
        <v>748</v>
      </c>
      <c r="D234" s="222" t="s">
        <v>208</v>
      </c>
      <c r="E234" s="223" t="s">
        <v>4374</v>
      </c>
      <c r="F234" s="224" t="s">
        <v>4375</v>
      </c>
      <c r="G234" s="225" t="s">
        <v>783</v>
      </c>
      <c r="H234" s="226">
        <v>10</v>
      </c>
      <c r="I234" s="227"/>
      <c r="J234" s="228">
        <f>ROUND(I234*H234,2)</f>
        <v>0</v>
      </c>
      <c r="K234" s="229"/>
      <c r="L234" s="45"/>
      <c r="M234" s="230" t="s">
        <v>1</v>
      </c>
      <c r="N234" s="231" t="s">
        <v>41</v>
      </c>
      <c r="O234" s="92"/>
      <c r="P234" s="232">
        <f>O234*H234</f>
        <v>0</v>
      </c>
      <c r="Q234" s="232">
        <v>0.00132</v>
      </c>
      <c r="R234" s="232">
        <f>Q234*H234</f>
        <v>0.0132</v>
      </c>
      <c r="S234" s="232">
        <v>0.025000000000000001</v>
      </c>
      <c r="T234" s="233">
        <f>S234*H234</f>
        <v>0.25</v>
      </c>
      <c r="U234" s="39"/>
      <c r="V234" s="39"/>
      <c r="W234" s="39"/>
      <c r="X234" s="39"/>
      <c r="Y234" s="39"/>
      <c r="Z234" s="39"/>
      <c r="AA234" s="39"/>
      <c r="AB234" s="39"/>
      <c r="AC234" s="39"/>
      <c r="AD234" s="39"/>
      <c r="AE234" s="39"/>
      <c r="AR234" s="234" t="s">
        <v>212</v>
      </c>
      <c r="AT234" s="234" t="s">
        <v>208</v>
      </c>
      <c r="AU234" s="234" t="s">
        <v>83</v>
      </c>
      <c r="AY234" s="18" t="s">
        <v>207</v>
      </c>
      <c r="BE234" s="235">
        <f>IF(N234="základní",J234,0)</f>
        <v>0</v>
      </c>
      <c r="BF234" s="235">
        <f>IF(N234="snížená",J234,0)</f>
        <v>0</v>
      </c>
      <c r="BG234" s="235">
        <f>IF(N234="zákl. přenesená",J234,0)</f>
        <v>0</v>
      </c>
      <c r="BH234" s="235">
        <f>IF(N234="sníž. přenesená",J234,0)</f>
        <v>0</v>
      </c>
      <c r="BI234" s="235">
        <f>IF(N234="nulová",J234,0)</f>
        <v>0</v>
      </c>
      <c r="BJ234" s="18" t="s">
        <v>83</v>
      </c>
      <c r="BK234" s="235">
        <f>ROUND(I234*H234,2)</f>
        <v>0</v>
      </c>
      <c r="BL234" s="18" t="s">
        <v>212</v>
      </c>
      <c r="BM234" s="234" t="s">
        <v>4376</v>
      </c>
    </row>
    <row r="235" s="2" customFormat="1">
      <c r="A235" s="39"/>
      <c r="B235" s="40"/>
      <c r="C235" s="41"/>
      <c r="D235" s="236" t="s">
        <v>214</v>
      </c>
      <c r="E235" s="41"/>
      <c r="F235" s="237" t="s">
        <v>4377</v>
      </c>
      <c r="G235" s="41"/>
      <c r="H235" s="41"/>
      <c r="I235" s="238"/>
      <c r="J235" s="41"/>
      <c r="K235" s="41"/>
      <c r="L235" s="45"/>
      <c r="M235" s="239"/>
      <c r="N235" s="240"/>
      <c r="O235" s="92"/>
      <c r="P235" s="92"/>
      <c r="Q235" s="92"/>
      <c r="R235" s="92"/>
      <c r="S235" s="92"/>
      <c r="T235" s="93"/>
      <c r="U235" s="39"/>
      <c r="V235" s="39"/>
      <c r="W235" s="39"/>
      <c r="X235" s="39"/>
      <c r="Y235" s="39"/>
      <c r="Z235" s="39"/>
      <c r="AA235" s="39"/>
      <c r="AB235" s="39"/>
      <c r="AC235" s="39"/>
      <c r="AD235" s="39"/>
      <c r="AE235" s="39"/>
      <c r="AT235" s="18" t="s">
        <v>214</v>
      </c>
      <c r="AU235" s="18" t="s">
        <v>83</v>
      </c>
    </row>
    <row r="236" s="2" customFormat="1">
      <c r="A236" s="39"/>
      <c r="B236" s="40"/>
      <c r="C236" s="41"/>
      <c r="D236" s="241" t="s">
        <v>216</v>
      </c>
      <c r="E236" s="41"/>
      <c r="F236" s="242" t="s">
        <v>4378</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216</v>
      </c>
      <c r="AU236" s="18" t="s">
        <v>83</v>
      </c>
    </row>
    <row r="237" s="2" customFormat="1" ht="21.75" customHeight="1">
      <c r="A237" s="39"/>
      <c r="B237" s="40"/>
      <c r="C237" s="222" t="s">
        <v>751</v>
      </c>
      <c r="D237" s="222" t="s">
        <v>208</v>
      </c>
      <c r="E237" s="223" t="s">
        <v>4379</v>
      </c>
      <c r="F237" s="224" t="s">
        <v>4380</v>
      </c>
      <c r="G237" s="225" t="s">
        <v>931</v>
      </c>
      <c r="H237" s="226">
        <v>6.5</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212</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212</v>
      </c>
      <c r="BM237" s="234" t="s">
        <v>4381</v>
      </c>
    </row>
    <row r="238" s="2" customFormat="1">
      <c r="A238" s="39"/>
      <c r="B238" s="40"/>
      <c r="C238" s="41"/>
      <c r="D238" s="236" t="s">
        <v>214</v>
      </c>
      <c r="E238" s="41"/>
      <c r="F238" s="237" t="s">
        <v>4380</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ht="24.15" customHeight="1">
      <c r="A239" s="39"/>
      <c r="B239" s="40"/>
      <c r="C239" s="293" t="s">
        <v>757</v>
      </c>
      <c r="D239" s="293" t="s">
        <v>690</v>
      </c>
      <c r="E239" s="294" t="s">
        <v>4382</v>
      </c>
      <c r="F239" s="295" t="s">
        <v>4383</v>
      </c>
      <c r="G239" s="296" t="s">
        <v>783</v>
      </c>
      <c r="H239" s="297">
        <v>6.5</v>
      </c>
      <c r="I239" s="298"/>
      <c r="J239" s="299">
        <f>ROUND(I239*H239,2)</f>
        <v>0</v>
      </c>
      <c r="K239" s="300"/>
      <c r="L239" s="301"/>
      <c r="M239" s="302" t="s">
        <v>1</v>
      </c>
      <c r="N239" s="303" t="s">
        <v>41</v>
      </c>
      <c r="O239" s="92"/>
      <c r="P239" s="232">
        <f>O239*H239</f>
        <v>0</v>
      </c>
      <c r="Q239" s="232">
        <v>0.0053</v>
      </c>
      <c r="R239" s="232">
        <f>Q239*H239</f>
        <v>0.034450000000000001</v>
      </c>
      <c r="S239" s="232">
        <v>0</v>
      </c>
      <c r="T239" s="233">
        <f>S239*H239</f>
        <v>0</v>
      </c>
      <c r="U239" s="39"/>
      <c r="V239" s="39"/>
      <c r="W239" s="39"/>
      <c r="X239" s="39"/>
      <c r="Y239" s="39"/>
      <c r="Z239" s="39"/>
      <c r="AA239" s="39"/>
      <c r="AB239" s="39"/>
      <c r="AC239" s="39"/>
      <c r="AD239" s="39"/>
      <c r="AE239" s="39"/>
      <c r="AR239" s="234" t="s">
        <v>774</v>
      </c>
      <c r="AT239" s="234" t="s">
        <v>690</v>
      </c>
      <c r="AU239" s="234" t="s">
        <v>83</v>
      </c>
      <c r="AY239" s="18" t="s">
        <v>207</v>
      </c>
      <c r="BE239" s="235">
        <f>IF(N239="základní",J239,0)</f>
        <v>0</v>
      </c>
      <c r="BF239" s="235">
        <f>IF(N239="snížená",J239,0)</f>
        <v>0</v>
      </c>
      <c r="BG239" s="235">
        <f>IF(N239="zákl. přenesená",J239,0)</f>
        <v>0</v>
      </c>
      <c r="BH239" s="235">
        <f>IF(N239="sníž. přenesená",J239,0)</f>
        <v>0</v>
      </c>
      <c r="BI239" s="235">
        <f>IF(N239="nulová",J239,0)</f>
        <v>0</v>
      </c>
      <c r="BJ239" s="18" t="s">
        <v>83</v>
      </c>
      <c r="BK239" s="235">
        <f>ROUND(I239*H239,2)</f>
        <v>0</v>
      </c>
      <c r="BL239" s="18" t="s">
        <v>361</v>
      </c>
      <c r="BM239" s="234" t="s">
        <v>4384</v>
      </c>
    </row>
    <row r="240" s="2" customFormat="1">
      <c r="A240" s="39"/>
      <c r="B240" s="40"/>
      <c r="C240" s="41"/>
      <c r="D240" s="236" t="s">
        <v>214</v>
      </c>
      <c r="E240" s="41"/>
      <c r="F240" s="237" t="s">
        <v>4383</v>
      </c>
      <c r="G240" s="41"/>
      <c r="H240" s="41"/>
      <c r="I240" s="238"/>
      <c r="J240" s="41"/>
      <c r="K240" s="41"/>
      <c r="L240" s="45"/>
      <c r="M240" s="239"/>
      <c r="N240" s="240"/>
      <c r="O240" s="92"/>
      <c r="P240" s="92"/>
      <c r="Q240" s="92"/>
      <c r="R240" s="92"/>
      <c r="S240" s="92"/>
      <c r="T240" s="93"/>
      <c r="U240" s="39"/>
      <c r="V240" s="39"/>
      <c r="W240" s="39"/>
      <c r="X240" s="39"/>
      <c r="Y240" s="39"/>
      <c r="Z240" s="39"/>
      <c r="AA240" s="39"/>
      <c r="AB240" s="39"/>
      <c r="AC240" s="39"/>
      <c r="AD240" s="39"/>
      <c r="AE240" s="39"/>
      <c r="AT240" s="18" t="s">
        <v>214</v>
      </c>
      <c r="AU240" s="18" t="s">
        <v>83</v>
      </c>
    </row>
    <row r="241" s="11" customFormat="1" ht="25.92" customHeight="1">
      <c r="A241" s="11"/>
      <c r="B241" s="208"/>
      <c r="C241" s="209"/>
      <c r="D241" s="210" t="s">
        <v>75</v>
      </c>
      <c r="E241" s="211" t="s">
        <v>369</v>
      </c>
      <c r="F241" s="211" t="s">
        <v>370</v>
      </c>
      <c r="G241" s="209"/>
      <c r="H241" s="209"/>
      <c r="I241" s="212"/>
      <c r="J241" s="213">
        <f>BK241</f>
        <v>0</v>
      </c>
      <c r="K241" s="209"/>
      <c r="L241" s="214"/>
      <c r="M241" s="215"/>
      <c r="N241" s="216"/>
      <c r="O241" s="216"/>
      <c r="P241" s="217">
        <f>SUM(P242:P244)</f>
        <v>0</v>
      </c>
      <c r="Q241" s="216"/>
      <c r="R241" s="217">
        <f>SUM(R242:R244)</f>
        <v>0</v>
      </c>
      <c r="S241" s="216"/>
      <c r="T241" s="218">
        <f>SUM(T242:T244)</f>
        <v>0</v>
      </c>
      <c r="U241" s="11"/>
      <c r="V241" s="11"/>
      <c r="W241" s="11"/>
      <c r="X241" s="11"/>
      <c r="Y241" s="11"/>
      <c r="Z241" s="11"/>
      <c r="AA241" s="11"/>
      <c r="AB241" s="11"/>
      <c r="AC241" s="11"/>
      <c r="AD241" s="11"/>
      <c r="AE241" s="11"/>
      <c r="AR241" s="219" t="s">
        <v>83</v>
      </c>
      <c r="AT241" s="220" t="s">
        <v>75</v>
      </c>
      <c r="AU241" s="220" t="s">
        <v>76</v>
      </c>
      <c r="AY241" s="219" t="s">
        <v>207</v>
      </c>
      <c r="BK241" s="221">
        <f>SUM(BK242:BK244)</f>
        <v>0</v>
      </c>
    </row>
    <row r="242" s="2" customFormat="1" ht="24.15" customHeight="1">
      <c r="A242" s="39"/>
      <c r="B242" s="40"/>
      <c r="C242" s="222" t="s">
        <v>763</v>
      </c>
      <c r="D242" s="222" t="s">
        <v>208</v>
      </c>
      <c r="E242" s="223" t="s">
        <v>4385</v>
      </c>
      <c r="F242" s="224" t="s">
        <v>4386</v>
      </c>
      <c r="G242" s="225" t="s">
        <v>237</v>
      </c>
      <c r="H242" s="226">
        <v>61.847000000000001</v>
      </c>
      <c r="I242" s="227"/>
      <c r="J242" s="228">
        <f>ROUND(I242*H242,2)</f>
        <v>0</v>
      </c>
      <c r="K242" s="229"/>
      <c r="L242" s="45"/>
      <c r="M242" s="230" t="s">
        <v>1</v>
      </c>
      <c r="N242" s="231" t="s">
        <v>41</v>
      </c>
      <c r="O242" s="92"/>
      <c r="P242" s="232">
        <f>O242*H242</f>
        <v>0</v>
      </c>
      <c r="Q242" s="232">
        <v>0</v>
      </c>
      <c r="R242" s="232">
        <f>Q242*H242</f>
        <v>0</v>
      </c>
      <c r="S242" s="232">
        <v>0</v>
      </c>
      <c r="T242" s="233">
        <f>S242*H242</f>
        <v>0</v>
      </c>
      <c r="U242" s="39"/>
      <c r="V242" s="39"/>
      <c r="W242" s="39"/>
      <c r="X242" s="39"/>
      <c r="Y242" s="39"/>
      <c r="Z242" s="39"/>
      <c r="AA242" s="39"/>
      <c r="AB242" s="39"/>
      <c r="AC242" s="39"/>
      <c r="AD242" s="39"/>
      <c r="AE242" s="39"/>
      <c r="AR242" s="234" t="s">
        <v>212</v>
      </c>
      <c r="AT242" s="234" t="s">
        <v>208</v>
      </c>
      <c r="AU242" s="234" t="s">
        <v>83</v>
      </c>
      <c r="AY242" s="18" t="s">
        <v>207</v>
      </c>
      <c r="BE242" s="235">
        <f>IF(N242="základní",J242,0)</f>
        <v>0</v>
      </c>
      <c r="BF242" s="235">
        <f>IF(N242="snížená",J242,0)</f>
        <v>0</v>
      </c>
      <c r="BG242" s="235">
        <f>IF(N242="zákl. přenesená",J242,0)</f>
        <v>0</v>
      </c>
      <c r="BH242" s="235">
        <f>IF(N242="sníž. přenesená",J242,0)</f>
        <v>0</v>
      </c>
      <c r="BI242" s="235">
        <f>IF(N242="nulová",J242,0)</f>
        <v>0</v>
      </c>
      <c r="BJ242" s="18" t="s">
        <v>83</v>
      </c>
      <c r="BK242" s="235">
        <f>ROUND(I242*H242,2)</f>
        <v>0</v>
      </c>
      <c r="BL242" s="18" t="s">
        <v>212</v>
      </c>
      <c r="BM242" s="234" t="s">
        <v>4387</v>
      </c>
    </row>
    <row r="243" s="2" customFormat="1">
      <c r="A243" s="39"/>
      <c r="B243" s="40"/>
      <c r="C243" s="41"/>
      <c r="D243" s="236" t="s">
        <v>214</v>
      </c>
      <c r="E243" s="41"/>
      <c r="F243" s="237" t="s">
        <v>4388</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214</v>
      </c>
      <c r="AU243" s="18" t="s">
        <v>83</v>
      </c>
    </row>
    <row r="244" s="2" customFormat="1">
      <c r="A244" s="39"/>
      <c r="B244" s="40"/>
      <c r="C244" s="41"/>
      <c r="D244" s="241" t="s">
        <v>216</v>
      </c>
      <c r="E244" s="41"/>
      <c r="F244" s="242" t="s">
        <v>4389</v>
      </c>
      <c r="G244" s="41"/>
      <c r="H244" s="41"/>
      <c r="I244" s="238"/>
      <c r="J244" s="41"/>
      <c r="K244" s="41"/>
      <c r="L244" s="45"/>
      <c r="M244" s="239"/>
      <c r="N244" s="240"/>
      <c r="O244" s="92"/>
      <c r="P244" s="92"/>
      <c r="Q244" s="92"/>
      <c r="R244" s="92"/>
      <c r="S244" s="92"/>
      <c r="T244" s="93"/>
      <c r="U244" s="39"/>
      <c r="V244" s="39"/>
      <c r="W244" s="39"/>
      <c r="X244" s="39"/>
      <c r="Y244" s="39"/>
      <c r="Z244" s="39"/>
      <c r="AA244" s="39"/>
      <c r="AB244" s="39"/>
      <c r="AC244" s="39"/>
      <c r="AD244" s="39"/>
      <c r="AE244" s="39"/>
      <c r="AT244" s="18" t="s">
        <v>216</v>
      </c>
      <c r="AU244" s="18" t="s">
        <v>83</v>
      </c>
    </row>
    <row r="245" s="11" customFormat="1" ht="25.92" customHeight="1">
      <c r="A245" s="11"/>
      <c r="B245" s="208"/>
      <c r="C245" s="209"/>
      <c r="D245" s="210" t="s">
        <v>75</v>
      </c>
      <c r="E245" s="211" t="s">
        <v>1232</v>
      </c>
      <c r="F245" s="211" t="s">
        <v>1233</v>
      </c>
      <c r="G245" s="209"/>
      <c r="H245" s="209"/>
      <c r="I245" s="212"/>
      <c r="J245" s="213">
        <f>BK245</f>
        <v>0</v>
      </c>
      <c r="K245" s="209"/>
      <c r="L245" s="214"/>
      <c r="M245" s="215"/>
      <c r="N245" s="216"/>
      <c r="O245" s="216"/>
      <c r="P245" s="217">
        <f>SUM(P246:P256)</f>
        <v>0</v>
      </c>
      <c r="Q245" s="216"/>
      <c r="R245" s="217">
        <f>SUM(R246:R256)</f>
        <v>0.46590821999999998</v>
      </c>
      <c r="S245" s="216"/>
      <c r="T245" s="218">
        <f>SUM(T246:T256)</f>
        <v>0</v>
      </c>
      <c r="U245" s="11"/>
      <c r="V245" s="11"/>
      <c r="W245" s="11"/>
      <c r="X245" s="11"/>
      <c r="Y245" s="11"/>
      <c r="Z245" s="11"/>
      <c r="AA245" s="11"/>
      <c r="AB245" s="11"/>
      <c r="AC245" s="11"/>
      <c r="AD245" s="11"/>
      <c r="AE245" s="11"/>
      <c r="AR245" s="219" t="s">
        <v>85</v>
      </c>
      <c r="AT245" s="220" t="s">
        <v>75</v>
      </c>
      <c r="AU245" s="220" t="s">
        <v>76</v>
      </c>
      <c r="AY245" s="219" t="s">
        <v>207</v>
      </c>
      <c r="BK245" s="221">
        <f>SUM(BK246:BK256)</f>
        <v>0</v>
      </c>
    </row>
    <row r="246" s="2" customFormat="1" ht="33" customHeight="1">
      <c r="A246" s="39"/>
      <c r="B246" s="40"/>
      <c r="C246" s="222" t="s">
        <v>769</v>
      </c>
      <c r="D246" s="222" t="s">
        <v>208</v>
      </c>
      <c r="E246" s="223" t="s">
        <v>4390</v>
      </c>
      <c r="F246" s="224" t="s">
        <v>4391</v>
      </c>
      <c r="G246" s="225" t="s">
        <v>225</v>
      </c>
      <c r="H246" s="226">
        <v>203.059</v>
      </c>
      <c r="I246" s="227"/>
      <c r="J246" s="228">
        <f>ROUND(I246*H246,2)</f>
        <v>0</v>
      </c>
      <c r="K246" s="229"/>
      <c r="L246" s="45"/>
      <c r="M246" s="230" t="s">
        <v>1</v>
      </c>
      <c r="N246" s="231" t="s">
        <v>41</v>
      </c>
      <c r="O246" s="92"/>
      <c r="P246" s="232">
        <f>O246*H246</f>
        <v>0</v>
      </c>
      <c r="Q246" s="232">
        <v>8.0000000000000007E-05</v>
      </c>
      <c r="R246" s="232">
        <f>Q246*H246</f>
        <v>0.016244720000000001</v>
      </c>
      <c r="S246" s="232">
        <v>0</v>
      </c>
      <c r="T246" s="233">
        <f>S246*H246</f>
        <v>0</v>
      </c>
      <c r="U246" s="39"/>
      <c r="V246" s="39"/>
      <c r="W246" s="39"/>
      <c r="X246" s="39"/>
      <c r="Y246" s="39"/>
      <c r="Z246" s="39"/>
      <c r="AA246" s="39"/>
      <c r="AB246" s="39"/>
      <c r="AC246" s="39"/>
      <c r="AD246" s="39"/>
      <c r="AE246" s="39"/>
      <c r="AR246" s="234" t="s">
        <v>361</v>
      </c>
      <c r="AT246" s="234" t="s">
        <v>208</v>
      </c>
      <c r="AU246" s="234" t="s">
        <v>83</v>
      </c>
      <c r="AY246" s="18" t="s">
        <v>207</v>
      </c>
      <c r="BE246" s="235">
        <f>IF(N246="základní",J246,0)</f>
        <v>0</v>
      </c>
      <c r="BF246" s="235">
        <f>IF(N246="snížená",J246,0)</f>
        <v>0</v>
      </c>
      <c r="BG246" s="235">
        <f>IF(N246="zákl. přenesená",J246,0)</f>
        <v>0</v>
      </c>
      <c r="BH246" s="235">
        <f>IF(N246="sníž. přenesená",J246,0)</f>
        <v>0</v>
      </c>
      <c r="BI246" s="235">
        <f>IF(N246="nulová",J246,0)</f>
        <v>0</v>
      </c>
      <c r="BJ246" s="18" t="s">
        <v>83</v>
      </c>
      <c r="BK246" s="235">
        <f>ROUND(I246*H246,2)</f>
        <v>0</v>
      </c>
      <c r="BL246" s="18" t="s">
        <v>361</v>
      </c>
      <c r="BM246" s="234" t="s">
        <v>4392</v>
      </c>
    </row>
    <row r="247" s="2" customFormat="1">
      <c r="A247" s="39"/>
      <c r="B247" s="40"/>
      <c r="C247" s="41"/>
      <c r="D247" s="236" t="s">
        <v>214</v>
      </c>
      <c r="E247" s="41"/>
      <c r="F247" s="237" t="s">
        <v>4393</v>
      </c>
      <c r="G247" s="41"/>
      <c r="H247" s="41"/>
      <c r="I247" s="238"/>
      <c r="J247" s="41"/>
      <c r="K247" s="41"/>
      <c r="L247" s="45"/>
      <c r="M247" s="239"/>
      <c r="N247" s="240"/>
      <c r="O247" s="92"/>
      <c r="P247" s="92"/>
      <c r="Q247" s="92"/>
      <c r="R247" s="92"/>
      <c r="S247" s="92"/>
      <c r="T247" s="93"/>
      <c r="U247" s="39"/>
      <c r="V247" s="39"/>
      <c r="W247" s="39"/>
      <c r="X247" s="39"/>
      <c r="Y247" s="39"/>
      <c r="Z247" s="39"/>
      <c r="AA247" s="39"/>
      <c r="AB247" s="39"/>
      <c r="AC247" s="39"/>
      <c r="AD247" s="39"/>
      <c r="AE247" s="39"/>
      <c r="AT247" s="18" t="s">
        <v>214</v>
      </c>
      <c r="AU247" s="18" t="s">
        <v>83</v>
      </c>
    </row>
    <row r="248" s="2" customFormat="1">
      <c r="A248" s="39"/>
      <c r="B248" s="40"/>
      <c r="C248" s="41"/>
      <c r="D248" s="241" t="s">
        <v>216</v>
      </c>
      <c r="E248" s="41"/>
      <c r="F248" s="242" t="s">
        <v>4394</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216</v>
      </c>
      <c r="AU248" s="18" t="s">
        <v>83</v>
      </c>
    </row>
    <row r="249" s="13" customFormat="1">
      <c r="A249" s="13"/>
      <c r="B249" s="253"/>
      <c r="C249" s="254"/>
      <c r="D249" s="236" t="s">
        <v>218</v>
      </c>
      <c r="E249" s="255" t="s">
        <v>1</v>
      </c>
      <c r="F249" s="256" t="s">
        <v>4296</v>
      </c>
      <c r="G249" s="254"/>
      <c r="H249" s="257">
        <v>203.059</v>
      </c>
      <c r="I249" s="258"/>
      <c r="J249" s="254"/>
      <c r="K249" s="254"/>
      <c r="L249" s="259"/>
      <c r="M249" s="260"/>
      <c r="N249" s="261"/>
      <c r="O249" s="261"/>
      <c r="P249" s="261"/>
      <c r="Q249" s="261"/>
      <c r="R249" s="261"/>
      <c r="S249" s="261"/>
      <c r="T249" s="262"/>
      <c r="U249" s="13"/>
      <c r="V249" s="13"/>
      <c r="W249" s="13"/>
      <c r="X249" s="13"/>
      <c r="Y249" s="13"/>
      <c r="Z249" s="13"/>
      <c r="AA249" s="13"/>
      <c r="AB249" s="13"/>
      <c r="AC249" s="13"/>
      <c r="AD249" s="13"/>
      <c r="AE249" s="13"/>
      <c r="AT249" s="263" t="s">
        <v>218</v>
      </c>
      <c r="AU249" s="263" t="s">
        <v>83</v>
      </c>
      <c r="AV249" s="13" t="s">
        <v>85</v>
      </c>
      <c r="AW249" s="13" t="s">
        <v>32</v>
      </c>
      <c r="AX249" s="13" t="s">
        <v>83</v>
      </c>
      <c r="AY249" s="263" t="s">
        <v>207</v>
      </c>
    </row>
    <row r="250" s="2" customFormat="1" ht="24.15" customHeight="1">
      <c r="A250" s="39"/>
      <c r="B250" s="40"/>
      <c r="C250" s="293" t="s">
        <v>774</v>
      </c>
      <c r="D250" s="293" t="s">
        <v>690</v>
      </c>
      <c r="E250" s="294" t="s">
        <v>4395</v>
      </c>
      <c r="F250" s="295" t="s">
        <v>4396</v>
      </c>
      <c r="G250" s="296" t="s">
        <v>225</v>
      </c>
      <c r="H250" s="297">
        <v>236.66499999999999</v>
      </c>
      <c r="I250" s="298"/>
      <c r="J250" s="299">
        <f>ROUND(I250*H250,2)</f>
        <v>0</v>
      </c>
      <c r="K250" s="300"/>
      <c r="L250" s="301"/>
      <c r="M250" s="302" t="s">
        <v>1</v>
      </c>
      <c r="N250" s="303" t="s">
        <v>41</v>
      </c>
      <c r="O250" s="92"/>
      <c r="P250" s="232">
        <f>O250*H250</f>
        <v>0</v>
      </c>
      <c r="Q250" s="232">
        <v>0.0019</v>
      </c>
      <c r="R250" s="232">
        <f>Q250*H250</f>
        <v>0.44966349999999999</v>
      </c>
      <c r="S250" s="232">
        <v>0</v>
      </c>
      <c r="T250" s="233">
        <f>S250*H250</f>
        <v>0</v>
      </c>
      <c r="U250" s="39"/>
      <c r="V250" s="39"/>
      <c r="W250" s="39"/>
      <c r="X250" s="39"/>
      <c r="Y250" s="39"/>
      <c r="Z250" s="39"/>
      <c r="AA250" s="39"/>
      <c r="AB250" s="39"/>
      <c r="AC250" s="39"/>
      <c r="AD250" s="39"/>
      <c r="AE250" s="39"/>
      <c r="AR250" s="234" t="s">
        <v>774</v>
      </c>
      <c r="AT250" s="234" t="s">
        <v>690</v>
      </c>
      <c r="AU250" s="234" t="s">
        <v>83</v>
      </c>
      <c r="AY250" s="18" t="s">
        <v>207</v>
      </c>
      <c r="BE250" s="235">
        <f>IF(N250="základní",J250,0)</f>
        <v>0</v>
      </c>
      <c r="BF250" s="235">
        <f>IF(N250="snížená",J250,0)</f>
        <v>0</v>
      </c>
      <c r="BG250" s="235">
        <f>IF(N250="zákl. přenesená",J250,0)</f>
        <v>0</v>
      </c>
      <c r="BH250" s="235">
        <f>IF(N250="sníž. přenesená",J250,0)</f>
        <v>0</v>
      </c>
      <c r="BI250" s="235">
        <f>IF(N250="nulová",J250,0)</f>
        <v>0</v>
      </c>
      <c r="BJ250" s="18" t="s">
        <v>83</v>
      </c>
      <c r="BK250" s="235">
        <f>ROUND(I250*H250,2)</f>
        <v>0</v>
      </c>
      <c r="BL250" s="18" t="s">
        <v>361</v>
      </c>
      <c r="BM250" s="234" t="s">
        <v>4397</v>
      </c>
    </row>
    <row r="251" s="2" customFormat="1">
      <c r="A251" s="39"/>
      <c r="B251" s="40"/>
      <c r="C251" s="41"/>
      <c r="D251" s="236" t="s">
        <v>214</v>
      </c>
      <c r="E251" s="41"/>
      <c r="F251" s="237" t="s">
        <v>4396</v>
      </c>
      <c r="G251" s="41"/>
      <c r="H251" s="41"/>
      <c r="I251" s="238"/>
      <c r="J251" s="41"/>
      <c r="K251" s="41"/>
      <c r="L251" s="45"/>
      <c r="M251" s="239"/>
      <c r="N251" s="240"/>
      <c r="O251" s="92"/>
      <c r="P251" s="92"/>
      <c r="Q251" s="92"/>
      <c r="R251" s="92"/>
      <c r="S251" s="92"/>
      <c r="T251" s="93"/>
      <c r="U251" s="39"/>
      <c r="V251" s="39"/>
      <c r="W251" s="39"/>
      <c r="X251" s="39"/>
      <c r="Y251" s="39"/>
      <c r="Z251" s="39"/>
      <c r="AA251" s="39"/>
      <c r="AB251" s="39"/>
      <c r="AC251" s="39"/>
      <c r="AD251" s="39"/>
      <c r="AE251" s="39"/>
      <c r="AT251" s="18" t="s">
        <v>214</v>
      </c>
      <c r="AU251" s="18" t="s">
        <v>83</v>
      </c>
    </row>
    <row r="252" s="13" customFormat="1">
      <c r="A252" s="13"/>
      <c r="B252" s="253"/>
      <c r="C252" s="254"/>
      <c r="D252" s="236" t="s">
        <v>218</v>
      </c>
      <c r="E252" s="255" t="s">
        <v>1</v>
      </c>
      <c r="F252" s="256" t="s">
        <v>4296</v>
      </c>
      <c r="G252" s="254"/>
      <c r="H252" s="257">
        <v>203.059</v>
      </c>
      <c r="I252" s="258"/>
      <c r="J252" s="254"/>
      <c r="K252" s="254"/>
      <c r="L252" s="259"/>
      <c r="M252" s="260"/>
      <c r="N252" s="261"/>
      <c r="O252" s="261"/>
      <c r="P252" s="261"/>
      <c r="Q252" s="261"/>
      <c r="R252" s="261"/>
      <c r="S252" s="261"/>
      <c r="T252" s="262"/>
      <c r="U252" s="13"/>
      <c r="V252" s="13"/>
      <c r="W252" s="13"/>
      <c r="X252" s="13"/>
      <c r="Y252" s="13"/>
      <c r="Z252" s="13"/>
      <c r="AA252" s="13"/>
      <c r="AB252" s="13"/>
      <c r="AC252" s="13"/>
      <c r="AD252" s="13"/>
      <c r="AE252" s="13"/>
      <c r="AT252" s="263" t="s">
        <v>218</v>
      </c>
      <c r="AU252" s="263" t="s">
        <v>83</v>
      </c>
      <c r="AV252" s="13" t="s">
        <v>85</v>
      </c>
      <c r="AW252" s="13" t="s">
        <v>32</v>
      </c>
      <c r="AX252" s="13" t="s">
        <v>83</v>
      </c>
      <c r="AY252" s="263" t="s">
        <v>207</v>
      </c>
    </row>
    <row r="253" s="13" customFormat="1">
      <c r="A253" s="13"/>
      <c r="B253" s="253"/>
      <c r="C253" s="254"/>
      <c r="D253" s="236" t="s">
        <v>218</v>
      </c>
      <c r="E253" s="254"/>
      <c r="F253" s="256" t="s">
        <v>4398</v>
      </c>
      <c r="G253" s="254"/>
      <c r="H253" s="257">
        <v>236.66499999999999</v>
      </c>
      <c r="I253" s="258"/>
      <c r="J253" s="254"/>
      <c r="K253" s="254"/>
      <c r="L253" s="259"/>
      <c r="M253" s="260"/>
      <c r="N253" s="261"/>
      <c r="O253" s="261"/>
      <c r="P253" s="261"/>
      <c r="Q253" s="261"/>
      <c r="R253" s="261"/>
      <c r="S253" s="261"/>
      <c r="T253" s="262"/>
      <c r="U253" s="13"/>
      <c r="V253" s="13"/>
      <c r="W253" s="13"/>
      <c r="X253" s="13"/>
      <c r="Y253" s="13"/>
      <c r="Z253" s="13"/>
      <c r="AA253" s="13"/>
      <c r="AB253" s="13"/>
      <c r="AC253" s="13"/>
      <c r="AD253" s="13"/>
      <c r="AE253" s="13"/>
      <c r="AT253" s="263" t="s">
        <v>218</v>
      </c>
      <c r="AU253" s="263" t="s">
        <v>83</v>
      </c>
      <c r="AV253" s="13" t="s">
        <v>85</v>
      </c>
      <c r="AW253" s="13" t="s">
        <v>4</v>
      </c>
      <c r="AX253" s="13" t="s">
        <v>83</v>
      </c>
      <c r="AY253" s="263" t="s">
        <v>207</v>
      </c>
    </row>
    <row r="254" s="2" customFormat="1" ht="24.15" customHeight="1">
      <c r="A254" s="39"/>
      <c r="B254" s="40"/>
      <c r="C254" s="222" t="s">
        <v>780</v>
      </c>
      <c r="D254" s="222" t="s">
        <v>208</v>
      </c>
      <c r="E254" s="223" t="s">
        <v>4399</v>
      </c>
      <c r="F254" s="224" t="s">
        <v>4400</v>
      </c>
      <c r="G254" s="225" t="s">
        <v>1228</v>
      </c>
      <c r="H254" s="304"/>
      <c r="I254" s="227"/>
      <c r="J254" s="228">
        <f>ROUND(I254*H254,2)</f>
        <v>0</v>
      </c>
      <c r="K254" s="229"/>
      <c r="L254" s="45"/>
      <c r="M254" s="230" t="s">
        <v>1</v>
      </c>
      <c r="N254" s="231" t="s">
        <v>41</v>
      </c>
      <c r="O254" s="92"/>
      <c r="P254" s="232">
        <f>O254*H254</f>
        <v>0</v>
      </c>
      <c r="Q254" s="232">
        <v>0</v>
      </c>
      <c r="R254" s="232">
        <f>Q254*H254</f>
        <v>0</v>
      </c>
      <c r="S254" s="232">
        <v>0</v>
      </c>
      <c r="T254" s="233">
        <f>S254*H254</f>
        <v>0</v>
      </c>
      <c r="U254" s="39"/>
      <c r="V254" s="39"/>
      <c r="W254" s="39"/>
      <c r="X254" s="39"/>
      <c r="Y254" s="39"/>
      <c r="Z254" s="39"/>
      <c r="AA254" s="39"/>
      <c r="AB254" s="39"/>
      <c r="AC254" s="39"/>
      <c r="AD254" s="39"/>
      <c r="AE254" s="39"/>
      <c r="AR254" s="234" t="s">
        <v>361</v>
      </c>
      <c r="AT254" s="234" t="s">
        <v>208</v>
      </c>
      <c r="AU254" s="234" t="s">
        <v>83</v>
      </c>
      <c r="AY254" s="18" t="s">
        <v>207</v>
      </c>
      <c r="BE254" s="235">
        <f>IF(N254="základní",J254,0)</f>
        <v>0</v>
      </c>
      <c r="BF254" s="235">
        <f>IF(N254="snížená",J254,0)</f>
        <v>0</v>
      </c>
      <c r="BG254" s="235">
        <f>IF(N254="zákl. přenesená",J254,0)</f>
        <v>0</v>
      </c>
      <c r="BH254" s="235">
        <f>IF(N254="sníž. přenesená",J254,0)</f>
        <v>0</v>
      </c>
      <c r="BI254" s="235">
        <f>IF(N254="nulová",J254,0)</f>
        <v>0</v>
      </c>
      <c r="BJ254" s="18" t="s">
        <v>83</v>
      </c>
      <c r="BK254" s="235">
        <f>ROUND(I254*H254,2)</f>
        <v>0</v>
      </c>
      <c r="BL254" s="18" t="s">
        <v>361</v>
      </c>
      <c r="BM254" s="234" t="s">
        <v>4401</v>
      </c>
    </row>
    <row r="255" s="2" customFormat="1">
      <c r="A255" s="39"/>
      <c r="B255" s="40"/>
      <c r="C255" s="41"/>
      <c r="D255" s="236" t="s">
        <v>214</v>
      </c>
      <c r="E255" s="41"/>
      <c r="F255" s="237" t="s">
        <v>4402</v>
      </c>
      <c r="G255" s="41"/>
      <c r="H255" s="41"/>
      <c r="I255" s="238"/>
      <c r="J255" s="41"/>
      <c r="K255" s="41"/>
      <c r="L255" s="45"/>
      <c r="M255" s="239"/>
      <c r="N255" s="240"/>
      <c r="O255" s="92"/>
      <c r="P255" s="92"/>
      <c r="Q255" s="92"/>
      <c r="R255" s="92"/>
      <c r="S255" s="92"/>
      <c r="T255" s="93"/>
      <c r="U255" s="39"/>
      <c r="V255" s="39"/>
      <c r="W255" s="39"/>
      <c r="X255" s="39"/>
      <c r="Y255" s="39"/>
      <c r="Z255" s="39"/>
      <c r="AA255" s="39"/>
      <c r="AB255" s="39"/>
      <c r="AC255" s="39"/>
      <c r="AD255" s="39"/>
      <c r="AE255" s="39"/>
      <c r="AT255" s="18" t="s">
        <v>214</v>
      </c>
      <c r="AU255" s="18" t="s">
        <v>83</v>
      </c>
    </row>
    <row r="256" s="2" customFormat="1">
      <c r="A256" s="39"/>
      <c r="B256" s="40"/>
      <c r="C256" s="41"/>
      <c r="D256" s="241" t="s">
        <v>216</v>
      </c>
      <c r="E256" s="41"/>
      <c r="F256" s="242" t="s">
        <v>4403</v>
      </c>
      <c r="G256" s="41"/>
      <c r="H256" s="41"/>
      <c r="I256" s="238"/>
      <c r="J256" s="41"/>
      <c r="K256" s="41"/>
      <c r="L256" s="45"/>
      <c r="M256" s="239"/>
      <c r="N256" s="240"/>
      <c r="O256" s="92"/>
      <c r="P256" s="92"/>
      <c r="Q256" s="92"/>
      <c r="R256" s="92"/>
      <c r="S256" s="92"/>
      <c r="T256" s="93"/>
      <c r="U256" s="39"/>
      <c r="V256" s="39"/>
      <c r="W256" s="39"/>
      <c r="X256" s="39"/>
      <c r="Y256" s="39"/>
      <c r="Z256" s="39"/>
      <c r="AA256" s="39"/>
      <c r="AB256" s="39"/>
      <c r="AC256" s="39"/>
      <c r="AD256" s="39"/>
      <c r="AE256" s="39"/>
      <c r="AT256" s="18" t="s">
        <v>216</v>
      </c>
      <c r="AU256" s="18" t="s">
        <v>83</v>
      </c>
    </row>
    <row r="257" s="11" customFormat="1" ht="25.92" customHeight="1">
      <c r="A257" s="11"/>
      <c r="B257" s="208"/>
      <c r="C257" s="209"/>
      <c r="D257" s="210" t="s">
        <v>75</v>
      </c>
      <c r="E257" s="211" t="s">
        <v>1311</v>
      </c>
      <c r="F257" s="211" t="s">
        <v>1312</v>
      </c>
      <c r="G257" s="209"/>
      <c r="H257" s="209"/>
      <c r="I257" s="212"/>
      <c r="J257" s="213">
        <f>BK257</f>
        <v>0</v>
      </c>
      <c r="K257" s="209"/>
      <c r="L257" s="214"/>
      <c r="M257" s="215"/>
      <c r="N257" s="216"/>
      <c r="O257" s="216"/>
      <c r="P257" s="217">
        <f>SUM(P258:P279)</f>
        <v>0</v>
      </c>
      <c r="Q257" s="216"/>
      <c r="R257" s="217">
        <f>SUM(R258:R279)</f>
        <v>1.4980637200000002</v>
      </c>
      <c r="S257" s="216"/>
      <c r="T257" s="218">
        <f>SUM(T258:T279)</f>
        <v>0</v>
      </c>
      <c r="U257" s="11"/>
      <c r="V257" s="11"/>
      <c r="W257" s="11"/>
      <c r="X257" s="11"/>
      <c r="Y257" s="11"/>
      <c r="Z257" s="11"/>
      <c r="AA257" s="11"/>
      <c r="AB257" s="11"/>
      <c r="AC257" s="11"/>
      <c r="AD257" s="11"/>
      <c r="AE257" s="11"/>
      <c r="AR257" s="219" t="s">
        <v>85</v>
      </c>
      <c r="AT257" s="220" t="s">
        <v>75</v>
      </c>
      <c r="AU257" s="220" t="s">
        <v>76</v>
      </c>
      <c r="AY257" s="219" t="s">
        <v>207</v>
      </c>
      <c r="BK257" s="221">
        <f>SUM(BK258:BK279)</f>
        <v>0</v>
      </c>
    </row>
    <row r="258" s="2" customFormat="1" ht="24.15" customHeight="1">
      <c r="A258" s="39"/>
      <c r="B258" s="40"/>
      <c r="C258" s="222" t="s">
        <v>788</v>
      </c>
      <c r="D258" s="222" t="s">
        <v>208</v>
      </c>
      <c r="E258" s="223" t="s">
        <v>4404</v>
      </c>
      <c r="F258" s="224" t="s">
        <v>4405</v>
      </c>
      <c r="G258" s="225" t="s">
        <v>225</v>
      </c>
      <c r="H258" s="226">
        <v>99.659999999999997</v>
      </c>
      <c r="I258" s="227"/>
      <c r="J258" s="228">
        <f>ROUND(I258*H258,2)</f>
        <v>0</v>
      </c>
      <c r="K258" s="229"/>
      <c r="L258" s="45"/>
      <c r="M258" s="230" t="s">
        <v>1</v>
      </c>
      <c r="N258" s="231" t="s">
        <v>41</v>
      </c>
      <c r="O258" s="92"/>
      <c r="P258" s="232">
        <f>O258*H258</f>
        <v>0</v>
      </c>
      <c r="Q258" s="232">
        <v>0.0060000000000000001</v>
      </c>
      <c r="R258" s="232">
        <f>Q258*H258</f>
        <v>0.59796000000000005</v>
      </c>
      <c r="S258" s="232">
        <v>0</v>
      </c>
      <c r="T258" s="233">
        <f>S258*H258</f>
        <v>0</v>
      </c>
      <c r="U258" s="39"/>
      <c r="V258" s="39"/>
      <c r="W258" s="39"/>
      <c r="X258" s="39"/>
      <c r="Y258" s="39"/>
      <c r="Z258" s="39"/>
      <c r="AA258" s="39"/>
      <c r="AB258" s="39"/>
      <c r="AC258" s="39"/>
      <c r="AD258" s="39"/>
      <c r="AE258" s="39"/>
      <c r="AR258" s="234" t="s">
        <v>361</v>
      </c>
      <c r="AT258" s="234" t="s">
        <v>208</v>
      </c>
      <c r="AU258" s="234" t="s">
        <v>83</v>
      </c>
      <c r="AY258" s="18" t="s">
        <v>207</v>
      </c>
      <c r="BE258" s="235">
        <f>IF(N258="základní",J258,0)</f>
        <v>0</v>
      </c>
      <c r="BF258" s="235">
        <f>IF(N258="snížená",J258,0)</f>
        <v>0</v>
      </c>
      <c r="BG258" s="235">
        <f>IF(N258="zákl. přenesená",J258,0)</f>
        <v>0</v>
      </c>
      <c r="BH258" s="235">
        <f>IF(N258="sníž. přenesená",J258,0)</f>
        <v>0</v>
      </c>
      <c r="BI258" s="235">
        <f>IF(N258="nulová",J258,0)</f>
        <v>0</v>
      </c>
      <c r="BJ258" s="18" t="s">
        <v>83</v>
      </c>
      <c r="BK258" s="235">
        <f>ROUND(I258*H258,2)</f>
        <v>0</v>
      </c>
      <c r="BL258" s="18" t="s">
        <v>361</v>
      </c>
      <c r="BM258" s="234" t="s">
        <v>4406</v>
      </c>
    </row>
    <row r="259" s="2" customFormat="1">
      <c r="A259" s="39"/>
      <c r="B259" s="40"/>
      <c r="C259" s="41"/>
      <c r="D259" s="236" t="s">
        <v>214</v>
      </c>
      <c r="E259" s="41"/>
      <c r="F259" s="237" t="s">
        <v>4407</v>
      </c>
      <c r="G259" s="41"/>
      <c r="H259" s="41"/>
      <c r="I259" s="238"/>
      <c r="J259" s="41"/>
      <c r="K259" s="41"/>
      <c r="L259" s="45"/>
      <c r="M259" s="239"/>
      <c r="N259" s="240"/>
      <c r="O259" s="92"/>
      <c r="P259" s="92"/>
      <c r="Q259" s="92"/>
      <c r="R259" s="92"/>
      <c r="S259" s="92"/>
      <c r="T259" s="93"/>
      <c r="U259" s="39"/>
      <c r="V259" s="39"/>
      <c r="W259" s="39"/>
      <c r="X259" s="39"/>
      <c r="Y259" s="39"/>
      <c r="Z259" s="39"/>
      <c r="AA259" s="39"/>
      <c r="AB259" s="39"/>
      <c r="AC259" s="39"/>
      <c r="AD259" s="39"/>
      <c r="AE259" s="39"/>
      <c r="AT259" s="18" t="s">
        <v>214</v>
      </c>
      <c r="AU259" s="18" t="s">
        <v>83</v>
      </c>
    </row>
    <row r="260" s="2" customFormat="1">
      <c r="A260" s="39"/>
      <c r="B260" s="40"/>
      <c r="C260" s="41"/>
      <c r="D260" s="241" t="s">
        <v>216</v>
      </c>
      <c r="E260" s="41"/>
      <c r="F260" s="242" t="s">
        <v>4408</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216</v>
      </c>
      <c r="AU260" s="18" t="s">
        <v>83</v>
      </c>
    </row>
    <row r="261" s="13" customFormat="1">
      <c r="A261" s="13"/>
      <c r="B261" s="253"/>
      <c r="C261" s="254"/>
      <c r="D261" s="236" t="s">
        <v>218</v>
      </c>
      <c r="E261" s="255" t="s">
        <v>1</v>
      </c>
      <c r="F261" s="256" t="s">
        <v>4409</v>
      </c>
      <c r="G261" s="254"/>
      <c r="H261" s="257">
        <v>20.411999999999999</v>
      </c>
      <c r="I261" s="258"/>
      <c r="J261" s="254"/>
      <c r="K261" s="254"/>
      <c r="L261" s="259"/>
      <c r="M261" s="260"/>
      <c r="N261" s="261"/>
      <c r="O261" s="261"/>
      <c r="P261" s="261"/>
      <c r="Q261" s="261"/>
      <c r="R261" s="261"/>
      <c r="S261" s="261"/>
      <c r="T261" s="262"/>
      <c r="U261" s="13"/>
      <c r="V261" s="13"/>
      <c r="W261" s="13"/>
      <c r="X261" s="13"/>
      <c r="Y261" s="13"/>
      <c r="Z261" s="13"/>
      <c r="AA261" s="13"/>
      <c r="AB261" s="13"/>
      <c r="AC261" s="13"/>
      <c r="AD261" s="13"/>
      <c r="AE261" s="13"/>
      <c r="AT261" s="263" t="s">
        <v>218</v>
      </c>
      <c r="AU261" s="263" t="s">
        <v>83</v>
      </c>
      <c r="AV261" s="13" t="s">
        <v>85</v>
      </c>
      <c r="AW261" s="13" t="s">
        <v>32</v>
      </c>
      <c r="AX261" s="13" t="s">
        <v>76</v>
      </c>
      <c r="AY261" s="263" t="s">
        <v>207</v>
      </c>
    </row>
    <row r="262" s="13" customFormat="1">
      <c r="A262" s="13"/>
      <c r="B262" s="253"/>
      <c r="C262" s="254"/>
      <c r="D262" s="236" t="s">
        <v>218</v>
      </c>
      <c r="E262" s="255" t="s">
        <v>1</v>
      </c>
      <c r="F262" s="256" t="s">
        <v>4410</v>
      </c>
      <c r="G262" s="254"/>
      <c r="H262" s="257">
        <v>79.248000000000005</v>
      </c>
      <c r="I262" s="258"/>
      <c r="J262" s="254"/>
      <c r="K262" s="254"/>
      <c r="L262" s="259"/>
      <c r="M262" s="260"/>
      <c r="N262" s="261"/>
      <c r="O262" s="261"/>
      <c r="P262" s="261"/>
      <c r="Q262" s="261"/>
      <c r="R262" s="261"/>
      <c r="S262" s="261"/>
      <c r="T262" s="262"/>
      <c r="U262" s="13"/>
      <c r="V262" s="13"/>
      <c r="W262" s="13"/>
      <c r="X262" s="13"/>
      <c r="Y262" s="13"/>
      <c r="Z262" s="13"/>
      <c r="AA262" s="13"/>
      <c r="AB262" s="13"/>
      <c r="AC262" s="13"/>
      <c r="AD262" s="13"/>
      <c r="AE262" s="13"/>
      <c r="AT262" s="263" t="s">
        <v>218</v>
      </c>
      <c r="AU262" s="263" t="s">
        <v>83</v>
      </c>
      <c r="AV262" s="13" t="s">
        <v>85</v>
      </c>
      <c r="AW262" s="13" t="s">
        <v>32</v>
      </c>
      <c r="AX262" s="13" t="s">
        <v>76</v>
      </c>
      <c r="AY262" s="263" t="s">
        <v>207</v>
      </c>
    </row>
    <row r="263" s="14" customFormat="1">
      <c r="A263" s="14"/>
      <c r="B263" s="264"/>
      <c r="C263" s="265"/>
      <c r="D263" s="236" t="s">
        <v>218</v>
      </c>
      <c r="E263" s="266" t="s">
        <v>1</v>
      </c>
      <c r="F263" s="267" t="s">
        <v>222</v>
      </c>
      <c r="G263" s="265"/>
      <c r="H263" s="268">
        <v>99.659999999999997</v>
      </c>
      <c r="I263" s="269"/>
      <c r="J263" s="265"/>
      <c r="K263" s="265"/>
      <c r="L263" s="270"/>
      <c r="M263" s="271"/>
      <c r="N263" s="272"/>
      <c r="O263" s="272"/>
      <c r="P263" s="272"/>
      <c r="Q263" s="272"/>
      <c r="R263" s="272"/>
      <c r="S263" s="272"/>
      <c r="T263" s="273"/>
      <c r="U263" s="14"/>
      <c r="V263" s="14"/>
      <c r="W263" s="14"/>
      <c r="X263" s="14"/>
      <c r="Y263" s="14"/>
      <c r="Z263" s="14"/>
      <c r="AA263" s="14"/>
      <c r="AB263" s="14"/>
      <c r="AC263" s="14"/>
      <c r="AD263" s="14"/>
      <c r="AE263" s="14"/>
      <c r="AT263" s="274" t="s">
        <v>218</v>
      </c>
      <c r="AU263" s="274" t="s">
        <v>83</v>
      </c>
      <c r="AV263" s="14" t="s">
        <v>212</v>
      </c>
      <c r="AW263" s="14" t="s">
        <v>32</v>
      </c>
      <c r="AX263" s="14" t="s">
        <v>83</v>
      </c>
      <c r="AY263" s="274" t="s">
        <v>207</v>
      </c>
    </row>
    <row r="264" s="2" customFormat="1" ht="24.15" customHeight="1">
      <c r="A264" s="39"/>
      <c r="B264" s="40"/>
      <c r="C264" s="293" t="s">
        <v>793</v>
      </c>
      <c r="D264" s="293" t="s">
        <v>690</v>
      </c>
      <c r="E264" s="294" t="s">
        <v>4411</v>
      </c>
      <c r="F264" s="295" t="s">
        <v>4412</v>
      </c>
      <c r="G264" s="296" t="s">
        <v>225</v>
      </c>
      <c r="H264" s="297">
        <v>109.62600000000001</v>
      </c>
      <c r="I264" s="298"/>
      <c r="J264" s="299">
        <f>ROUND(I264*H264,2)</f>
        <v>0</v>
      </c>
      <c r="K264" s="300"/>
      <c r="L264" s="301"/>
      <c r="M264" s="302" t="s">
        <v>1</v>
      </c>
      <c r="N264" s="303" t="s">
        <v>41</v>
      </c>
      <c r="O264" s="92"/>
      <c r="P264" s="232">
        <f>O264*H264</f>
        <v>0</v>
      </c>
      <c r="Q264" s="232">
        <v>0.0044999999999999997</v>
      </c>
      <c r="R264" s="232">
        <f>Q264*H264</f>
        <v>0.49331700000000001</v>
      </c>
      <c r="S264" s="232">
        <v>0</v>
      </c>
      <c r="T264" s="233">
        <f>S264*H264</f>
        <v>0</v>
      </c>
      <c r="U264" s="39"/>
      <c r="V264" s="39"/>
      <c r="W264" s="39"/>
      <c r="X264" s="39"/>
      <c r="Y264" s="39"/>
      <c r="Z264" s="39"/>
      <c r="AA264" s="39"/>
      <c r="AB264" s="39"/>
      <c r="AC264" s="39"/>
      <c r="AD264" s="39"/>
      <c r="AE264" s="39"/>
      <c r="AR264" s="234" t="s">
        <v>774</v>
      </c>
      <c r="AT264" s="234" t="s">
        <v>690</v>
      </c>
      <c r="AU264" s="234" t="s">
        <v>83</v>
      </c>
      <c r="AY264" s="18" t="s">
        <v>207</v>
      </c>
      <c r="BE264" s="235">
        <f>IF(N264="základní",J264,0)</f>
        <v>0</v>
      </c>
      <c r="BF264" s="235">
        <f>IF(N264="snížená",J264,0)</f>
        <v>0</v>
      </c>
      <c r="BG264" s="235">
        <f>IF(N264="zákl. přenesená",J264,0)</f>
        <v>0</v>
      </c>
      <c r="BH264" s="235">
        <f>IF(N264="sníž. přenesená",J264,0)</f>
        <v>0</v>
      </c>
      <c r="BI264" s="235">
        <f>IF(N264="nulová",J264,0)</f>
        <v>0</v>
      </c>
      <c r="BJ264" s="18" t="s">
        <v>83</v>
      </c>
      <c r="BK264" s="235">
        <f>ROUND(I264*H264,2)</f>
        <v>0</v>
      </c>
      <c r="BL264" s="18" t="s">
        <v>361</v>
      </c>
      <c r="BM264" s="234" t="s">
        <v>4413</v>
      </c>
    </row>
    <row r="265" s="2" customFormat="1">
      <c r="A265" s="39"/>
      <c r="B265" s="40"/>
      <c r="C265" s="41"/>
      <c r="D265" s="236" t="s">
        <v>214</v>
      </c>
      <c r="E265" s="41"/>
      <c r="F265" s="237" t="s">
        <v>4412</v>
      </c>
      <c r="G265" s="41"/>
      <c r="H265" s="41"/>
      <c r="I265" s="238"/>
      <c r="J265" s="41"/>
      <c r="K265" s="41"/>
      <c r="L265" s="45"/>
      <c r="M265" s="239"/>
      <c r="N265" s="240"/>
      <c r="O265" s="92"/>
      <c r="P265" s="92"/>
      <c r="Q265" s="92"/>
      <c r="R265" s="92"/>
      <c r="S265" s="92"/>
      <c r="T265" s="93"/>
      <c r="U265" s="39"/>
      <c r="V265" s="39"/>
      <c r="W265" s="39"/>
      <c r="X265" s="39"/>
      <c r="Y265" s="39"/>
      <c r="Z265" s="39"/>
      <c r="AA265" s="39"/>
      <c r="AB265" s="39"/>
      <c r="AC265" s="39"/>
      <c r="AD265" s="39"/>
      <c r="AE265" s="39"/>
      <c r="AT265" s="18" t="s">
        <v>214</v>
      </c>
      <c r="AU265" s="18" t="s">
        <v>83</v>
      </c>
    </row>
    <row r="266" s="13" customFormat="1">
      <c r="A266" s="13"/>
      <c r="B266" s="253"/>
      <c r="C266" s="254"/>
      <c r="D266" s="236" t="s">
        <v>218</v>
      </c>
      <c r="E266" s="254"/>
      <c r="F266" s="256" t="s">
        <v>4414</v>
      </c>
      <c r="G266" s="254"/>
      <c r="H266" s="257">
        <v>109.62600000000001</v>
      </c>
      <c r="I266" s="258"/>
      <c r="J266" s="254"/>
      <c r="K266" s="254"/>
      <c r="L266" s="259"/>
      <c r="M266" s="260"/>
      <c r="N266" s="261"/>
      <c r="O266" s="261"/>
      <c r="P266" s="261"/>
      <c r="Q266" s="261"/>
      <c r="R266" s="261"/>
      <c r="S266" s="261"/>
      <c r="T266" s="262"/>
      <c r="U266" s="13"/>
      <c r="V266" s="13"/>
      <c r="W266" s="13"/>
      <c r="X266" s="13"/>
      <c r="Y266" s="13"/>
      <c r="Z266" s="13"/>
      <c r="AA266" s="13"/>
      <c r="AB266" s="13"/>
      <c r="AC266" s="13"/>
      <c r="AD266" s="13"/>
      <c r="AE266" s="13"/>
      <c r="AT266" s="263" t="s">
        <v>218</v>
      </c>
      <c r="AU266" s="263" t="s">
        <v>83</v>
      </c>
      <c r="AV266" s="13" t="s">
        <v>85</v>
      </c>
      <c r="AW266" s="13" t="s">
        <v>4</v>
      </c>
      <c r="AX266" s="13" t="s">
        <v>83</v>
      </c>
      <c r="AY266" s="263" t="s">
        <v>207</v>
      </c>
    </row>
    <row r="267" s="2" customFormat="1" ht="24.15" customHeight="1">
      <c r="A267" s="39"/>
      <c r="B267" s="40"/>
      <c r="C267" s="222" t="s">
        <v>799</v>
      </c>
      <c r="D267" s="222" t="s">
        <v>208</v>
      </c>
      <c r="E267" s="223" t="s">
        <v>4415</v>
      </c>
      <c r="F267" s="224" t="s">
        <v>4416</v>
      </c>
      <c r="G267" s="225" t="s">
        <v>225</v>
      </c>
      <c r="H267" s="226">
        <v>49.607999999999997</v>
      </c>
      <c r="I267" s="227"/>
      <c r="J267" s="228">
        <f>ROUND(I267*H267,2)</f>
        <v>0</v>
      </c>
      <c r="K267" s="229"/>
      <c r="L267" s="45"/>
      <c r="M267" s="230" t="s">
        <v>1</v>
      </c>
      <c r="N267" s="231" t="s">
        <v>41</v>
      </c>
      <c r="O267" s="92"/>
      <c r="P267" s="232">
        <f>O267*H267</f>
        <v>0</v>
      </c>
      <c r="Q267" s="232">
        <v>0.0020400000000000001</v>
      </c>
      <c r="R267" s="232">
        <f>Q267*H267</f>
        <v>0.10120032</v>
      </c>
      <c r="S267" s="232">
        <v>0</v>
      </c>
      <c r="T267" s="233">
        <f>S267*H267</f>
        <v>0</v>
      </c>
      <c r="U267" s="39"/>
      <c r="V267" s="39"/>
      <c r="W267" s="39"/>
      <c r="X267" s="39"/>
      <c r="Y267" s="39"/>
      <c r="Z267" s="39"/>
      <c r="AA267" s="39"/>
      <c r="AB267" s="39"/>
      <c r="AC267" s="39"/>
      <c r="AD267" s="39"/>
      <c r="AE267" s="39"/>
      <c r="AR267" s="234" t="s">
        <v>361</v>
      </c>
      <c r="AT267" s="234" t="s">
        <v>208</v>
      </c>
      <c r="AU267" s="234" t="s">
        <v>83</v>
      </c>
      <c r="AY267" s="18" t="s">
        <v>207</v>
      </c>
      <c r="BE267" s="235">
        <f>IF(N267="základní",J267,0)</f>
        <v>0</v>
      </c>
      <c r="BF267" s="235">
        <f>IF(N267="snížená",J267,0)</f>
        <v>0</v>
      </c>
      <c r="BG267" s="235">
        <f>IF(N267="zákl. přenesená",J267,0)</f>
        <v>0</v>
      </c>
      <c r="BH267" s="235">
        <f>IF(N267="sníž. přenesená",J267,0)</f>
        <v>0</v>
      </c>
      <c r="BI267" s="235">
        <f>IF(N267="nulová",J267,0)</f>
        <v>0</v>
      </c>
      <c r="BJ267" s="18" t="s">
        <v>83</v>
      </c>
      <c r="BK267" s="235">
        <f>ROUND(I267*H267,2)</f>
        <v>0</v>
      </c>
      <c r="BL267" s="18" t="s">
        <v>361</v>
      </c>
      <c r="BM267" s="234" t="s">
        <v>4417</v>
      </c>
    </row>
    <row r="268" s="2" customFormat="1">
      <c r="A268" s="39"/>
      <c r="B268" s="40"/>
      <c r="C268" s="41"/>
      <c r="D268" s="236" t="s">
        <v>214</v>
      </c>
      <c r="E268" s="41"/>
      <c r="F268" s="237" t="s">
        <v>4418</v>
      </c>
      <c r="G268" s="41"/>
      <c r="H268" s="41"/>
      <c r="I268" s="238"/>
      <c r="J268" s="41"/>
      <c r="K268" s="41"/>
      <c r="L268" s="45"/>
      <c r="M268" s="239"/>
      <c r="N268" s="240"/>
      <c r="O268" s="92"/>
      <c r="P268" s="92"/>
      <c r="Q268" s="92"/>
      <c r="R268" s="92"/>
      <c r="S268" s="92"/>
      <c r="T268" s="93"/>
      <c r="U268" s="39"/>
      <c r="V268" s="39"/>
      <c r="W268" s="39"/>
      <c r="X268" s="39"/>
      <c r="Y268" s="39"/>
      <c r="Z268" s="39"/>
      <c r="AA268" s="39"/>
      <c r="AB268" s="39"/>
      <c r="AC268" s="39"/>
      <c r="AD268" s="39"/>
      <c r="AE268" s="39"/>
      <c r="AT268" s="18" t="s">
        <v>214</v>
      </c>
      <c r="AU268" s="18" t="s">
        <v>83</v>
      </c>
    </row>
    <row r="269" s="2" customFormat="1">
      <c r="A269" s="39"/>
      <c r="B269" s="40"/>
      <c r="C269" s="41"/>
      <c r="D269" s="241" t="s">
        <v>216</v>
      </c>
      <c r="E269" s="41"/>
      <c r="F269" s="242" t="s">
        <v>4419</v>
      </c>
      <c r="G269" s="41"/>
      <c r="H269" s="41"/>
      <c r="I269" s="238"/>
      <c r="J269" s="41"/>
      <c r="K269" s="41"/>
      <c r="L269" s="45"/>
      <c r="M269" s="239"/>
      <c r="N269" s="240"/>
      <c r="O269" s="92"/>
      <c r="P269" s="92"/>
      <c r="Q269" s="92"/>
      <c r="R269" s="92"/>
      <c r="S269" s="92"/>
      <c r="T269" s="93"/>
      <c r="U269" s="39"/>
      <c r="V269" s="39"/>
      <c r="W269" s="39"/>
      <c r="X269" s="39"/>
      <c r="Y269" s="39"/>
      <c r="Z269" s="39"/>
      <c r="AA269" s="39"/>
      <c r="AB269" s="39"/>
      <c r="AC269" s="39"/>
      <c r="AD269" s="39"/>
      <c r="AE269" s="39"/>
      <c r="AT269" s="18" t="s">
        <v>216</v>
      </c>
      <c r="AU269" s="18" t="s">
        <v>83</v>
      </c>
    </row>
    <row r="270" s="12" customFormat="1">
      <c r="A270" s="12"/>
      <c r="B270" s="243"/>
      <c r="C270" s="244"/>
      <c r="D270" s="236" t="s">
        <v>218</v>
      </c>
      <c r="E270" s="245" t="s">
        <v>1</v>
      </c>
      <c r="F270" s="246" t="s">
        <v>4420</v>
      </c>
      <c r="G270" s="244"/>
      <c r="H270" s="245" t="s">
        <v>1</v>
      </c>
      <c r="I270" s="247"/>
      <c r="J270" s="244"/>
      <c r="K270" s="244"/>
      <c r="L270" s="248"/>
      <c r="M270" s="249"/>
      <c r="N270" s="250"/>
      <c r="O270" s="250"/>
      <c r="P270" s="250"/>
      <c r="Q270" s="250"/>
      <c r="R270" s="250"/>
      <c r="S270" s="250"/>
      <c r="T270" s="251"/>
      <c r="U270" s="12"/>
      <c r="V270" s="12"/>
      <c r="W270" s="12"/>
      <c r="X270" s="12"/>
      <c r="Y270" s="12"/>
      <c r="Z270" s="12"/>
      <c r="AA270" s="12"/>
      <c r="AB270" s="12"/>
      <c r="AC270" s="12"/>
      <c r="AD270" s="12"/>
      <c r="AE270" s="12"/>
      <c r="AT270" s="252" t="s">
        <v>218</v>
      </c>
      <c r="AU270" s="252" t="s">
        <v>83</v>
      </c>
      <c r="AV270" s="12" t="s">
        <v>83</v>
      </c>
      <c r="AW270" s="12" t="s">
        <v>32</v>
      </c>
      <c r="AX270" s="12" t="s">
        <v>76</v>
      </c>
      <c r="AY270" s="252" t="s">
        <v>207</v>
      </c>
    </row>
    <row r="271" s="13" customFormat="1">
      <c r="A271" s="13"/>
      <c r="B271" s="253"/>
      <c r="C271" s="254"/>
      <c r="D271" s="236" t="s">
        <v>218</v>
      </c>
      <c r="E271" s="255" t="s">
        <v>1</v>
      </c>
      <c r="F271" s="256" t="s">
        <v>4421</v>
      </c>
      <c r="G271" s="254"/>
      <c r="H271" s="257">
        <v>39.527999999999999</v>
      </c>
      <c r="I271" s="258"/>
      <c r="J271" s="254"/>
      <c r="K271" s="254"/>
      <c r="L271" s="259"/>
      <c r="M271" s="260"/>
      <c r="N271" s="261"/>
      <c r="O271" s="261"/>
      <c r="P271" s="261"/>
      <c r="Q271" s="261"/>
      <c r="R271" s="261"/>
      <c r="S271" s="261"/>
      <c r="T271" s="262"/>
      <c r="U271" s="13"/>
      <c r="V271" s="13"/>
      <c r="W271" s="13"/>
      <c r="X271" s="13"/>
      <c r="Y271" s="13"/>
      <c r="Z271" s="13"/>
      <c r="AA271" s="13"/>
      <c r="AB271" s="13"/>
      <c r="AC271" s="13"/>
      <c r="AD271" s="13"/>
      <c r="AE271" s="13"/>
      <c r="AT271" s="263" t="s">
        <v>218</v>
      </c>
      <c r="AU271" s="263" t="s">
        <v>83</v>
      </c>
      <c r="AV271" s="13" t="s">
        <v>85</v>
      </c>
      <c r="AW271" s="13" t="s">
        <v>32</v>
      </c>
      <c r="AX271" s="13" t="s">
        <v>76</v>
      </c>
      <c r="AY271" s="263" t="s">
        <v>207</v>
      </c>
    </row>
    <row r="272" s="13" customFormat="1">
      <c r="A272" s="13"/>
      <c r="B272" s="253"/>
      <c r="C272" s="254"/>
      <c r="D272" s="236" t="s">
        <v>218</v>
      </c>
      <c r="E272" s="255" t="s">
        <v>1</v>
      </c>
      <c r="F272" s="256" t="s">
        <v>4422</v>
      </c>
      <c r="G272" s="254"/>
      <c r="H272" s="257">
        <v>10.08</v>
      </c>
      <c r="I272" s="258"/>
      <c r="J272" s="254"/>
      <c r="K272" s="254"/>
      <c r="L272" s="259"/>
      <c r="M272" s="260"/>
      <c r="N272" s="261"/>
      <c r="O272" s="261"/>
      <c r="P272" s="261"/>
      <c r="Q272" s="261"/>
      <c r="R272" s="261"/>
      <c r="S272" s="261"/>
      <c r="T272" s="262"/>
      <c r="U272" s="13"/>
      <c r="V272" s="13"/>
      <c r="W272" s="13"/>
      <c r="X272" s="13"/>
      <c r="Y272" s="13"/>
      <c r="Z272" s="13"/>
      <c r="AA272" s="13"/>
      <c r="AB272" s="13"/>
      <c r="AC272" s="13"/>
      <c r="AD272" s="13"/>
      <c r="AE272" s="13"/>
      <c r="AT272" s="263" t="s">
        <v>218</v>
      </c>
      <c r="AU272" s="263" t="s">
        <v>83</v>
      </c>
      <c r="AV272" s="13" t="s">
        <v>85</v>
      </c>
      <c r="AW272" s="13" t="s">
        <v>32</v>
      </c>
      <c r="AX272" s="13" t="s">
        <v>76</v>
      </c>
      <c r="AY272" s="263" t="s">
        <v>207</v>
      </c>
    </row>
    <row r="273" s="14" customFormat="1">
      <c r="A273" s="14"/>
      <c r="B273" s="264"/>
      <c r="C273" s="265"/>
      <c r="D273" s="236" t="s">
        <v>218</v>
      </c>
      <c r="E273" s="266" t="s">
        <v>1</v>
      </c>
      <c r="F273" s="267" t="s">
        <v>222</v>
      </c>
      <c r="G273" s="265"/>
      <c r="H273" s="268">
        <v>49.607999999999997</v>
      </c>
      <c r="I273" s="269"/>
      <c r="J273" s="265"/>
      <c r="K273" s="265"/>
      <c r="L273" s="270"/>
      <c r="M273" s="271"/>
      <c r="N273" s="272"/>
      <c r="O273" s="272"/>
      <c r="P273" s="272"/>
      <c r="Q273" s="272"/>
      <c r="R273" s="272"/>
      <c r="S273" s="272"/>
      <c r="T273" s="273"/>
      <c r="U273" s="14"/>
      <c r="V273" s="14"/>
      <c r="W273" s="14"/>
      <c r="X273" s="14"/>
      <c r="Y273" s="14"/>
      <c r="Z273" s="14"/>
      <c r="AA273" s="14"/>
      <c r="AB273" s="14"/>
      <c r="AC273" s="14"/>
      <c r="AD273" s="14"/>
      <c r="AE273" s="14"/>
      <c r="AT273" s="274" t="s">
        <v>218</v>
      </c>
      <c r="AU273" s="274" t="s">
        <v>83</v>
      </c>
      <c r="AV273" s="14" t="s">
        <v>212</v>
      </c>
      <c r="AW273" s="14" t="s">
        <v>32</v>
      </c>
      <c r="AX273" s="14" t="s">
        <v>83</v>
      </c>
      <c r="AY273" s="274" t="s">
        <v>207</v>
      </c>
    </row>
    <row r="274" s="2" customFormat="1" ht="24.15" customHeight="1">
      <c r="A274" s="39"/>
      <c r="B274" s="40"/>
      <c r="C274" s="293" t="s">
        <v>824</v>
      </c>
      <c r="D274" s="293" t="s">
        <v>690</v>
      </c>
      <c r="E274" s="294" t="s">
        <v>4423</v>
      </c>
      <c r="F274" s="295" t="s">
        <v>4424</v>
      </c>
      <c r="G274" s="296" t="s">
        <v>225</v>
      </c>
      <c r="H274" s="297">
        <v>54.569000000000003</v>
      </c>
      <c r="I274" s="298"/>
      <c r="J274" s="299">
        <f>ROUND(I274*H274,2)</f>
        <v>0</v>
      </c>
      <c r="K274" s="300"/>
      <c r="L274" s="301"/>
      <c r="M274" s="302" t="s">
        <v>1</v>
      </c>
      <c r="N274" s="303" t="s">
        <v>41</v>
      </c>
      <c r="O274" s="92"/>
      <c r="P274" s="232">
        <f>O274*H274</f>
        <v>0</v>
      </c>
      <c r="Q274" s="232">
        <v>0.0055999999999999999</v>
      </c>
      <c r="R274" s="232">
        <f>Q274*H274</f>
        <v>0.30558640000000004</v>
      </c>
      <c r="S274" s="232">
        <v>0</v>
      </c>
      <c r="T274" s="233">
        <f>S274*H274</f>
        <v>0</v>
      </c>
      <c r="U274" s="39"/>
      <c r="V274" s="39"/>
      <c r="W274" s="39"/>
      <c r="X274" s="39"/>
      <c r="Y274" s="39"/>
      <c r="Z274" s="39"/>
      <c r="AA274" s="39"/>
      <c r="AB274" s="39"/>
      <c r="AC274" s="39"/>
      <c r="AD274" s="39"/>
      <c r="AE274" s="39"/>
      <c r="AR274" s="234" t="s">
        <v>774</v>
      </c>
      <c r="AT274" s="234" t="s">
        <v>690</v>
      </c>
      <c r="AU274" s="234" t="s">
        <v>83</v>
      </c>
      <c r="AY274" s="18" t="s">
        <v>207</v>
      </c>
      <c r="BE274" s="235">
        <f>IF(N274="základní",J274,0)</f>
        <v>0</v>
      </c>
      <c r="BF274" s="235">
        <f>IF(N274="snížená",J274,0)</f>
        <v>0</v>
      </c>
      <c r="BG274" s="235">
        <f>IF(N274="zákl. přenesená",J274,0)</f>
        <v>0</v>
      </c>
      <c r="BH274" s="235">
        <f>IF(N274="sníž. přenesená",J274,0)</f>
        <v>0</v>
      </c>
      <c r="BI274" s="235">
        <f>IF(N274="nulová",J274,0)</f>
        <v>0</v>
      </c>
      <c r="BJ274" s="18" t="s">
        <v>83</v>
      </c>
      <c r="BK274" s="235">
        <f>ROUND(I274*H274,2)</f>
        <v>0</v>
      </c>
      <c r="BL274" s="18" t="s">
        <v>361</v>
      </c>
      <c r="BM274" s="234" t="s">
        <v>4425</v>
      </c>
    </row>
    <row r="275" s="2" customFormat="1">
      <c r="A275" s="39"/>
      <c r="B275" s="40"/>
      <c r="C275" s="41"/>
      <c r="D275" s="236" t="s">
        <v>214</v>
      </c>
      <c r="E275" s="41"/>
      <c r="F275" s="237" t="s">
        <v>4424</v>
      </c>
      <c r="G275" s="41"/>
      <c r="H275" s="41"/>
      <c r="I275" s="238"/>
      <c r="J275" s="41"/>
      <c r="K275" s="41"/>
      <c r="L275" s="45"/>
      <c r="M275" s="239"/>
      <c r="N275" s="240"/>
      <c r="O275" s="92"/>
      <c r="P275" s="92"/>
      <c r="Q275" s="92"/>
      <c r="R275" s="92"/>
      <c r="S275" s="92"/>
      <c r="T275" s="93"/>
      <c r="U275" s="39"/>
      <c r="V275" s="39"/>
      <c r="W275" s="39"/>
      <c r="X275" s="39"/>
      <c r="Y275" s="39"/>
      <c r="Z275" s="39"/>
      <c r="AA275" s="39"/>
      <c r="AB275" s="39"/>
      <c r="AC275" s="39"/>
      <c r="AD275" s="39"/>
      <c r="AE275" s="39"/>
      <c r="AT275" s="18" t="s">
        <v>214</v>
      </c>
      <c r="AU275" s="18" t="s">
        <v>83</v>
      </c>
    </row>
    <row r="276" s="13" customFormat="1">
      <c r="A276" s="13"/>
      <c r="B276" s="253"/>
      <c r="C276" s="254"/>
      <c r="D276" s="236" t="s">
        <v>218</v>
      </c>
      <c r="E276" s="254"/>
      <c r="F276" s="256" t="s">
        <v>4426</v>
      </c>
      <c r="G276" s="254"/>
      <c r="H276" s="257">
        <v>54.569000000000003</v>
      </c>
      <c r="I276" s="258"/>
      <c r="J276" s="254"/>
      <c r="K276" s="254"/>
      <c r="L276" s="259"/>
      <c r="M276" s="260"/>
      <c r="N276" s="261"/>
      <c r="O276" s="261"/>
      <c r="P276" s="261"/>
      <c r="Q276" s="261"/>
      <c r="R276" s="261"/>
      <c r="S276" s="261"/>
      <c r="T276" s="262"/>
      <c r="U276" s="13"/>
      <c r="V276" s="13"/>
      <c r="W276" s="13"/>
      <c r="X276" s="13"/>
      <c r="Y276" s="13"/>
      <c r="Z276" s="13"/>
      <c r="AA276" s="13"/>
      <c r="AB276" s="13"/>
      <c r="AC276" s="13"/>
      <c r="AD276" s="13"/>
      <c r="AE276" s="13"/>
      <c r="AT276" s="263" t="s">
        <v>218</v>
      </c>
      <c r="AU276" s="263" t="s">
        <v>83</v>
      </c>
      <c r="AV276" s="13" t="s">
        <v>85</v>
      </c>
      <c r="AW276" s="13" t="s">
        <v>4</v>
      </c>
      <c r="AX276" s="13" t="s">
        <v>83</v>
      </c>
      <c r="AY276" s="263" t="s">
        <v>207</v>
      </c>
    </row>
    <row r="277" s="2" customFormat="1" ht="24.15" customHeight="1">
      <c r="A277" s="39"/>
      <c r="B277" s="40"/>
      <c r="C277" s="222" t="s">
        <v>828</v>
      </c>
      <c r="D277" s="222" t="s">
        <v>208</v>
      </c>
      <c r="E277" s="223" t="s">
        <v>4427</v>
      </c>
      <c r="F277" s="224" t="s">
        <v>4428</v>
      </c>
      <c r="G277" s="225" t="s">
        <v>1228</v>
      </c>
      <c r="H277" s="304"/>
      <c r="I277" s="227"/>
      <c r="J277" s="228">
        <f>ROUND(I277*H277,2)</f>
        <v>0</v>
      </c>
      <c r="K277" s="229"/>
      <c r="L277" s="45"/>
      <c r="M277" s="230" t="s">
        <v>1</v>
      </c>
      <c r="N277" s="231" t="s">
        <v>41</v>
      </c>
      <c r="O277" s="92"/>
      <c r="P277" s="232">
        <f>O277*H277</f>
        <v>0</v>
      </c>
      <c r="Q277" s="232">
        <v>0</v>
      </c>
      <c r="R277" s="232">
        <f>Q277*H277</f>
        <v>0</v>
      </c>
      <c r="S277" s="232">
        <v>0</v>
      </c>
      <c r="T277" s="233">
        <f>S277*H277</f>
        <v>0</v>
      </c>
      <c r="U277" s="39"/>
      <c r="V277" s="39"/>
      <c r="W277" s="39"/>
      <c r="X277" s="39"/>
      <c r="Y277" s="39"/>
      <c r="Z277" s="39"/>
      <c r="AA277" s="39"/>
      <c r="AB277" s="39"/>
      <c r="AC277" s="39"/>
      <c r="AD277" s="39"/>
      <c r="AE277" s="39"/>
      <c r="AR277" s="234" t="s">
        <v>361</v>
      </c>
      <c r="AT277" s="234" t="s">
        <v>208</v>
      </c>
      <c r="AU277" s="234" t="s">
        <v>83</v>
      </c>
      <c r="AY277" s="18" t="s">
        <v>207</v>
      </c>
      <c r="BE277" s="235">
        <f>IF(N277="základní",J277,0)</f>
        <v>0</v>
      </c>
      <c r="BF277" s="235">
        <f>IF(N277="snížená",J277,0)</f>
        <v>0</v>
      </c>
      <c r="BG277" s="235">
        <f>IF(N277="zákl. přenesená",J277,0)</f>
        <v>0</v>
      </c>
      <c r="BH277" s="235">
        <f>IF(N277="sníž. přenesená",J277,0)</f>
        <v>0</v>
      </c>
      <c r="BI277" s="235">
        <f>IF(N277="nulová",J277,0)</f>
        <v>0</v>
      </c>
      <c r="BJ277" s="18" t="s">
        <v>83</v>
      </c>
      <c r="BK277" s="235">
        <f>ROUND(I277*H277,2)</f>
        <v>0</v>
      </c>
      <c r="BL277" s="18" t="s">
        <v>361</v>
      </c>
      <c r="BM277" s="234" t="s">
        <v>4429</v>
      </c>
    </row>
    <row r="278" s="2" customFormat="1">
      <c r="A278" s="39"/>
      <c r="B278" s="40"/>
      <c r="C278" s="41"/>
      <c r="D278" s="236" t="s">
        <v>214</v>
      </c>
      <c r="E278" s="41"/>
      <c r="F278" s="237" t="s">
        <v>4430</v>
      </c>
      <c r="G278" s="41"/>
      <c r="H278" s="41"/>
      <c r="I278" s="238"/>
      <c r="J278" s="41"/>
      <c r="K278" s="41"/>
      <c r="L278" s="45"/>
      <c r="M278" s="239"/>
      <c r="N278" s="240"/>
      <c r="O278" s="92"/>
      <c r="P278" s="92"/>
      <c r="Q278" s="92"/>
      <c r="R278" s="92"/>
      <c r="S278" s="92"/>
      <c r="T278" s="93"/>
      <c r="U278" s="39"/>
      <c r="V278" s="39"/>
      <c r="W278" s="39"/>
      <c r="X278" s="39"/>
      <c r="Y278" s="39"/>
      <c r="Z278" s="39"/>
      <c r="AA278" s="39"/>
      <c r="AB278" s="39"/>
      <c r="AC278" s="39"/>
      <c r="AD278" s="39"/>
      <c r="AE278" s="39"/>
      <c r="AT278" s="18" t="s">
        <v>214</v>
      </c>
      <c r="AU278" s="18" t="s">
        <v>83</v>
      </c>
    </row>
    <row r="279" s="2" customFormat="1">
      <c r="A279" s="39"/>
      <c r="B279" s="40"/>
      <c r="C279" s="41"/>
      <c r="D279" s="241" t="s">
        <v>216</v>
      </c>
      <c r="E279" s="41"/>
      <c r="F279" s="242" t="s">
        <v>4431</v>
      </c>
      <c r="G279" s="41"/>
      <c r="H279" s="41"/>
      <c r="I279" s="238"/>
      <c r="J279" s="41"/>
      <c r="K279" s="41"/>
      <c r="L279" s="45"/>
      <c r="M279" s="239"/>
      <c r="N279" s="240"/>
      <c r="O279" s="92"/>
      <c r="P279" s="92"/>
      <c r="Q279" s="92"/>
      <c r="R279" s="92"/>
      <c r="S279" s="92"/>
      <c r="T279" s="93"/>
      <c r="U279" s="39"/>
      <c r="V279" s="39"/>
      <c r="W279" s="39"/>
      <c r="X279" s="39"/>
      <c r="Y279" s="39"/>
      <c r="Z279" s="39"/>
      <c r="AA279" s="39"/>
      <c r="AB279" s="39"/>
      <c r="AC279" s="39"/>
      <c r="AD279" s="39"/>
      <c r="AE279" s="39"/>
      <c r="AT279" s="18" t="s">
        <v>216</v>
      </c>
      <c r="AU279" s="18" t="s">
        <v>83</v>
      </c>
    </row>
    <row r="280" s="11" customFormat="1" ht="25.92" customHeight="1">
      <c r="A280" s="11"/>
      <c r="B280" s="208"/>
      <c r="C280" s="209"/>
      <c r="D280" s="210" t="s">
        <v>75</v>
      </c>
      <c r="E280" s="211" t="s">
        <v>1524</v>
      </c>
      <c r="F280" s="211" t="s">
        <v>1525</v>
      </c>
      <c r="G280" s="209"/>
      <c r="H280" s="209"/>
      <c r="I280" s="212"/>
      <c r="J280" s="213">
        <f>BK280</f>
        <v>0</v>
      </c>
      <c r="K280" s="209"/>
      <c r="L280" s="214"/>
      <c r="M280" s="215"/>
      <c r="N280" s="216"/>
      <c r="O280" s="216"/>
      <c r="P280" s="217">
        <f>SUM(P281:P302)</f>
        <v>0</v>
      </c>
      <c r="Q280" s="216"/>
      <c r="R280" s="217">
        <f>SUM(R281:R302)</f>
        <v>0.61871783999999996</v>
      </c>
      <c r="S280" s="216"/>
      <c r="T280" s="218">
        <f>SUM(T281:T302)</f>
        <v>0</v>
      </c>
      <c r="U280" s="11"/>
      <c r="V280" s="11"/>
      <c r="W280" s="11"/>
      <c r="X280" s="11"/>
      <c r="Y280" s="11"/>
      <c r="Z280" s="11"/>
      <c r="AA280" s="11"/>
      <c r="AB280" s="11"/>
      <c r="AC280" s="11"/>
      <c r="AD280" s="11"/>
      <c r="AE280" s="11"/>
      <c r="AR280" s="219" t="s">
        <v>85</v>
      </c>
      <c r="AT280" s="220" t="s">
        <v>75</v>
      </c>
      <c r="AU280" s="220" t="s">
        <v>76</v>
      </c>
      <c r="AY280" s="219" t="s">
        <v>207</v>
      </c>
      <c r="BK280" s="221">
        <f>SUM(BK281:BK302)</f>
        <v>0</v>
      </c>
    </row>
    <row r="281" s="2" customFormat="1" ht="24.15" customHeight="1">
      <c r="A281" s="39"/>
      <c r="B281" s="40"/>
      <c r="C281" s="222" t="s">
        <v>836</v>
      </c>
      <c r="D281" s="222" t="s">
        <v>208</v>
      </c>
      <c r="E281" s="223" t="s">
        <v>4432</v>
      </c>
      <c r="F281" s="224" t="s">
        <v>4433</v>
      </c>
      <c r="G281" s="225" t="s">
        <v>225</v>
      </c>
      <c r="H281" s="226">
        <v>203.059</v>
      </c>
      <c r="I281" s="227"/>
      <c r="J281" s="228">
        <f>ROUND(I281*H281,2)</f>
        <v>0</v>
      </c>
      <c r="K281" s="229"/>
      <c r="L281" s="45"/>
      <c r="M281" s="230" t="s">
        <v>1</v>
      </c>
      <c r="N281" s="231" t="s">
        <v>41</v>
      </c>
      <c r="O281" s="92"/>
      <c r="P281" s="232">
        <f>O281*H281</f>
        <v>0</v>
      </c>
      <c r="Q281" s="232">
        <v>0.0027599999999999999</v>
      </c>
      <c r="R281" s="232">
        <f>Q281*H281</f>
        <v>0.56044284</v>
      </c>
      <c r="S281" s="232">
        <v>0</v>
      </c>
      <c r="T281" s="233">
        <f>S281*H281</f>
        <v>0</v>
      </c>
      <c r="U281" s="39"/>
      <c r="V281" s="39"/>
      <c r="W281" s="39"/>
      <c r="X281" s="39"/>
      <c r="Y281" s="39"/>
      <c r="Z281" s="39"/>
      <c r="AA281" s="39"/>
      <c r="AB281" s="39"/>
      <c r="AC281" s="39"/>
      <c r="AD281" s="39"/>
      <c r="AE281" s="39"/>
      <c r="AR281" s="234" t="s">
        <v>361</v>
      </c>
      <c r="AT281" s="234" t="s">
        <v>208</v>
      </c>
      <c r="AU281" s="234" t="s">
        <v>83</v>
      </c>
      <c r="AY281" s="18" t="s">
        <v>207</v>
      </c>
      <c r="BE281" s="235">
        <f>IF(N281="základní",J281,0)</f>
        <v>0</v>
      </c>
      <c r="BF281" s="235">
        <f>IF(N281="snížená",J281,0)</f>
        <v>0</v>
      </c>
      <c r="BG281" s="235">
        <f>IF(N281="zákl. přenesená",J281,0)</f>
        <v>0</v>
      </c>
      <c r="BH281" s="235">
        <f>IF(N281="sníž. přenesená",J281,0)</f>
        <v>0</v>
      </c>
      <c r="BI281" s="235">
        <f>IF(N281="nulová",J281,0)</f>
        <v>0</v>
      </c>
      <c r="BJ281" s="18" t="s">
        <v>83</v>
      </c>
      <c r="BK281" s="235">
        <f>ROUND(I281*H281,2)</f>
        <v>0</v>
      </c>
      <c r="BL281" s="18" t="s">
        <v>361</v>
      </c>
      <c r="BM281" s="234" t="s">
        <v>4434</v>
      </c>
    </row>
    <row r="282" s="2" customFormat="1">
      <c r="A282" s="39"/>
      <c r="B282" s="40"/>
      <c r="C282" s="41"/>
      <c r="D282" s="236" t="s">
        <v>214</v>
      </c>
      <c r="E282" s="41"/>
      <c r="F282" s="237" t="s">
        <v>4435</v>
      </c>
      <c r="G282" s="41"/>
      <c r="H282" s="41"/>
      <c r="I282" s="238"/>
      <c r="J282" s="41"/>
      <c r="K282" s="41"/>
      <c r="L282" s="45"/>
      <c r="M282" s="239"/>
      <c r="N282" s="240"/>
      <c r="O282" s="92"/>
      <c r="P282" s="92"/>
      <c r="Q282" s="92"/>
      <c r="R282" s="92"/>
      <c r="S282" s="92"/>
      <c r="T282" s="93"/>
      <c r="U282" s="39"/>
      <c r="V282" s="39"/>
      <c r="W282" s="39"/>
      <c r="X282" s="39"/>
      <c r="Y282" s="39"/>
      <c r="Z282" s="39"/>
      <c r="AA282" s="39"/>
      <c r="AB282" s="39"/>
      <c r="AC282" s="39"/>
      <c r="AD282" s="39"/>
      <c r="AE282" s="39"/>
      <c r="AT282" s="18" t="s">
        <v>214</v>
      </c>
      <c r="AU282" s="18" t="s">
        <v>83</v>
      </c>
    </row>
    <row r="283" s="2" customFormat="1">
      <c r="A283" s="39"/>
      <c r="B283" s="40"/>
      <c r="C283" s="41"/>
      <c r="D283" s="241" t="s">
        <v>216</v>
      </c>
      <c r="E283" s="41"/>
      <c r="F283" s="242" t="s">
        <v>4436</v>
      </c>
      <c r="G283" s="41"/>
      <c r="H283" s="41"/>
      <c r="I283" s="238"/>
      <c r="J283" s="41"/>
      <c r="K283" s="41"/>
      <c r="L283" s="45"/>
      <c r="M283" s="239"/>
      <c r="N283" s="240"/>
      <c r="O283" s="92"/>
      <c r="P283" s="92"/>
      <c r="Q283" s="92"/>
      <c r="R283" s="92"/>
      <c r="S283" s="92"/>
      <c r="T283" s="93"/>
      <c r="U283" s="39"/>
      <c r="V283" s="39"/>
      <c r="W283" s="39"/>
      <c r="X283" s="39"/>
      <c r="Y283" s="39"/>
      <c r="Z283" s="39"/>
      <c r="AA283" s="39"/>
      <c r="AB283" s="39"/>
      <c r="AC283" s="39"/>
      <c r="AD283" s="39"/>
      <c r="AE283" s="39"/>
      <c r="AT283" s="18" t="s">
        <v>216</v>
      </c>
      <c r="AU283" s="18" t="s">
        <v>83</v>
      </c>
    </row>
    <row r="284" s="13" customFormat="1">
      <c r="A284" s="13"/>
      <c r="B284" s="253"/>
      <c r="C284" s="254"/>
      <c r="D284" s="236" t="s">
        <v>218</v>
      </c>
      <c r="E284" s="255" t="s">
        <v>1</v>
      </c>
      <c r="F284" s="256" t="s">
        <v>4296</v>
      </c>
      <c r="G284" s="254"/>
      <c r="H284" s="257">
        <v>203.059</v>
      </c>
      <c r="I284" s="258"/>
      <c r="J284" s="254"/>
      <c r="K284" s="254"/>
      <c r="L284" s="259"/>
      <c r="M284" s="260"/>
      <c r="N284" s="261"/>
      <c r="O284" s="261"/>
      <c r="P284" s="261"/>
      <c r="Q284" s="261"/>
      <c r="R284" s="261"/>
      <c r="S284" s="261"/>
      <c r="T284" s="262"/>
      <c r="U284" s="13"/>
      <c r="V284" s="13"/>
      <c r="W284" s="13"/>
      <c r="X284" s="13"/>
      <c r="Y284" s="13"/>
      <c r="Z284" s="13"/>
      <c r="AA284" s="13"/>
      <c r="AB284" s="13"/>
      <c r="AC284" s="13"/>
      <c r="AD284" s="13"/>
      <c r="AE284" s="13"/>
      <c r="AT284" s="263" t="s">
        <v>218</v>
      </c>
      <c r="AU284" s="263" t="s">
        <v>83</v>
      </c>
      <c r="AV284" s="13" t="s">
        <v>85</v>
      </c>
      <c r="AW284" s="13" t="s">
        <v>32</v>
      </c>
      <c r="AX284" s="13" t="s">
        <v>83</v>
      </c>
      <c r="AY284" s="263" t="s">
        <v>207</v>
      </c>
    </row>
    <row r="285" s="2" customFormat="1" ht="24.15" customHeight="1">
      <c r="A285" s="39"/>
      <c r="B285" s="40"/>
      <c r="C285" s="222" t="s">
        <v>840</v>
      </c>
      <c r="D285" s="222" t="s">
        <v>208</v>
      </c>
      <c r="E285" s="223" t="s">
        <v>4437</v>
      </c>
      <c r="F285" s="224" t="s">
        <v>4438</v>
      </c>
      <c r="G285" s="225" t="s">
        <v>783</v>
      </c>
      <c r="H285" s="226">
        <v>25.100000000000001</v>
      </c>
      <c r="I285" s="227"/>
      <c r="J285" s="228">
        <f>ROUND(I285*H285,2)</f>
        <v>0</v>
      </c>
      <c r="K285" s="229"/>
      <c r="L285" s="45"/>
      <c r="M285" s="230" t="s">
        <v>1</v>
      </c>
      <c r="N285" s="231" t="s">
        <v>41</v>
      </c>
      <c r="O285" s="92"/>
      <c r="P285" s="232">
        <f>O285*H285</f>
        <v>0</v>
      </c>
      <c r="Q285" s="232">
        <v>0.00073999999999999999</v>
      </c>
      <c r="R285" s="232">
        <f>Q285*H285</f>
        <v>0.018574</v>
      </c>
      <c r="S285" s="232">
        <v>0</v>
      </c>
      <c r="T285" s="233">
        <f>S285*H285</f>
        <v>0</v>
      </c>
      <c r="U285" s="39"/>
      <c r="V285" s="39"/>
      <c r="W285" s="39"/>
      <c r="X285" s="39"/>
      <c r="Y285" s="39"/>
      <c r="Z285" s="39"/>
      <c r="AA285" s="39"/>
      <c r="AB285" s="39"/>
      <c r="AC285" s="39"/>
      <c r="AD285" s="39"/>
      <c r="AE285" s="39"/>
      <c r="AR285" s="234" t="s">
        <v>361</v>
      </c>
      <c r="AT285" s="234" t="s">
        <v>208</v>
      </c>
      <c r="AU285" s="234" t="s">
        <v>83</v>
      </c>
      <c r="AY285" s="18" t="s">
        <v>207</v>
      </c>
      <c r="BE285" s="235">
        <f>IF(N285="základní",J285,0)</f>
        <v>0</v>
      </c>
      <c r="BF285" s="235">
        <f>IF(N285="snížená",J285,0)</f>
        <v>0</v>
      </c>
      <c r="BG285" s="235">
        <f>IF(N285="zákl. přenesená",J285,0)</f>
        <v>0</v>
      </c>
      <c r="BH285" s="235">
        <f>IF(N285="sníž. přenesená",J285,0)</f>
        <v>0</v>
      </c>
      <c r="BI285" s="235">
        <f>IF(N285="nulová",J285,0)</f>
        <v>0</v>
      </c>
      <c r="BJ285" s="18" t="s">
        <v>83</v>
      </c>
      <c r="BK285" s="235">
        <f>ROUND(I285*H285,2)</f>
        <v>0</v>
      </c>
      <c r="BL285" s="18" t="s">
        <v>361</v>
      </c>
      <c r="BM285" s="234" t="s">
        <v>4439</v>
      </c>
    </row>
    <row r="286" s="2" customFormat="1">
      <c r="A286" s="39"/>
      <c r="B286" s="40"/>
      <c r="C286" s="41"/>
      <c r="D286" s="236" t="s">
        <v>214</v>
      </c>
      <c r="E286" s="41"/>
      <c r="F286" s="237" t="s">
        <v>4440</v>
      </c>
      <c r="G286" s="41"/>
      <c r="H286" s="41"/>
      <c r="I286" s="238"/>
      <c r="J286" s="41"/>
      <c r="K286" s="41"/>
      <c r="L286" s="45"/>
      <c r="M286" s="239"/>
      <c r="N286" s="240"/>
      <c r="O286" s="92"/>
      <c r="P286" s="92"/>
      <c r="Q286" s="92"/>
      <c r="R286" s="92"/>
      <c r="S286" s="92"/>
      <c r="T286" s="93"/>
      <c r="U286" s="39"/>
      <c r="V286" s="39"/>
      <c r="W286" s="39"/>
      <c r="X286" s="39"/>
      <c r="Y286" s="39"/>
      <c r="Z286" s="39"/>
      <c r="AA286" s="39"/>
      <c r="AB286" s="39"/>
      <c r="AC286" s="39"/>
      <c r="AD286" s="39"/>
      <c r="AE286" s="39"/>
      <c r="AT286" s="18" t="s">
        <v>214</v>
      </c>
      <c r="AU286" s="18" t="s">
        <v>83</v>
      </c>
    </row>
    <row r="287" s="2" customFormat="1">
      <c r="A287" s="39"/>
      <c r="B287" s="40"/>
      <c r="C287" s="41"/>
      <c r="D287" s="241" t="s">
        <v>216</v>
      </c>
      <c r="E287" s="41"/>
      <c r="F287" s="242" t="s">
        <v>4441</v>
      </c>
      <c r="G287" s="41"/>
      <c r="H287" s="41"/>
      <c r="I287" s="238"/>
      <c r="J287" s="41"/>
      <c r="K287" s="41"/>
      <c r="L287" s="45"/>
      <c r="M287" s="239"/>
      <c r="N287" s="240"/>
      <c r="O287" s="92"/>
      <c r="P287" s="92"/>
      <c r="Q287" s="92"/>
      <c r="R287" s="92"/>
      <c r="S287" s="92"/>
      <c r="T287" s="93"/>
      <c r="U287" s="39"/>
      <c r="V287" s="39"/>
      <c r="W287" s="39"/>
      <c r="X287" s="39"/>
      <c r="Y287" s="39"/>
      <c r="Z287" s="39"/>
      <c r="AA287" s="39"/>
      <c r="AB287" s="39"/>
      <c r="AC287" s="39"/>
      <c r="AD287" s="39"/>
      <c r="AE287" s="39"/>
      <c r="AT287" s="18" t="s">
        <v>216</v>
      </c>
      <c r="AU287" s="18" t="s">
        <v>83</v>
      </c>
    </row>
    <row r="288" s="12" customFormat="1">
      <c r="A288" s="12"/>
      <c r="B288" s="243"/>
      <c r="C288" s="244"/>
      <c r="D288" s="236" t="s">
        <v>218</v>
      </c>
      <c r="E288" s="245" t="s">
        <v>1</v>
      </c>
      <c r="F288" s="246" t="s">
        <v>4442</v>
      </c>
      <c r="G288" s="244"/>
      <c r="H288" s="245" t="s">
        <v>1</v>
      </c>
      <c r="I288" s="247"/>
      <c r="J288" s="244"/>
      <c r="K288" s="244"/>
      <c r="L288" s="248"/>
      <c r="M288" s="249"/>
      <c r="N288" s="250"/>
      <c r="O288" s="250"/>
      <c r="P288" s="250"/>
      <c r="Q288" s="250"/>
      <c r="R288" s="250"/>
      <c r="S288" s="250"/>
      <c r="T288" s="251"/>
      <c r="U288" s="12"/>
      <c r="V288" s="12"/>
      <c r="W288" s="12"/>
      <c r="X288" s="12"/>
      <c r="Y288" s="12"/>
      <c r="Z288" s="12"/>
      <c r="AA288" s="12"/>
      <c r="AB288" s="12"/>
      <c r="AC288" s="12"/>
      <c r="AD288" s="12"/>
      <c r="AE288" s="12"/>
      <c r="AT288" s="252" t="s">
        <v>218</v>
      </c>
      <c r="AU288" s="252" t="s">
        <v>83</v>
      </c>
      <c r="AV288" s="12" t="s">
        <v>83</v>
      </c>
      <c r="AW288" s="12" t="s">
        <v>32</v>
      </c>
      <c r="AX288" s="12" t="s">
        <v>76</v>
      </c>
      <c r="AY288" s="252" t="s">
        <v>207</v>
      </c>
    </row>
    <row r="289" s="13" customFormat="1">
      <c r="A289" s="13"/>
      <c r="B289" s="253"/>
      <c r="C289" s="254"/>
      <c r="D289" s="236" t="s">
        <v>218</v>
      </c>
      <c r="E289" s="255" t="s">
        <v>1</v>
      </c>
      <c r="F289" s="256" t="s">
        <v>4443</v>
      </c>
      <c r="G289" s="254"/>
      <c r="H289" s="257">
        <v>25.100000000000001</v>
      </c>
      <c r="I289" s="258"/>
      <c r="J289" s="254"/>
      <c r="K289" s="254"/>
      <c r="L289" s="259"/>
      <c r="M289" s="260"/>
      <c r="N289" s="261"/>
      <c r="O289" s="261"/>
      <c r="P289" s="261"/>
      <c r="Q289" s="261"/>
      <c r="R289" s="261"/>
      <c r="S289" s="261"/>
      <c r="T289" s="262"/>
      <c r="U289" s="13"/>
      <c r="V289" s="13"/>
      <c r="W289" s="13"/>
      <c r="X289" s="13"/>
      <c r="Y289" s="13"/>
      <c r="Z289" s="13"/>
      <c r="AA289" s="13"/>
      <c r="AB289" s="13"/>
      <c r="AC289" s="13"/>
      <c r="AD289" s="13"/>
      <c r="AE289" s="13"/>
      <c r="AT289" s="263" t="s">
        <v>218</v>
      </c>
      <c r="AU289" s="263" t="s">
        <v>83</v>
      </c>
      <c r="AV289" s="13" t="s">
        <v>85</v>
      </c>
      <c r="AW289" s="13" t="s">
        <v>32</v>
      </c>
      <c r="AX289" s="13" t="s">
        <v>83</v>
      </c>
      <c r="AY289" s="263" t="s">
        <v>207</v>
      </c>
    </row>
    <row r="290" s="2" customFormat="1" ht="24.15" customHeight="1">
      <c r="A290" s="39"/>
      <c r="B290" s="40"/>
      <c r="C290" s="222" t="s">
        <v>846</v>
      </c>
      <c r="D290" s="222" t="s">
        <v>208</v>
      </c>
      <c r="E290" s="223" t="s">
        <v>4444</v>
      </c>
      <c r="F290" s="224" t="s">
        <v>4445</v>
      </c>
      <c r="G290" s="225" t="s">
        <v>783</v>
      </c>
      <c r="H290" s="226">
        <v>25.100000000000001</v>
      </c>
      <c r="I290" s="227"/>
      <c r="J290" s="228">
        <f>ROUND(I290*H290,2)</f>
        <v>0</v>
      </c>
      <c r="K290" s="229"/>
      <c r="L290" s="45"/>
      <c r="M290" s="230" t="s">
        <v>1</v>
      </c>
      <c r="N290" s="231" t="s">
        <v>41</v>
      </c>
      <c r="O290" s="92"/>
      <c r="P290" s="232">
        <f>O290*H290</f>
        <v>0</v>
      </c>
      <c r="Q290" s="232">
        <v>0.0011100000000000001</v>
      </c>
      <c r="R290" s="232">
        <f>Q290*H290</f>
        <v>0.027861000000000004</v>
      </c>
      <c r="S290" s="232">
        <v>0</v>
      </c>
      <c r="T290" s="233">
        <f>S290*H290</f>
        <v>0</v>
      </c>
      <c r="U290" s="39"/>
      <c r="V290" s="39"/>
      <c r="W290" s="39"/>
      <c r="X290" s="39"/>
      <c r="Y290" s="39"/>
      <c r="Z290" s="39"/>
      <c r="AA290" s="39"/>
      <c r="AB290" s="39"/>
      <c r="AC290" s="39"/>
      <c r="AD290" s="39"/>
      <c r="AE290" s="39"/>
      <c r="AR290" s="234" t="s">
        <v>361</v>
      </c>
      <c r="AT290" s="234" t="s">
        <v>208</v>
      </c>
      <c r="AU290" s="234" t="s">
        <v>83</v>
      </c>
      <c r="AY290" s="18" t="s">
        <v>207</v>
      </c>
      <c r="BE290" s="235">
        <f>IF(N290="základní",J290,0)</f>
        <v>0</v>
      </c>
      <c r="BF290" s="235">
        <f>IF(N290="snížená",J290,0)</f>
        <v>0</v>
      </c>
      <c r="BG290" s="235">
        <f>IF(N290="zákl. přenesená",J290,0)</f>
        <v>0</v>
      </c>
      <c r="BH290" s="235">
        <f>IF(N290="sníž. přenesená",J290,0)</f>
        <v>0</v>
      </c>
      <c r="BI290" s="235">
        <f>IF(N290="nulová",J290,0)</f>
        <v>0</v>
      </c>
      <c r="BJ290" s="18" t="s">
        <v>83</v>
      </c>
      <c r="BK290" s="235">
        <f>ROUND(I290*H290,2)</f>
        <v>0</v>
      </c>
      <c r="BL290" s="18" t="s">
        <v>361</v>
      </c>
      <c r="BM290" s="234" t="s">
        <v>4446</v>
      </c>
    </row>
    <row r="291" s="2" customFormat="1">
      <c r="A291" s="39"/>
      <c r="B291" s="40"/>
      <c r="C291" s="41"/>
      <c r="D291" s="236" t="s">
        <v>214</v>
      </c>
      <c r="E291" s="41"/>
      <c r="F291" s="237" t="s">
        <v>4447</v>
      </c>
      <c r="G291" s="41"/>
      <c r="H291" s="41"/>
      <c r="I291" s="238"/>
      <c r="J291" s="41"/>
      <c r="K291" s="41"/>
      <c r="L291" s="45"/>
      <c r="M291" s="239"/>
      <c r="N291" s="240"/>
      <c r="O291" s="92"/>
      <c r="P291" s="92"/>
      <c r="Q291" s="92"/>
      <c r="R291" s="92"/>
      <c r="S291" s="92"/>
      <c r="T291" s="93"/>
      <c r="U291" s="39"/>
      <c r="V291" s="39"/>
      <c r="W291" s="39"/>
      <c r="X291" s="39"/>
      <c r="Y291" s="39"/>
      <c r="Z291" s="39"/>
      <c r="AA291" s="39"/>
      <c r="AB291" s="39"/>
      <c r="AC291" s="39"/>
      <c r="AD291" s="39"/>
      <c r="AE291" s="39"/>
      <c r="AT291" s="18" t="s">
        <v>214</v>
      </c>
      <c r="AU291" s="18" t="s">
        <v>83</v>
      </c>
    </row>
    <row r="292" s="2" customFormat="1">
      <c r="A292" s="39"/>
      <c r="B292" s="40"/>
      <c r="C292" s="41"/>
      <c r="D292" s="241" t="s">
        <v>216</v>
      </c>
      <c r="E292" s="41"/>
      <c r="F292" s="242" t="s">
        <v>4448</v>
      </c>
      <c r="G292" s="41"/>
      <c r="H292" s="41"/>
      <c r="I292" s="238"/>
      <c r="J292" s="41"/>
      <c r="K292" s="41"/>
      <c r="L292" s="45"/>
      <c r="M292" s="239"/>
      <c r="N292" s="240"/>
      <c r="O292" s="92"/>
      <c r="P292" s="92"/>
      <c r="Q292" s="92"/>
      <c r="R292" s="92"/>
      <c r="S292" s="92"/>
      <c r="T292" s="93"/>
      <c r="U292" s="39"/>
      <c r="V292" s="39"/>
      <c r="W292" s="39"/>
      <c r="X292" s="39"/>
      <c r="Y292" s="39"/>
      <c r="Z292" s="39"/>
      <c r="AA292" s="39"/>
      <c r="AB292" s="39"/>
      <c r="AC292" s="39"/>
      <c r="AD292" s="39"/>
      <c r="AE292" s="39"/>
      <c r="AT292" s="18" t="s">
        <v>216</v>
      </c>
      <c r="AU292" s="18" t="s">
        <v>83</v>
      </c>
    </row>
    <row r="293" s="12" customFormat="1">
      <c r="A293" s="12"/>
      <c r="B293" s="243"/>
      <c r="C293" s="244"/>
      <c r="D293" s="236" t="s">
        <v>218</v>
      </c>
      <c r="E293" s="245" t="s">
        <v>1</v>
      </c>
      <c r="F293" s="246" t="s">
        <v>4449</v>
      </c>
      <c r="G293" s="244"/>
      <c r="H293" s="245" t="s">
        <v>1</v>
      </c>
      <c r="I293" s="247"/>
      <c r="J293" s="244"/>
      <c r="K293" s="244"/>
      <c r="L293" s="248"/>
      <c r="M293" s="249"/>
      <c r="N293" s="250"/>
      <c r="O293" s="250"/>
      <c r="P293" s="250"/>
      <c r="Q293" s="250"/>
      <c r="R293" s="250"/>
      <c r="S293" s="250"/>
      <c r="T293" s="251"/>
      <c r="U293" s="12"/>
      <c r="V293" s="12"/>
      <c r="W293" s="12"/>
      <c r="X293" s="12"/>
      <c r="Y293" s="12"/>
      <c r="Z293" s="12"/>
      <c r="AA293" s="12"/>
      <c r="AB293" s="12"/>
      <c r="AC293" s="12"/>
      <c r="AD293" s="12"/>
      <c r="AE293" s="12"/>
      <c r="AT293" s="252" t="s">
        <v>218</v>
      </c>
      <c r="AU293" s="252" t="s">
        <v>83</v>
      </c>
      <c r="AV293" s="12" t="s">
        <v>83</v>
      </c>
      <c r="AW293" s="12" t="s">
        <v>32</v>
      </c>
      <c r="AX293" s="12" t="s">
        <v>76</v>
      </c>
      <c r="AY293" s="252" t="s">
        <v>207</v>
      </c>
    </row>
    <row r="294" s="13" customFormat="1">
      <c r="A294" s="13"/>
      <c r="B294" s="253"/>
      <c r="C294" s="254"/>
      <c r="D294" s="236" t="s">
        <v>218</v>
      </c>
      <c r="E294" s="255" t="s">
        <v>1</v>
      </c>
      <c r="F294" s="256" t="s">
        <v>4443</v>
      </c>
      <c r="G294" s="254"/>
      <c r="H294" s="257">
        <v>25.100000000000001</v>
      </c>
      <c r="I294" s="258"/>
      <c r="J294" s="254"/>
      <c r="K294" s="254"/>
      <c r="L294" s="259"/>
      <c r="M294" s="260"/>
      <c r="N294" s="261"/>
      <c r="O294" s="261"/>
      <c r="P294" s="261"/>
      <c r="Q294" s="261"/>
      <c r="R294" s="261"/>
      <c r="S294" s="261"/>
      <c r="T294" s="262"/>
      <c r="U294" s="13"/>
      <c r="V294" s="13"/>
      <c r="W294" s="13"/>
      <c r="X294" s="13"/>
      <c r="Y294" s="13"/>
      <c r="Z294" s="13"/>
      <c r="AA294" s="13"/>
      <c r="AB294" s="13"/>
      <c r="AC294" s="13"/>
      <c r="AD294" s="13"/>
      <c r="AE294" s="13"/>
      <c r="AT294" s="263" t="s">
        <v>218</v>
      </c>
      <c r="AU294" s="263" t="s">
        <v>83</v>
      </c>
      <c r="AV294" s="13" t="s">
        <v>85</v>
      </c>
      <c r="AW294" s="13" t="s">
        <v>32</v>
      </c>
      <c r="AX294" s="13" t="s">
        <v>83</v>
      </c>
      <c r="AY294" s="263" t="s">
        <v>207</v>
      </c>
    </row>
    <row r="295" s="2" customFormat="1" ht="24.15" customHeight="1">
      <c r="A295" s="39"/>
      <c r="B295" s="40"/>
      <c r="C295" s="222" t="s">
        <v>852</v>
      </c>
      <c r="D295" s="222" t="s">
        <v>208</v>
      </c>
      <c r="E295" s="223" t="s">
        <v>4450</v>
      </c>
      <c r="F295" s="224" t="s">
        <v>4451</v>
      </c>
      <c r="G295" s="225" t="s">
        <v>783</v>
      </c>
      <c r="H295" s="226">
        <v>16</v>
      </c>
      <c r="I295" s="227"/>
      <c r="J295" s="228">
        <f>ROUND(I295*H295,2)</f>
        <v>0</v>
      </c>
      <c r="K295" s="229"/>
      <c r="L295" s="45"/>
      <c r="M295" s="230" t="s">
        <v>1</v>
      </c>
      <c r="N295" s="231" t="s">
        <v>41</v>
      </c>
      <c r="O295" s="92"/>
      <c r="P295" s="232">
        <f>O295*H295</f>
        <v>0</v>
      </c>
      <c r="Q295" s="232">
        <v>0.00073999999999999999</v>
      </c>
      <c r="R295" s="232">
        <f>Q295*H295</f>
        <v>0.01184</v>
      </c>
      <c r="S295" s="232">
        <v>0</v>
      </c>
      <c r="T295" s="233">
        <f>S295*H295</f>
        <v>0</v>
      </c>
      <c r="U295" s="39"/>
      <c r="V295" s="39"/>
      <c r="W295" s="39"/>
      <c r="X295" s="39"/>
      <c r="Y295" s="39"/>
      <c r="Z295" s="39"/>
      <c r="AA295" s="39"/>
      <c r="AB295" s="39"/>
      <c r="AC295" s="39"/>
      <c r="AD295" s="39"/>
      <c r="AE295" s="39"/>
      <c r="AR295" s="234" t="s">
        <v>361</v>
      </c>
      <c r="AT295" s="234" t="s">
        <v>208</v>
      </c>
      <c r="AU295" s="234" t="s">
        <v>83</v>
      </c>
      <c r="AY295" s="18" t="s">
        <v>207</v>
      </c>
      <c r="BE295" s="235">
        <f>IF(N295="základní",J295,0)</f>
        <v>0</v>
      </c>
      <c r="BF295" s="235">
        <f>IF(N295="snížená",J295,0)</f>
        <v>0</v>
      </c>
      <c r="BG295" s="235">
        <f>IF(N295="zákl. přenesená",J295,0)</f>
        <v>0</v>
      </c>
      <c r="BH295" s="235">
        <f>IF(N295="sníž. přenesená",J295,0)</f>
        <v>0</v>
      </c>
      <c r="BI295" s="235">
        <f>IF(N295="nulová",J295,0)</f>
        <v>0</v>
      </c>
      <c r="BJ295" s="18" t="s">
        <v>83</v>
      </c>
      <c r="BK295" s="235">
        <f>ROUND(I295*H295,2)</f>
        <v>0</v>
      </c>
      <c r="BL295" s="18" t="s">
        <v>361</v>
      </c>
      <c r="BM295" s="234" t="s">
        <v>4452</v>
      </c>
    </row>
    <row r="296" s="2" customFormat="1">
      <c r="A296" s="39"/>
      <c r="B296" s="40"/>
      <c r="C296" s="41"/>
      <c r="D296" s="236" t="s">
        <v>214</v>
      </c>
      <c r="E296" s="41"/>
      <c r="F296" s="237" t="s">
        <v>4453</v>
      </c>
      <c r="G296" s="41"/>
      <c r="H296" s="41"/>
      <c r="I296" s="238"/>
      <c r="J296" s="41"/>
      <c r="K296" s="41"/>
      <c r="L296" s="45"/>
      <c r="M296" s="239"/>
      <c r="N296" s="240"/>
      <c r="O296" s="92"/>
      <c r="P296" s="92"/>
      <c r="Q296" s="92"/>
      <c r="R296" s="92"/>
      <c r="S296" s="92"/>
      <c r="T296" s="93"/>
      <c r="U296" s="39"/>
      <c r="V296" s="39"/>
      <c r="W296" s="39"/>
      <c r="X296" s="39"/>
      <c r="Y296" s="39"/>
      <c r="Z296" s="39"/>
      <c r="AA296" s="39"/>
      <c r="AB296" s="39"/>
      <c r="AC296" s="39"/>
      <c r="AD296" s="39"/>
      <c r="AE296" s="39"/>
      <c r="AT296" s="18" t="s">
        <v>214</v>
      </c>
      <c r="AU296" s="18" t="s">
        <v>83</v>
      </c>
    </row>
    <row r="297" s="2" customFormat="1">
      <c r="A297" s="39"/>
      <c r="B297" s="40"/>
      <c r="C297" s="41"/>
      <c r="D297" s="241" t="s">
        <v>216</v>
      </c>
      <c r="E297" s="41"/>
      <c r="F297" s="242" t="s">
        <v>4454</v>
      </c>
      <c r="G297" s="41"/>
      <c r="H297" s="41"/>
      <c r="I297" s="238"/>
      <c r="J297" s="41"/>
      <c r="K297" s="41"/>
      <c r="L297" s="45"/>
      <c r="M297" s="239"/>
      <c r="N297" s="240"/>
      <c r="O297" s="92"/>
      <c r="P297" s="92"/>
      <c r="Q297" s="92"/>
      <c r="R297" s="92"/>
      <c r="S297" s="92"/>
      <c r="T297" s="93"/>
      <c r="U297" s="39"/>
      <c r="V297" s="39"/>
      <c r="W297" s="39"/>
      <c r="X297" s="39"/>
      <c r="Y297" s="39"/>
      <c r="Z297" s="39"/>
      <c r="AA297" s="39"/>
      <c r="AB297" s="39"/>
      <c r="AC297" s="39"/>
      <c r="AD297" s="39"/>
      <c r="AE297" s="39"/>
      <c r="AT297" s="18" t="s">
        <v>216</v>
      </c>
      <c r="AU297" s="18" t="s">
        <v>83</v>
      </c>
    </row>
    <row r="298" s="12" customFormat="1">
      <c r="A298" s="12"/>
      <c r="B298" s="243"/>
      <c r="C298" s="244"/>
      <c r="D298" s="236" t="s">
        <v>218</v>
      </c>
      <c r="E298" s="245" t="s">
        <v>1</v>
      </c>
      <c r="F298" s="246" t="s">
        <v>4455</v>
      </c>
      <c r="G298" s="244"/>
      <c r="H298" s="245" t="s">
        <v>1</v>
      </c>
      <c r="I298" s="247"/>
      <c r="J298" s="244"/>
      <c r="K298" s="244"/>
      <c r="L298" s="248"/>
      <c r="M298" s="249"/>
      <c r="N298" s="250"/>
      <c r="O298" s="250"/>
      <c r="P298" s="250"/>
      <c r="Q298" s="250"/>
      <c r="R298" s="250"/>
      <c r="S298" s="250"/>
      <c r="T298" s="251"/>
      <c r="U298" s="12"/>
      <c r="V298" s="12"/>
      <c r="W298" s="12"/>
      <c r="X298" s="12"/>
      <c r="Y298" s="12"/>
      <c r="Z298" s="12"/>
      <c r="AA298" s="12"/>
      <c r="AB298" s="12"/>
      <c r="AC298" s="12"/>
      <c r="AD298" s="12"/>
      <c r="AE298" s="12"/>
      <c r="AT298" s="252" t="s">
        <v>218</v>
      </c>
      <c r="AU298" s="252" t="s">
        <v>83</v>
      </c>
      <c r="AV298" s="12" t="s">
        <v>83</v>
      </c>
      <c r="AW298" s="12" t="s">
        <v>32</v>
      </c>
      <c r="AX298" s="12" t="s">
        <v>76</v>
      </c>
      <c r="AY298" s="252" t="s">
        <v>207</v>
      </c>
    </row>
    <row r="299" s="13" customFormat="1">
      <c r="A299" s="13"/>
      <c r="B299" s="253"/>
      <c r="C299" s="254"/>
      <c r="D299" s="236" t="s">
        <v>218</v>
      </c>
      <c r="E299" s="255" t="s">
        <v>1</v>
      </c>
      <c r="F299" s="256" t="s">
        <v>4456</v>
      </c>
      <c r="G299" s="254"/>
      <c r="H299" s="257">
        <v>16</v>
      </c>
      <c r="I299" s="258"/>
      <c r="J299" s="254"/>
      <c r="K299" s="254"/>
      <c r="L299" s="259"/>
      <c r="M299" s="260"/>
      <c r="N299" s="261"/>
      <c r="O299" s="261"/>
      <c r="P299" s="261"/>
      <c r="Q299" s="261"/>
      <c r="R299" s="261"/>
      <c r="S299" s="261"/>
      <c r="T299" s="262"/>
      <c r="U299" s="13"/>
      <c r="V299" s="13"/>
      <c r="W299" s="13"/>
      <c r="X299" s="13"/>
      <c r="Y299" s="13"/>
      <c r="Z299" s="13"/>
      <c r="AA299" s="13"/>
      <c r="AB299" s="13"/>
      <c r="AC299" s="13"/>
      <c r="AD299" s="13"/>
      <c r="AE299" s="13"/>
      <c r="AT299" s="263" t="s">
        <v>218</v>
      </c>
      <c r="AU299" s="263" t="s">
        <v>83</v>
      </c>
      <c r="AV299" s="13" t="s">
        <v>85</v>
      </c>
      <c r="AW299" s="13" t="s">
        <v>32</v>
      </c>
      <c r="AX299" s="13" t="s">
        <v>83</v>
      </c>
      <c r="AY299" s="263" t="s">
        <v>207</v>
      </c>
    </row>
    <row r="300" s="2" customFormat="1" ht="24.15" customHeight="1">
      <c r="A300" s="39"/>
      <c r="B300" s="40"/>
      <c r="C300" s="222" t="s">
        <v>860</v>
      </c>
      <c r="D300" s="222" t="s">
        <v>208</v>
      </c>
      <c r="E300" s="223" t="s">
        <v>4457</v>
      </c>
      <c r="F300" s="224" t="s">
        <v>4458</v>
      </c>
      <c r="G300" s="225" t="s">
        <v>1228</v>
      </c>
      <c r="H300" s="304"/>
      <c r="I300" s="227"/>
      <c r="J300" s="228">
        <f>ROUND(I300*H300,2)</f>
        <v>0</v>
      </c>
      <c r="K300" s="229"/>
      <c r="L300" s="45"/>
      <c r="M300" s="230" t="s">
        <v>1</v>
      </c>
      <c r="N300" s="231" t="s">
        <v>41</v>
      </c>
      <c r="O300" s="92"/>
      <c r="P300" s="232">
        <f>O300*H300</f>
        <v>0</v>
      </c>
      <c r="Q300" s="232">
        <v>0</v>
      </c>
      <c r="R300" s="232">
        <f>Q300*H300</f>
        <v>0</v>
      </c>
      <c r="S300" s="232">
        <v>0</v>
      </c>
      <c r="T300" s="233">
        <f>S300*H300</f>
        <v>0</v>
      </c>
      <c r="U300" s="39"/>
      <c r="V300" s="39"/>
      <c r="W300" s="39"/>
      <c r="X300" s="39"/>
      <c r="Y300" s="39"/>
      <c r="Z300" s="39"/>
      <c r="AA300" s="39"/>
      <c r="AB300" s="39"/>
      <c r="AC300" s="39"/>
      <c r="AD300" s="39"/>
      <c r="AE300" s="39"/>
      <c r="AR300" s="234" t="s">
        <v>361</v>
      </c>
      <c r="AT300" s="234" t="s">
        <v>208</v>
      </c>
      <c r="AU300" s="234" t="s">
        <v>83</v>
      </c>
      <c r="AY300" s="18" t="s">
        <v>207</v>
      </c>
      <c r="BE300" s="235">
        <f>IF(N300="základní",J300,0)</f>
        <v>0</v>
      </c>
      <c r="BF300" s="235">
        <f>IF(N300="snížená",J300,0)</f>
        <v>0</v>
      </c>
      <c r="BG300" s="235">
        <f>IF(N300="zákl. přenesená",J300,0)</f>
        <v>0</v>
      </c>
      <c r="BH300" s="235">
        <f>IF(N300="sníž. přenesená",J300,0)</f>
        <v>0</v>
      </c>
      <c r="BI300" s="235">
        <f>IF(N300="nulová",J300,0)</f>
        <v>0</v>
      </c>
      <c r="BJ300" s="18" t="s">
        <v>83</v>
      </c>
      <c r="BK300" s="235">
        <f>ROUND(I300*H300,2)</f>
        <v>0</v>
      </c>
      <c r="BL300" s="18" t="s">
        <v>361</v>
      </c>
      <c r="BM300" s="234" t="s">
        <v>4459</v>
      </c>
    </row>
    <row r="301" s="2" customFormat="1">
      <c r="A301" s="39"/>
      <c r="B301" s="40"/>
      <c r="C301" s="41"/>
      <c r="D301" s="236" t="s">
        <v>214</v>
      </c>
      <c r="E301" s="41"/>
      <c r="F301" s="237" t="s">
        <v>4460</v>
      </c>
      <c r="G301" s="41"/>
      <c r="H301" s="41"/>
      <c r="I301" s="238"/>
      <c r="J301" s="41"/>
      <c r="K301" s="41"/>
      <c r="L301" s="45"/>
      <c r="M301" s="239"/>
      <c r="N301" s="240"/>
      <c r="O301" s="92"/>
      <c r="P301" s="92"/>
      <c r="Q301" s="92"/>
      <c r="R301" s="92"/>
      <c r="S301" s="92"/>
      <c r="T301" s="93"/>
      <c r="U301" s="39"/>
      <c r="V301" s="39"/>
      <c r="W301" s="39"/>
      <c r="X301" s="39"/>
      <c r="Y301" s="39"/>
      <c r="Z301" s="39"/>
      <c r="AA301" s="39"/>
      <c r="AB301" s="39"/>
      <c r="AC301" s="39"/>
      <c r="AD301" s="39"/>
      <c r="AE301" s="39"/>
      <c r="AT301" s="18" t="s">
        <v>214</v>
      </c>
      <c r="AU301" s="18" t="s">
        <v>83</v>
      </c>
    </row>
    <row r="302" s="2" customFormat="1">
      <c r="A302" s="39"/>
      <c r="B302" s="40"/>
      <c r="C302" s="41"/>
      <c r="D302" s="241" t="s">
        <v>216</v>
      </c>
      <c r="E302" s="41"/>
      <c r="F302" s="242" t="s">
        <v>4461</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216</v>
      </c>
      <c r="AU302" s="18" t="s">
        <v>83</v>
      </c>
    </row>
    <row r="303" s="11" customFormat="1" ht="25.92" customHeight="1">
      <c r="A303" s="11"/>
      <c r="B303" s="208"/>
      <c r="C303" s="209"/>
      <c r="D303" s="210" t="s">
        <v>75</v>
      </c>
      <c r="E303" s="211" t="s">
        <v>1635</v>
      </c>
      <c r="F303" s="211" t="s">
        <v>1636</v>
      </c>
      <c r="G303" s="209"/>
      <c r="H303" s="209"/>
      <c r="I303" s="212"/>
      <c r="J303" s="213">
        <f>BK303</f>
        <v>0</v>
      </c>
      <c r="K303" s="209"/>
      <c r="L303" s="214"/>
      <c r="M303" s="215"/>
      <c r="N303" s="216"/>
      <c r="O303" s="216"/>
      <c r="P303" s="217">
        <f>SUM(P304:P329)</f>
        <v>0</v>
      </c>
      <c r="Q303" s="216"/>
      <c r="R303" s="217">
        <f>SUM(R304:R329)</f>
        <v>0.45100000000000007</v>
      </c>
      <c r="S303" s="216"/>
      <c r="T303" s="218">
        <f>SUM(T304:T329)</f>
        <v>0</v>
      </c>
      <c r="U303" s="11"/>
      <c r="V303" s="11"/>
      <c r="W303" s="11"/>
      <c r="X303" s="11"/>
      <c r="Y303" s="11"/>
      <c r="Z303" s="11"/>
      <c r="AA303" s="11"/>
      <c r="AB303" s="11"/>
      <c r="AC303" s="11"/>
      <c r="AD303" s="11"/>
      <c r="AE303" s="11"/>
      <c r="AR303" s="219" t="s">
        <v>85</v>
      </c>
      <c r="AT303" s="220" t="s">
        <v>75</v>
      </c>
      <c r="AU303" s="220" t="s">
        <v>76</v>
      </c>
      <c r="AY303" s="219" t="s">
        <v>207</v>
      </c>
      <c r="BK303" s="221">
        <f>SUM(BK304:BK329)</f>
        <v>0</v>
      </c>
    </row>
    <row r="304" s="2" customFormat="1" ht="24.15" customHeight="1">
      <c r="A304" s="39"/>
      <c r="B304" s="40"/>
      <c r="C304" s="222" t="s">
        <v>866</v>
      </c>
      <c r="D304" s="222" t="s">
        <v>208</v>
      </c>
      <c r="E304" s="223" t="s">
        <v>1788</v>
      </c>
      <c r="F304" s="224" t="s">
        <v>1789</v>
      </c>
      <c r="G304" s="225" t="s">
        <v>592</v>
      </c>
      <c r="H304" s="226">
        <v>2</v>
      </c>
      <c r="I304" s="227"/>
      <c r="J304" s="228">
        <f>ROUND(I304*H304,2)</f>
        <v>0</v>
      </c>
      <c r="K304" s="229"/>
      <c r="L304" s="45"/>
      <c r="M304" s="230" t="s">
        <v>1</v>
      </c>
      <c r="N304" s="231" t="s">
        <v>41</v>
      </c>
      <c r="O304" s="92"/>
      <c r="P304" s="232">
        <f>O304*H304</f>
        <v>0</v>
      </c>
      <c r="Q304" s="232">
        <v>0</v>
      </c>
      <c r="R304" s="232">
        <f>Q304*H304</f>
        <v>0</v>
      </c>
      <c r="S304" s="232">
        <v>0</v>
      </c>
      <c r="T304" s="233">
        <f>S304*H304</f>
        <v>0</v>
      </c>
      <c r="U304" s="39"/>
      <c r="V304" s="39"/>
      <c r="W304" s="39"/>
      <c r="X304" s="39"/>
      <c r="Y304" s="39"/>
      <c r="Z304" s="39"/>
      <c r="AA304" s="39"/>
      <c r="AB304" s="39"/>
      <c r="AC304" s="39"/>
      <c r="AD304" s="39"/>
      <c r="AE304" s="39"/>
      <c r="AR304" s="234" t="s">
        <v>361</v>
      </c>
      <c r="AT304" s="234" t="s">
        <v>208</v>
      </c>
      <c r="AU304" s="234" t="s">
        <v>83</v>
      </c>
      <c r="AY304" s="18" t="s">
        <v>207</v>
      </c>
      <c r="BE304" s="235">
        <f>IF(N304="základní",J304,0)</f>
        <v>0</v>
      </c>
      <c r="BF304" s="235">
        <f>IF(N304="snížená",J304,0)</f>
        <v>0</v>
      </c>
      <c r="BG304" s="235">
        <f>IF(N304="zákl. přenesená",J304,0)</f>
        <v>0</v>
      </c>
      <c r="BH304" s="235">
        <f>IF(N304="sníž. přenesená",J304,0)</f>
        <v>0</v>
      </c>
      <c r="BI304" s="235">
        <f>IF(N304="nulová",J304,0)</f>
        <v>0</v>
      </c>
      <c r="BJ304" s="18" t="s">
        <v>83</v>
      </c>
      <c r="BK304" s="235">
        <f>ROUND(I304*H304,2)</f>
        <v>0</v>
      </c>
      <c r="BL304" s="18" t="s">
        <v>361</v>
      </c>
      <c r="BM304" s="234" t="s">
        <v>4462</v>
      </c>
    </row>
    <row r="305" s="2" customFormat="1">
      <c r="A305" s="39"/>
      <c r="B305" s="40"/>
      <c r="C305" s="41"/>
      <c r="D305" s="236" t="s">
        <v>214</v>
      </c>
      <c r="E305" s="41"/>
      <c r="F305" s="237" t="s">
        <v>1789</v>
      </c>
      <c r="G305" s="41"/>
      <c r="H305" s="41"/>
      <c r="I305" s="238"/>
      <c r="J305" s="41"/>
      <c r="K305" s="41"/>
      <c r="L305" s="45"/>
      <c r="M305" s="239"/>
      <c r="N305" s="240"/>
      <c r="O305" s="92"/>
      <c r="P305" s="92"/>
      <c r="Q305" s="92"/>
      <c r="R305" s="92"/>
      <c r="S305" s="92"/>
      <c r="T305" s="93"/>
      <c r="U305" s="39"/>
      <c r="V305" s="39"/>
      <c r="W305" s="39"/>
      <c r="X305" s="39"/>
      <c r="Y305" s="39"/>
      <c r="Z305" s="39"/>
      <c r="AA305" s="39"/>
      <c r="AB305" s="39"/>
      <c r="AC305" s="39"/>
      <c r="AD305" s="39"/>
      <c r="AE305" s="39"/>
      <c r="AT305" s="18" t="s">
        <v>214</v>
      </c>
      <c r="AU305" s="18" t="s">
        <v>83</v>
      </c>
    </row>
    <row r="306" s="2" customFormat="1">
      <c r="A306" s="39"/>
      <c r="B306" s="40"/>
      <c r="C306" s="41"/>
      <c r="D306" s="241" t="s">
        <v>216</v>
      </c>
      <c r="E306" s="41"/>
      <c r="F306" s="242" t="s">
        <v>1791</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216</v>
      </c>
      <c r="AU306" s="18" t="s">
        <v>83</v>
      </c>
    </row>
    <row r="307" s="2" customFormat="1" ht="24.15" customHeight="1">
      <c r="A307" s="39"/>
      <c r="B307" s="40"/>
      <c r="C307" s="293" t="s">
        <v>870</v>
      </c>
      <c r="D307" s="293" t="s">
        <v>690</v>
      </c>
      <c r="E307" s="294" t="s">
        <v>4463</v>
      </c>
      <c r="F307" s="295" t="s">
        <v>4464</v>
      </c>
      <c r="G307" s="296" t="s">
        <v>592</v>
      </c>
      <c r="H307" s="297">
        <v>2</v>
      </c>
      <c r="I307" s="298"/>
      <c r="J307" s="299">
        <f>ROUND(I307*H307,2)</f>
        <v>0</v>
      </c>
      <c r="K307" s="300"/>
      <c r="L307" s="301"/>
      <c r="M307" s="302" t="s">
        <v>1</v>
      </c>
      <c r="N307" s="303" t="s">
        <v>41</v>
      </c>
      <c r="O307" s="92"/>
      <c r="P307" s="232">
        <f>O307*H307</f>
        <v>0</v>
      </c>
      <c r="Q307" s="232">
        <v>0.084000000000000005</v>
      </c>
      <c r="R307" s="232">
        <f>Q307*H307</f>
        <v>0.16800000000000001</v>
      </c>
      <c r="S307" s="232">
        <v>0</v>
      </c>
      <c r="T307" s="233">
        <f>S307*H307</f>
        <v>0</v>
      </c>
      <c r="U307" s="39"/>
      <c r="V307" s="39"/>
      <c r="W307" s="39"/>
      <c r="X307" s="39"/>
      <c r="Y307" s="39"/>
      <c r="Z307" s="39"/>
      <c r="AA307" s="39"/>
      <c r="AB307" s="39"/>
      <c r="AC307" s="39"/>
      <c r="AD307" s="39"/>
      <c r="AE307" s="39"/>
      <c r="AR307" s="234" t="s">
        <v>774</v>
      </c>
      <c r="AT307" s="234" t="s">
        <v>690</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361</v>
      </c>
      <c r="BM307" s="234" t="s">
        <v>4465</v>
      </c>
    </row>
    <row r="308" s="2" customFormat="1">
      <c r="A308" s="39"/>
      <c r="B308" s="40"/>
      <c r="C308" s="41"/>
      <c r="D308" s="236" t="s">
        <v>214</v>
      </c>
      <c r="E308" s="41"/>
      <c r="F308" s="237" t="s">
        <v>4464</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c r="A309" s="39"/>
      <c r="B309" s="40"/>
      <c r="C309" s="41"/>
      <c r="D309" s="236" t="s">
        <v>385</v>
      </c>
      <c r="E309" s="41"/>
      <c r="F309" s="290" t="s">
        <v>1799</v>
      </c>
      <c r="G309" s="41"/>
      <c r="H309" s="41"/>
      <c r="I309" s="238"/>
      <c r="J309" s="41"/>
      <c r="K309" s="41"/>
      <c r="L309" s="45"/>
      <c r="M309" s="239"/>
      <c r="N309" s="240"/>
      <c r="O309" s="92"/>
      <c r="P309" s="92"/>
      <c r="Q309" s="92"/>
      <c r="R309" s="92"/>
      <c r="S309" s="92"/>
      <c r="T309" s="93"/>
      <c r="U309" s="39"/>
      <c r="V309" s="39"/>
      <c r="W309" s="39"/>
      <c r="X309" s="39"/>
      <c r="Y309" s="39"/>
      <c r="Z309" s="39"/>
      <c r="AA309" s="39"/>
      <c r="AB309" s="39"/>
      <c r="AC309" s="39"/>
      <c r="AD309" s="39"/>
      <c r="AE309" s="39"/>
      <c r="AT309" s="18" t="s">
        <v>385</v>
      </c>
      <c r="AU309" s="18" t="s">
        <v>83</v>
      </c>
    </row>
    <row r="310" s="2" customFormat="1" ht="24.15" customHeight="1">
      <c r="A310" s="39"/>
      <c r="B310" s="40"/>
      <c r="C310" s="222" t="s">
        <v>879</v>
      </c>
      <c r="D310" s="222" t="s">
        <v>208</v>
      </c>
      <c r="E310" s="223" t="s">
        <v>4466</v>
      </c>
      <c r="F310" s="224" t="s">
        <v>4467</v>
      </c>
      <c r="G310" s="225" t="s">
        <v>592</v>
      </c>
      <c r="H310" s="226">
        <v>2</v>
      </c>
      <c r="I310" s="227"/>
      <c r="J310" s="228">
        <f>ROUND(I310*H310,2)</f>
        <v>0</v>
      </c>
      <c r="K310" s="229"/>
      <c r="L310" s="45"/>
      <c r="M310" s="230" t="s">
        <v>1</v>
      </c>
      <c r="N310" s="231" t="s">
        <v>41</v>
      </c>
      <c r="O310" s="92"/>
      <c r="P310" s="232">
        <f>O310*H310</f>
        <v>0</v>
      </c>
      <c r="Q310" s="232">
        <v>0</v>
      </c>
      <c r="R310" s="232">
        <f>Q310*H310</f>
        <v>0</v>
      </c>
      <c r="S310" s="232">
        <v>0</v>
      </c>
      <c r="T310" s="233">
        <f>S310*H310</f>
        <v>0</v>
      </c>
      <c r="U310" s="39"/>
      <c r="V310" s="39"/>
      <c r="W310" s="39"/>
      <c r="X310" s="39"/>
      <c r="Y310" s="39"/>
      <c r="Z310" s="39"/>
      <c r="AA310" s="39"/>
      <c r="AB310" s="39"/>
      <c r="AC310" s="39"/>
      <c r="AD310" s="39"/>
      <c r="AE310" s="39"/>
      <c r="AR310" s="234" t="s">
        <v>361</v>
      </c>
      <c r="AT310" s="234" t="s">
        <v>208</v>
      </c>
      <c r="AU310" s="234" t="s">
        <v>83</v>
      </c>
      <c r="AY310" s="18" t="s">
        <v>207</v>
      </c>
      <c r="BE310" s="235">
        <f>IF(N310="základní",J310,0)</f>
        <v>0</v>
      </c>
      <c r="BF310" s="235">
        <f>IF(N310="snížená",J310,0)</f>
        <v>0</v>
      </c>
      <c r="BG310" s="235">
        <f>IF(N310="zákl. přenesená",J310,0)</f>
        <v>0</v>
      </c>
      <c r="BH310" s="235">
        <f>IF(N310="sníž. přenesená",J310,0)</f>
        <v>0</v>
      </c>
      <c r="BI310" s="235">
        <f>IF(N310="nulová",J310,0)</f>
        <v>0</v>
      </c>
      <c r="BJ310" s="18" t="s">
        <v>83</v>
      </c>
      <c r="BK310" s="235">
        <f>ROUND(I310*H310,2)</f>
        <v>0</v>
      </c>
      <c r="BL310" s="18" t="s">
        <v>361</v>
      </c>
      <c r="BM310" s="234" t="s">
        <v>4468</v>
      </c>
    </row>
    <row r="311" s="2" customFormat="1">
      <c r="A311" s="39"/>
      <c r="B311" s="40"/>
      <c r="C311" s="41"/>
      <c r="D311" s="236" t="s">
        <v>214</v>
      </c>
      <c r="E311" s="41"/>
      <c r="F311" s="237" t="s">
        <v>4469</v>
      </c>
      <c r="G311" s="41"/>
      <c r="H311" s="41"/>
      <c r="I311" s="238"/>
      <c r="J311" s="41"/>
      <c r="K311" s="41"/>
      <c r="L311" s="45"/>
      <c r="M311" s="239"/>
      <c r="N311" s="240"/>
      <c r="O311" s="92"/>
      <c r="P311" s="92"/>
      <c r="Q311" s="92"/>
      <c r="R311" s="92"/>
      <c r="S311" s="92"/>
      <c r="T311" s="93"/>
      <c r="U311" s="39"/>
      <c r="V311" s="39"/>
      <c r="W311" s="39"/>
      <c r="X311" s="39"/>
      <c r="Y311" s="39"/>
      <c r="Z311" s="39"/>
      <c r="AA311" s="39"/>
      <c r="AB311" s="39"/>
      <c r="AC311" s="39"/>
      <c r="AD311" s="39"/>
      <c r="AE311" s="39"/>
      <c r="AT311" s="18" t="s">
        <v>214</v>
      </c>
      <c r="AU311" s="18" t="s">
        <v>83</v>
      </c>
    </row>
    <row r="312" s="2" customFormat="1">
      <c r="A312" s="39"/>
      <c r="B312" s="40"/>
      <c r="C312" s="41"/>
      <c r="D312" s="241" t="s">
        <v>216</v>
      </c>
      <c r="E312" s="41"/>
      <c r="F312" s="242" t="s">
        <v>4470</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216</v>
      </c>
      <c r="AU312" s="18" t="s">
        <v>83</v>
      </c>
    </row>
    <row r="313" s="2" customFormat="1" ht="24.15" customHeight="1">
      <c r="A313" s="39"/>
      <c r="B313" s="40"/>
      <c r="C313" s="293" t="s">
        <v>892</v>
      </c>
      <c r="D313" s="293" t="s">
        <v>690</v>
      </c>
      <c r="E313" s="294" t="s">
        <v>4471</v>
      </c>
      <c r="F313" s="295" t="s">
        <v>4472</v>
      </c>
      <c r="G313" s="296" t="s">
        <v>592</v>
      </c>
      <c r="H313" s="297">
        <v>2</v>
      </c>
      <c r="I313" s="298"/>
      <c r="J313" s="299">
        <f>ROUND(I313*H313,2)</f>
        <v>0</v>
      </c>
      <c r="K313" s="300"/>
      <c r="L313" s="301"/>
      <c r="M313" s="302" t="s">
        <v>1</v>
      </c>
      <c r="N313" s="303" t="s">
        <v>41</v>
      </c>
      <c r="O313" s="92"/>
      <c r="P313" s="232">
        <f>O313*H313</f>
        <v>0</v>
      </c>
      <c r="Q313" s="232">
        <v>0.11799999999999999</v>
      </c>
      <c r="R313" s="232">
        <f>Q313*H313</f>
        <v>0.23599999999999999</v>
      </c>
      <c r="S313" s="232">
        <v>0</v>
      </c>
      <c r="T313" s="233">
        <f>S313*H313</f>
        <v>0</v>
      </c>
      <c r="U313" s="39"/>
      <c r="V313" s="39"/>
      <c r="W313" s="39"/>
      <c r="X313" s="39"/>
      <c r="Y313" s="39"/>
      <c r="Z313" s="39"/>
      <c r="AA313" s="39"/>
      <c r="AB313" s="39"/>
      <c r="AC313" s="39"/>
      <c r="AD313" s="39"/>
      <c r="AE313" s="39"/>
      <c r="AR313" s="234" t="s">
        <v>774</v>
      </c>
      <c r="AT313" s="234" t="s">
        <v>690</v>
      </c>
      <c r="AU313" s="234" t="s">
        <v>83</v>
      </c>
      <c r="AY313" s="18" t="s">
        <v>207</v>
      </c>
      <c r="BE313" s="235">
        <f>IF(N313="základní",J313,0)</f>
        <v>0</v>
      </c>
      <c r="BF313" s="235">
        <f>IF(N313="snížená",J313,0)</f>
        <v>0</v>
      </c>
      <c r="BG313" s="235">
        <f>IF(N313="zákl. přenesená",J313,0)</f>
        <v>0</v>
      </c>
      <c r="BH313" s="235">
        <f>IF(N313="sníž. přenesená",J313,0)</f>
        <v>0</v>
      </c>
      <c r="BI313" s="235">
        <f>IF(N313="nulová",J313,0)</f>
        <v>0</v>
      </c>
      <c r="BJ313" s="18" t="s">
        <v>83</v>
      </c>
      <c r="BK313" s="235">
        <f>ROUND(I313*H313,2)</f>
        <v>0</v>
      </c>
      <c r="BL313" s="18" t="s">
        <v>361</v>
      </c>
      <c r="BM313" s="234" t="s">
        <v>4473</v>
      </c>
    </row>
    <row r="314" s="2" customFormat="1">
      <c r="A314" s="39"/>
      <c r="B314" s="40"/>
      <c r="C314" s="41"/>
      <c r="D314" s="236" t="s">
        <v>214</v>
      </c>
      <c r="E314" s="41"/>
      <c r="F314" s="237" t="s">
        <v>4472</v>
      </c>
      <c r="G314" s="41"/>
      <c r="H314" s="41"/>
      <c r="I314" s="238"/>
      <c r="J314" s="41"/>
      <c r="K314" s="41"/>
      <c r="L314" s="45"/>
      <c r="M314" s="239"/>
      <c r="N314" s="240"/>
      <c r="O314" s="92"/>
      <c r="P314" s="92"/>
      <c r="Q314" s="92"/>
      <c r="R314" s="92"/>
      <c r="S314" s="92"/>
      <c r="T314" s="93"/>
      <c r="U314" s="39"/>
      <c r="V314" s="39"/>
      <c r="W314" s="39"/>
      <c r="X314" s="39"/>
      <c r="Y314" s="39"/>
      <c r="Z314" s="39"/>
      <c r="AA314" s="39"/>
      <c r="AB314" s="39"/>
      <c r="AC314" s="39"/>
      <c r="AD314" s="39"/>
      <c r="AE314" s="39"/>
      <c r="AT314" s="18" t="s">
        <v>214</v>
      </c>
      <c r="AU314" s="18" t="s">
        <v>83</v>
      </c>
    </row>
    <row r="315" s="2" customFormat="1" ht="24.15" customHeight="1">
      <c r="A315" s="39"/>
      <c r="B315" s="40"/>
      <c r="C315" s="222" t="s">
        <v>910</v>
      </c>
      <c r="D315" s="222" t="s">
        <v>208</v>
      </c>
      <c r="E315" s="223" t="s">
        <v>4474</v>
      </c>
      <c r="F315" s="224" t="s">
        <v>4475</v>
      </c>
      <c r="G315" s="225" t="s">
        <v>592</v>
      </c>
      <c r="H315" s="226">
        <v>3</v>
      </c>
      <c r="I315" s="227"/>
      <c r="J315" s="228">
        <f>ROUND(I315*H315,2)</f>
        <v>0</v>
      </c>
      <c r="K315" s="229"/>
      <c r="L315" s="45"/>
      <c r="M315" s="230" t="s">
        <v>1</v>
      </c>
      <c r="N315" s="231" t="s">
        <v>41</v>
      </c>
      <c r="O315" s="92"/>
      <c r="P315" s="232">
        <f>O315*H315</f>
        <v>0</v>
      </c>
      <c r="Q315" s="232">
        <v>0</v>
      </c>
      <c r="R315" s="232">
        <f>Q315*H315</f>
        <v>0</v>
      </c>
      <c r="S315" s="232">
        <v>0</v>
      </c>
      <c r="T315" s="233">
        <f>S315*H315</f>
        <v>0</v>
      </c>
      <c r="U315" s="39"/>
      <c r="V315" s="39"/>
      <c r="W315" s="39"/>
      <c r="X315" s="39"/>
      <c r="Y315" s="39"/>
      <c r="Z315" s="39"/>
      <c r="AA315" s="39"/>
      <c r="AB315" s="39"/>
      <c r="AC315" s="39"/>
      <c r="AD315" s="39"/>
      <c r="AE315" s="39"/>
      <c r="AR315" s="234" t="s">
        <v>361</v>
      </c>
      <c r="AT315" s="234" t="s">
        <v>208</v>
      </c>
      <c r="AU315" s="234" t="s">
        <v>83</v>
      </c>
      <c r="AY315" s="18" t="s">
        <v>207</v>
      </c>
      <c r="BE315" s="235">
        <f>IF(N315="základní",J315,0)</f>
        <v>0</v>
      </c>
      <c r="BF315" s="235">
        <f>IF(N315="snížená",J315,0)</f>
        <v>0</v>
      </c>
      <c r="BG315" s="235">
        <f>IF(N315="zákl. přenesená",J315,0)</f>
        <v>0</v>
      </c>
      <c r="BH315" s="235">
        <f>IF(N315="sníž. přenesená",J315,0)</f>
        <v>0</v>
      </c>
      <c r="BI315" s="235">
        <f>IF(N315="nulová",J315,0)</f>
        <v>0</v>
      </c>
      <c r="BJ315" s="18" t="s">
        <v>83</v>
      </c>
      <c r="BK315" s="235">
        <f>ROUND(I315*H315,2)</f>
        <v>0</v>
      </c>
      <c r="BL315" s="18" t="s">
        <v>361</v>
      </c>
      <c r="BM315" s="234" t="s">
        <v>4476</v>
      </c>
    </row>
    <row r="316" s="2" customFormat="1">
      <c r="A316" s="39"/>
      <c r="B316" s="40"/>
      <c r="C316" s="41"/>
      <c r="D316" s="236" t="s">
        <v>214</v>
      </c>
      <c r="E316" s="41"/>
      <c r="F316" s="237" t="s">
        <v>4477</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214</v>
      </c>
      <c r="AU316" s="18" t="s">
        <v>83</v>
      </c>
    </row>
    <row r="317" s="2" customFormat="1">
      <c r="A317" s="39"/>
      <c r="B317" s="40"/>
      <c r="C317" s="41"/>
      <c r="D317" s="241" t="s">
        <v>216</v>
      </c>
      <c r="E317" s="41"/>
      <c r="F317" s="242" t="s">
        <v>4478</v>
      </c>
      <c r="G317" s="41"/>
      <c r="H317" s="41"/>
      <c r="I317" s="238"/>
      <c r="J317" s="41"/>
      <c r="K317" s="41"/>
      <c r="L317" s="45"/>
      <c r="M317" s="239"/>
      <c r="N317" s="240"/>
      <c r="O317" s="92"/>
      <c r="P317" s="92"/>
      <c r="Q317" s="92"/>
      <c r="R317" s="92"/>
      <c r="S317" s="92"/>
      <c r="T317" s="93"/>
      <c r="U317" s="39"/>
      <c r="V317" s="39"/>
      <c r="W317" s="39"/>
      <c r="X317" s="39"/>
      <c r="Y317" s="39"/>
      <c r="Z317" s="39"/>
      <c r="AA317" s="39"/>
      <c r="AB317" s="39"/>
      <c r="AC317" s="39"/>
      <c r="AD317" s="39"/>
      <c r="AE317" s="39"/>
      <c r="AT317" s="18" t="s">
        <v>216</v>
      </c>
      <c r="AU317" s="18" t="s">
        <v>83</v>
      </c>
    </row>
    <row r="318" s="2" customFormat="1">
      <c r="A318" s="39"/>
      <c r="B318" s="40"/>
      <c r="C318" s="41"/>
      <c r="D318" s="236" t="s">
        <v>385</v>
      </c>
      <c r="E318" s="41"/>
      <c r="F318" s="290" t="s">
        <v>4479</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385</v>
      </c>
      <c r="AU318" s="18" t="s">
        <v>83</v>
      </c>
    </row>
    <row r="319" s="2" customFormat="1" ht="24.15" customHeight="1">
      <c r="A319" s="39"/>
      <c r="B319" s="40"/>
      <c r="C319" s="293" t="s">
        <v>918</v>
      </c>
      <c r="D319" s="293" t="s">
        <v>690</v>
      </c>
      <c r="E319" s="294" t="s">
        <v>4480</v>
      </c>
      <c r="F319" s="295" t="s">
        <v>4481</v>
      </c>
      <c r="G319" s="296" t="s">
        <v>592</v>
      </c>
      <c r="H319" s="297">
        <v>3</v>
      </c>
      <c r="I319" s="298"/>
      <c r="J319" s="299">
        <f>ROUND(I319*H319,2)</f>
        <v>0</v>
      </c>
      <c r="K319" s="300"/>
      <c r="L319" s="301"/>
      <c r="M319" s="302" t="s">
        <v>1</v>
      </c>
      <c r="N319" s="303" t="s">
        <v>41</v>
      </c>
      <c r="O319" s="92"/>
      <c r="P319" s="232">
        <f>O319*H319</f>
        <v>0</v>
      </c>
      <c r="Q319" s="232">
        <v>0.012</v>
      </c>
      <c r="R319" s="232">
        <f>Q319*H319</f>
        <v>0.036000000000000004</v>
      </c>
      <c r="S319" s="232">
        <v>0</v>
      </c>
      <c r="T319" s="233">
        <f>S319*H319</f>
        <v>0</v>
      </c>
      <c r="U319" s="39"/>
      <c r="V319" s="39"/>
      <c r="W319" s="39"/>
      <c r="X319" s="39"/>
      <c r="Y319" s="39"/>
      <c r="Z319" s="39"/>
      <c r="AA319" s="39"/>
      <c r="AB319" s="39"/>
      <c r="AC319" s="39"/>
      <c r="AD319" s="39"/>
      <c r="AE319" s="39"/>
      <c r="AR319" s="234" t="s">
        <v>774</v>
      </c>
      <c r="AT319" s="234" t="s">
        <v>690</v>
      </c>
      <c r="AU319" s="234" t="s">
        <v>83</v>
      </c>
      <c r="AY319" s="18" t="s">
        <v>207</v>
      </c>
      <c r="BE319" s="235">
        <f>IF(N319="základní",J319,0)</f>
        <v>0</v>
      </c>
      <c r="BF319" s="235">
        <f>IF(N319="snížená",J319,0)</f>
        <v>0</v>
      </c>
      <c r="BG319" s="235">
        <f>IF(N319="zákl. přenesená",J319,0)</f>
        <v>0</v>
      </c>
      <c r="BH319" s="235">
        <f>IF(N319="sníž. přenesená",J319,0)</f>
        <v>0</v>
      </c>
      <c r="BI319" s="235">
        <f>IF(N319="nulová",J319,0)</f>
        <v>0</v>
      </c>
      <c r="BJ319" s="18" t="s">
        <v>83</v>
      </c>
      <c r="BK319" s="235">
        <f>ROUND(I319*H319,2)</f>
        <v>0</v>
      </c>
      <c r="BL319" s="18" t="s">
        <v>361</v>
      </c>
      <c r="BM319" s="234" t="s">
        <v>4482</v>
      </c>
    </row>
    <row r="320" s="2" customFormat="1">
      <c r="A320" s="39"/>
      <c r="B320" s="40"/>
      <c r="C320" s="41"/>
      <c r="D320" s="236" t="s">
        <v>214</v>
      </c>
      <c r="E320" s="41"/>
      <c r="F320" s="237" t="s">
        <v>4481</v>
      </c>
      <c r="G320" s="41"/>
      <c r="H320" s="41"/>
      <c r="I320" s="238"/>
      <c r="J320" s="41"/>
      <c r="K320" s="41"/>
      <c r="L320" s="45"/>
      <c r="M320" s="239"/>
      <c r="N320" s="240"/>
      <c r="O320" s="92"/>
      <c r="P320" s="92"/>
      <c r="Q320" s="92"/>
      <c r="R320" s="92"/>
      <c r="S320" s="92"/>
      <c r="T320" s="93"/>
      <c r="U320" s="39"/>
      <c r="V320" s="39"/>
      <c r="W320" s="39"/>
      <c r="X320" s="39"/>
      <c r="Y320" s="39"/>
      <c r="Z320" s="39"/>
      <c r="AA320" s="39"/>
      <c r="AB320" s="39"/>
      <c r="AC320" s="39"/>
      <c r="AD320" s="39"/>
      <c r="AE320" s="39"/>
      <c r="AT320" s="18" t="s">
        <v>214</v>
      </c>
      <c r="AU320" s="18" t="s">
        <v>83</v>
      </c>
    </row>
    <row r="321" s="2" customFormat="1">
      <c r="A321" s="39"/>
      <c r="B321" s="40"/>
      <c r="C321" s="41"/>
      <c r="D321" s="236" t="s">
        <v>385</v>
      </c>
      <c r="E321" s="41"/>
      <c r="F321" s="290" t="s">
        <v>4479</v>
      </c>
      <c r="G321" s="41"/>
      <c r="H321" s="41"/>
      <c r="I321" s="238"/>
      <c r="J321" s="41"/>
      <c r="K321" s="41"/>
      <c r="L321" s="45"/>
      <c r="M321" s="239"/>
      <c r="N321" s="240"/>
      <c r="O321" s="92"/>
      <c r="P321" s="92"/>
      <c r="Q321" s="92"/>
      <c r="R321" s="92"/>
      <c r="S321" s="92"/>
      <c r="T321" s="93"/>
      <c r="U321" s="39"/>
      <c r="V321" s="39"/>
      <c r="W321" s="39"/>
      <c r="X321" s="39"/>
      <c r="Y321" s="39"/>
      <c r="Z321" s="39"/>
      <c r="AA321" s="39"/>
      <c r="AB321" s="39"/>
      <c r="AC321" s="39"/>
      <c r="AD321" s="39"/>
      <c r="AE321" s="39"/>
      <c r="AT321" s="18" t="s">
        <v>385</v>
      </c>
      <c r="AU321" s="18" t="s">
        <v>83</v>
      </c>
    </row>
    <row r="322" s="2" customFormat="1" ht="16.5" customHeight="1">
      <c r="A322" s="39"/>
      <c r="B322" s="40"/>
      <c r="C322" s="222" t="s">
        <v>923</v>
      </c>
      <c r="D322" s="222" t="s">
        <v>208</v>
      </c>
      <c r="E322" s="223" t="s">
        <v>4483</v>
      </c>
      <c r="F322" s="224" t="s">
        <v>4484</v>
      </c>
      <c r="G322" s="225" t="s">
        <v>592</v>
      </c>
      <c r="H322" s="226">
        <v>2</v>
      </c>
      <c r="I322" s="227"/>
      <c r="J322" s="228">
        <f>ROUND(I322*H322,2)</f>
        <v>0</v>
      </c>
      <c r="K322" s="229"/>
      <c r="L322" s="45"/>
      <c r="M322" s="230" t="s">
        <v>1</v>
      </c>
      <c r="N322" s="231" t="s">
        <v>41</v>
      </c>
      <c r="O322" s="92"/>
      <c r="P322" s="232">
        <f>O322*H322</f>
        <v>0</v>
      </c>
      <c r="Q322" s="232">
        <v>0</v>
      </c>
      <c r="R322" s="232">
        <f>Q322*H322</f>
        <v>0</v>
      </c>
      <c r="S322" s="232">
        <v>0</v>
      </c>
      <c r="T322" s="233">
        <f>S322*H322</f>
        <v>0</v>
      </c>
      <c r="U322" s="39"/>
      <c r="V322" s="39"/>
      <c r="W322" s="39"/>
      <c r="X322" s="39"/>
      <c r="Y322" s="39"/>
      <c r="Z322" s="39"/>
      <c r="AA322" s="39"/>
      <c r="AB322" s="39"/>
      <c r="AC322" s="39"/>
      <c r="AD322" s="39"/>
      <c r="AE322" s="39"/>
      <c r="AR322" s="234" t="s">
        <v>212</v>
      </c>
      <c r="AT322" s="234" t="s">
        <v>208</v>
      </c>
      <c r="AU322" s="234" t="s">
        <v>83</v>
      </c>
      <c r="AY322" s="18" t="s">
        <v>207</v>
      </c>
      <c r="BE322" s="235">
        <f>IF(N322="základní",J322,0)</f>
        <v>0</v>
      </c>
      <c r="BF322" s="235">
        <f>IF(N322="snížená",J322,0)</f>
        <v>0</v>
      </c>
      <c r="BG322" s="235">
        <f>IF(N322="zákl. přenesená",J322,0)</f>
        <v>0</v>
      </c>
      <c r="BH322" s="235">
        <f>IF(N322="sníž. přenesená",J322,0)</f>
        <v>0</v>
      </c>
      <c r="BI322" s="235">
        <f>IF(N322="nulová",J322,0)</f>
        <v>0</v>
      </c>
      <c r="BJ322" s="18" t="s">
        <v>83</v>
      </c>
      <c r="BK322" s="235">
        <f>ROUND(I322*H322,2)</f>
        <v>0</v>
      </c>
      <c r="BL322" s="18" t="s">
        <v>212</v>
      </c>
      <c r="BM322" s="234" t="s">
        <v>4485</v>
      </c>
    </row>
    <row r="323" s="2" customFormat="1">
      <c r="A323" s="39"/>
      <c r="B323" s="40"/>
      <c r="C323" s="41"/>
      <c r="D323" s="236" t="s">
        <v>214</v>
      </c>
      <c r="E323" s="41"/>
      <c r="F323" s="237" t="s">
        <v>4486</v>
      </c>
      <c r="G323" s="41"/>
      <c r="H323" s="41"/>
      <c r="I323" s="238"/>
      <c r="J323" s="41"/>
      <c r="K323" s="41"/>
      <c r="L323" s="45"/>
      <c r="M323" s="239"/>
      <c r="N323" s="240"/>
      <c r="O323" s="92"/>
      <c r="P323" s="92"/>
      <c r="Q323" s="92"/>
      <c r="R323" s="92"/>
      <c r="S323" s="92"/>
      <c r="T323" s="93"/>
      <c r="U323" s="39"/>
      <c r="V323" s="39"/>
      <c r="W323" s="39"/>
      <c r="X323" s="39"/>
      <c r="Y323" s="39"/>
      <c r="Z323" s="39"/>
      <c r="AA323" s="39"/>
      <c r="AB323" s="39"/>
      <c r="AC323" s="39"/>
      <c r="AD323" s="39"/>
      <c r="AE323" s="39"/>
      <c r="AT323" s="18" t="s">
        <v>214</v>
      </c>
      <c r="AU323" s="18" t="s">
        <v>83</v>
      </c>
    </row>
    <row r="324" s="2" customFormat="1">
      <c r="A324" s="39"/>
      <c r="B324" s="40"/>
      <c r="C324" s="41"/>
      <c r="D324" s="241" t="s">
        <v>216</v>
      </c>
      <c r="E324" s="41"/>
      <c r="F324" s="242" t="s">
        <v>4487</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216</v>
      </c>
      <c r="AU324" s="18" t="s">
        <v>83</v>
      </c>
    </row>
    <row r="325" s="2" customFormat="1" ht="16.5" customHeight="1">
      <c r="A325" s="39"/>
      <c r="B325" s="40"/>
      <c r="C325" s="293" t="s">
        <v>928</v>
      </c>
      <c r="D325" s="293" t="s">
        <v>690</v>
      </c>
      <c r="E325" s="294" t="s">
        <v>4488</v>
      </c>
      <c r="F325" s="295" t="s">
        <v>4489</v>
      </c>
      <c r="G325" s="296" t="s">
        <v>592</v>
      </c>
      <c r="H325" s="297">
        <v>2</v>
      </c>
      <c r="I325" s="298"/>
      <c r="J325" s="299">
        <f>ROUND(I325*H325,2)</f>
        <v>0</v>
      </c>
      <c r="K325" s="300"/>
      <c r="L325" s="301"/>
      <c r="M325" s="302" t="s">
        <v>1</v>
      </c>
      <c r="N325" s="303" t="s">
        <v>41</v>
      </c>
      <c r="O325" s="92"/>
      <c r="P325" s="232">
        <f>O325*H325</f>
        <v>0</v>
      </c>
      <c r="Q325" s="232">
        <v>0.0054999999999999997</v>
      </c>
      <c r="R325" s="232">
        <f>Q325*H325</f>
        <v>0.010999999999999999</v>
      </c>
      <c r="S325" s="232">
        <v>0</v>
      </c>
      <c r="T325" s="233">
        <f>S325*H325</f>
        <v>0</v>
      </c>
      <c r="U325" s="39"/>
      <c r="V325" s="39"/>
      <c r="W325" s="39"/>
      <c r="X325" s="39"/>
      <c r="Y325" s="39"/>
      <c r="Z325" s="39"/>
      <c r="AA325" s="39"/>
      <c r="AB325" s="39"/>
      <c r="AC325" s="39"/>
      <c r="AD325" s="39"/>
      <c r="AE325" s="39"/>
      <c r="AR325" s="234" t="s">
        <v>282</v>
      </c>
      <c r="AT325" s="234" t="s">
        <v>690</v>
      </c>
      <c r="AU325" s="234" t="s">
        <v>83</v>
      </c>
      <c r="AY325" s="18" t="s">
        <v>207</v>
      </c>
      <c r="BE325" s="235">
        <f>IF(N325="základní",J325,0)</f>
        <v>0</v>
      </c>
      <c r="BF325" s="235">
        <f>IF(N325="snížená",J325,0)</f>
        <v>0</v>
      </c>
      <c r="BG325" s="235">
        <f>IF(N325="zákl. přenesená",J325,0)</f>
        <v>0</v>
      </c>
      <c r="BH325" s="235">
        <f>IF(N325="sníž. přenesená",J325,0)</f>
        <v>0</v>
      </c>
      <c r="BI325" s="235">
        <f>IF(N325="nulová",J325,0)</f>
        <v>0</v>
      </c>
      <c r="BJ325" s="18" t="s">
        <v>83</v>
      </c>
      <c r="BK325" s="235">
        <f>ROUND(I325*H325,2)</f>
        <v>0</v>
      </c>
      <c r="BL325" s="18" t="s">
        <v>212</v>
      </c>
      <c r="BM325" s="234" t="s">
        <v>4490</v>
      </c>
    </row>
    <row r="326" s="2" customFormat="1">
      <c r="A326" s="39"/>
      <c r="B326" s="40"/>
      <c r="C326" s="41"/>
      <c r="D326" s="236" t="s">
        <v>214</v>
      </c>
      <c r="E326" s="41"/>
      <c r="F326" s="237" t="s">
        <v>4489</v>
      </c>
      <c r="G326" s="41"/>
      <c r="H326" s="41"/>
      <c r="I326" s="238"/>
      <c r="J326" s="41"/>
      <c r="K326" s="41"/>
      <c r="L326" s="45"/>
      <c r="M326" s="239"/>
      <c r="N326" s="240"/>
      <c r="O326" s="92"/>
      <c r="P326" s="92"/>
      <c r="Q326" s="92"/>
      <c r="R326" s="92"/>
      <c r="S326" s="92"/>
      <c r="T326" s="93"/>
      <c r="U326" s="39"/>
      <c r="V326" s="39"/>
      <c r="W326" s="39"/>
      <c r="X326" s="39"/>
      <c r="Y326" s="39"/>
      <c r="Z326" s="39"/>
      <c r="AA326" s="39"/>
      <c r="AB326" s="39"/>
      <c r="AC326" s="39"/>
      <c r="AD326" s="39"/>
      <c r="AE326" s="39"/>
      <c r="AT326" s="18" t="s">
        <v>214</v>
      </c>
      <c r="AU326" s="18" t="s">
        <v>83</v>
      </c>
    </row>
    <row r="327" s="2" customFormat="1" ht="24.15" customHeight="1">
      <c r="A327" s="39"/>
      <c r="B327" s="40"/>
      <c r="C327" s="222" t="s">
        <v>934</v>
      </c>
      <c r="D327" s="222" t="s">
        <v>208</v>
      </c>
      <c r="E327" s="223" t="s">
        <v>4491</v>
      </c>
      <c r="F327" s="224" t="s">
        <v>4492</v>
      </c>
      <c r="G327" s="225" t="s">
        <v>1228</v>
      </c>
      <c r="H327" s="304"/>
      <c r="I327" s="227"/>
      <c r="J327" s="228">
        <f>ROUND(I327*H327,2)</f>
        <v>0</v>
      </c>
      <c r="K327" s="229"/>
      <c r="L327" s="45"/>
      <c r="M327" s="230" t="s">
        <v>1</v>
      </c>
      <c r="N327" s="231" t="s">
        <v>41</v>
      </c>
      <c r="O327" s="92"/>
      <c r="P327" s="232">
        <f>O327*H327</f>
        <v>0</v>
      </c>
      <c r="Q327" s="232">
        <v>0</v>
      </c>
      <c r="R327" s="232">
        <f>Q327*H327</f>
        <v>0</v>
      </c>
      <c r="S327" s="232">
        <v>0</v>
      </c>
      <c r="T327" s="233">
        <f>S327*H327</f>
        <v>0</v>
      </c>
      <c r="U327" s="39"/>
      <c r="V327" s="39"/>
      <c r="W327" s="39"/>
      <c r="X327" s="39"/>
      <c r="Y327" s="39"/>
      <c r="Z327" s="39"/>
      <c r="AA327" s="39"/>
      <c r="AB327" s="39"/>
      <c r="AC327" s="39"/>
      <c r="AD327" s="39"/>
      <c r="AE327" s="39"/>
      <c r="AR327" s="234" t="s">
        <v>361</v>
      </c>
      <c r="AT327" s="234" t="s">
        <v>208</v>
      </c>
      <c r="AU327" s="234" t="s">
        <v>83</v>
      </c>
      <c r="AY327" s="18" t="s">
        <v>207</v>
      </c>
      <c r="BE327" s="235">
        <f>IF(N327="základní",J327,0)</f>
        <v>0</v>
      </c>
      <c r="BF327" s="235">
        <f>IF(N327="snížená",J327,0)</f>
        <v>0</v>
      </c>
      <c r="BG327" s="235">
        <f>IF(N327="zákl. přenesená",J327,0)</f>
        <v>0</v>
      </c>
      <c r="BH327" s="235">
        <f>IF(N327="sníž. přenesená",J327,0)</f>
        <v>0</v>
      </c>
      <c r="BI327" s="235">
        <f>IF(N327="nulová",J327,0)</f>
        <v>0</v>
      </c>
      <c r="BJ327" s="18" t="s">
        <v>83</v>
      </c>
      <c r="BK327" s="235">
        <f>ROUND(I327*H327,2)</f>
        <v>0</v>
      </c>
      <c r="BL327" s="18" t="s">
        <v>361</v>
      </c>
      <c r="BM327" s="234" t="s">
        <v>4493</v>
      </c>
    </row>
    <row r="328" s="2" customFormat="1">
      <c r="A328" s="39"/>
      <c r="B328" s="40"/>
      <c r="C328" s="41"/>
      <c r="D328" s="236" t="s">
        <v>214</v>
      </c>
      <c r="E328" s="41"/>
      <c r="F328" s="237" t="s">
        <v>4494</v>
      </c>
      <c r="G328" s="41"/>
      <c r="H328" s="41"/>
      <c r="I328" s="238"/>
      <c r="J328" s="41"/>
      <c r="K328" s="41"/>
      <c r="L328" s="45"/>
      <c r="M328" s="239"/>
      <c r="N328" s="240"/>
      <c r="O328" s="92"/>
      <c r="P328" s="92"/>
      <c r="Q328" s="92"/>
      <c r="R328" s="92"/>
      <c r="S328" s="92"/>
      <c r="T328" s="93"/>
      <c r="U328" s="39"/>
      <c r="V328" s="39"/>
      <c r="W328" s="39"/>
      <c r="X328" s="39"/>
      <c r="Y328" s="39"/>
      <c r="Z328" s="39"/>
      <c r="AA328" s="39"/>
      <c r="AB328" s="39"/>
      <c r="AC328" s="39"/>
      <c r="AD328" s="39"/>
      <c r="AE328" s="39"/>
      <c r="AT328" s="18" t="s">
        <v>214</v>
      </c>
      <c r="AU328" s="18" t="s">
        <v>83</v>
      </c>
    </row>
    <row r="329" s="2" customFormat="1">
      <c r="A329" s="39"/>
      <c r="B329" s="40"/>
      <c r="C329" s="41"/>
      <c r="D329" s="241" t="s">
        <v>216</v>
      </c>
      <c r="E329" s="41"/>
      <c r="F329" s="242" t="s">
        <v>4495</v>
      </c>
      <c r="G329" s="41"/>
      <c r="H329" s="41"/>
      <c r="I329" s="238"/>
      <c r="J329" s="41"/>
      <c r="K329" s="41"/>
      <c r="L329" s="45"/>
      <c r="M329" s="239"/>
      <c r="N329" s="240"/>
      <c r="O329" s="92"/>
      <c r="P329" s="92"/>
      <c r="Q329" s="92"/>
      <c r="R329" s="92"/>
      <c r="S329" s="92"/>
      <c r="T329" s="93"/>
      <c r="U329" s="39"/>
      <c r="V329" s="39"/>
      <c r="W329" s="39"/>
      <c r="X329" s="39"/>
      <c r="Y329" s="39"/>
      <c r="Z329" s="39"/>
      <c r="AA329" s="39"/>
      <c r="AB329" s="39"/>
      <c r="AC329" s="39"/>
      <c r="AD329" s="39"/>
      <c r="AE329" s="39"/>
      <c r="AT329" s="18" t="s">
        <v>216</v>
      </c>
      <c r="AU329" s="18" t="s">
        <v>83</v>
      </c>
    </row>
    <row r="330" s="11" customFormat="1" ht="25.92" customHeight="1">
      <c r="A330" s="11"/>
      <c r="B330" s="208"/>
      <c r="C330" s="209"/>
      <c r="D330" s="210" t="s">
        <v>75</v>
      </c>
      <c r="E330" s="211" t="s">
        <v>3332</v>
      </c>
      <c r="F330" s="211" t="s">
        <v>4496</v>
      </c>
      <c r="G330" s="209"/>
      <c r="H330" s="209"/>
      <c r="I330" s="212"/>
      <c r="J330" s="213">
        <f>BK330</f>
        <v>0</v>
      </c>
      <c r="K330" s="209"/>
      <c r="L330" s="214"/>
      <c r="M330" s="215"/>
      <c r="N330" s="216"/>
      <c r="O330" s="216"/>
      <c r="P330" s="217">
        <f>SUM(P331:P336)</f>
        <v>0</v>
      </c>
      <c r="Q330" s="216"/>
      <c r="R330" s="217">
        <f>SUM(R331:R336)</f>
        <v>0.16950599999999999</v>
      </c>
      <c r="S330" s="216"/>
      <c r="T330" s="218">
        <f>SUM(T331:T336)</f>
        <v>0</v>
      </c>
      <c r="U330" s="11"/>
      <c r="V330" s="11"/>
      <c r="W330" s="11"/>
      <c r="X330" s="11"/>
      <c r="Y330" s="11"/>
      <c r="Z330" s="11"/>
      <c r="AA330" s="11"/>
      <c r="AB330" s="11"/>
      <c r="AC330" s="11"/>
      <c r="AD330" s="11"/>
      <c r="AE330" s="11"/>
      <c r="AR330" s="219" t="s">
        <v>85</v>
      </c>
      <c r="AT330" s="220" t="s">
        <v>75</v>
      </c>
      <c r="AU330" s="220" t="s">
        <v>76</v>
      </c>
      <c r="AY330" s="219" t="s">
        <v>207</v>
      </c>
      <c r="BK330" s="221">
        <f>SUM(BK331:BK336)</f>
        <v>0</v>
      </c>
    </row>
    <row r="331" s="2" customFormat="1" ht="24.15" customHeight="1">
      <c r="A331" s="39"/>
      <c r="B331" s="40"/>
      <c r="C331" s="222" t="s">
        <v>941</v>
      </c>
      <c r="D331" s="222" t="s">
        <v>208</v>
      </c>
      <c r="E331" s="223" t="s">
        <v>4497</v>
      </c>
      <c r="F331" s="224" t="s">
        <v>4498</v>
      </c>
      <c r="G331" s="225" t="s">
        <v>225</v>
      </c>
      <c r="H331" s="226">
        <v>313.89999999999998</v>
      </c>
      <c r="I331" s="227"/>
      <c r="J331" s="228">
        <f>ROUND(I331*H331,2)</f>
        <v>0</v>
      </c>
      <c r="K331" s="229"/>
      <c r="L331" s="45"/>
      <c r="M331" s="230" t="s">
        <v>1</v>
      </c>
      <c r="N331" s="231" t="s">
        <v>41</v>
      </c>
      <c r="O331" s="92"/>
      <c r="P331" s="232">
        <f>O331*H331</f>
        <v>0</v>
      </c>
      <c r="Q331" s="232">
        <v>0.00054000000000000001</v>
      </c>
      <c r="R331" s="232">
        <f>Q331*H331</f>
        <v>0.16950599999999999</v>
      </c>
      <c r="S331" s="232">
        <v>0</v>
      </c>
      <c r="T331" s="233">
        <f>S331*H331</f>
        <v>0</v>
      </c>
      <c r="U331" s="39"/>
      <c r="V331" s="39"/>
      <c r="W331" s="39"/>
      <c r="X331" s="39"/>
      <c r="Y331" s="39"/>
      <c r="Z331" s="39"/>
      <c r="AA331" s="39"/>
      <c r="AB331" s="39"/>
      <c r="AC331" s="39"/>
      <c r="AD331" s="39"/>
      <c r="AE331" s="39"/>
      <c r="AR331" s="234" t="s">
        <v>361</v>
      </c>
      <c r="AT331" s="234" t="s">
        <v>208</v>
      </c>
      <c r="AU331" s="234" t="s">
        <v>83</v>
      </c>
      <c r="AY331" s="18" t="s">
        <v>207</v>
      </c>
      <c r="BE331" s="235">
        <f>IF(N331="základní",J331,0)</f>
        <v>0</v>
      </c>
      <c r="BF331" s="235">
        <f>IF(N331="snížená",J331,0)</f>
        <v>0</v>
      </c>
      <c r="BG331" s="235">
        <f>IF(N331="zákl. přenesená",J331,0)</f>
        <v>0</v>
      </c>
      <c r="BH331" s="235">
        <f>IF(N331="sníž. přenesená",J331,0)</f>
        <v>0</v>
      </c>
      <c r="BI331" s="235">
        <f>IF(N331="nulová",J331,0)</f>
        <v>0</v>
      </c>
      <c r="BJ331" s="18" t="s">
        <v>83</v>
      </c>
      <c r="BK331" s="235">
        <f>ROUND(I331*H331,2)</f>
        <v>0</v>
      </c>
      <c r="BL331" s="18" t="s">
        <v>361</v>
      </c>
      <c r="BM331" s="234" t="s">
        <v>4499</v>
      </c>
    </row>
    <row r="332" s="2" customFormat="1">
      <c r="A332" s="39"/>
      <c r="B332" s="40"/>
      <c r="C332" s="41"/>
      <c r="D332" s="236" t="s">
        <v>214</v>
      </c>
      <c r="E332" s="41"/>
      <c r="F332" s="237" t="s">
        <v>4500</v>
      </c>
      <c r="G332" s="41"/>
      <c r="H332" s="41"/>
      <c r="I332" s="238"/>
      <c r="J332" s="41"/>
      <c r="K332" s="41"/>
      <c r="L332" s="45"/>
      <c r="M332" s="239"/>
      <c r="N332" s="240"/>
      <c r="O332" s="92"/>
      <c r="P332" s="92"/>
      <c r="Q332" s="92"/>
      <c r="R332" s="92"/>
      <c r="S332" s="92"/>
      <c r="T332" s="93"/>
      <c r="U332" s="39"/>
      <c r="V332" s="39"/>
      <c r="W332" s="39"/>
      <c r="X332" s="39"/>
      <c r="Y332" s="39"/>
      <c r="Z332" s="39"/>
      <c r="AA332" s="39"/>
      <c r="AB332" s="39"/>
      <c r="AC332" s="39"/>
      <c r="AD332" s="39"/>
      <c r="AE332" s="39"/>
      <c r="AT332" s="18" t="s">
        <v>214</v>
      </c>
      <c r="AU332" s="18" t="s">
        <v>83</v>
      </c>
    </row>
    <row r="333" s="2" customFormat="1">
      <c r="A333" s="39"/>
      <c r="B333" s="40"/>
      <c r="C333" s="41"/>
      <c r="D333" s="241" t="s">
        <v>216</v>
      </c>
      <c r="E333" s="41"/>
      <c r="F333" s="242" t="s">
        <v>4501</v>
      </c>
      <c r="G333" s="41"/>
      <c r="H333" s="41"/>
      <c r="I333" s="238"/>
      <c r="J333" s="41"/>
      <c r="K333" s="41"/>
      <c r="L333" s="45"/>
      <c r="M333" s="239"/>
      <c r="N333" s="240"/>
      <c r="O333" s="92"/>
      <c r="P333" s="92"/>
      <c r="Q333" s="92"/>
      <c r="R333" s="92"/>
      <c r="S333" s="92"/>
      <c r="T333" s="93"/>
      <c r="U333" s="39"/>
      <c r="V333" s="39"/>
      <c r="W333" s="39"/>
      <c r="X333" s="39"/>
      <c r="Y333" s="39"/>
      <c r="Z333" s="39"/>
      <c r="AA333" s="39"/>
      <c r="AB333" s="39"/>
      <c r="AC333" s="39"/>
      <c r="AD333" s="39"/>
      <c r="AE333" s="39"/>
      <c r="AT333" s="18" t="s">
        <v>216</v>
      </c>
      <c r="AU333" s="18" t="s">
        <v>83</v>
      </c>
    </row>
    <row r="334" s="13" customFormat="1">
      <c r="A334" s="13"/>
      <c r="B334" s="253"/>
      <c r="C334" s="254"/>
      <c r="D334" s="236" t="s">
        <v>218</v>
      </c>
      <c r="E334" s="255" t="s">
        <v>1</v>
      </c>
      <c r="F334" s="256" t="s">
        <v>4502</v>
      </c>
      <c r="G334" s="254"/>
      <c r="H334" s="257">
        <v>193.93000000000001</v>
      </c>
      <c r="I334" s="258"/>
      <c r="J334" s="254"/>
      <c r="K334" s="254"/>
      <c r="L334" s="259"/>
      <c r="M334" s="260"/>
      <c r="N334" s="261"/>
      <c r="O334" s="261"/>
      <c r="P334" s="261"/>
      <c r="Q334" s="261"/>
      <c r="R334" s="261"/>
      <c r="S334" s="261"/>
      <c r="T334" s="262"/>
      <c r="U334" s="13"/>
      <c r="V334" s="13"/>
      <c r="W334" s="13"/>
      <c r="X334" s="13"/>
      <c r="Y334" s="13"/>
      <c r="Z334" s="13"/>
      <c r="AA334" s="13"/>
      <c r="AB334" s="13"/>
      <c r="AC334" s="13"/>
      <c r="AD334" s="13"/>
      <c r="AE334" s="13"/>
      <c r="AT334" s="263" t="s">
        <v>218</v>
      </c>
      <c r="AU334" s="263" t="s">
        <v>83</v>
      </c>
      <c r="AV334" s="13" t="s">
        <v>85</v>
      </c>
      <c r="AW334" s="13" t="s">
        <v>32</v>
      </c>
      <c r="AX334" s="13" t="s">
        <v>76</v>
      </c>
      <c r="AY334" s="263" t="s">
        <v>207</v>
      </c>
    </row>
    <row r="335" s="13" customFormat="1">
      <c r="A335" s="13"/>
      <c r="B335" s="253"/>
      <c r="C335" s="254"/>
      <c r="D335" s="236" t="s">
        <v>218</v>
      </c>
      <c r="E335" s="255" t="s">
        <v>1</v>
      </c>
      <c r="F335" s="256" t="s">
        <v>4503</v>
      </c>
      <c r="G335" s="254"/>
      <c r="H335" s="257">
        <v>119.97</v>
      </c>
      <c r="I335" s="258"/>
      <c r="J335" s="254"/>
      <c r="K335" s="254"/>
      <c r="L335" s="259"/>
      <c r="M335" s="260"/>
      <c r="N335" s="261"/>
      <c r="O335" s="261"/>
      <c r="P335" s="261"/>
      <c r="Q335" s="261"/>
      <c r="R335" s="261"/>
      <c r="S335" s="261"/>
      <c r="T335" s="262"/>
      <c r="U335" s="13"/>
      <c r="V335" s="13"/>
      <c r="W335" s="13"/>
      <c r="X335" s="13"/>
      <c r="Y335" s="13"/>
      <c r="Z335" s="13"/>
      <c r="AA335" s="13"/>
      <c r="AB335" s="13"/>
      <c r="AC335" s="13"/>
      <c r="AD335" s="13"/>
      <c r="AE335" s="13"/>
      <c r="AT335" s="263" t="s">
        <v>218</v>
      </c>
      <c r="AU335" s="263" t="s">
        <v>83</v>
      </c>
      <c r="AV335" s="13" t="s">
        <v>85</v>
      </c>
      <c r="AW335" s="13" t="s">
        <v>32</v>
      </c>
      <c r="AX335" s="13" t="s">
        <v>76</v>
      </c>
      <c r="AY335" s="263" t="s">
        <v>207</v>
      </c>
    </row>
    <row r="336" s="14" customFormat="1">
      <c r="A336" s="14"/>
      <c r="B336" s="264"/>
      <c r="C336" s="265"/>
      <c r="D336" s="236" t="s">
        <v>218</v>
      </c>
      <c r="E336" s="266" t="s">
        <v>1</v>
      </c>
      <c r="F336" s="267" t="s">
        <v>222</v>
      </c>
      <c r="G336" s="265"/>
      <c r="H336" s="268">
        <v>313.89999999999998</v>
      </c>
      <c r="I336" s="269"/>
      <c r="J336" s="265"/>
      <c r="K336" s="265"/>
      <c r="L336" s="270"/>
      <c r="M336" s="271"/>
      <c r="N336" s="272"/>
      <c r="O336" s="272"/>
      <c r="P336" s="272"/>
      <c r="Q336" s="272"/>
      <c r="R336" s="272"/>
      <c r="S336" s="272"/>
      <c r="T336" s="273"/>
      <c r="U336" s="14"/>
      <c r="V336" s="14"/>
      <c r="W336" s="14"/>
      <c r="X336" s="14"/>
      <c r="Y336" s="14"/>
      <c r="Z336" s="14"/>
      <c r="AA336" s="14"/>
      <c r="AB336" s="14"/>
      <c r="AC336" s="14"/>
      <c r="AD336" s="14"/>
      <c r="AE336" s="14"/>
      <c r="AT336" s="274" t="s">
        <v>218</v>
      </c>
      <c r="AU336" s="274" t="s">
        <v>83</v>
      </c>
      <c r="AV336" s="14" t="s">
        <v>212</v>
      </c>
      <c r="AW336" s="14" t="s">
        <v>32</v>
      </c>
      <c r="AX336" s="14" t="s">
        <v>83</v>
      </c>
      <c r="AY336" s="274" t="s">
        <v>207</v>
      </c>
    </row>
    <row r="337" s="11" customFormat="1" ht="25.92" customHeight="1">
      <c r="A337" s="11"/>
      <c r="B337" s="208"/>
      <c r="C337" s="209"/>
      <c r="D337" s="210" t="s">
        <v>75</v>
      </c>
      <c r="E337" s="211" t="s">
        <v>2457</v>
      </c>
      <c r="F337" s="211" t="s">
        <v>2458</v>
      </c>
      <c r="G337" s="209"/>
      <c r="H337" s="209"/>
      <c r="I337" s="212"/>
      <c r="J337" s="213">
        <f>BK337</f>
        <v>0</v>
      </c>
      <c r="K337" s="209"/>
      <c r="L337" s="214"/>
      <c r="M337" s="215"/>
      <c r="N337" s="216"/>
      <c r="O337" s="216"/>
      <c r="P337" s="217">
        <f>SUM(P338:P340)</f>
        <v>0</v>
      </c>
      <c r="Q337" s="216"/>
      <c r="R337" s="217">
        <f>SUM(R338:R340)</f>
        <v>0.059327999999999992</v>
      </c>
      <c r="S337" s="216"/>
      <c r="T337" s="218">
        <f>SUM(T338:T340)</f>
        <v>0</v>
      </c>
      <c r="U337" s="11"/>
      <c r="V337" s="11"/>
      <c r="W337" s="11"/>
      <c r="X337" s="11"/>
      <c r="Y337" s="11"/>
      <c r="Z337" s="11"/>
      <c r="AA337" s="11"/>
      <c r="AB337" s="11"/>
      <c r="AC337" s="11"/>
      <c r="AD337" s="11"/>
      <c r="AE337" s="11"/>
      <c r="AR337" s="219" t="s">
        <v>85</v>
      </c>
      <c r="AT337" s="220" t="s">
        <v>75</v>
      </c>
      <c r="AU337" s="220" t="s">
        <v>76</v>
      </c>
      <c r="AY337" s="219" t="s">
        <v>207</v>
      </c>
      <c r="BK337" s="221">
        <f>SUM(BK338:BK340)</f>
        <v>0</v>
      </c>
    </row>
    <row r="338" s="2" customFormat="1" ht="21.75" customHeight="1">
      <c r="A338" s="39"/>
      <c r="B338" s="40"/>
      <c r="C338" s="222" t="s">
        <v>948</v>
      </c>
      <c r="D338" s="222" t="s">
        <v>208</v>
      </c>
      <c r="E338" s="223" t="s">
        <v>4504</v>
      </c>
      <c r="F338" s="224" t="s">
        <v>4505</v>
      </c>
      <c r="G338" s="225" t="s">
        <v>225</v>
      </c>
      <c r="H338" s="226">
        <v>49.439999999999998</v>
      </c>
      <c r="I338" s="227"/>
      <c r="J338" s="228">
        <f>ROUND(I338*H338,2)</f>
        <v>0</v>
      </c>
      <c r="K338" s="229"/>
      <c r="L338" s="45"/>
      <c r="M338" s="230" t="s">
        <v>1</v>
      </c>
      <c r="N338" s="231" t="s">
        <v>41</v>
      </c>
      <c r="O338" s="92"/>
      <c r="P338" s="232">
        <f>O338*H338</f>
        <v>0</v>
      </c>
      <c r="Q338" s="232">
        <v>0.0011999999999999999</v>
      </c>
      <c r="R338" s="232">
        <f>Q338*H338</f>
        <v>0.059327999999999992</v>
      </c>
      <c r="S338" s="232">
        <v>0</v>
      </c>
      <c r="T338" s="233">
        <f>S338*H338</f>
        <v>0</v>
      </c>
      <c r="U338" s="39"/>
      <c r="V338" s="39"/>
      <c r="W338" s="39"/>
      <c r="X338" s="39"/>
      <c r="Y338" s="39"/>
      <c r="Z338" s="39"/>
      <c r="AA338" s="39"/>
      <c r="AB338" s="39"/>
      <c r="AC338" s="39"/>
      <c r="AD338" s="39"/>
      <c r="AE338" s="39"/>
      <c r="AR338" s="234" t="s">
        <v>361</v>
      </c>
      <c r="AT338" s="234" t="s">
        <v>208</v>
      </c>
      <c r="AU338" s="234" t="s">
        <v>83</v>
      </c>
      <c r="AY338" s="18" t="s">
        <v>207</v>
      </c>
      <c r="BE338" s="235">
        <f>IF(N338="základní",J338,0)</f>
        <v>0</v>
      </c>
      <c r="BF338" s="235">
        <f>IF(N338="snížená",J338,0)</f>
        <v>0</v>
      </c>
      <c r="BG338" s="235">
        <f>IF(N338="zákl. přenesená",J338,0)</f>
        <v>0</v>
      </c>
      <c r="BH338" s="235">
        <f>IF(N338="sníž. přenesená",J338,0)</f>
        <v>0</v>
      </c>
      <c r="BI338" s="235">
        <f>IF(N338="nulová",J338,0)</f>
        <v>0</v>
      </c>
      <c r="BJ338" s="18" t="s">
        <v>83</v>
      </c>
      <c r="BK338" s="235">
        <f>ROUND(I338*H338,2)</f>
        <v>0</v>
      </c>
      <c r="BL338" s="18" t="s">
        <v>361</v>
      </c>
      <c r="BM338" s="234" t="s">
        <v>4506</v>
      </c>
    </row>
    <row r="339" s="2" customFormat="1">
      <c r="A339" s="39"/>
      <c r="B339" s="40"/>
      <c r="C339" s="41"/>
      <c r="D339" s="236" t="s">
        <v>214</v>
      </c>
      <c r="E339" s="41"/>
      <c r="F339" s="237" t="s">
        <v>4507</v>
      </c>
      <c r="G339" s="41"/>
      <c r="H339" s="41"/>
      <c r="I339" s="238"/>
      <c r="J339" s="41"/>
      <c r="K339" s="41"/>
      <c r="L339" s="45"/>
      <c r="M339" s="239"/>
      <c r="N339" s="240"/>
      <c r="O339" s="92"/>
      <c r="P339" s="92"/>
      <c r="Q339" s="92"/>
      <c r="R339" s="92"/>
      <c r="S339" s="92"/>
      <c r="T339" s="93"/>
      <c r="U339" s="39"/>
      <c r="V339" s="39"/>
      <c r="W339" s="39"/>
      <c r="X339" s="39"/>
      <c r="Y339" s="39"/>
      <c r="Z339" s="39"/>
      <c r="AA339" s="39"/>
      <c r="AB339" s="39"/>
      <c r="AC339" s="39"/>
      <c r="AD339" s="39"/>
      <c r="AE339" s="39"/>
      <c r="AT339" s="18" t="s">
        <v>214</v>
      </c>
      <c r="AU339" s="18" t="s">
        <v>83</v>
      </c>
    </row>
    <row r="340" s="2" customFormat="1">
      <c r="A340" s="39"/>
      <c r="B340" s="40"/>
      <c r="C340" s="41"/>
      <c r="D340" s="241" t="s">
        <v>216</v>
      </c>
      <c r="E340" s="41"/>
      <c r="F340" s="242" t="s">
        <v>4508</v>
      </c>
      <c r="G340" s="41"/>
      <c r="H340" s="41"/>
      <c r="I340" s="238"/>
      <c r="J340" s="41"/>
      <c r="K340" s="41"/>
      <c r="L340" s="45"/>
      <c r="M340" s="239"/>
      <c r="N340" s="240"/>
      <c r="O340" s="92"/>
      <c r="P340" s="92"/>
      <c r="Q340" s="92"/>
      <c r="R340" s="92"/>
      <c r="S340" s="92"/>
      <c r="T340" s="93"/>
      <c r="U340" s="39"/>
      <c r="V340" s="39"/>
      <c r="W340" s="39"/>
      <c r="X340" s="39"/>
      <c r="Y340" s="39"/>
      <c r="Z340" s="39"/>
      <c r="AA340" s="39"/>
      <c r="AB340" s="39"/>
      <c r="AC340" s="39"/>
      <c r="AD340" s="39"/>
      <c r="AE340" s="39"/>
      <c r="AT340" s="18" t="s">
        <v>216</v>
      </c>
      <c r="AU340" s="18" t="s">
        <v>83</v>
      </c>
    </row>
    <row r="341" s="11" customFormat="1" ht="25.92" customHeight="1">
      <c r="A341" s="11"/>
      <c r="B341" s="208"/>
      <c r="C341" s="209"/>
      <c r="D341" s="210" t="s">
        <v>75</v>
      </c>
      <c r="E341" s="211" t="s">
        <v>4203</v>
      </c>
      <c r="F341" s="211" t="s">
        <v>4509</v>
      </c>
      <c r="G341" s="209"/>
      <c r="H341" s="209"/>
      <c r="I341" s="212"/>
      <c r="J341" s="213">
        <f>BK341</f>
        <v>0</v>
      </c>
      <c r="K341" s="209"/>
      <c r="L341" s="214"/>
      <c r="M341" s="215"/>
      <c r="N341" s="216"/>
      <c r="O341" s="216"/>
      <c r="P341" s="217">
        <f>SUM(P342:P353)</f>
        <v>0</v>
      </c>
      <c r="Q341" s="216"/>
      <c r="R341" s="217">
        <f>SUM(R342:R353)</f>
        <v>0</v>
      </c>
      <c r="S341" s="216"/>
      <c r="T341" s="218">
        <f>SUM(T342:T353)</f>
        <v>0</v>
      </c>
      <c r="U341" s="11"/>
      <c r="V341" s="11"/>
      <c r="W341" s="11"/>
      <c r="X341" s="11"/>
      <c r="Y341" s="11"/>
      <c r="Z341" s="11"/>
      <c r="AA341" s="11"/>
      <c r="AB341" s="11"/>
      <c r="AC341" s="11"/>
      <c r="AD341" s="11"/>
      <c r="AE341" s="11"/>
      <c r="AR341" s="219" t="s">
        <v>212</v>
      </c>
      <c r="AT341" s="220" t="s">
        <v>75</v>
      </c>
      <c r="AU341" s="220" t="s">
        <v>76</v>
      </c>
      <c r="AY341" s="219" t="s">
        <v>207</v>
      </c>
      <c r="BK341" s="221">
        <f>SUM(BK342:BK353)</f>
        <v>0</v>
      </c>
    </row>
    <row r="342" s="2" customFormat="1" ht="24.15" customHeight="1">
      <c r="A342" s="39"/>
      <c r="B342" s="40"/>
      <c r="C342" s="222" t="s">
        <v>954</v>
      </c>
      <c r="D342" s="222" t="s">
        <v>208</v>
      </c>
      <c r="E342" s="223" t="s">
        <v>2022</v>
      </c>
      <c r="F342" s="224" t="s">
        <v>4510</v>
      </c>
      <c r="G342" s="225" t="s">
        <v>931</v>
      </c>
      <c r="H342" s="226">
        <v>6</v>
      </c>
      <c r="I342" s="227"/>
      <c r="J342" s="228">
        <f>ROUND(I342*H342,2)</f>
        <v>0</v>
      </c>
      <c r="K342" s="229"/>
      <c r="L342" s="45"/>
      <c r="M342" s="230" t="s">
        <v>1</v>
      </c>
      <c r="N342" s="231" t="s">
        <v>41</v>
      </c>
      <c r="O342" s="92"/>
      <c r="P342" s="232">
        <f>O342*H342</f>
        <v>0</v>
      </c>
      <c r="Q342" s="232">
        <v>0</v>
      </c>
      <c r="R342" s="232">
        <f>Q342*H342</f>
        <v>0</v>
      </c>
      <c r="S342" s="232">
        <v>0</v>
      </c>
      <c r="T342" s="233">
        <f>S342*H342</f>
        <v>0</v>
      </c>
      <c r="U342" s="39"/>
      <c r="V342" s="39"/>
      <c r="W342" s="39"/>
      <c r="X342" s="39"/>
      <c r="Y342" s="39"/>
      <c r="Z342" s="39"/>
      <c r="AA342" s="39"/>
      <c r="AB342" s="39"/>
      <c r="AC342" s="39"/>
      <c r="AD342" s="39"/>
      <c r="AE342" s="39"/>
      <c r="AR342" s="234" t="s">
        <v>4049</v>
      </c>
      <c r="AT342" s="234" t="s">
        <v>208</v>
      </c>
      <c r="AU342" s="234" t="s">
        <v>83</v>
      </c>
      <c r="AY342" s="18" t="s">
        <v>207</v>
      </c>
      <c r="BE342" s="235">
        <f>IF(N342="základní",J342,0)</f>
        <v>0</v>
      </c>
      <c r="BF342" s="235">
        <f>IF(N342="snížená",J342,0)</f>
        <v>0</v>
      </c>
      <c r="BG342" s="235">
        <f>IF(N342="zákl. přenesená",J342,0)</f>
        <v>0</v>
      </c>
      <c r="BH342" s="235">
        <f>IF(N342="sníž. přenesená",J342,0)</f>
        <v>0</v>
      </c>
      <c r="BI342" s="235">
        <f>IF(N342="nulová",J342,0)</f>
        <v>0</v>
      </c>
      <c r="BJ342" s="18" t="s">
        <v>83</v>
      </c>
      <c r="BK342" s="235">
        <f>ROUND(I342*H342,2)</f>
        <v>0</v>
      </c>
      <c r="BL342" s="18" t="s">
        <v>4049</v>
      </c>
      <c r="BM342" s="234" t="s">
        <v>4511</v>
      </c>
    </row>
    <row r="343" s="2" customFormat="1">
      <c r="A343" s="39"/>
      <c r="B343" s="40"/>
      <c r="C343" s="41"/>
      <c r="D343" s="236" t="s">
        <v>214</v>
      </c>
      <c r="E343" s="41"/>
      <c r="F343" s="237" t="s">
        <v>4510</v>
      </c>
      <c r="G343" s="41"/>
      <c r="H343" s="41"/>
      <c r="I343" s="238"/>
      <c r="J343" s="41"/>
      <c r="K343" s="41"/>
      <c r="L343" s="45"/>
      <c r="M343" s="239"/>
      <c r="N343" s="240"/>
      <c r="O343" s="92"/>
      <c r="P343" s="92"/>
      <c r="Q343" s="92"/>
      <c r="R343" s="92"/>
      <c r="S343" s="92"/>
      <c r="T343" s="93"/>
      <c r="U343" s="39"/>
      <c r="V343" s="39"/>
      <c r="W343" s="39"/>
      <c r="X343" s="39"/>
      <c r="Y343" s="39"/>
      <c r="Z343" s="39"/>
      <c r="AA343" s="39"/>
      <c r="AB343" s="39"/>
      <c r="AC343" s="39"/>
      <c r="AD343" s="39"/>
      <c r="AE343" s="39"/>
      <c r="AT343" s="18" t="s">
        <v>214</v>
      </c>
      <c r="AU343" s="18" t="s">
        <v>83</v>
      </c>
    </row>
    <row r="344" s="2" customFormat="1">
      <c r="A344" s="39"/>
      <c r="B344" s="40"/>
      <c r="C344" s="41"/>
      <c r="D344" s="236" t="s">
        <v>385</v>
      </c>
      <c r="E344" s="41"/>
      <c r="F344" s="290" t="s">
        <v>1667</v>
      </c>
      <c r="G344" s="41"/>
      <c r="H344" s="41"/>
      <c r="I344" s="238"/>
      <c r="J344" s="41"/>
      <c r="K344" s="41"/>
      <c r="L344" s="45"/>
      <c r="M344" s="239"/>
      <c r="N344" s="240"/>
      <c r="O344" s="92"/>
      <c r="P344" s="92"/>
      <c r="Q344" s="92"/>
      <c r="R344" s="92"/>
      <c r="S344" s="92"/>
      <c r="T344" s="93"/>
      <c r="U344" s="39"/>
      <c r="V344" s="39"/>
      <c r="W344" s="39"/>
      <c r="X344" s="39"/>
      <c r="Y344" s="39"/>
      <c r="Z344" s="39"/>
      <c r="AA344" s="39"/>
      <c r="AB344" s="39"/>
      <c r="AC344" s="39"/>
      <c r="AD344" s="39"/>
      <c r="AE344" s="39"/>
      <c r="AT344" s="18" t="s">
        <v>385</v>
      </c>
      <c r="AU344" s="18" t="s">
        <v>83</v>
      </c>
    </row>
    <row r="345" s="2" customFormat="1" ht="24.15" customHeight="1">
      <c r="A345" s="39"/>
      <c r="B345" s="40"/>
      <c r="C345" s="222" t="s">
        <v>960</v>
      </c>
      <c r="D345" s="222" t="s">
        <v>208</v>
      </c>
      <c r="E345" s="223" t="s">
        <v>2028</v>
      </c>
      <c r="F345" s="224" t="s">
        <v>4512</v>
      </c>
      <c r="G345" s="225" t="s">
        <v>931</v>
      </c>
      <c r="H345" s="226">
        <v>6</v>
      </c>
      <c r="I345" s="227"/>
      <c r="J345" s="228">
        <f>ROUND(I345*H345,2)</f>
        <v>0</v>
      </c>
      <c r="K345" s="229"/>
      <c r="L345" s="45"/>
      <c r="M345" s="230" t="s">
        <v>1</v>
      </c>
      <c r="N345" s="231" t="s">
        <v>41</v>
      </c>
      <c r="O345" s="92"/>
      <c r="P345" s="232">
        <f>O345*H345</f>
        <v>0</v>
      </c>
      <c r="Q345" s="232">
        <v>0</v>
      </c>
      <c r="R345" s="232">
        <f>Q345*H345</f>
        <v>0</v>
      </c>
      <c r="S345" s="232">
        <v>0</v>
      </c>
      <c r="T345" s="233">
        <f>S345*H345</f>
        <v>0</v>
      </c>
      <c r="U345" s="39"/>
      <c r="V345" s="39"/>
      <c r="W345" s="39"/>
      <c r="X345" s="39"/>
      <c r="Y345" s="39"/>
      <c r="Z345" s="39"/>
      <c r="AA345" s="39"/>
      <c r="AB345" s="39"/>
      <c r="AC345" s="39"/>
      <c r="AD345" s="39"/>
      <c r="AE345" s="39"/>
      <c r="AR345" s="234" t="s">
        <v>4049</v>
      </c>
      <c r="AT345" s="234" t="s">
        <v>208</v>
      </c>
      <c r="AU345" s="234" t="s">
        <v>83</v>
      </c>
      <c r="AY345" s="18" t="s">
        <v>207</v>
      </c>
      <c r="BE345" s="235">
        <f>IF(N345="základní",J345,0)</f>
        <v>0</v>
      </c>
      <c r="BF345" s="235">
        <f>IF(N345="snížená",J345,0)</f>
        <v>0</v>
      </c>
      <c r="BG345" s="235">
        <f>IF(N345="zákl. přenesená",J345,0)</f>
        <v>0</v>
      </c>
      <c r="BH345" s="235">
        <f>IF(N345="sníž. přenesená",J345,0)</f>
        <v>0</v>
      </c>
      <c r="BI345" s="235">
        <f>IF(N345="nulová",J345,0)</f>
        <v>0</v>
      </c>
      <c r="BJ345" s="18" t="s">
        <v>83</v>
      </c>
      <c r="BK345" s="235">
        <f>ROUND(I345*H345,2)</f>
        <v>0</v>
      </c>
      <c r="BL345" s="18" t="s">
        <v>4049</v>
      </c>
      <c r="BM345" s="234" t="s">
        <v>4513</v>
      </c>
    </row>
    <row r="346" s="2" customFormat="1">
      <c r="A346" s="39"/>
      <c r="B346" s="40"/>
      <c r="C346" s="41"/>
      <c r="D346" s="236" t="s">
        <v>214</v>
      </c>
      <c r="E346" s="41"/>
      <c r="F346" s="237" t="s">
        <v>4512</v>
      </c>
      <c r="G346" s="41"/>
      <c r="H346" s="41"/>
      <c r="I346" s="238"/>
      <c r="J346" s="41"/>
      <c r="K346" s="41"/>
      <c r="L346" s="45"/>
      <c r="M346" s="239"/>
      <c r="N346" s="240"/>
      <c r="O346" s="92"/>
      <c r="P346" s="92"/>
      <c r="Q346" s="92"/>
      <c r="R346" s="92"/>
      <c r="S346" s="92"/>
      <c r="T346" s="93"/>
      <c r="U346" s="39"/>
      <c r="V346" s="39"/>
      <c r="W346" s="39"/>
      <c r="X346" s="39"/>
      <c r="Y346" s="39"/>
      <c r="Z346" s="39"/>
      <c r="AA346" s="39"/>
      <c r="AB346" s="39"/>
      <c r="AC346" s="39"/>
      <c r="AD346" s="39"/>
      <c r="AE346" s="39"/>
      <c r="AT346" s="18" t="s">
        <v>214</v>
      </c>
      <c r="AU346" s="18" t="s">
        <v>83</v>
      </c>
    </row>
    <row r="347" s="2" customFormat="1">
      <c r="A347" s="39"/>
      <c r="B347" s="40"/>
      <c r="C347" s="41"/>
      <c r="D347" s="236" t="s">
        <v>385</v>
      </c>
      <c r="E347" s="41"/>
      <c r="F347" s="290" t="s">
        <v>1667</v>
      </c>
      <c r="G347" s="41"/>
      <c r="H347" s="41"/>
      <c r="I347" s="238"/>
      <c r="J347" s="41"/>
      <c r="K347" s="41"/>
      <c r="L347" s="45"/>
      <c r="M347" s="239"/>
      <c r="N347" s="240"/>
      <c r="O347" s="92"/>
      <c r="P347" s="92"/>
      <c r="Q347" s="92"/>
      <c r="R347" s="92"/>
      <c r="S347" s="92"/>
      <c r="T347" s="93"/>
      <c r="U347" s="39"/>
      <c r="V347" s="39"/>
      <c r="W347" s="39"/>
      <c r="X347" s="39"/>
      <c r="Y347" s="39"/>
      <c r="Z347" s="39"/>
      <c r="AA347" s="39"/>
      <c r="AB347" s="39"/>
      <c r="AC347" s="39"/>
      <c r="AD347" s="39"/>
      <c r="AE347" s="39"/>
      <c r="AT347" s="18" t="s">
        <v>385</v>
      </c>
      <c r="AU347" s="18" t="s">
        <v>83</v>
      </c>
    </row>
    <row r="348" s="2" customFormat="1" ht="24.15" customHeight="1">
      <c r="A348" s="39"/>
      <c r="B348" s="40"/>
      <c r="C348" s="222" t="s">
        <v>966</v>
      </c>
      <c r="D348" s="222" t="s">
        <v>208</v>
      </c>
      <c r="E348" s="223" t="s">
        <v>2032</v>
      </c>
      <c r="F348" s="224" t="s">
        <v>4514</v>
      </c>
      <c r="G348" s="225" t="s">
        <v>783</v>
      </c>
      <c r="H348" s="226">
        <v>25.600000000000001</v>
      </c>
      <c r="I348" s="227"/>
      <c r="J348" s="228">
        <f>ROUND(I348*H348,2)</f>
        <v>0</v>
      </c>
      <c r="K348" s="229"/>
      <c r="L348" s="45"/>
      <c r="M348" s="230" t="s">
        <v>1</v>
      </c>
      <c r="N348" s="231" t="s">
        <v>41</v>
      </c>
      <c r="O348" s="92"/>
      <c r="P348" s="232">
        <f>O348*H348</f>
        <v>0</v>
      </c>
      <c r="Q348" s="232">
        <v>0</v>
      </c>
      <c r="R348" s="232">
        <f>Q348*H348</f>
        <v>0</v>
      </c>
      <c r="S348" s="232">
        <v>0</v>
      </c>
      <c r="T348" s="233">
        <f>S348*H348</f>
        <v>0</v>
      </c>
      <c r="U348" s="39"/>
      <c r="V348" s="39"/>
      <c r="W348" s="39"/>
      <c r="X348" s="39"/>
      <c r="Y348" s="39"/>
      <c r="Z348" s="39"/>
      <c r="AA348" s="39"/>
      <c r="AB348" s="39"/>
      <c r="AC348" s="39"/>
      <c r="AD348" s="39"/>
      <c r="AE348" s="39"/>
      <c r="AR348" s="234" t="s">
        <v>4049</v>
      </c>
      <c r="AT348" s="234" t="s">
        <v>208</v>
      </c>
      <c r="AU348" s="234" t="s">
        <v>83</v>
      </c>
      <c r="AY348" s="18" t="s">
        <v>207</v>
      </c>
      <c r="BE348" s="235">
        <f>IF(N348="základní",J348,0)</f>
        <v>0</v>
      </c>
      <c r="BF348" s="235">
        <f>IF(N348="snížená",J348,0)</f>
        <v>0</v>
      </c>
      <c r="BG348" s="235">
        <f>IF(N348="zákl. přenesená",J348,0)</f>
        <v>0</v>
      </c>
      <c r="BH348" s="235">
        <f>IF(N348="sníž. přenesená",J348,0)</f>
        <v>0</v>
      </c>
      <c r="BI348" s="235">
        <f>IF(N348="nulová",J348,0)</f>
        <v>0</v>
      </c>
      <c r="BJ348" s="18" t="s">
        <v>83</v>
      </c>
      <c r="BK348" s="235">
        <f>ROUND(I348*H348,2)</f>
        <v>0</v>
      </c>
      <c r="BL348" s="18" t="s">
        <v>4049</v>
      </c>
      <c r="BM348" s="234" t="s">
        <v>4515</v>
      </c>
    </row>
    <row r="349" s="2" customFormat="1">
      <c r="A349" s="39"/>
      <c r="B349" s="40"/>
      <c r="C349" s="41"/>
      <c r="D349" s="236" t="s">
        <v>214</v>
      </c>
      <c r="E349" s="41"/>
      <c r="F349" s="237" t="s">
        <v>4514</v>
      </c>
      <c r="G349" s="41"/>
      <c r="H349" s="41"/>
      <c r="I349" s="238"/>
      <c r="J349" s="41"/>
      <c r="K349" s="41"/>
      <c r="L349" s="45"/>
      <c r="M349" s="239"/>
      <c r="N349" s="240"/>
      <c r="O349" s="92"/>
      <c r="P349" s="92"/>
      <c r="Q349" s="92"/>
      <c r="R349" s="92"/>
      <c r="S349" s="92"/>
      <c r="T349" s="93"/>
      <c r="U349" s="39"/>
      <c r="V349" s="39"/>
      <c r="W349" s="39"/>
      <c r="X349" s="39"/>
      <c r="Y349" s="39"/>
      <c r="Z349" s="39"/>
      <c r="AA349" s="39"/>
      <c r="AB349" s="39"/>
      <c r="AC349" s="39"/>
      <c r="AD349" s="39"/>
      <c r="AE349" s="39"/>
      <c r="AT349" s="18" t="s">
        <v>214</v>
      </c>
      <c r="AU349" s="18" t="s">
        <v>83</v>
      </c>
    </row>
    <row r="350" s="2" customFormat="1">
      <c r="A350" s="39"/>
      <c r="B350" s="40"/>
      <c r="C350" s="41"/>
      <c r="D350" s="236" t="s">
        <v>385</v>
      </c>
      <c r="E350" s="41"/>
      <c r="F350" s="290" t="s">
        <v>1667</v>
      </c>
      <c r="G350" s="41"/>
      <c r="H350" s="41"/>
      <c r="I350" s="238"/>
      <c r="J350" s="41"/>
      <c r="K350" s="41"/>
      <c r="L350" s="45"/>
      <c r="M350" s="239"/>
      <c r="N350" s="240"/>
      <c r="O350" s="92"/>
      <c r="P350" s="92"/>
      <c r="Q350" s="92"/>
      <c r="R350" s="92"/>
      <c r="S350" s="92"/>
      <c r="T350" s="93"/>
      <c r="U350" s="39"/>
      <c r="V350" s="39"/>
      <c r="W350" s="39"/>
      <c r="X350" s="39"/>
      <c r="Y350" s="39"/>
      <c r="Z350" s="39"/>
      <c r="AA350" s="39"/>
      <c r="AB350" s="39"/>
      <c r="AC350" s="39"/>
      <c r="AD350" s="39"/>
      <c r="AE350" s="39"/>
      <c r="AT350" s="18" t="s">
        <v>385</v>
      </c>
      <c r="AU350" s="18" t="s">
        <v>83</v>
      </c>
    </row>
    <row r="351" s="2" customFormat="1" ht="24.15" customHeight="1">
      <c r="A351" s="39"/>
      <c r="B351" s="40"/>
      <c r="C351" s="222" t="s">
        <v>972</v>
      </c>
      <c r="D351" s="222" t="s">
        <v>208</v>
      </c>
      <c r="E351" s="223" t="s">
        <v>2036</v>
      </c>
      <c r="F351" s="224" t="s">
        <v>4516</v>
      </c>
      <c r="G351" s="225" t="s">
        <v>783</v>
      </c>
      <c r="H351" s="226">
        <v>25.600000000000001</v>
      </c>
      <c r="I351" s="227"/>
      <c r="J351" s="228">
        <f>ROUND(I351*H351,2)</f>
        <v>0</v>
      </c>
      <c r="K351" s="229"/>
      <c r="L351" s="45"/>
      <c r="M351" s="230" t="s">
        <v>1</v>
      </c>
      <c r="N351" s="231" t="s">
        <v>41</v>
      </c>
      <c r="O351" s="92"/>
      <c r="P351" s="232">
        <f>O351*H351</f>
        <v>0</v>
      </c>
      <c r="Q351" s="232">
        <v>0</v>
      </c>
      <c r="R351" s="232">
        <f>Q351*H351</f>
        <v>0</v>
      </c>
      <c r="S351" s="232">
        <v>0</v>
      </c>
      <c r="T351" s="233">
        <f>S351*H351</f>
        <v>0</v>
      </c>
      <c r="U351" s="39"/>
      <c r="V351" s="39"/>
      <c r="W351" s="39"/>
      <c r="X351" s="39"/>
      <c r="Y351" s="39"/>
      <c r="Z351" s="39"/>
      <c r="AA351" s="39"/>
      <c r="AB351" s="39"/>
      <c r="AC351" s="39"/>
      <c r="AD351" s="39"/>
      <c r="AE351" s="39"/>
      <c r="AR351" s="234" t="s">
        <v>4049</v>
      </c>
      <c r="AT351" s="234" t="s">
        <v>208</v>
      </c>
      <c r="AU351" s="234" t="s">
        <v>83</v>
      </c>
      <c r="AY351" s="18" t="s">
        <v>207</v>
      </c>
      <c r="BE351" s="235">
        <f>IF(N351="základní",J351,0)</f>
        <v>0</v>
      </c>
      <c r="BF351" s="235">
        <f>IF(N351="snížená",J351,0)</f>
        <v>0</v>
      </c>
      <c r="BG351" s="235">
        <f>IF(N351="zákl. přenesená",J351,0)</f>
        <v>0</v>
      </c>
      <c r="BH351" s="235">
        <f>IF(N351="sníž. přenesená",J351,0)</f>
        <v>0</v>
      </c>
      <c r="BI351" s="235">
        <f>IF(N351="nulová",J351,0)</f>
        <v>0</v>
      </c>
      <c r="BJ351" s="18" t="s">
        <v>83</v>
      </c>
      <c r="BK351" s="235">
        <f>ROUND(I351*H351,2)</f>
        <v>0</v>
      </c>
      <c r="BL351" s="18" t="s">
        <v>4049</v>
      </c>
      <c r="BM351" s="234" t="s">
        <v>4517</v>
      </c>
    </row>
    <row r="352" s="2" customFormat="1">
      <c r="A352" s="39"/>
      <c r="B352" s="40"/>
      <c r="C352" s="41"/>
      <c r="D352" s="236" t="s">
        <v>214</v>
      </c>
      <c r="E352" s="41"/>
      <c r="F352" s="237" t="s">
        <v>4516</v>
      </c>
      <c r="G352" s="41"/>
      <c r="H352" s="41"/>
      <c r="I352" s="238"/>
      <c r="J352" s="41"/>
      <c r="K352" s="41"/>
      <c r="L352" s="45"/>
      <c r="M352" s="239"/>
      <c r="N352" s="240"/>
      <c r="O352" s="92"/>
      <c r="P352" s="92"/>
      <c r="Q352" s="92"/>
      <c r="R352" s="92"/>
      <c r="S352" s="92"/>
      <c r="T352" s="93"/>
      <c r="U352" s="39"/>
      <c r="V352" s="39"/>
      <c r="W352" s="39"/>
      <c r="X352" s="39"/>
      <c r="Y352" s="39"/>
      <c r="Z352" s="39"/>
      <c r="AA352" s="39"/>
      <c r="AB352" s="39"/>
      <c r="AC352" s="39"/>
      <c r="AD352" s="39"/>
      <c r="AE352" s="39"/>
      <c r="AT352" s="18" t="s">
        <v>214</v>
      </c>
      <c r="AU352" s="18" t="s">
        <v>83</v>
      </c>
    </row>
    <row r="353" s="2" customFormat="1">
      <c r="A353" s="39"/>
      <c r="B353" s="40"/>
      <c r="C353" s="41"/>
      <c r="D353" s="236" t="s">
        <v>385</v>
      </c>
      <c r="E353" s="41"/>
      <c r="F353" s="290" t="s">
        <v>1667</v>
      </c>
      <c r="G353" s="41"/>
      <c r="H353" s="41"/>
      <c r="I353" s="238"/>
      <c r="J353" s="41"/>
      <c r="K353" s="41"/>
      <c r="L353" s="45"/>
      <c r="M353" s="286"/>
      <c r="N353" s="287"/>
      <c r="O353" s="288"/>
      <c r="P353" s="288"/>
      <c r="Q353" s="288"/>
      <c r="R353" s="288"/>
      <c r="S353" s="288"/>
      <c r="T353" s="289"/>
      <c r="U353" s="39"/>
      <c r="V353" s="39"/>
      <c r="W353" s="39"/>
      <c r="X353" s="39"/>
      <c r="Y353" s="39"/>
      <c r="Z353" s="39"/>
      <c r="AA353" s="39"/>
      <c r="AB353" s="39"/>
      <c r="AC353" s="39"/>
      <c r="AD353" s="39"/>
      <c r="AE353" s="39"/>
      <c r="AT353" s="18" t="s">
        <v>385</v>
      </c>
      <c r="AU353" s="18" t="s">
        <v>83</v>
      </c>
    </row>
    <row r="354" s="2" customFormat="1" ht="6.96" customHeight="1">
      <c r="A354" s="39"/>
      <c r="B354" s="67"/>
      <c r="C354" s="68"/>
      <c r="D354" s="68"/>
      <c r="E354" s="68"/>
      <c r="F354" s="68"/>
      <c r="G354" s="68"/>
      <c r="H354" s="68"/>
      <c r="I354" s="68"/>
      <c r="J354" s="68"/>
      <c r="K354" s="68"/>
      <c r="L354" s="45"/>
      <c r="M354" s="39"/>
      <c r="O354" s="39"/>
      <c r="P354" s="39"/>
      <c r="Q354" s="39"/>
      <c r="R354" s="39"/>
      <c r="S354" s="39"/>
      <c r="T354" s="39"/>
      <c r="U354" s="39"/>
      <c r="V354" s="39"/>
      <c r="W354" s="39"/>
      <c r="X354" s="39"/>
      <c r="Y354" s="39"/>
      <c r="Z354" s="39"/>
      <c r="AA354" s="39"/>
      <c r="AB354" s="39"/>
      <c r="AC354" s="39"/>
      <c r="AD354" s="39"/>
      <c r="AE354" s="39"/>
    </row>
  </sheetData>
  <sheetProtection sheet="1" autoFilter="0" formatColumns="0" formatRows="0" objects="1" scenarios="1" spinCount="100000" saltValue="Fm7II+IwnP3Nk329fV99yHYcPauosQm+ZFJEESiq63/b3MiJ+VROE4PdLFNgIepVyEiVwZzkgOCWVr+y6pW14w==" hashValue="t7upHjPulGy5U2RmN8alZMNg+okYB80EqcXqSafSaYSwMDr1P5bRwi6/k4GiH5+/meVPzjhZE9gQLoq3Z9agtA==" algorithmName="SHA-512" password="CC35"/>
  <autoFilter ref="C132:K353"/>
  <mergeCells count="12">
    <mergeCell ref="E7:H7"/>
    <mergeCell ref="E9:H9"/>
    <mergeCell ref="E11:H11"/>
    <mergeCell ref="E20:H20"/>
    <mergeCell ref="E29:H29"/>
    <mergeCell ref="E85:H85"/>
    <mergeCell ref="E87:H87"/>
    <mergeCell ref="E89:H89"/>
    <mergeCell ref="E121:H121"/>
    <mergeCell ref="E123:H123"/>
    <mergeCell ref="E125:H125"/>
    <mergeCell ref="L2:V2"/>
  </mergeCells>
  <hyperlinks>
    <hyperlink ref="F137" r:id="rId1" display="https://podminky.urs.cz/item/CS_URS_2024_01/271572211"/>
    <hyperlink ref="F145" r:id="rId2" display="https://podminky.urs.cz/item/CS_URS_2024_01/342151111"/>
    <hyperlink ref="F152" r:id="rId3" display="https://podminky.urs.cz/item/CS_URS_2024_01/382122121"/>
    <hyperlink ref="F155" r:id="rId4" display="https://podminky.urs.cz/item/CS_URS_2024_01/382122311"/>
    <hyperlink ref="F163" r:id="rId5" display="https://podminky.urs.cz/item/CS_URS_2024_01/441171111"/>
    <hyperlink ref="F169" r:id="rId6" display="https://podminky.urs.cz/item/CS_URS_2024_01/444171111"/>
    <hyperlink ref="F177" r:id="rId7" display="https://podminky.urs.cz/item/CS_URS_2024_01/871260310"/>
    <hyperlink ref="F183" r:id="rId8" display="https://podminky.urs.cz/item/CS_URS_2024_01/871350310"/>
    <hyperlink ref="F190" r:id="rId9" display="https://podminky.urs.cz/item/CS_URS_2024_01/953171024"/>
    <hyperlink ref="F197" r:id="rId10" display="https://podminky.urs.cz/item/CS_URS_2024_01/953312125"/>
    <hyperlink ref="F204" r:id="rId11" display="https://podminky.urs.cz/item/CS_URS_2024_01/953946111"/>
    <hyperlink ref="F219" r:id="rId12" display="https://podminky.urs.cz/item/CS_URS_2024_01/953946121"/>
    <hyperlink ref="F230" r:id="rId13" display="https://podminky.urs.cz/item/CS_URS_2024_01/953961117"/>
    <hyperlink ref="F233" r:id="rId14" display="https://podminky.urs.cz/item/CS_URS_2024_01/953965155"/>
    <hyperlink ref="F236" r:id="rId15" display="https://podminky.urs.cz/item/CS_URS_2024_01/977151121"/>
    <hyperlink ref="F244" r:id="rId16" display="https://podminky.urs.cz/item/CS_URS_2024_01/998021021"/>
    <hyperlink ref="F248" r:id="rId17" display="https://podminky.urs.cz/item/CS_URS_2024_01/712363411"/>
    <hyperlink ref="F256" r:id="rId18" display="https://podminky.urs.cz/item/CS_URS_2024_01/998712201"/>
    <hyperlink ref="F260" r:id="rId19" display="https://podminky.urs.cz/item/CS_URS_2024_01/713131141"/>
    <hyperlink ref="F269" r:id="rId20" display="https://podminky.urs.cz/item/CS_URS_2024_01/713141111"/>
    <hyperlink ref="F279" r:id="rId21" display="https://podminky.urs.cz/item/CS_URS_2024_01/998713201"/>
    <hyperlink ref="F283" r:id="rId22" display="https://podminky.urs.cz/item/CS_URS_2024_01/764121442"/>
    <hyperlink ref="F287" r:id="rId23" display="https://podminky.urs.cz/item/CS_URS_2024_01/764221414"/>
    <hyperlink ref="F292" r:id="rId24" display="https://podminky.urs.cz/item/CS_URS_2024_01/764221416"/>
    <hyperlink ref="F297" r:id="rId25" display="https://podminky.urs.cz/item/CS_URS_2024_01/764222404"/>
    <hyperlink ref="F302" r:id="rId26" display="https://podminky.urs.cz/item/CS_URS_2024_01/998764201"/>
    <hyperlink ref="F306" r:id="rId27" display="https://podminky.urs.cz/item/CS_URS_2024_01/767640111"/>
    <hyperlink ref="F312" r:id="rId28" display="https://podminky.urs.cz/item/CS_URS_2024_01/767651112"/>
    <hyperlink ref="F317" r:id="rId29" display="https://podminky.urs.cz/item/CS_URS_2024_01/767651126"/>
    <hyperlink ref="F324" r:id="rId30" display="https://podminky.urs.cz/item/CS_URS_2024_01/767821113"/>
    <hyperlink ref="F329" r:id="rId31" display="https://podminky.urs.cz/item/CS_URS_2024_01/998767201"/>
    <hyperlink ref="F333" r:id="rId32" display="https://podminky.urs.cz/item/CS_URS_2024_01/783827405"/>
    <hyperlink ref="F340" r:id="rId33" display="https://podminky.urs.cz/item/CS_URS_2024_01/789421513"/>
  </hyperlinks>
  <pageMargins left="0.39375" right="0.39375" top="0.39375" bottom="0.39375" header="0" footer="0"/>
  <pageSetup paperSize="9" orientation="portrait" blackAndWhite="1" fitToHeight="100"/>
  <headerFooter>
    <oddFooter>&amp;CStrana &amp;P z &amp;N</oddFooter>
  </headerFooter>
  <drawing r:id="rId34"/>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4243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4518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ROUND((SUM(BE126:BE278)),  2)</f>
        <v>0</v>
      </c>
      <c r="G35" s="39"/>
      <c r="H35" s="39"/>
      <c r="I35" s="166">
        <v>0.20999999999999999</v>
      </c>
      <c r="J35" s="165">
        <f>ROUND(((SUM(BE126:BE278))*I35),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ROUND((SUM(BF126:BF278)),  2)</f>
        <v>0</v>
      </c>
      <c r="G36" s="39"/>
      <c r="H36" s="39"/>
      <c r="I36" s="166">
        <v>0.12</v>
      </c>
      <c r="J36" s="165">
        <f>ROUND(((SUM(BF126:BF278))*I36),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ROUND((SUM(BG126:BG278)),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ROUND((SUM(BH126:BH278)),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ROUND((SUM(BI126:BI278)),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4243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03-02 - Stavebně konstrukční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521</v>
      </c>
      <c r="E99" s="193"/>
      <c r="F99" s="193"/>
      <c r="G99" s="193"/>
      <c r="H99" s="193"/>
      <c r="I99" s="193"/>
      <c r="J99" s="194">
        <f>J127</f>
        <v>0</v>
      </c>
      <c r="K99" s="191"/>
      <c r="L99" s="195"/>
      <c r="S99" s="9"/>
      <c r="T99" s="9"/>
      <c r="U99" s="9"/>
      <c r="V99" s="9"/>
      <c r="W99" s="9"/>
      <c r="X99" s="9"/>
      <c r="Y99" s="9"/>
      <c r="Z99" s="9"/>
      <c r="AA99" s="9"/>
      <c r="AB99" s="9"/>
      <c r="AC99" s="9"/>
      <c r="AD99" s="9"/>
      <c r="AE99" s="9"/>
    </row>
    <row r="100" s="9" customFormat="1" ht="24.96" customHeight="1">
      <c r="A100" s="9"/>
      <c r="B100" s="190"/>
      <c r="C100" s="191"/>
      <c r="D100" s="192" t="s">
        <v>189</v>
      </c>
      <c r="E100" s="193"/>
      <c r="F100" s="193"/>
      <c r="G100" s="193"/>
      <c r="H100" s="193"/>
      <c r="I100" s="193"/>
      <c r="J100" s="194">
        <f>J185</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190</v>
      </c>
      <c r="E101" s="193"/>
      <c r="F101" s="193"/>
      <c r="G101" s="193"/>
      <c r="H101" s="193"/>
      <c r="I101" s="193"/>
      <c r="J101" s="194">
        <f>J232</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4519</v>
      </c>
      <c r="E102" s="193"/>
      <c r="F102" s="193"/>
      <c r="G102" s="193"/>
      <c r="H102" s="193"/>
      <c r="I102" s="193"/>
      <c r="J102" s="194">
        <f>J265</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523</v>
      </c>
      <c r="E103" s="193"/>
      <c r="F103" s="193"/>
      <c r="G103" s="193"/>
      <c r="H103" s="193"/>
      <c r="I103" s="193"/>
      <c r="J103" s="194">
        <f>J270</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192</v>
      </c>
      <c r="E104" s="193"/>
      <c r="F104" s="193"/>
      <c r="G104" s="193"/>
      <c r="H104" s="193"/>
      <c r="I104" s="193"/>
      <c r="J104" s="194">
        <f>J275</f>
        <v>0</v>
      </c>
      <c r="K104" s="191"/>
      <c r="L104" s="195"/>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193</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85" t="str">
        <f>E7</f>
        <v>Konverze Vodárenské věže - výstavba větrné elektrárny Bohumín - Pudlov</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180</v>
      </c>
      <c r="D115" s="23"/>
      <c r="E115" s="23"/>
      <c r="F115" s="23"/>
      <c r="G115" s="23"/>
      <c r="H115" s="23"/>
      <c r="I115" s="23"/>
      <c r="J115" s="23"/>
      <c r="K115" s="23"/>
      <c r="L115" s="21"/>
    </row>
    <row r="116" s="2" customFormat="1" ht="16.5" customHeight="1">
      <c r="A116" s="39"/>
      <c r="B116" s="40"/>
      <c r="C116" s="41"/>
      <c r="D116" s="41"/>
      <c r="E116" s="185" t="s">
        <v>4243</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182</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03-02 - Stavebně konstrukční řešení</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 xml:space="preserve"> </v>
      </c>
      <c r="G120" s="41"/>
      <c r="H120" s="41"/>
      <c r="I120" s="33" t="s">
        <v>22</v>
      </c>
      <c r="J120" s="80" t="str">
        <f>IF(J14="","",J14)</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Ing. Vladimír Cigánek</v>
      </c>
      <c r="G122" s="41"/>
      <c r="H122" s="41"/>
      <c r="I122" s="33" t="s">
        <v>30</v>
      </c>
      <c r="J122" s="37" t="str">
        <f>E23</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P127+P185+P232+P265+P270+P275</f>
        <v>0</v>
      </c>
      <c r="Q126" s="105"/>
      <c r="R126" s="205">
        <f>R127+R185+R232+R265+R270+R275</f>
        <v>244.22512855999997</v>
      </c>
      <c r="S126" s="105"/>
      <c r="T126" s="206">
        <f>T127+T185+T232+T265+T270+T275</f>
        <v>0</v>
      </c>
      <c r="U126" s="39"/>
      <c r="V126" s="39"/>
      <c r="W126" s="39"/>
      <c r="X126" s="39"/>
      <c r="Y126" s="39"/>
      <c r="Z126" s="39"/>
      <c r="AA126" s="39"/>
      <c r="AB126" s="39"/>
      <c r="AC126" s="39"/>
      <c r="AD126" s="39"/>
      <c r="AE126" s="39"/>
      <c r="AT126" s="18" t="s">
        <v>75</v>
      </c>
      <c r="AU126" s="18" t="s">
        <v>188</v>
      </c>
      <c r="BK126" s="207">
        <f>BK127+BK185+BK232+BK265+BK270+BK275</f>
        <v>0</v>
      </c>
    </row>
    <row r="127" s="11" customFormat="1" ht="25.92" customHeight="1">
      <c r="A127" s="11"/>
      <c r="B127" s="208"/>
      <c r="C127" s="209"/>
      <c r="D127" s="210" t="s">
        <v>75</v>
      </c>
      <c r="E127" s="211" t="s">
        <v>83</v>
      </c>
      <c r="F127" s="211" t="s">
        <v>544</v>
      </c>
      <c r="G127" s="209"/>
      <c r="H127" s="209"/>
      <c r="I127" s="212"/>
      <c r="J127" s="213">
        <f>BK127</f>
        <v>0</v>
      </c>
      <c r="K127" s="209"/>
      <c r="L127" s="214"/>
      <c r="M127" s="215"/>
      <c r="N127" s="216"/>
      <c r="O127" s="216"/>
      <c r="P127" s="217">
        <f>SUM(P128:P184)</f>
        <v>0</v>
      </c>
      <c r="Q127" s="216"/>
      <c r="R127" s="217">
        <f>SUM(R128:R184)</f>
        <v>0.25381196</v>
      </c>
      <c r="S127" s="216"/>
      <c r="T127" s="218">
        <f>SUM(T128:T184)</f>
        <v>0</v>
      </c>
      <c r="U127" s="11"/>
      <c r="V127" s="11"/>
      <c r="W127" s="11"/>
      <c r="X127" s="11"/>
      <c r="Y127" s="11"/>
      <c r="Z127" s="11"/>
      <c r="AA127" s="11"/>
      <c r="AB127" s="11"/>
      <c r="AC127" s="11"/>
      <c r="AD127" s="11"/>
      <c r="AE127" s="11"/>
      <c r="AR127" s="219" t="s">
        <v>83</v>
      </c>
      <c r="AT127" s="220" t="s">
        <v>75</v>
      </c>
      <c r="AU127" s="220" t="s">
        <v>76</v>
      </c>
      <c r="AY127" s="219" t="s">
        <v>207</v>
      </c>
      <c r="BK127" s="221">
        <f>SUM(BK128:BK184)</f>
        <v>0</v>
      </c>
    </row>
    <row r="128" s="2" customFormat="1" ht="33" customHeight="1">
      <c r="A128" s="39"/>
      <c r="B128" s="40"/>
      <c r="C128" s="222" t="s">
        <v>83</v>
      </c>
      <c r="D128" s="222" t="s">
        <v>208</v>
      </c>
      <c r="E128" s="223" t="s">
        <v>4520</v>
      </c>
      <c r="F128" s="224" t="s">
        <v>4521</v>
      </c>
      <c r="G128" s="225" t="s">
        <v>211</v>
      </c>
      <c r="H128" s="226">
        <v>74.396000000000001</v>
      </c>
      <c r="I128" s="227"/>
      <c r="J128" s="228">
        <f>ROUND(I128*H128,2)</f>
        <v>0</v>
      </c>
      <c r="K128" s="229"/>
      <c r="L128" s="45"/>
      <c r="M128" s="230" t="s">
        <v>1</v>
      </c>
      <c r="N128" s="231"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212</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212</v>
      </c>
      <c r="BM128" s="234" t="s">
        <v>4522</v>
      </c>
    </row>
    <row r="129" s="2" customFormat="1">
      <c r="A129" s="39"/>
      <c r="B129" s="40"/>
      <c r="C129" s="41"/>
      <c r="D129" s="236" t="s">
        <v>214</v>
      </c>
      <c r="E129" s="41"/>
      <c r="F129" s="237" t="s">
        <v>4523</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c r="A130" s="39"/>
      <c r="B130" s="40"/>
      <c r="C130" s="41"/>
      <c r="D130" s="241" t="s">
        <v>216</v>
      </c>
      <c r="E130" s="41"/>
      <c r="F130" s="242" t="s">
        <v>4524</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216</v>
      </c>
      <c r="AU130" s="18" t="s">
        <v>83</v>
      </c>
    </row>
    <row r="131" s="12" customFormat="1">
      <c r="A131" s="12"/>
      <c r="B131" s="243"/>
      <c r="C131" s="244"/>
      <c r="D131" s="236" t="s">
        <v>218</v>
      </c>
      <c r="E131" s="245" t="s">
        <v>1</v>
      </c>
      <c r="F131" s="246" t="s">
        <v>4525</v>
      </c>
      <c r="G131" s="244"/>
      <c r="H131" s="245" t="s">
        <v>1</v>
      </c>
      <c r="I131" s="247"/>
      <c r="J131" s="244"/>
      <c r="K131" s="244"/>
      <c r="L131" s="248"/>
      <c r="M131" s="249"/>
      <c r="N131" s="250"/>
      <c r="O131" s="250"/>
      <c r="P131" s="250"/>
      <c r="Q131" s="250"/>
      <c r="R131" s="250"/>
      <c r="S131" s="250"/>
      <c r="T131" s="251"/>
      <c r="U131" s="12"/>
      <c r="V131" s="12"/>
      <c r="W131" s="12"/>
      <c r="X131" s="12"/>
      <c r="Y131" s="12"/>
      <c r="Z131" s="12"/>
      <c r="AA131" s="12"/>
      <c r="AB131" s="12"/>
      <c r="AC131" s="12"/>
      <c r="AD131" s="12"/>
      <c r="AE131" s="12"/>
      <c r="AT131" s="252" t="s">
        <v>218</v>
      </c>
      <c r="AU131" s="252" t="s">
        <v>83</v>
      </c>
      <c r="AV131" s="12" t="s">
        <v>83</v>
      </c>
      <c r="AW131" s="12" t="s">
        <v>32</v>
      </c>
      <c r="AX131" s="12" t="s">
        <v>76</v>
      </c>
      <c r="AY131" s="252" t="s">
        <v>207</v>
      </c>
    </row>
    <row r="132" s="13" customFormat="1">
      <c r="A132" s="13"/>
      <c r="B132" s="253"/>
      <c r="C132" s="254"/>
      <c r="D132" s="236" t="s">
        <v>218</v>
      </c>
      <c r="E132" s="255" t="s">
        <v>1</v>
      </c>
      <c r="F132" s="256" t="s">
        <v>4526</v>
      </c>
      <c r="G132" s="254"/>
      <c r="H132" s="257">
        <v>74.396000000000001</v>
      </c>
      <c r="I132" s="258"/>
      <c r="J132" s="254"/>
      <c r="K132" s="254"/>
      <c r="L132" s="259"/>
      <c r="M132" s="260"/>
      <c r="N132" s="261"/>
      <c r="O132" s="261"/>
      <c r="P132" s="261"/>
      <c r="Q132" s="261"/>
      <c r="R132" s="261"/>
      <c r="S132" s="261"/>
      <c r="T132" s="262"/>
      <c r="U132" s="13"/>
      <c r="V132" s="13"/>
      <c r="W132" s="13"/>
      <c r="X132" s="13"/>
      <c r="Y132" s="13"/>
      <c r="Z132" s="13"/>
      <c r="AA132" s="13"/>
      <c r="AB132" s="13"/>
      <c r="AC132" s="13"/>
      <c r="AD132" s="13"/>
      <c r="AE132" s="13"/>
      <c r="AT132" s="263" t="s">
        <v>218</v>
      </c>
      <c r="AU132" s="263" t="s">
        <v>83</v>
      </c>
      <c r="AV132" s="13" t="s">
        <v>85</v>
      </c>
      <c r="AW132" s="13" t="s">
        <v>32</v>
      </c>
      <c r="AX132" s="13" t="s">
        <v>83</v>
      </c>
      <c r="AY132" s="263" t="s">
        <v>207</v>
      </c>
    </row>
    <row r="133" s="2" customFormat="1" ht="33" customHeight="1">
      <c r="A133" s="39"/>
      <c r="B133" s="40"/>
      <c r="C133" s="222" t="s">
        <v>85</v>
      </c>
      <c r="D133" s="222" t="s">
        <v>208</v>
      </c>
      <c r="E133" s="223" t="s">
        <v>4527</v>
      </c>
      <c r="F133" s="224" t="s">
        <v>4528</v>
      </c>
      <c r="G133" s="225" t="s">
        <v>211</v>
      </c>
      <c r="H133" s="226">
        <v>153.52199999999999</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212</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212</v>
      </c>
      <c r="BM133" s="234" t="s">
        <v>4529</v>
      </c>
    </row>
    <row r="134" s="2" customFormat="1">
      <c r="A134" s="39"/>
      <c r="B134" s="40"/>
      <c r="C134" s="41"/>
      <c r="D134" s="236" t="s">
        <v>214</v>
      </c>
      <c r="E134" s="41"/>
      <c r="F134" s="237" t="s">
        <v>4530</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4531</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12" customFormat="1">
      <c r="A136" s="12"/>
      <c r="B136" s="243"/>
      <c r="C136" s="244"/>
      <c r="D136" s="236" t="s">
        <v>218</v>
      </c>
      <c r="E136" s="245" t="s">
        <v>1</v>
      </c>
      <c r="F136" s="246" t="s">
        <v>4532</v>
      </c>
      <c r="G136" s="244"/>
      <c r="H136" s="245" t="s">
        <v>1</v>
      </c>
      <c r="I136" s="247"/>
      <c r="J136" s="244"/>
      <c r="K136" s="244"/>
      <c r="L136" s="248"/>
      <c r="M136" s="249"/>
      <c r="N136" s="250"/>
      <c r="O136" s="250"/>
      <c r="P136" s="250"/>
      <c r="Q136" s="250"/>
      <c r="R136" s="250"/>
      <c r="S136" s="250"/>
      <c r="T136" s="251"/>
      <c r="U136" s="12"/>
      <c r="V136" s="12"/>
      <c r="W136" s="12"/>
      <c r="X136" s="12"/>
      <c r="Y136" s="12"/>
      <c r="Z136" s="12"/>
      <c r="AA136" s="12"/>
      <c r="AB136" s="12"/>
      <c r="AC136" s="12"/>
      <c r="AD136" s="12"/>
      <c r="AE136" s="12"/>
      <c r="AT136" s="252" t="s">
        <v>218</v>
      </c>
      <c r="AU136" s="252" t="s">
        <v>83</v>
      </c>
      <c r="AV136" s="12" t="s">
        <v>83</v>
      </c>
      <c r="AW136" s="12" t="s">
        <v>32</v>
      </c>
      <c r="AX136" s="12" t="s">
        <v>76</v>
      </c>
      <c r="AY136" s="252" t="s">
        <v>207</v>
      </c>
    </row>
    <row r="137" s="13" customFormat="1">
      <c r="A137" s="13"/>
      <c r="B137" s="253"/>
      <c r="C137" s="254"/>
      <c r="D137" s="236" t="s">
        <v>218</v>
      </c>
      <c r="E137" s="255" t="s">
        <v>1</v>
      </c>
      <c r="F137" s="256" t="s">
        <v>4533</v>
      </c>
      <c r="G137" s="254"/>
      <c r="H137" s="257">
        <v>18.370999999999999</v>
      </c>
      <c r="I137" s="258"/>
      <c r="J137" s="254"/>
      <c r="K137" s="254"/>
      <c r="L137" s="259"/>
      <c r="M137" s="260"/>
      <c r="N137" s="261"/>
      <c r="O137" s="261"/>
      <c r="P137" s="261"/>
      <c r="Q137" s="261"/>
      <c r="R137" s="261"/>
      <c r="S137" s="261"/>
      <c r="T137" s="262"/>
      <c r="U137" s="13"/>
      <c r="V137" s="13"/>
      <c r="W137" s="13"/>
      <c r="X137" s="13"/>
      <c r="Y137" s="13"/>
      <c r="Z137" s="13"/>
      <c r="AA137" s="13"/>
      <c r="AB137" s="13"/>
      <c r="AC137" s="13"/>
      <c r="AD137" s="13"/>
      <c r="AE137" s="13"/>
      <c r="AT137" s="263" t="s">
        <v>218</v>
      </c>
      <c r="AU137" s="263" t="s">
        <v>83</v>
      </c>
      <c r="AV137" s="13" t="s">
        <v>85</v>
      </c>
      <c r="AW137" s="13" t="s">
        <v>32</v>
      </c>
      <c r="AX137" s="13" t="s">
        <v>76</v>
      </c>
      <c r="AY137" s="263" t="s">
        <v>207</v>
      </c>
    </row>
    <row r="138" s="12" customFormat="1">
      <c r="A138" s="12"/>
      <c r="B138" s="243"/>
      <c r="C138" s="244"/>
      <c r="D138" s="236" t="s">
        <v>218</v>
      </c>
      <c r="E138" s="245" t="s">
        <v>1</v>
      </c>
      <c r="F138" s="246" t="s">
        <v>4534</v>
      </c>
      <c r="G138" s="244"/>
      <c r="H138" s="245" t="s">
        <v>1</v>
      </c>
      <c r="I138" s="247"/>
      <c r="J138" s="244"/>
      <c r="K138" s="244"/>
      <c r="L138" s="248"/>
      <c r="M138" s="249"/>
      <c r="N138" s="250"/>
      <c r="O138" s="250"/>
      <c r="P138" s="250"/>
      <c r="Q138" s="250"/>
      <c r="R138" s="250"/>
      <c r="S138" s="250"/>
      <c r="T138" s="251"/>
      <c r="U138" s="12"/>
      <c r="V138" s="12"/>
      <c r="W138" s="12"/>
      <c r="X138" s="12"/>
      <c r="Y138" s="12"/>
      <c r="Z138" s="12"/>
      <c r="AA138" s="12"/>
      <c r="AB138" s="12"/>
      <c r="AC138" s="12"/>
      <c r="AD138" s="12"/>
      <c r="AE138" s="12"/>
      <c r="AT138" s="252" t="s">
        <v>218</v>
      </c>
      <c r="AU138" s="252" t="s">
        <v>83</v>
      </c>
      <c r="AV138" s="12" t="s">
        <v>83</v>
      </c>
      <c r="AW138" s="12" t="s">
        <v>32</v>
      </c>
      <c r="AX138" s="12" t="s">
        <v>76</v>
      </c>
      <c r="AY138" s="252" t="s">
        <v>207</v>
      </c>
    </row>
    <row r="139" s="13" customFormat="1">
      <c r="A139" s="13"/>
      <c r="B139" s="253"/>
      <c r="C139" s="254"/>
      <c r="D139" s="236" t="s">
        <v>218</v>
      </c>
      <c r="E139" s="255" t="s">
        <v>1</v>
      </c>
      <c r="F139" s="256" t="s">
        <v>4535</v>
      </c>
      <c r="G139" s="254"/>
      <c r="H139" s="257">
        <v>135.15100000000001</v>
      </c>
      <c r="I139" s="258"/>
      <c r="J139" s="254"/>
      <c r="K139" s="254"/>
      <c r="L139" s="259"/>
      <c r="M139" s="260"/>
      <c r="N139" s="261"/>
      <c r="O139" s="261"/>
      <c r="P139" s="261"/>
      <c r="Q139" s="261"/>
      <c r="R139" s="261"/>
      <c r="S139" s="261"/>
      <c r="T139" s="262"/>
      <c r="U139" s="13"/>
      <c r="V139" s="13"/>
      <c r="W139" s="13"/>
      <c r="X139" s="13"/>
      <c r="Y139" s="13"/>
      <c r="Z139" s="13"/>
      <c r="AA139" s="13"/>
      <c r="AB139" s="13"/>
      <c r="AC139" s="13"/>
      <c r="AD139" s="13"/>
      <c r="AE139" s="13"/>
      <c r="AT139" s="263" t="s">
        <v>218</v>
      </c>
      <c r="AU139" s="263" t="s">
        <v>83</v>
      </c>
      <c r="AV139" s="13" t="s">
        <v>85</v>
      </c>
      <c r="AW139" s="13" t="s">
        <v>32</v>
      </c>
      <c r="AX139" s="13" t="s">
        <v>76</v>
      </c>
      <c r="AY139" s="263" t="s">
        <v>207</v>
      </c>
    </row>
    <row r="140" s="14" customFormat="1">
      <c r="A140" s="14"/>
      <c r="B140" s="264"/>
      <c r="C140" s="265"/>
      <c r="D140" s="236" t="s">
        <v>218</v>
      </c>
      <c r="E140" s="266" t="s">
        <v>1</v>
      </c>
      <c r="F140" s="267" t="s">
        <v>222</v>
      </c>
      <c r="G140" s="265"/>
      <c r="H140" s="268">
        <v>153.52199999999999</v>
      </c>
      <c r="I140" s="269"/>
      <c r="J140" s="265"/>
      <c r="K140" s="265"/>
      <c r="L140" s="270"/>
      <c r="M140" s="271"/>
      <c r="N140" s="272"/>
      <c r="O140" s="272"/>
      <c r="P140" s="272"/>
      <c r="Q140" s="272"/>
      <c r="R140" s="272"/>
      <c r="S140" s="272"/>
      <c r="T140" s="273"/>
      <c r="U140" s="14"/>
      <c r="V140" s="14"/>
      <c r="W140" s="14"/>
      <c r="X140" s="14"/>
      <c r="Y140" s="14"/>
      <c r="Z140" s="14"/>
      <c r="AA140" s="14"/>
      <c r="AB140" s="14"/>
      <c r="AC140" s="14"/>
      <c r="AD140" s="14"/>
      <c r="AE140" s="14"/>
      <c r="AT140" s="274" t="s">
        <v>218</v>
      </c>
      <c r="AU140" s="274" t="s">
        <v>83</v>
      </c>
      <c r="AV140" s="14" t="s">
        <v>212</v>
      </c>
      <c r="AW140" s="14" t="s">
        <v>32</v>
      </c>
      <c r="AX140" s="14" t="s">
        <v>83</v>
      </c>
      <c r="AY140" s="274" t="s">
        <v>207</v>
      </c>
    </row>
    <row r="141" s="2" customFormat="1" ht="33" customHeight="1">
      <c r="A141" s="39"/>
      <c r="B141" s="40"/>
      <c r="C141" s="222" t="s">
        <v>138</v>
      </c>
      <c r="D141" s="222" t="s">
        <v>208</v>
      </c>
      <c r="E141" s="223" t="s">
        <v>4536</v>
      </c>
      <c r="F141" s="224" t="s">
        <v>4537</v>
      </c>
      <c r="G141" s="225" t="s">
        <v>211</v>
      </c>
      <c r="H141" s="226">
        <v>24.812000000000001</v>
      </c>
      <c r="I141" s="227"/>
      <c r="J141" s="228">
        <f>ROUND(I141*H141,2)</f>
        <v>0</v>
      </c>
      <c r="K141" s="229"/>
      <c r="L141" s="45"/>
      <c r="M141" s="230" t="s">
        <v>1</v>
      </c>
      <c r="N141" s="231"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212</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212</v>
      </c>
      <c r="BM141" s="234" t="s">
        <v>4538</v>
      </c>
    </row>
    <row r="142" s="2" customFormat="1">
      <c r="A142" s="39"/>
      <c r="B142" s="40"/>
      <c r="C142" s="41"/>
      <c r="D142" s="236" t="s">
        <v>214</v>
      </c>
      <c r="E142" s="41"/>
      <c r="F142" s="237" t="s">
        <v>4539</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41" t="s">
        <v>216</v>
      </c>
      <c r="E143" s="41"/>
      <c r="F143" s="242" t="s">
        <v>4540</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216</v>
      </c>
      <c r="AU143" s="18" t="s">
        <v>83</v>
      </c>
    </row>
    <row r="144" s="12" customFormat="1">
      <c r="A144" s="12"/>
      <c r="B144" s="243"/>
      <c r="C144" s="244"/>
      <c r="D144" s="236" t="s">
        <v>218</v>
      </c>
      <c r="E144" s="245" t="s">
        <v>1</v>
      </c>
      <c r="F144" s="246" t="s">
        <v>4541</v>
      </c>
      <c r="G144" s="244"/>
      <c r="H144" s="245" t="s">
        <v>1</v>
      </c>
      <c r="I144" s="247"/>
      <c r="J144" s="244"/>
      <c r="K144" s="244"/>
      <c r="L144" s="248"/>
      <c r="M144" s="249"/>
      <c r="N144" s="250"/>
      <c r="O144" s="250"/>
      <c r="P144" s="250"/>
      <c r="Q144" s="250"/>
      <c r="R144" s="250"/>
      <c r="S144" s="250"/>
      <c r="T144" s="251"/>
      <c r="U144" s="12"/>
      <c r="V144" s="12"/>
      <c r="W144" s="12"/>
      <c r="X144" s="12"/>
      <c r="Y144" s="12"/>
      <c r="Z144" s="12"/>
      <c r="AA144" s="12"/>
      <c r="AB144" s="12"/>
      <c r="AC144" s="12"/>
      <c r="AD144" s="12"/>
      <c r="AE144" s="12"/>
      <c r="AT144" s="252" t="s">
        <v>218</v>
      </c>
      <c r="AU144" s="252" t="s">
        <v>83</v>
      </c>
      <c r="AV144" s="12" t="s">
        <v>83</v>
      </c>
      <c r="AW144" s="12" t="s">
        <v>32</v>
      </c>
      <c r="AX144" s="12" t="s">
        <v>76</v>
      </c>
      <c r="AY144" s="252" t="s">
        <v>207</v>
      </c>
    </row>
    <row r="145" s="13" customFormat="1">
      <c r="A145" s="13"/>
      <c r="B145" s="253"/>
      <c r="C145" s="254"/>
      <c r="D145" s="236" t="s">
        <v>218</v>
      </c>
      <c r="E145" s="255" t="s">
        <v>1</v>
      </c>
      <c r="F145" s="256" t="s">
        <v>4542</v>
      </c>
      <c r="G145" s="254"/>
      <c r="H145" s="257">
        <v>12.299</v>
      </c>
      <c r="I145" s="258"/>
      <c r="J145" s="254"/>
      <c r="K145" s="254"/>
      <c r="L145" s="259"/>
      <c r="M145" s="260"/>
      <c r="N145" s="261"/>
      <c r="O145" s="261"/>
      <c r="P145" s="261"/>
      <c r="Q145" s="261"/>
      <c r="R145" s="261"/>
      <c r="S145" s="261"/>
      <c r="T145" s="262"/>
      <c r="U145" s="13"/>
      <c r="V145" s="13"/>
      <c r="W145" s="13"/>
      <c r="X145" s="13"/>
      <c r="Y145" s="13"/>
      <c r="Z145" s="13"/>
      <c r="AA145" s="13"/>
      <c r="AB145" s="13"/>
      <c r="AC145" s="13"/>
      <c r="AD145" s="13"/>
      <c r="AE145" s="13"/>
      <c r="AT145" s="263" t="s">
        <v>218</v>
      </c>
      <c r="AU145" s="263" t="s">
        <v>83</v>
      </c>
      <c r="AV145" s="13" t="s">
        <v>85</v>
      </c>
      <c r="AW145" s="13" t="s">
        <v>32</v>
      </c>
      <c r="AX145" s="13" t="s">
        <v>76</v>
      </c>
      <c r="AY145" s="263" t="s">
        <v>207</v>
      </c>
    </row>
    <row r="146" s="12" customFormat="1">
      <c r="A146" s="12"/>
      <c r="B146" s="243"/>
      <c r="C146" s="244"/>
      <c r="D146" s="236" t="s">
        <v>218</v>
      </c>
      <c r="E146" s="245" t="s">
        <v>1</v>
      </c>
      <c r="F146" s="246" t="s">
        <v>4543</v>
      </c>
      <c r="G146" s="244"/>
      <c r="H146" s="245" t="s">
        <v>1</v>
      </c>
      <c r="I146" s="247"/>
      <c r="J146" s="244"/>
      <c r="K146" s="244"/>
      <c r="L146" s="248"/>
      <c r="M146" s="249"/>
      <c r="N146" s="250"/>
      <c r="O146" s="250"/>
      <c r="P146" s="250"/>
      <c r="Q146" s="250"/>
      <c r="R146" s="250"/>
      <c r="S146" s="250"/>
      <c r="T146" s="251"/>
      <c r="U146" s="12"/>
      <c r="V146" s="12"/>
      <c r="W146" s="12"/>
      <c r="X146" s="12"/>
      <c r="Y146" s="12"/>
      <c r="Z146" s="12"/>
      <c r="AA146" s="12"/>
      <c r="AB146" s="12"/>
      <c r="AC146" s="12"/>
      <c r="AD146" s="12"/>
      <c r="AE146" s="12"/>
      <c r="AT146" s="252" t="s">
        <v>218</v>
      </c>
      <c r="AU146" s="252" t="s">
        <v>83</v>
      </c>
      <c r="AV146" s="12" t="s">
        <v>83</v>
      </c>
      <c r="AW146" s="12" t="s">
        <v>32</v>
      </c>
      <c r="AX146" s="12" t="s">
        <v>76</v>
      </c>
      <c r="AY146" s="252" t="s">
        <v>207</v>
      </c>
    </row>
    <row r="147" s="13" customFormat="1">
      <c r="A147" s="13"/>
      <c r="B147" s="253"/>
      <c r="C147" s="254"/>
      <c r="D147" s="236" t="s">
        <v>218</v>
      </c>
      <c r="E147" s="255" t="s">
        <v>1</v>
      </c>
      <c r="F147" s="256" t="s">
        <v>4544</v>
      </c>
      <c r="G147" s="254"/>
      <c r="H147" s="257">
        <v>7.1500000000000004</v>
      </c>
      <c r="I147" s="258"/>
      <c r="J147" s="254"/>
      <c r="K147" s="254"/>
      <c r="L147" s="259"/>
      <c r="M147" s="260"/>
      <c r="N147" s="261"/>
      <c r="O147" s="261"/>
      <c r="P147" s="261"/>
      <c r="Q147" s="261"/>
      <c r="R147" s="261"/>
      <c r="S147" s="261"/>
      <c r="T147" s="262"/>
      <c r="U147" s="13"/>
      <c r="V147" s="13"/>
      <c r="W147" s="13"/>
      <c r="X147" s="13"/>
      <c r="Y147" s="13"/>
      <c r="Z147" s="13"/>
      <c r="AA147" s="13"/>
      <c r="AB147" s="13"/>
      <c r="AC147" s="13"/>
      <c r="AD147" s="13"/>
      <c r="AE147" s="13"/>
      <c r="AT147" s="263" t="s">
        <v>218</v>
      </c>
      <c r="AU147" s="263" t="s">
        <v>83</v>
      </c>
      <c r="AV147" s="13" t="s">
        <v>85</v>
      </c>
      <c r="AW147" s="13" t="s">
        <v>32</v>
      </c>
      <c r="AX147" s="13" t="s">
        <v>76</v>
      </c>
      <c r="AY147" s="263" t="s">
        <v>207</v>
      </c>
    </row>
    <row r="148" s="13" customFormat="1">
      <c r="A148" s="13"/>
      <c r="B148" s="253"/>
      <c r="C148" s="254"/>
      <c r="D148" s="236" t="s">
        <v>218</v>
      </c>
      <c r="E148" s="255" t="s">
        <v>1</v>
      </c>
      <c r="F148" s="256" t="s">
        <v>4545</v>
      </c>
      <c r="G148" s="254"/>
      <c r="H148" s="257">
        <v>2.4750000000000001</v>
      </c>
      <c r="I148" s="258"/>
      <c r="J148" s="254"/>
      <c r="K148" s="254"/>
      <c r="L148" s="259"/>
      <c r="M148" s="260"/>
      <c r="N148" s="261"/>
      <c r="O148" s="261"/>
      <c r="P148" s="261"/>
      <c r="Q148" s="261"/>
      <c r="R148" s="261"/>
      <c r="S148" s="261"/>
      <c r="T148" s="262"/>
      <c r="U148" s="13"/>
      <c r="V148" s="13"/>
      <c r="W148" s="13"/>
      <c r="X148" s="13"/>
      <c r="Y148" s="13"/>
      <c r="Z148" s="13"/>
      <c r="AA148" s="13"/>
      <c r="AB148" s="13"/>
      <c r="AC148" s="13"/>
      <c r="AD148" s="13"/>
      <c r="AE148" s="13"/>
      <c r="AT148" s="263" t="s">
        <v>218</v>
      </c>
      <c r="AU148" s="263" t="s">
        <v>83</v>
      </c>
      <c r="AV148" s="13" t="s">
        <v>85</v>
      </c>
      <c r="AW148" s="13" t="s">
        <v>32</v>
      </c>
      <c r="AX148" s="13" t="s">
        <v>76</v>
      </c>
      <c r="AY148" s="263" t="s">
        <v>207</v>
      </c>
    </row>
    <row r="149" s="12" customFormat="1">
      <c r="A149" s="12"/>
      <c r="B149" s="243"/>
      <c r="C149" s="244"/>
      <c r="D149" s="236" t="s">
        <v>218</v>
      </c>
      <c r="E149" s="245" t="s">
        <v>1</v>
      </c>
      <c r="F149" s="246" t="s">
        <v>4546</v>
      </c>
      <c r="G149" s="244"/>
      <c r="H149" s="245" t="s">
        <v>1</v>
      </c>
      <c r="I149" s="247"/>
      <c r="J149" s="244"/>
      <c r="K149" s="244"/>
      <c r="L149" s="248"/>
      <c r="M149" s="249"/>
      <c r="N149" s="250"/>
      <c r="O149" s="250"/>
      <c r="P149" s="250"/>
      <c r="Q149" s="250"/>
      <c r="R149" s="250"/>
      <c r="S149" s="250"/>
      <c r="T149" s="251"/>
      <c r="U149" s="12"/>
      <c r="V149" s="12"/>
      <c r="W149" s="12"/>
      <c r="X149" s="12"/>
      <c r="Y149" s="12"/>
      <c r="Z149" s="12"/>
      <c r="AA149" s="12"/>
      <c r="AB149" s="12"/>
      <c r="AC149" s="12"/>
      <c r="AD149" s="12"/>
      <c r="AE149" s="12"/>
      <c r="AT149" s="252" t="s">
        <v>218</v>
      </c>
      <c r="AU149" s="252" t="s">
        <v>83</v>
      </c>
      <c r="AV149" s="12" t="s">
        <v>83</v>
      </c>
      <c r="AW149" s="12" t="s">
        <v>32</v>
      </c>
      <c r="AX149" s="12" t="s">
        <v>76</v>
      </c>
      <c r="AY149" s="252" t="s">
        <v>207</v>
      </c>
    </row>
    <row r="150" s="13" customFormat="1">
      <c r="A150" s="13"/>
      <c r="B150" s="253"/>
      <c r="C150" s="254"/>
      <c r="D150" s="236" t="s">
        <v>218</v>
      </c>
      <c r="E150" s="255" t="s">
        <v>1</v>
      </c>
      <c r="F150" s="256" t="s">
        <v>4547</v>
      </c>
      <c r="G150" s="254"/>
      <c r="H150" s="257">
        <v>2.8879999999999999</v>
      </c>
      <c r="I150" s="258"/>
      <c r="J150" s="254"/>
      <c r="K150" s="254"/>
      <c r="L150" s="259"/>
      <c r="M150" s="260"/>
      <c r="N150" s="261"/>
      <c r="O150" s="261"/>
      <c r="P150" s="261"/>
      <c r="Q150" s="261"/>
      <c r="R150" s="261"/>
      <c r="S150" s="261"/>
      <c r="T150" s="262"/>
      <c r="U150" s="13"/>
      <c r="V150" s="13"/>
      <c r="W150" s="13"/>
      <c r="X150" s="13"/>
      <c r="Y150" s="13"/>
      <c r="Z150" s="13"/>
      <c r="AA150" s="13"/>
      <c r="AB150" s="13"/>
      <c r="AC150" s="13"/>
      <c r="AD150" s="13"/>
      <c r="AE150" s="13"/>
      <c r="AT150" s="263" t="s">
        <v>218</v>
      </c>
      <c r="AU150" s="263" t="s">
        <v>83</v>
      </c>
      <c r="AV150" s="13" t="s">
        <v>85</v>
      </c>
      <c r="AW150" s="13" t="s">
        <v>32</v>
      </c>
      <c r="AX150" s="13" t="s">
        <v>76</v>
      </c>
      <c r="AY150" s="263" t="s">
        <v>207</v>
      </c>
    </row>
    <row r="151" s="14" customFormat="1">
      <c r="A151" s="14"/>
      <c r="B151" s="264"/>
      <c r="C151" s="265"/>
      <c r="D151" s="236" t="s">
        <v>218</v>
      </c>
      <c r="E151" s="266" t="s">
        <v>1</v>
      </c>
      <c r="F151" s="267" t="s">
        <v>222</v>
      </c>
      <c r="G151" s="265"/>
      <c r="H151" s="268">
        <v>24.812000000000001</v>
      </c>
      <c r="I151" s="269"/>
      <c r="J151" s="265"/>
      <c r="K151" s="265"/>
      <c r="L151" s="270"/>
      <c r="M151" s="271"/>
      <c r="N151" s="272"/>
      <c r="O151" s="272"/>
      <c r="P151" s="272"/>
      <c r="Q151" s="272"/>
      <c r="R151" s="272"/>
      <c r="S151" s="272"/>
      <c r="T151" s="273"/>
      <c r="U151" s="14"/>
      <c r="V151" s="14"/>
      <c r="W151" s="14"/>
      <c r="X151" s="14"/>
      <c r="Y151" s="14"/>
      <c r="Z151" s="14"/>
      <c r="AA151" s="14"/>
      <c r="AB151" s="14"/>
      <c r="AC151" s="14"/>
      <c r="AD151" s="14"/>
      <c r="AE151" s="14"/>
      <c r="AT151" s="274" t="s">
        <v>218</v>
      </c>
      <c r="AU151" s="274" t="s">
        <v>83</v>
      </c>
      <c r="AV151" s="14" t="s">
        <v>212</v>
      </c>
      <c r="AW151" s="14" t="s">
        <v>32</v>
      </c>
      <c r="AX151" s="14" t="s">
        <v>83</v>
      </c>
      <c r="AY151" s="274" t="s">
        <v>207</v>
      </c>
    </row>
    <row r="152" s="2" customFormat="1" ht="33" customHeight="1">
      <c r="A152" s="39"/>
      <c r="B152" s="40"/>
      <c r="C152" s="222" t="s">
        <v>212</v>
      </c>
      <c r="D152" s="222" t="s">
        <v>208</v>
      </c>
      <c r="E152" s="223" t="s">
        <v>4548</v>
      </c>
      <c r="F152" s="224" t="s">
        <v>4549</v>
      </c>
      <c r="G152" s="225" t="s">
        <v>211</v>
      </c>
      <c r="H152" s="226">
        <v>28.024000000000001</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212</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212</v>
      </c>
      <c r="BM152" s="234" t="s">
        <v>4550</v>
      </c>
    </row>
    <row r="153" s="2" customFormat="1">
      <c r="A153" s="39"/>
      <c r="B153" s="40"/>
      <c r="C153" s="41"/>
      <c r="D153" s="236" t="s">
        <v>214</v>
      </c>
      <c r="E153" s="41"/>
      <c r="F153" s="237" t="s">
        <v>4551</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c r="A154" s="39"/>
      <c r="B154" s="40"/>
      <c r="C154" s="41"/>
      <c r="D154" s="241" t="s">
        <v>216</v>
      </c>
      <c r="E154" s="41"/>
      <c r="F154" s="242" t="s">
        <v>4552</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216</v>
      </c>
      <c r="AU154" s="18" t="s">
        <v>83</v>
      </c>
    </row>
    <row r="155" s="12" customFormat="1">
      <c r="A155" s="12"/>
      <c r="B155" s="243"/>
      <c r="C155" s="244"/>
      <c r="D155" s="236" t="s">
        <v>218</v>
      </c>
      <c r="E155" s="245" t="s">
        <v>1</v>
      </c>
      <c r="F155" s="246" t="s">
        <v>4553</v>
      </c>
      <c r="G155" s="244"/>
      <c r="H155" s="245" t="s">
        <v>1</v>
      </c>
      <c r="I155" s="247"/>
      <c r="J155" s="244"/>
      <c r="K155" s="244"/>
      <c r="L155" s="248"/>
      <c r="M155" s="249"/>
      <c r="N155" s="250"/>
      <c r="O155" s="250"/>
      <c r="P155" s="250"/>
      <c r="Q155" s="250"/>
      <c r="R155" s="250"/>
      <c r="S155" s="250"/>
      <c r="T155" s="251"/>
      <c r="U155" s="12"/>
      <c r="V155" s="12"/>
      <c r="W155" s="12"/>
      <c r="X155" s="12"/>
      <c r="Y155" s="12"/>
      <c r="Z155" s="12"/>
      <c r="AA155" s="12"/>
      <c r="AB155" s="12"/>
      <c r="AC155" s="12"/>
      <c r="AD155" s="12"/>
      <c r="AE155" s="12"/>
      <c r="AT155" s="252" t="s">
        <v>218</v>
      </c>
      <c r="AU155" s="252" t="s">
        <v>83</v>
      </c>
      <c r="AV155" s="12" t="s">
        <v>83</v>
      </c>
      <c r="AW155" s="12" t="s">
        <v>32</v>
      </c>
      <c r="AX155" s="12" t="s">
        <v>76</v>
      </c>
      <c r="AY155" s="252" t="s">
        <v>207</v>
      </c>
    </row>
    <row r="156" s="13" customFormat="1">
      <c r="A156" s="13"/>
      <c r="B156" s="253"/>
      <c r="C156" s="254"/>
      <c r="D156" s="236" t="s">
        <v>218</v>
      </c>
      <c r="E156" s="255" t="s">
        <v>1</v>
      </c>
      <c r="F156" s="256" t="s">
        <v>4554</v>
      </c>
      <c r="G156" s="254"/>
      <c r="H156" s="257">
        <v>28.024000000000001</v>
      </c>
      <c r="I156" s="258"/>
      <c r="J156" s="254"/>
      <c r="K156" s="254"/>
      <c r="L156" s="259"/>
      <c r="M156" s="260"/>
      <c r="N156" s="261"/>
      <c r="O156" s="261"/>
      <c r="P156" s="261"/>
      <c r="Q156" s="261"/>
      <c r="R156" s="261"/>
      <c r="S156" s="261"/>
      <c r="T156" s="262"/>
      <c r="U156" s="13"/>
      <c r="V156" s="13"/>
      <c r="W156" s="13"/>
      <c r="X156" s="13"/>
      <c r="Y156" s="13"/>
      <c r="Z156" s="13"/>
      <c r="AA156" s="13"/>
      <c r="AB156" s="13"/>
      <c r="AC156" s="13"/>
      <c r="AD156" s="13"/>
      <c r="AE156" s="13"/>
      <c r="AT156" s="263" t="s">
        <v>218</v>
      </c>
      <c r="AU156" s="263" t="s">
        <v>83</v>
      </c>
      <c r="AV156" s="13" t="s">
        <v>85</v>
      </c>
      <c r="AW156" s="13" t="s">
        <v>32</v>
      </c>
      <c r="AX156" s="13" t="s">
        <v>83</v>
      </c>
      <c r="AY156" s="263" t="s">
        <v>207</v>
      </c>
    </row>
    <row r="157" s="2" customFormat="1" ht="21.75" customHeight="1">
      <c r="A157" s="39"/>
      <c r="B157" s="40"/>
      <c r="C157" s="222" t="s">
        <v>251</v>
      </c>
      <c r="D157" s="222" t="s">
        <v>208</v>
      </c>
      <c r="E157" s="223" t="s">
        <v>4555</v>
      </c>
      <c r="F157" s="224" t="s">
        <v>4556</v>
      </c>
      <c r="G157" s="225" t="s">
        <v>225</v>
      </c>
      <c r="H157" s="226">
        <v>108.008</v>
      </c>
      <c r="I157" s="227"/>
      <c r="J157" s="228">
        <f>ROUND(I157*H157,2)</f>
        <v>0</v>
      </c>
      <c r="K157" s="229"/>
      <c r="L157" s="45"/>
      <c r="M157" s="230" t="s">
        <v>1</v>
      </c>
      <c r="N157" s="231" t="s">
        <v>41</v>
      </c>
      <c r="O157" s="92"/>
      <c r="P157" s="232">
        <f>O157*H157</f>
        <v>0</v>
      </c>
      <c r="Q157" s="232">
        <v>0.00149</v>
      </c>
      <c r="R157" s="232">
        <f>Q157*H157</f>
        <v>0.16093192000000001</v>
      </c>
      <c r="S157" s="232">
        <v>0</v>
      </c>
      <c r="T157" s="233">
        <f>S157*H157</f>
        <v>0</v>
      </c>
      <c r="U157" s="39"/>
      <c r="V157" s="39"/>
      <c r="W157" s="39"/>
      <c r="X157" s="39"/>
      <c r="Y157" s="39"/>
      <c r="Z157" s="39"/>
      <c r="AA157" s="39"/>
      <c r="AB157" s="39"/>
      <c r="AC157" s="39"/>
      <c r="AD157" s="39"/>
      <c r="AE157" s="39"/>
      <c r="AR157" s="234" t="s">
        <v>212</v>
      </c>
      <c r="AT157" s="234" t="s">
        <v>208</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212</v>
      </c>
      <c r="BM157" s="234" t="s">
        <v>4557</v>
      </c>
    </row>
    <row r="158" s="2" customFormat="1">
      <c r="A158" s="39"/>
      <c r="B158" s="40"/>
      <c r="C158" s="41"/>
      <c r="D158" s="236" t="s">
        <v>214</v>
      </c>
      <c r="E158" s="41"/>
      <c r="F158" s="237" t="s">
        <v>4558</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c r="A159" s="39"/>
      <c r="B159" s="40"/>
      <c r="C159" s="41"/>
      <c r="D159" s="241" t="s">
        <v>216</v>
      </c>
      <c r="E159" s="41"/>
      <c r="F159" s="242" t="s">
        <v>4559</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216</v>
      </c>
      <c r="AU159" s="18" t="s">
        <v>83</v>
      </c>
    </row>
    <row r="160" s="12" customFormat="1">
      <c r="A160" s="12"/>
      <c r="B160" s="243"/>
      <c r="C160" s="244"/>
      <c r="D160" s="236" t="s">
        <v>218</v>
      </c>
      <c r="E160" s="245" t="s">
        <v>1</v>
      </c>
      <c r="F160" s="246" t="s">
        <v>4532</v>
      </c>
      <c r="G160" s="244"/>
      <c r="H160" s="245" t="s">
        <v>1</v>
      </c>
      <c r="I160" s="247"/>
      <c r="J160" s="244"/>
      <c r="K160" s="244"/>
      <c r="L160" s="248"/>
      <c r="M160" s="249"/>
      <c r="N160" s="250"/>
      <c r="O160" s="250"/>
      <c r="P160" s="250"/>
      <c r="Q160" s="250"/>
      <c r="R160" s="250"/>
      <c r="S160" s="250"/>
      <c r="T160" s="251"/>
      <c r="U160" s="12"/>
      <c r="V160" s="12"/>
      <c r="W160" s="12"/>
      <c r="X160" s="12"/>
      <c r="Y160" s="12"/>
      <c r="Z160" s="12"/>
      <c r="AA160" s="12"/>
      <c r="AB160" s="12"/>
      <c r="AC160" s="12"/>
      <c r="AD160" s="12"/>
      <c r="AE160" s="12"/>
      <c r="AT160" s="252" t="s">
        <v>218</v>
      </c>
      <c r="AU160" s="252" t="s">
        <v>83</v>
      </c>
      <c r="AV160" s="12" t="s">
        <v>83</v>
      </c>
      <c r="AW160" s="12" t="s">
        <v>32</v>
      </c>
      <c r="AX160" s="12" t="s">
        <v>76</v>
      </c>
      <c r="AY160" s="252" t="s">
        <v>207</v>
      </c>
    </row>
    <row r="161" s="13" customFormat="1">
      <c r="A161" s="13"/>
      <c r="B161" s="253"/>
      <c r="C161" s="254"/>
      <c r="D161" s="236" t="s">
        <v>218</v>
      </c>
      <c r="E161" s="255" t="s">
        <v>1</v>
      </c>
      <c r="F161" s="256" t="s">
        <v>4560</v>
      </c>
      <c r="G161" s="254"/>
      <c r="H161" s="257">
        <v>22.356000000000002</v>
      </c>
      <c r="I161" s="258"/>
      <c r="J161" s="254"/>
      <c r="K161" s="254"/>
      <c r="L161" s="259"/>
      <c r="M161" s="260"/>
      <c r="N161" s="261"/>
      <c r="O161" s="261"/>
      <c r="P161" s="261"/>
      <c r="Q161" s="261"/>
      <c r="R161" s="261"/>
      <c r="S161" s="261"/>
      <c r="T161" s="262"/>
      <c r="U161" s="13"/>
      <c r="V161" s="13"/>
      <c r="W161" s="13"/>
      <c r="X161" s="13"/>
      <c r="Y161" s="13"/>
      <c r="Z161" s="13"/>
      <c r="AA161" s="13"/>
      <c r="AB161" s="13"/>
      <c r="AC161" s="13"/>
      <c r="AD161" s="13"/>
      <c r="AE161" s="13"/>
      <c r="AT161" s="263" t="s">
        <v>218</v>
      </c>
      <c r="AU161" s="263" t="s">
        <v>83</v>
      </c>
      <c r="AV161" s="13" t="s">
        <v>85</v>
      </c>
      <c r="AW161" s="13" t="s">
        <v>32</v>
      </c>
      <c r="AX161" s="13" t="s">
        <v>76</v>
      </c>
      <c r="AY161" s="263" t="s">
        <v>207</v>
      </c>
    </row>
    <row r="162" s="12" customFormat="1">
      <c r="A162" s="12"/>
      <c r="B162" s="243"/>
      <c r="C162" s="244"/>
      <c r="D162" s="236" t="s">
        <v>218</v>
      </c>
      <c r="E162" s="245" t="s">
        <v>1</v>
      </c>
      <c r="F162" s="246" t="s">
        <v>4534</v>
      </c>
      <c r="G162" s="244"/>
      <c r="H162" s="245" t="s">
        <v>1</v>
      </c>
      <c r="I162" s="247"/>
      <c r="J162" s="244"/>
      <c r="K162" s="244"/>
      <c r="L162" s="248"/>
      <c r="M162" s="249"/>
      <c r="N162" s="250"/>
      <c r="O162" s="250"/>
      <c r="P162" s="250"/>
      <c r="Q162" s="250"/>
      <c r="R162" s="250"/>
      <c r="S162" s="250"/>
      <c r="T162" s="251"/>
      <c r="U162" s="12"/>
      <c r="V162" s="12"/>
      <c r="W162" s="12"/>
      <c r="X162" s="12"/>
      <c r="Y162" s="12"/>
      <c r="Z162" s="12"/>
      <c r="AA162" s="12"/>
      <c r="AB162" s="12"/>
      <c r="AC162" s="12"/>
      <c r="AD162" s="12"/>
      <c r="AE162" s="12"/>
      <c r="AT162" s="252" t="s">
        <v>218</v>
      </c>
      <c r="AU162" s="252" t="s">
        <v>83</v>
      </c>
      <c r="AV162" s="12" t="s">
        <v>83</v>
      </c>
      <c r="AW162" s="12" t="s">
        <v>32</v>
      </c>
      <c r="AX162" s="12" t="s">
        <v>76</v>
      </c>
      <c r="AY162" s="252" t="s">
        <v>207</v>
      </c>
    </row>
    <row r="163" s="13" customFormat="1">
      <c r="A163" s="13"/>
      <c r="B163" s="253"/>
      <c r="C163" s="254"/>
      <c r="D163" s="236" t="s">
        <v>218</v>
      </c>
      <c r="E163" s="255" t="s">
        <v>1</v>
      </c>
      <c r="F163" s="256" t="s">
        <v>4561</v>
      </c>
      <c r="G163" s="254"/>
      <c r="H163" s="257">
        <v>85.652000000000001</v>
      </c>
      <c r="I163" s="258"/>
      <c r="J163" s="254"/>
      <c r="K163" s="254"/>
      <c r="L163" s="259"/>
      <c r="M163" s="260"/>
      <c r="N163" s="261"/>
      <c r="O163" s="261"/>
      <c r="P163" s="261"/>
      <c r="Q163" s="261"/>
      <c r="R163" s="261"/>
      <c r="S163" s="261"/>
      <c r="T163" s="262"/>
      <c r="U163" s="13"/>
      <c r="V163" s="13"/>
      <c r="W163" s="13"/>
      <c r="X163" s="13"/>
      <c r="Y163" s="13"/>
      <c r="Z163" s="13"/>
      <c r="AA163" s="13"/>
      <c r="AB163" s="13"/>
      <c r="AC163" s="13"/>
      <c r="AD163" s="13"/>
      <c r="AE163" s="13"/>
      <c r="AT163" s="263" t="s">
        <v>218</v>
      </c>
      <c r="AU163" s="263" t="s">
        <v>83</v>
      </c>
      <c r="AV163" s="13" t="s">
        <v>85</v>
      </c>
      <c r="AW163" s="13" t="s">
        <v>32</v>
      </c>
      <c r="AX163" s="13" t="s">
        <v>76</v>
      </c>
      <c r="AY163" s="263" t="s">
        <v>207</v>
      </c>
    </row>
    <row r="164" s="14" customFormat="1">
      <c r="A164" s="14"/>
      <c r="B164" s="264"/>
      <c r="C164" s="265"/>
      <c r="D164" s="236" t="s">
        <v>218</v>
      </c>
      <c r="E164" s="266" t="s">
        <v>1</v>
      </c>
      <c r="F164" s="267" t="s">
        <v>222</v>
      </c>
      <c r="G164" s="265"/>
      <c r="H164" s="268">
        <v>108.008</v>
      </c>
      <c r="I164" s="269"/>
      <c r="J164" s="265"/>
      <c r="K164" s="265"/>
      <c r="L164" s="270"/>
      <c r="M164" s="271"/>
      <c r="N164" s="272"/>
      <c r="O164" s="272"/>
      <c r="P164" s="272"/>
      <c r="Q164" s="272"/>
      <c r="R164" s="272"/>
      <c r="S164" s="272"/>
      <c r="T164" s="273"/>
      <c r="U164" s="14"/>
      <c r="V164" s="14"/>
      <c r="W164" s="14"/>
      <c r="X164" s="14"/>
      <c r="Y164" s="14"/>
      <c r="Z164" s="14"/>
      <c r="AA164" s="14"/>
      <c r="AB164" s="14"/>
      <c r="AC164" s="14"/>
      <c r="AD164" s="14"/>
      <c r="AE164" s="14"/>
      <c r="AT164" s="274" t="s">
        <v>218</v>
      </c>
      <c r="AU164" s="274" t="s">
        <v>83</v>
      </c>
      <c r="AV164" s="14" t="s">
        <v>212</v>
      </c>
      <c r="AW164" s="14" t="s">
        <v>32</v>
      </c>
      <c r="AX164" s="14" t="s">
        <v>83</v>
      </c>
      <c r="AY164" s="274" t="s">
        <v>207</v>
      </c>
    </row>
    <row r="165" s="2" customFormat="1" ht="16.5" customHeight="1">
      <c r="A165" s="39"/>
      <c r="B165" s="40"/>
      <c r="C165" s="222" t="s">
        <v>261</v>
      </c>
      <c r="D165" s="222" t="s">
        <v>208</v>
      </c>
      <c r="E165" s="223" t="s">
        <v>4562</v>
      </c>
      <c r="F165" s="224" t="s">
        <v>4563</v>
      </c>
      <c r="G165" s="225" t="s">
        <v>225</v>
      </c>
      <c r="H165" s="226">
        <v>108.008</v>
      </c>
      <c r="I165" s="227"/>
      <c r="J165" s="228">
        <f>ROUND(I165*H165,2)</f>
        <v>0</v>
      </c>
      <c r="K165" s="229"/>
      <c r="L165" s="45"/>
      <c r="M165" s="230" t="s">
        <v>1</v>
      </c>
      <c r="N165" s="231"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212</v>
      </c>
      <c r="AT165" s="234" t="s">
        <v>208</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212</v>
      </c>
      <c r="BM165" s="234" t="s">
        <v>4564</v>
      </c>
    </row>
    <row r="166" s="2" customFormat="1">
      <c r="A166" s="39"/>
      <c r="B166" s="40"/>
      <c r="C166" s="41"/>
      <c r="D166" s="236" t="s">
        <v>214</v>
      </c>
      <c r="E166" s="41"/>
      <c r="F166" s="237" t="s">
        <v>4565</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c r="A167" s="39"/>
      <c r="B167" s="40"/>
      <c r="C167" s="41"/>
      <c r="D167" s="241" t="s">
        <v>216</v>
      </c>
      <c r="E167" s="41"/>
      <c r="F167" s="242" t="s">
        <v>4566</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216</v>
      </c>
      <c r="AU167" s="18" t="s">
        <v>83</v>
      </c>
    </row>
    <row r="168" s="2" customFormat="1" ht="21.75" customHeight="1">
      <c r="A168" s="39"/>
      <c r="B168" s="40"/>
      <c r="C168" s="222" t="s">
        <v>276</v>
      </c>
      <c r="D168" s="222" t="s">
        <v>208</v>
      </c>
      <c r="E168" s="223" t="s">
        <v>4567</v>
      </c>
      <c r="F168" s="224" t="s">
        <v>4568</v>
      </c>
      <c r="G168" s="225" t="s">
        <v>225</v>
      </c>
      <c r="H168" s="226">
        <v>160.13800000000001</v>
      </c>
      <c r="I168" s="227"/>
      <c r="J168" s="228">
        <f>ROUND(I168*H168,2)</f>
        <v>0</v>
      </c>
      <c r="K168" s="229"/>
      <c r="L168" s="45"/>
      <c r="M168" s="230" t="s">
        <v>1</v>
      </c>
      <c r="N168" s="231" t="s">
        <v>41</v>
      </c>
      <c r="O168" s="92"/>
      <c r="P168" s="232">
        <f>O168*H168</f>
        <v>0</v>
      </c>
      <c r="Q168" s="232">
        <v>0.00058</v>
      </c>
      <c r="R168" s="232">
        <f>Q168*H168</f>
        <v>0.092880039999999997</v>
      </c>
      <c r="S168" s="232">
        <v>0</v>
      </c>
      <c r="T168" s="233">
        <f>S168*H168</f>
        <v>0</v>
      </c>
      <c r="U168" s="39"/>
      <c r="V168" s="39"/>
      <c r="W168" s="39"/>
      <c r="X168" s="39"/>
      <c r="Y168" s="39"/>
      <c r="Z168" s="39"/>
      <c r="AA168" s="39"/>
      <c r="AB168" s="39"/>
      <c r="AC168" s="39"/>
      <c r="AD168" s="39"/>
      <c r="AE168" s="39"/>
      <c r="AR168" s="234" t="s">
        <v>212</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212</v>
      </c>
      <c r="BM168" s="234" t="s">
        <v>4569</v>
      </c>
    </row>
    <row r="169" s="2" customFormat="1">
      <c r="A169" s="39"/>
      <c r="B169" s="40"/>
      <c r="C169" s="41"/>
      <c r="D169" s="236" t="s">
        <v>214</v>
      </c>
      <c r="E169" s="41"/>
      <c r="F169" s="237" t="s">
        <v>4570</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c r="A170" s="39"/>
      <c r="B170" s="40"/>
      <c r="C170" s="41"/>
      <c r="D170" s="241" t="s">
        <v>216</v>
      </c>
      <c r="E170" s="41"/>
      <c r="F170" s="242" t="s">
        <v>4571</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216</v>
      </c>
      <c r="AU170" s="18" t="s">
        <v>83</v>
      </c>
    </row>
    <row r="171" s="13" customFormat="1">
      <c r="A171" s="13"/>
      <c r="B171" s="253"/>
      <c r="C171" s="254"/>
      <c r="D171" s="236" t="s">
        <v>218</v>
      </c>
      <c r="E171" s="255" t="s">
        <v>1</v>
      </c>
      <c r="F171" s="256" t="s">
        <v>4572</v>
      </c>
      <c r="G171" s="254"/>
      <c r="H171" s="257">
        <v>160.13800000000001</v>
      </c>
      <c r="I171" s="258"/>
      <c r="J171" s="254"/>
      <c r="K171" s="254"/>
      <c r="L171" s="259"/>
      <c r="M171" s="260"/>
      <c r="N171" s="261"/>
      <c r="O171" s="261"/>
      <c r="P171" s="261"/>
      <c r="Q171" s="261"/>
      <c r="R171" s="261"/>
      <c r="S171" s="261"/>
      <c r="T171" s="262"/>
      <c r="U171" s="13"/>
      <c r="V171" s="13"/>
      <c r="W171" s="13"/>
      <c r="X171" s="13"/>
      <c r="Y171" s="13"/>
      <c r="Z171" s="13"/>
      <c r="AA171" s="13"/>
      <c r="AB171" s="13"/>
      <c r="AC171" s="13"/>
      <c r="AD171" s="13"/>
      <c r="AE171" s="13"/>
      <c r="AT171" s="263" t="s">
        <v>218</v>
      </c>
      <c r="AU171" s="263" t="s">
        <v>83</v>
      </c>
      <c r="AV171" s="13" t="s">
        <v>85</v>
      </c>
      <c r="AW171" s="13" t="s">
        <v>32</v>
      </c>
      <c r="AX171" s="13" t="s">
        <v>83</v>
      </c>
      <c r="AY171" s="263" t="s">
        <v>207</v>
      </c>
    </row>
    <row r="172" s="2" customFormat="1" ht="21.75" customHeight="1">
      <c r="A172" s="39"/>
      <c r="B172" s="40"/>
      <c r="C172" s="222" t="s">
        <v>282</v>
      </c>
      <c r="D172" s="222" t="s">
        <v>208</v>
      </c>
      <c r="E172" s="223" t="s">
        <v>4573</v>
      </c>
      <c r="F172" s="224" t="s">
        <v>4574</v>
      </c>
      <c r="G172" s="225" t="s">
        <v>225</v>
      </c>
      <c r="H172" s="226">
        <v>160.13800000000001</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212</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212</v>
      </c>
      <c r="BM172" s="234" t="s">
        <v>4575</v>
      </c>
    </row>
    <row r="173" s="2" customFormat="1">
      <c r="A173" s="39"/>
      <c r="B173" s="40"/>
      <c r="C173" s="41"/>
      <c r="D173" s="236" t="s">
        <v>214</v>
      </c>
      <c r="E173" s="41"/>
      <c r="F173" s="237" t="s">
        <v>4576</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c r="A174" s="39"/>
      <c r="B174" s="40"/>
      <c r="C174" s="41"/>
      <c r="D174" s="241" t="s">
        <v>216</v>
      </c>
      <c r="E174" s="41"/>
      <c r="F174" s="242" t="s">
        <v>4577</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216</v>
      </c>
      <c r="AU174" s="18" t="s">
        <v>83</v>
      </c>
    </row>
    <row r="175" s="2" customFormat="1" ht="37.8" customHeight="1">
      <c r="A175" s="39"/>
      <c r="B175" s="40"/>
      <c r="C175" s="222" t="s">
        <v>301</v>
      </c>
      <c r="D175" s="222" t="s">
        <v>208</v>
      </c>
      <c r="E175" s="223" t="s">
        <v>4578</v>
      </c>
      <c r="F175" s="224" t="s">
        <v>4579</v>
      </c>
      <c r="G175" s="225" t="s">
        <v>211</v>
      </c>
      <c r="H175" s="226">
        <v>280.75400000000002</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212</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212</v>
      </c>
      <c r="BM175" s="234" t="s">
        <v>4580</v>
      </c>
    </row>
    <row r="176" s="2" customFormat="1">
      <c r="A176" s="39"/>
      <c r="B176" s="40"/>
      <c r="C176" s="41"/>
      <c r="D176" s="236" t="s">
        <v>214</v>
      </c>
      <c r="E176" s="41"/>
      <c r="F176" s="237" t="s">
        <v>4581</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c r="A177" s="39"/>
      <c r="B177" s="40"/>
      <c r="C177" s="41"/>
      <c r="D177" s="241" t="s">
        <v>216</v>
      </c>
      <c r="E177" s="41"/>
      <c r="F177" s="242" t="s">
        <v>4582</v>
      </c>
      <c r="G177" s="41"/>
      <c r="H177" s="41"/>
      <c r="I177" s="238"/>
      <c r="J177" s="41"/>
      <c r="K177" s="41"/>
      <c r="L177" s="45"/>
      <c r="M177" s="239"/>
      <c r="N177" s="240"/>
      <c r="O177" s="92"/>
      <c r="P177" s="92"/>
      <c r="Q177" s="92"/>
      <c r="R177" s="92"/>
      <c r="S177" s="92"/>
      <c r="T177" s="93"/>
      <c r="U177" s="39"/>
      <c r="V177" s="39"/>
      <c r="W177" s="39"/>
      <c r="X177" s="39"/>
      <c r="Y177" s="39"/>
      <c r="Z177" s="39"/>
      <c r="AA177" s="39"/>
      <c r="AB177" s="39"/>
      <c r="AC177" s="39"/>
      <c r="AD177" s="39"/>
      <c r="AE177" s="39"/>
      <c r="AT177" s="18" t="s">
        <v>216</v>
      </c>
      <c r="AU177" s="18" t="s">
        <v>83</v>
      </c>
    </row>
    <row r="178" s="2" customFormat="1" ht="33" customHeight="1">
      <c r="A178" s="39"/>
      <c r="B178" s="40"/>
      <c r="C178" s="222" t="s">
        <v>173</v>
      </c>
      <c r="D178" s="222" t="s">
        <v>208</v>
      </c>
      <c r="E178" s="223" t="s">
        <v>4583</v>
      </c>
      <c r="F178" s="224" t="s">
        <v>4584</v>
      </c>
      <c r="G178" s="225" t="s">
        <v>237</v>
      </c>
      <c r="H178" s="226">
        <v>505.03300000000002</v>
      </c>
      <c r="I178" s="227"/>
      <c r="J178" s="228">
        <f>ROUND(I178*H178,2)</f>
        <v>0</v>
      </c>
      <c r="K178" s="229"/>
      <c r="L178" s="45"/>
      <c r="M178" s="230" t="s">
        <v>1</v>
      </c>
      <c r="N178" s="231" t="s">
        <v>41</v>
      </c>
      <c r="O178" s="92"/>
      <c r="P178" s="232">
        <f>O178*H178</f>
        <v>0</v>
      </c>
      <c r="Q178" s="232">
        <v>0</v>
      </c>
      <c r="R178" s="232">
        <f>Q178*H178</f>
        <v>0</v>
      </c>
      <c r="S178" s="232">
        <v>0</v>
      </c>
      <c r="T178" s="233">
        <f>S178*H178</f>
        <v>0</v>
      </c>
      <c r="U178" s="39"/>
      <c r="V178" s="39"/>
      <c r="W178" s="39"/>
      <c r="X178" s="39"/>
      <c r="Y178" s="39"/>
      <c r="Z178" s="39"/>
      <c r="AA178" s="39"/>
      <c r="AB178" s="39"/>
      <c r="AC178" s="39"/>
      <c r="AD178" s="39"/>
      <c r="AE178" s="39"/>
      <c r="AR178" s="234" t="s">
        <v>212</v>
      </c>
      <c r="AT178" s="234" t="s">
        <v>208</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212</v>
      </c>
      <c r="BM178" s="234" t="s">
        <v>4585</v>
      </c>
    </row>
    <row r="179" s="2" customFormat="1">
      <c r="A179" s="39"/>
      <c r="B179" s="40"/>
      <c r="C179" s="41"/>
      <c r="D179" s="236" t="s">
        <v>214</v>
      </c>
      <c r="E179" s="41"/>
      <c r="F179" s="237" t="s">
        <v>4586</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2" customFormat="1">
      <c r="A180" s="39"/>
      <c r="B180" s="40"/>
      <c r="C180" s="41"/>
      <c r="D180" s="241" t="s">
        <v>216</v>
      </c>
      <c r="E180" s="41"/>
      <c r="F180" s="242" t="s">
        <v>4587</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216</v>
      </c>
      <c r="AU180" s="18" t="s">
        <v>83</v>
      </c>
    </row>
    <row r="181" s="13" customFormat="1">
      <c r="A181" s="13"/>
      <c r="B181" s="253"/>
      <c r="C181" s="254"/>
      <c r="D181" s="236" t="s">
        <v>218</v>
      </c>
      <c r="E181" s="254"/>
      <c r="F181" s="256" t="s">
        <v>4588</v>
      </c>
      <c r="G181" s="254"/>
      <c r="H181" s="257">
        <v>505.03300000000002</v>
      </c>
      <c r="I181" s="258"/>
      <c r="J181" s="254"/>
      <c r="K181" s="254"/>
      <c r="L181" s="259"/>
      <c r="M181" s="260"/>
      <c r="N181" s="261"/>
      <c r="O181" s="261"/>
      <c r="P181" s="261"/>
      <c r="Q181" s="261"/>
      <c r="R181" s="261"/>
      <c r="S181" s="261"/>
      <c r="T181" s="262"/>
      <c r="U181" s="13"/>
      <c r="V181" s="13"/>
      <c r="W181" s="13"/>
      <c r="X181" s="13"/>
      <c r="Y181" s="13"/>
      <c r="Z181" s="13"/>
      <c r="AA181" s="13"/>
      <c r="AB181" s="13"/>
      <c r="AC181" s="13"/>
      <c r="AD181" s="13"/>
      <c r="AE181" s="13"/>
      <c r="AT181" s="263" t="s">
        <v>218</v>
      </c>
      <c r="AU181" s="263" t="s">
        <v>83</v>
      </c>
      <c r="AV181" s="13" t="s">
        <v>85</v>
      </c>
      <c r="AW181" s="13" t="s">
        <v>4</v>
      </c>
      <c r="AX181" s="13" t="s">
        <v>83</v>
      </c>
      <c r="AY181" s="263" t="s">
        <v>207</v>
      </c>
    </row>
    <row r="182" s="2" customFormat="1" ht="16.5" customHeight="1">
      <c r="A182" s="39"/>
      <c r="B182" s="40"/>
      <c r="C182" s="222" t="s">
        <v>176</v>
      </c>
      <c r="D182" s="222" t="s">
        <v>208</v>
      </c>
      <c r="E182" s="223" t="s">
        <v>4589</v>
      </c>
      <c r="F182" s="224" t="s">
        <v>4590</v>
      </c>
      <c r="G182" s="225" t="s">
        <v>211</v>
      </c>
      <c r="H182" s="226">
        <v>280.57400000000001</v>
      </c>
      <c r="I182" s="227"/>
      <c r="J182" s="228">
        <f>ROUND(I182*H182,2)</f>
        <v>0</v>
      </c>
      <c r="K182" s="229"/>
      <c r="L182" s="45"/>
      <c r="M182" s="230" t="s">
        <v>1</v>
      </c>
      <c r="N182" s="231" t="s">
        <v>41</v>
      </c>
      <c r="O182" s="92"/>
      <c r="P182" s="232">
        <f>O182*H182</f>
        <v>0</v>
      </c>
      <c r="Q182" s="232">
        <v>0</v>
      </c>
      <c r="R182" s="232">
        <f>Q182*H182</f>
        <v>0</v>
      </c>
      <c r="S182" s="232">
        <v>0</v>
      </c>
      <c r="T182" s="233">
        <f>S182*H182</f>
        <v>0</v>
      </c>
      <c r="U182" s="39"/>
      <c r="V182" s="39"/>
      <c r="W182" s="39"/>
      <c r="X182" s="39"/>
      <c r="Y182" s="39"/>
      <c r="Z182" s="39"/>
      <c r="AA182" s="39"/>
      <c r="AB182" s="39"/>
      <c r="AC182" s="39"/>
      <c r="AD182" s="39"/>
      <c r="AE182" s="39"/>
      <c r="AR182" s="234" t="s">
        <v>212</v>
      </c>
      <c r="AT182" s="234" t="s">
        <v>208</v>
      </c>
      <c r="AU182" s="234" t="s">
        <v>83</v>
      </c>
      <c r="AY182" s="18" t="s">
        <v>207</v>
      </c>
      <c r="BE182" s="235">
        <f>IF(N182="základní",J182,0)</f>
        <v>0</v>
      </c>
      <c r="BF182" s="235">
        <f>IF(N182="snížená",J182,0)</f>
        <v>0</v>
      </c>
      <c r="BG182" s="235">
        <f>IF(N182="zákl. přenesená",J182,0)</f>
        <v>0</v>
      </c>
      <c r="BH182" s="235">
        <f>IF(N182="sníž. přenesená",J182,0)</f>
        <v>0</v>
      </c>
      <c r="BI182" s="235">
        <f>IF(N182="nulová",J182,0)</f>
        <v>0</v>
      </c>
      <c r="BJ182" s="18" t="s">
        <v>83</v>
      </c>
      <c r="BK182" s="235">
        <f>ROUND(I182*H182,2)</f>
        <v>0</v>
      </c>
      <c r="BL182" s="18" t="s">
        <v>212</v>
      </c>
      <c r="BM182" s="234" t="s">
        <v>4591</v>
      </c>
    </row>
    <row r="183" s="2" customFormat="1">
      <c r="A183" s="39"/>
      <c r="B183" s="40"/>
      <c r="C183" s="41"/>
      <c r="D183" s="236" t="s">
        <v>214</v>
      </c>
      <c r="E183" s="41"/>
      <c r="F183" s="237" t="s">
        <v>4592</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214</v>
      </c>
      <c r="AU183" s="18" t="s">
        <v>83</v>
      </c>
    </row>
    <row r="184" s="2" customFormat="1">
      <c r="A184" s="39"/>
      <c r="B184" s="40"/>
      <c r="C184" s="41"/>
      <c r="D184" s="241" t="s">
        <v>216</v>
      </c>
      <c r="E184" s="41"/>
      <c r="F184" s="242" t="s">
        <v>4593</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216</v>
      </c>
      <c r="AU184" s="18" t="s">
        <v>83</v>
      </c>
    </row>
    <row r="185" s="11" customFormat="1" ht="25.92" customHeight="1">
      <c r="A185" s="11"/>
      <c r="B185" s="208"/>
      <c r="C185" s="209"/>
      <c r="D185" s="210" t="s">
        <v>75</v>
      </c>
      <c r="E185" s="211" t="s">
        <v>85</v>
      </c>
      <c r="F185" s="211" t="s">
        <v>206</v>
      </c>
      <c r="G185" s="209"/>
      <c r="H185" s="209"/>
      <c r="I185" s="212"/>
      <c r="J185" s="213">
        <f>BK185</f>
        <v>0</v>
      </c>
      <c r="K185" s="209"/>
      <c r="L185" s="214"/>
      <c r="M185" s="215"/>
      <c r="N185" s="216"/>
      <c r="O185" s="216"/>
      <c r="P185" s="217">
        <f>SUM(P186:P231)</f>
        <v>0</v>
      </c>
      <c r="Q185" s="216"/>
      <c r="R185" s="217">
        <f>SUM(R186:R231)</f>
        <v>140.06921559999998</v>
      </c>
      <c r="S185" s="216"/>
      <c r="T185" s="218">
        <f>SUM(T186:T231)</f>
        <v>0</v>
      </c>
      <c r="U185" s="11"/>
      <c r="V185" s="11"/>
      <c r="W185" s="11"/>
      <c r="X185" s="11"/>
      <c r="Y185" s="11"/>
      <c r="Z185" s="11"/>
      <c r="AA185" s="11"/>
      <c r="AB185" s="11"/>
      <c r="AC185" s="11"/>
      <c r="AD185" s="11"/>
      <c r="AE185" s="11"/>
      <c r="AR185" s="219" t="s">
        <v>83</v>
      </c>
      <c r="AT185" s="220" t="s">
        <v>75</v>
      </c>
      <c r="AU185" s="220" t="s">
        <v>76</v>
      </c>
      <c r="AY185" s="219" t="s">
        <v>207</v>
      </c>
      <c r="BK185" s="221">
        <f>SUM(BK186:BK231)</f>
        <v>0</v>
      </c>
    </row>
    <row r="186" s="2" customFormat="1" ht="24.15" customHeight="1">
      <c r="A186" s="39"/>
      <c r="B186" s="40"/>
      <c r="C186" s="222" t="s">
        <v>8</v>
      </c>
      <c r="D186" s="222" t="s">
        <v>208</v>
      </c>
      <c r="E186" s="223" t="s">
        <v>4594</v>
      </c>
      <c r="F186" s="224" t="s">
        <v>4595</v>
      </c>
      <c r="G186" s="225" t="s">
        <v>211</v>
      </c>
      <c r="H186" s="226">
        <v>52.835999999999999</v>
      </c>
      <c r="I186" s="227"/>
      <c r="J186" s="228">
        <f>ROUND(I186*H186,2)</f>
        <v>0</v>
      </c>
      <c r="K186" s="229"/>
      <c r="L186" s="45"/>
      <c r="M186" s="230" t="s">
        <v>1</v>
      </c>
      <c r="N186" s="231" t="s">
        <v>41</v>
      </c>
      <c r="O186" s="92"/>
      <c r="P186" s="232">
        <f>O186*H186</f>
        <v>0</v>
      </c>
      <c r="Q186" s="232">
        <v>2.5018699999999998</v>
      </c>
      <c r="R186" s="232">
        <f>Q186*H186</f>
        <v>132.18880331999998</v>
      </c>
      <c r="S186" s="232">
        <v>0</v>
      </c>
      <c r="T186" s="233">
        <f>S186*H186</f>
        <v>0</v>
      </c>
      <c r="U186" s="39"/>
      <c r="V186" s="39"/>
      <c r="W186" s="39"/>
      <c r="X186" s="39"/>
      <c r="Y186" s="39"/>
      <c r="Z186" s="39"/>
      <c r="AA186" s="39"/>
      <c r="AB186" s="39"/>
      <c r="AC186" s="39"/>
      <c r="AD186" s="39"/>
      <c r="AE186" s="39"/>
      <c r="AR186" s="234" t="s">
        <v>212</v>
      </c>
      <c r="AT186" s="234" t="s">
        <v>208</v>
      </c>
      <c r="AU186" s="234" t="s">
        <v>83</v>
      </c>
      <c r="AY186" s="18" t="s">
        <v>207</v>
      </c>
      <c r="BE186" s="235">
        <f>IF(N186="základní",J186,0)</f>
        <v>0</v>
      </c>
      <c r="BF186" s="235">
        <f>IF(N186="snížená",J186,0)</f>
        <v>0</v>
      </c>
      <c r="BG186" s="235">
        <f>IF(N186="zákl. přenesená",J186,0)</f>
        <v>0</v>
      </c>
      <c r="BH186" s="235">
        <f>IF(N186="sníž. přenesená",J186,0)</f>
        <v>0</v>
      </c>
      <c r="BI186" s="235">
        <f>IF(N186="nulová",J186,0)</f>
        <v>0</v>
      </c>
      <c r="BJ186" s="18" t="s">
        <v>83</v>
      </c>
      <c r="BK186" s="235">
        <f>ROUND(I186*H186,2)</f>
        <v>0</v>
      </c>
      <c r="BL186" s="18" t="s">
        <v>212</v>
      </c>
      <c r="BM186" s="234" t="s">
        <v>4596</v>
      </c>
    </row>
    <row r="187" s="2" customFormat="1">
      <c r="A187" s="39"/>
      <c r="B187" s="40"/>
      <c r="C187" s="41"/>
      <c r="D187" s="236" t="s">
        <v>214</v>
      </c>
      <c r="E187" s="41"/>
      <c r="F187" s="237" t="s">
        <v>4597</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214</v>
      </c>
      <c r="AU187" s="18" t="s">
        <v>83</v>
      </c>
    </row>
    <row r="188" s="2" customFormat="1">
      <c r="A188" s="39"/>
      <c r="B188" s="40"/>
      <c r="C188" s="41"/>
      <c r="D188" s="241" t="s">
        <v>216</v>
      </c>
      <c r="E188" s="41"/>
      <c r="F188" s="242" t="s">
        <v>4598</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216</v>
      </c>
      <c r="AU188" s="18" t="s">
        <v>83</v>
      </c>
    </row>
    <row r="189" s="12" customFormat="1">
      <c r="A189" s="12"/>
      <c r="B189" s="243"/>
      <c r="C189" s="244"/>
      <c r="D189" s="236" t="s">
        <v>218</v>
      </c>
      <c r="E189" s="245" t="s">
        <v>1</v>
      </c>
      <c r="F189" s="246" t="s">
        <v>4541</v>
      </c>
      <c r="G189" s="244"/>
      <c r="H189" s="245" t="s">
        <v>1</v>
      </c>
      <c r="I189" s="247"/>
      <c r="J189" s="244"/>
      <c r="K189" s="244"/>
      <c r="L189" s="248"/>
      <c r="M189" s="249"/>
      <c r="N189" s="250"/>
      <c r="O189" s="250"/>
      <c r="P189" s="250"/>
      <c r="Q189" s="250"/>
      <c r="R189" s="250"/>
      <c r="S189" s="250"/>
      <c r="T189" s="251"/>
      <c r="U189" s="12"/>
      <c r="V189" s="12"/>
      <c r="W189" s="12"/>
      <c r="X189" s="12"/>
      <c r="Y189" s="12"/>
      <c r="Z189" s="12"/>
      <c r="AA189" s="12"/>
      <c r="AB189" s="12"/>
      <c r="AC189" s="12"/>
      <c r="AD189" s="12"/>
      <c r="AE189" s="12"/>
      <c r="AT189" s="252" t="s">
        <v>218</v>
      </c>
      <c r="AU189" s="252" t="s">
        <v>83</v>
      </c>
      <c r="AV189" s="12" t="s">
        <v>83</v>
      </c>
      <c r="AW189" s="12" t="s">
        <v>32</v>
      </c>
      <c r="AX189" s="12" t="s">
        <v>76</v>
      </c>
      <c r="AY189" s="252" t="s">
        <v>207</v>
      </c>
    </row>
    <row r="190" s="13" customFormat="1">
      <c r="A190" s="13"/>
      <c r="B190" s="253"/>
      <c r="C190" s="254"/>
      <c r="D190" s="236" t="s">
        <v>218</v>
      </c>
      <c r="E190" s="255" t="s">
        <v>1</v>
      </c>
      <c r="F190" s="256" t="s">
        <v>4542</v>
      </c>
      <c r="G190" s="254"/>
      <c r="H190" s="257">
        <v>12.299</v>
      </c>
      <c r="I190" s="258"/>
      <c r="J190" s="254"/>
      <c r="K190" s="254"/>
      <c r="L190" s="259"/>
      <c r="M190" s="260"/>
      <c r="N190" s="261"/>
      <c r="O190" s="261"/>
      <c r="P190" s="261"/>
      <c r="Q190" s="261"/>
      <c r="R190" s="261"/>
      <c r="S190" s="261"/>
      <c r="T190" s="262"/>
      <c r="U190" s="13"/>
      <c r="V190" s="13"/>
      <c r="W190" s="13"/>
      <c r="X190" s="13"/>
      <c r="Y190" s="13"/>
      <c r="Z190" s="13"/>
      <c r="AA190" s="13"/>
      <c r="AB190" s="13"/>
      <c r="AC190" s="13"/>
      <c r="AD190" s="13"/>
      <c r="AE190" s="13"/>
      <c r="AT190" s="263" t="s">
        <v>218</v>
      </c>
      <c r="AU190" s="263" t="s">
        <v>83</v>
      </c>
      <c r="AV190" s="13" t="s">
        <v>85</v>
      </c>
      <c r="AW190" s="13" t="s">
        <v>32</v>
      </c>
      <c r="AX190" s="13" t="s">
        <v>76</v>
      </c>
      <c r="AY190" s="263" t="s">
        <v>207</v>
      </c>
    </row>
    <row r="191" s="12" customFormat="1">
      <c r="A191" s="12"/>
      <c r="B191" s="243"/>
      <c r="C191" s="244"/>
      <c r="D191" s="236" t="s">
        <v>218</v>
      </c>
      <c r="E191" s="245" t="s">
        <v>1</v>
      </c>
      <c r="F191" s="246" t="s">
        <v>4553</v>
      </c>
      <c r="G191" s="244"/>
      <c r="H191" s="245" t="s">
        <v>1</v>
      </c>
      <c r="I191" s="247"/>
      <c r="J191" s="244"/>
      <c r="K191" s="244"/>
      <c r="L191" s="248"/>
      <c r="M191" s="249"/>
      <c r="N191" s="250"/>
      <c r="O191" s="250"/>
      <c r="P191" s="250"/>
      <c r="Q191" s="250"/>
      <c r="R191" s="250"/>
      <c r="S191" s="250"/>
      <c r="T191" s="251"/>
      <c r="U191" s="12"/>
      <c r="V191" s="12"/>
      <c r="W191" s="12"/>
      <c r="X191" s="12"/>
      <c r="Y191" s="12"/>
      <c r="Z191" s="12"/>
      <c r="AA191" s="12"/>
      <c r="AB191" s="12"/>
      <c r="AC191" s="12"/>
      <c r="AD191" s="12"/>
      <c r="AE191" s="12"/>
      <c r="AT191" s="252" t="s">
        <v>218</v>
      </c>
      <c r="AU191" s="252" t="s">
        <v>83</v>
      </c>
      <c r="AV191" s="12" t="s">
        <v>83</v>
      </c>
      <c r="AW191" s="12" t="s">
        <v>32</v>
      </c>
      <c r="AX191" s="12" t="s">
        <v>76</v>
      </c>
      <c r="AY191" s="252" t="s">
        <v>207</v>
      </c>
    </row>
    <row r="192" s="13" customFormat="1">
      <c r="A192" s="13"/>
      <c r="B192" s="253"/>
      <c r="C192" s="254"/>
      <c r="D192" s="236" t="s">
        <v>218</v>
      </c>
      <c r="E192" s="255" t="s">
        <v>1</v>
      </c>
      <c r="F192" s="256" t="s">
        <v>4554</v>
      </c>
      <c r="G192" s="254"/>
      <c r="H192" s="257">
        <v>28.024000000000001</v>
      </c>
      <c r="I192" s="258"/>
      <c r="J192" s="254"/>
      <c r="K192" s="254"/>
      <c r="L192" s="259"/>
      <c r="M192" s="260"/>
      <c r="N192" s="261"/>
      <c r="O192" s="261"/>
      <c r="P192" s="261"/>
      <c r="Q192" s="261"/>
      <c r="R192" s="261"/>
      <c r="S192" s="261"/>
      <c r="T192" s="262"/>
      <c r="U192" s="13"/>
      <c r="V192" s="13"/>
      <c r="W192" s="13"/>
      <c r="X192" s="13"/>
      <c r="Y192" s="13"/>
      <c r="Z192" s="13"/>
      <c r="AA192" s="13"/>
      <c r="AB192" s="13"/>
      <c r="AC192" s="13"/>
      <c r="AD192" s="13"/>
      <c r="AE192" s="13"/>
      <c r="AT192" s="263" t="s">
        <v>218</v>
      </c>
      <c r="AU192" s="263" t="s">
        <v>83</v>
      </c>
      <c r="AV192" s="13" t="s">
        <v>85</v>
      </c>
      <c r="AW192" s="13" t="s">
        <v>32</v>
      </c>
      <c r="AX192" s="13" t="s">
        <v>76</v>
      </c>
      <c r="AY192" s="263" t="s">
        <v>207</v>
      </c>
    </row>
    <row r="193" s="12" customFormat="1">
      <c r="A193" s="12"/>
      <c r="B193" s="243"/>
      <c r="C193" s="244"/>
      <c r="D193" s="236" t="s">
        <v>218</v>
      </c>
      <c r="E193" s="245" t="s">
        <v>1</v>
      </c>
      <c r="F193" s="246" t="s">
        <v>4543</v>
      </c>
      <c r="G193" s="244"/>
      <c r="H193" s="245" t="s">
        <v>1</v>
      </c>
      <c r="I193" s="247"/>
      <c r="J193" s="244"/>
      <c r="K193" s="244"/>
      <c r="L193" s="248"/>
      <c r="M193" s="249"/>
      <c r="N193" s="250"/>
      <c r="O193" s="250"/>
      <c r="P193" s="250"/>
      <c r="Q193" s="250"/>
      <c r="R193" s="250"/>
      <c r="S193" s="250"/>
      <c r="T193" s="251"/>
      <c r="U193" s="12"/>
      <c r="V193" s="12"/>
      <c r="W193" s="12"/>
      <c r="X193" s="12"/>
      <c r="Y193" s="12"/>
      <c r="Z193" s="12"/>
      <c r="AA193" s="12"/>
      <c r="AB193" s="12"/>
      <c r="AC193" s="12"/>
      <c r="AD193" s="12"/>
      <c r="AE193" s="12"/>
      <c r="AT193" s="252" t="s">
        <v>218</v>
      </c>
      <c r="AU193" s="252" t="s">
        <v>83</v>
      </c>
      <c r="AV193" s="12" t="s">
        <v>83</v>
      </c>
      <c r="AW193" s="12" t="s">
        <v>32</v>
      </c>
      <c r="AX193" s="12" t="s">
        <v>76</v>
      </c>
      <c r="AY193" s="252" t="s">
        <v>207</v>
      </c>
    </row>
    <row r="194" s="13" customFormat="1">
      <c r="A194" s="13"/>
      <c r="B194" s="253"/>
      <c r="C194" s="254"/>
      <c r="D194" s="236" t="s">
        <v>218</v>
      </c>
      <c r="E194" s="255" t="s">
        <v>1</v>
      </c>
      <c r="F194" s="256" t="s">
        <v>4544</v>
      </c>
      <c r="G194" s="254"/>
      <c r="H194" s="257">
        <v>7.1500000000000004</v>
      </c>
      <c r="I194" s="258"/>
      <c r="J194" s="254"/>
      <c r="K194" s="254"/>
      <c r="L194" s="259"/>
      <c r="M194" s="260"/>
      <c r="N194" s="261"/>
      <c r="O194" s="261"/>
      <c r="P194" s="261"/>
      <c r="Q194" s="261"/>
      <c r="R194" s="261"/>
      <c r="S194" s="261"/>
      <c r="T194" s="262"/>
      <c r="U194" s="13"/>
      <c r="V194" s="13"/>
      <c r="W194" s="13"/>
      <c r="X194" s="13"/>
      <c r="Y194" s="13"/>
      <c r="Z194" s="13"/>
      <c r="AA194" s="13"/>
      <c r="AB194" s="13"/>
      <c r="AC194" s="13"/>
      <c r="AD194" s="13"/>
      <c r="AE194" s="13"/>
      <c r="AT194" s="263" t="s">
        <v>218</v>
      </c>
      <c r="AU194" s="263" t="s">
        <v>83</v>
      </c>
      <c r="AV194" s="13" t="s">
        <v>85</v>
      </c>
      <c r="AW194" s="13" t="s">
        <v>32</v>
      </c>
      <c r="AX194" s="13" t="s">
        <v>76</v>
      </c>
      <c r="AY194" s="263" t="s">
        <v>207</v>
      </c>
    </row>
    <row r="195" s="13" customFormat="1">
      <c r="A195" s="13"/>
      <c r="B195" s="253"/>
      <c r="C195" s="254"/>
      <c r="D195" s="236" t="s">
        <v>218</v>
      </c>
      <c r="E195" s="255" t="s">
        <v>1</v>
      </c>
      <c r="F195" s="256" t="s">
        <v>4545</v>
      </c>
      <c r="G195" s="254"/>
      <c r="H195" s="257">
        <v>2.4750000000000001</v>
      </c>
      <c r="I195" s="258"/>
      <c r="J195" s="254"/>
      <c r="K195" s="254"/>
      <c r="L195" s="259"/>
      <c r="M195" s="260"/>
      <c r="N195" s="261"/>
      <c r="O195" s="261"/>
      <c r="P195" s="261"/>
      <c r="Q195" s="261"/>
      <c r="R195" s="261"/>
      <c r="S195" s="261"/>
      <c r="T195" s="262"/>
      <c r="U195" s="13"/>
      <c r="V195" s="13"/>
      <c r="W195" s="13"/>
      <c r="X195" s="13"/>
      <c r="Y195" s="13"/>
      <c r="Z195" s="13"/>
      <c r="AA195" s="13"/>
      <c r="AB195" s="13"/>
      <c r="AC195" s="13"/>
      <c r="AD195" s="13"/>
      <c r="AE195" s="13"/>
      <c r="AT195" s="263" t="s">
        <v>218</v>
      </c>
      <c r="AU195" s="263" t="s">
        <v>83</v>
      </c>
      <c r="AV195" s="13" t="s">
        <v>85</v>
      </c>
      <c r="AW195" s="13" t="s">
        <v>32</v>
      </c>
      <c r="AX195" s="13" t="s">
        <v>76</v>
      </c>
      <c r="AY195" s="263" t="s">
        <v>207</v>
      </c>
    </row>
    <row r="196" s="12" customFormat="1">
      <c r="A196" s="12"/>
      <c r="B196" s="243"/>
      <c r="C196" s="244"/>
      <c r="D196" s="236" t="s">
        <v>218</v>
      </c>
      <c r="E196" s="245" t="s">
        <v>1</v>
      </c>
      <c r="F196" s="246" t="s">
        <v>4546</v>
      </c>
      <c r="G196" s="244"/>
      <c r="H196" s="245" t="s">
        <v>1</v>
      </c>
      <c r="I196" s="247"/>
      <c r="J196" s="244"/>
      <c r="K196" s="244"/>
      <c r="L196" s="248"/>
      <c r="M196" s="249"/>
      <c r="N196" s="250"/>
      <c r="O196" s="250"/>
      <c r="P196" s="250"/>
      <c r="Q196" s="250"/>
      <c r="R196" s="250"/>
      <c r="S196" s="250"/>
      <c r="T196" s="251"/>
      <c r="U196" s="12"/>
      <c r="V196" s="12"/>
      <c r="W196" s="12"/>
      <c r="X196" s="12"/>
      <c r="Y196" s="12"/>
      <c r="Z196" s="12"/>
      <c r="AA196" s="12"/>
      <c r="AB196" s="12"/>
      <c r="AC196" s="12"/>
      <c r="AD196" s="12"/>
      <c r="AE196" s="12"/>
      <c r="AT196" s="252" t="s">
        <v>218</v>
      </c>
      <c r="AU196" s="252" t="s">
        <v>83</v>
      </c>
      <c r="AV196" s="12" t="s">
        <v>83</v>
      </c>
      <c r="AW196" s="12" t="s">
        <v>32</v>
      </c>
      <c r="AX196" s="12" t="s">
        <v>76</v>
      </c>
      <c r="AY196" s="252" t="s">
        <v>207</v>
      </c>
    </row>
    <row r="197" s="13" customFormat="1">
      <c r="A197" s="13"/>
      <c r="B197" s="253"/>
      <c r="C197" s="254"/>
      <c r="D197" s="236" t="s">
        <v>218</v>
      </c>
      <c r="E197" s="255" t="s">
        <v>1</v>
      </c>
      <c r="F197" s="256" t="s">
        <v>4547</v>
      </c>
      <c r="G197" s="254"/>
      <c r="H197" s="257">
        <v>2.8879999999999999</v>
      </c>
      <c r="I197" s="258"/>
      <c r="J197" s="254"/>
      <c r="K197" s="254"/>
      <c r="L197" s="259"/>
      <c r="M197" s="260"/>
      <c r="N197" s="261"/>
      <c r="O197" s="261"/>
      <c r="P197" s="261"/>
      <c r="Q197" s="261"/>
      <c r="R197" s="261"/>
      <c r="S197" s="261"/>
      <c r="T197" s="262"/>
      <c r="U197" s="13"/>
      <c r="V197" s="13"/>
      <c r="W197" s="13"/>
      <c r="X197" s="13"/>
      <c r="Y197" s="13"/>
      <c r="Z197" s="13"/>
      <c r="AA197" s="13"/>
      <c r="AB197" s="13"/>
      <c r="AC197" s="13"/>
      <c r="AD197" s="13"/>
      <c r="AE197" s="13"/>
      <c r="AT197" s="263" t="s">
        <v>218</v>
      </c>
      <c r="AU197" s="263" t="s">
        <v>83</v>
      </c>
      <c r="AV197" s="13" t="s">
        <v>85</v>
      </c>
      <c r="AW197" s="13" t="s">
        <v>32</v>
      </c>
      <c r="AX197" s="13" t="s">
        <v>76</v>
      </c>
      <c r="AY197" s="263" t="s">
        <v>207</v>
      </c>
    </row>
    <row r="198" s="14" customFormat="1">
      <c r="A198" s="14"/>
      <c r="B198" s="264"/>
      <c r="C198" s="265"/>
      <c r="D198" s="236" t="s">
        <v>218</v>
      </c>
      <c r="E198" s="266" t="s">
        <v>1</v>
      </c>
      <c r="F198" s="267" t="s">
        <v>222</v>
      </c>
      <c r="G198" s="265"/>
      <c r="H198" s="268">
        <v>52.835999999999999</v>
      </c>
      <c r="I198" s="269"/>
      <c r="J198" s="265"/>
      <c r="K198" s="265"/>
      <c r="L198" s="270"/>
      <c r="M198" s="271"/>
      <c r="N198" s="272"/>
      <c r="O198" s="272"/>
      <c r="P198" s="272"/>
      <c r="Q198" s="272"/>
      <c r="R198" s="272"/>
      <c r="S198" s="272"/>
      <c r="T198" s="273"/>
      <c r="U198" s="14"/>
      <c r="V198" s="14"/>
      <c r="W198" s="14"/>
      <c r="X198" s="14"/>
      <c r="Y198" s="14"/>
      <c r="Z198" s="14"/>
      <c r="AA198" s="14"/>
      <c r="AB198" s="14"/>
      <c r="AC198" s="14"/>
      <c r="AD198" s="14"/>
      <c r="AE198" s="14"/>
      <c r="AT198" s="274" t="s">
        <v>218</v>
      </c>
      <c r="AU198" s="274" t="s">
        <v>83</v>
      </c>
      <c r="AV198" s="14" t="s">
        <v>212</v>
      </c>
      <c r="AW198" s="14" t="s">
        <v>32</v>
      </c>
      <c r="AX198" s="14" t="s">
        <v>83</v>
      </c>
      <c r="AY198" s="274" t="s">
        <v>207</v>
      </c>
    </row>
    <row r="199" s="2" customFormat="1" ht="16.5" customHeight="1">
      <c r="A199" s="39"/>
      <c r="B199" s="40"/>
      <c r="C199" s="222" t="s">
        <v>339</v>
      </c>
      <c r="D199" s="222" t="s">
        <v>208</v>
      </c>
      <c r="E199" s="223" t="s">
        <v>4599</v>
      </c>
      <c r="F199" s="224" t="s">
        <v>4600</v>
      </c>
      <c r="G199" s="225" t="s">
        <v>225</v>
      </c>
      <c r="H199" s="226">
        <v>260.36599999999999</v>
      </c>
      <c r="I199" s="227"/>
      <c r="J199" s="228">
        <f>ROUND(I199*H199,2)</f>
        <v>0</v>
      </c>
      <c r="K199" s="229"/>
      <c r="L199" s="45"/>
      <c r="M199" s="230" t="s">
        <v>1</v>
      </c>
      <c r="N199" s="231" t="s">
        <v>41</v>
      </c>
      <c r="O199" s="92"/>
      <c r="P199" s="232">
        <f>O199*H199</f>
        <v>0</v>
      </c>
      <c r="Q199" s="232">
        <v>0.0026900000000000001</v>
      </c>
      <c r="R199" s="232">
        <f>Q199*H199</f>
        <v>0.70038453999999994</v>
      </c>
      <c r="S199" s="232">
        <v>0</v>
      </c>
      <c r="T199" s="233">
        <f>S199*H199</f>
        <v>0</v>
      </c>
      <c r="U199" s="39"/>
      <c r="V199" s="39"/>
      <c r="W199" s="39"/>
      <c r="X199" s="39"/>
      <c r="Y199" s="39"/>
      <c r="Z199" s="39"/>
      <c r="AA199" s="39"/>
      <c r="AB199" s="39"/>
      <c r="AC199" s="39"/>
      <c r="AD199" s="39"/>
      <c r="AE199" s="39"/>
      <c r="AR199" s="234" t="s">
        <v>212</v>
      </c>
      <c r="AT199" s="234" t="s">
        <v>208</v>
      </c>
      <c r="AU199" s="234" t="s">
        <v>83</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212</v>
      </c>
      <c r="BM199" s="234" t="s">
        <v>4601</v>
      </c>
    </row>
    <row r="200" s="2" customFormat="1">
      <c r="A200" s="39"/>
      <c r="B200" s="40"/>
      <c r="C200" s="41"/>
      <c r="D200" s="236" t="s">
        <v>214</v>
      </c>
      <c r="E200" s="41"/>
      <c r="F200" s="237" t="s">
        <v>4602</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83</v>
      </c>
    </row>
    <row r="201" s="2" customFormat="1">
      <c r="A201" s="39"/>
      <c r="B201" s="40"/>
      <c r="C201" s="41"/>
      <c r="D201" s="241" t="s">
        <v>216</v>
      </c>
      <c r="E201" s="41"/>
      <c r="F201" s="242" t="s">
        <v>4603</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216</v>
      </c>
      <c r="AU201" s="18" t="s">
        <v>83</v>
      </c>
    </row>
    <row r="202" s="12" customFormat="1">
      <c r="A202" s="12"/>
      <c r="B202" s="243"/>
      <c r="C202" s="244"/>
      <c r="D202" s="236" t="s">
        <v>218</v>
      </c>
      <c r="E202" s="245" t="s">
        <v>1</v>
      </c>
      <c r="F202" s="246" t="s">
        <v>4541</v>
      </c>
      <c r="G202" s="244"/>
      <c r="H202" s="245" t="s">
        <v>1</v>
      </c>
      <c r="I202" s="247"/>
      <c r="J202" s="244"/>
      <c r="K202" s="244"/>
      <c r="L202" s="248"/>
      <c r="M202" s="249"/>
      <c r="N202" s="250"/>
      <c r="O202" s="250"/>
      <c r="P202" s="250"/>
      <c r="Q202" s="250"/>
      <c r="R202" s="250"/>
      <c r="S202" s="250"/>
      <c r="T202" s="251"/>
      <c r="U202" s="12"/>
      <c r="V202" s="12"/>
      <c r="W202" s="12"/>
      <c r="X202" s="12"/>
      <c r="Y202" s="12"/>
      <c r="Z202" s="12"/>
      <c r="AA202" s="12"/>
      <c r="AB202" s="12"/>
      <c r="AC202" s="12"/>
      <c r="AD202" s="12"/>
      <c r="AE202" s="12"/>
      <c r="AT202" s="252" t="s">
        <v>218</v>
      </c>
      <c r="AU202" s="252" t="s">
        <v>83</v>
      </c>
      <c r="AV202" s="12" t="s">
        <v>83</v>
      </c>
      <c r="AW202" s="12" t="s">
        <v>32</v>
      </c>
      <c r="AX202" s="12" t="s">
        <v>76</v>
      </c>
      <c r="AY202" s="252" t="s">
        <v>207</v>
      </c>
    </row>
    <row r="203" s="13" customFormat="1">
      <c r="A203" s="13"/>
      <c r="B203" s="253"/>
      <c r="C203" s="254"/>
      <c r="D203" s="236" t="s">
        <v>218</v>
      </c>
      <c r="E203" s="255" t="s">
        <v>1</v>
      </c>
      <c r="F203" s="256" t="s">
        <v>4604</v>
      </c>
      <c r="G203" s="254"/>
      <c r="H203" s="257">
        <v>35.140000000000001</v>
      </c>
      <c r="I203" s="258"/>
      <c r="J203" s="254"/>
      <c r="K203" s="254"/>
      <c r="L203" s="259"/>
      <c r="M203" s="260"/>
      <c r="N203" s="261"/>
      <c r="O203" s="261"/>
      <c r="P203" s="261"/>
      <c r="Q203" s="261"/>
      <c r="R203" s="261"/>
      <c r="S203" s="261"/>
      <c r="T203" s="262"/>
      <c r="U203" s="13"/>
      <c r="V203" s="13"/>
      <c r="W203" s="13"/>
      <c r="X203" s="13"/>
      <c r="Y203" s="13"/>
      <c r="Z203" s="13"/>
      <c r="AA203" s="13"/>
      <c r="AB203" s="13"/>
      <c r="AC203" s="13"/>
      <c r="AD203" s="13"/>
      <c r="AE203" s="13"/>
      <c r="AT203" s="263" t="s">
        <v>218</v>
      </c>
      <c r="AU203" s="263" t="s">
        <v>83</v>
      </c>
      <c r="AV203" s="13" t="s">
        <v>85</v>
      </c>
      <c r="AW203" s="13" t="s">
        <v>32</v>
      </c>
      <c r="AX203" s="13" t="s">
        <v>76</v>
      </c>
      <c r="AY203" s="263" t="s">
        <v>207</v>
      </c>
    </row>
    <row r="204" s="13" customFormat="1">
      <c r="A204" s="13"/>
      <c r="B204" s="253"/>
      <c r="C204" s="254"/>
      <c r="D204" s="236" t="s">
        <v>218</v>
      </c>
      <c r="E204" s="255" t="s">
        <v>1</v>
      </c>
      <c r="F204" s="256" t="s">
        <v>4605</v>
      </c>
      <c r="G204" s="254"/>
      <c r="H204" s="257">
        <v>0.97999999999999998</v>
      </c>
      <c r="I204" s="258"/>
      <c r="J204" s="254"/>
      <c r="K204" s="254"/>
      <c r="L204" s="259"/>
      <c r="M204" s="260"/>
      <c r="N204" s="261"/>
      <c r="O204" s="261"/>
      <c r="P204" s="261"/>
      <c r="Q204" s="261"/>
      <c r="R204" s="261"/>
      <c r="S204" s="261"/>
      <c r="T204" s="262"/>
      <c r="U204" s="13"/>
      <c r="V204" s="13"/>
      <c r="W204" s="13"/>
      <c r="X204" s="13"/>
      <c r="Y204" s="13"/>
      <c r="Z204" s="13"/>
      <c r="AA204" s="13"/>
      <c r="AB204" s="13"/>
      <c r="AC204" s="13"/>
      <c r="AD204" s="13"/>
      <c r="AE204" s="13"/>
      <c r="AT204" s="263" t="s">
        <v>218</v>
      </c>
      <c r="AU204" s="263" t="s">
        <v>83</v>
      </c>
      <c r="AV204" s="13" t="s">
        <v>85</v>
      </c>
      <c r="AW204" s="13" t="s">
        <v>32</v>
      </c>
      <c r="AX204" s="13" t="s">
        <v>76</v>
      </c>
      <c r="AY204" s="263" t="s">
        <v>207</v>
      </c>
    </row>
    <row r="205" s="12" customFormat="1">
      <c r="A205" s="12"/>
      <c r="B205" s="243"/>
      <c r="C205" s="244"/>
      <c r="D205" s="236" t="s">
        <v>218</v>
      </c>
      <c r="E205" s="245" t="s">
        <v>1</v>
      </c>
      <c r="F205" s="246" t="s">
        <v>4553</v>
      </c>
      <c r="G205" s="244"/>
      <c r="H205" s="245" t="s">
        <v>1</v>
      </c>
      <c r="I205" s="247"/>
      <c r="J205" s="244"/>
      <c r="K205" s="244"/>
      <c r="L205" s="248"/>
      <c r="M205" s="249"/>
      <c r="N205" s="250"/>
      <c r="O205" s="250"/>
      <c r="P205" s="250"/>
      <c r="Q205" s="250"/>
      <c r="R205" s="250"/>
      <c r="S205" s="250"/>
      <c r="T205" s="251"/>
      <c r="U205" s="12"/>
      <c r="V205" s="12"/>
      <c r="W205" s="12"/>
      <c r="X205" s="12"/>
      <c r="Y205" s="12"/>
      <c r="Z205" s="12"/>
      <c r="AA205" s="12"/>
      <c r="AB205" s="12"/>
      <c r="AC205" s="12"/>
      <c r="AD205" s="12"/>
      <c r="AE205" s="12"/>
      <c r="AT205" s="252" t="s">
        <v>218</v>
      </c>
      <c r="AU205" s="252" t="s">
        <v>83</v>
      </c>
      <c r="AV205" s="12" t="s">
        <v>83</v>
      </c>
      <c r="AW205" s="12" t="s">
        <v>32</v>
      </c>
      <c r="AX205" s="12" t="s">
        <v>76</v>
      </c>
      <c r="AY205" s="252" t="s">
        <v>207</v>
      </c>
    </row>
    <row r="206" s="13" customFormat="1">
      <c r="A206" s="13"/>
      <c r="B206" s="253"/>
      <c r="C206" s="254"/>
      <c r="D206" s="236" t="s">
        <v>218</v>
      </c>
      <c r="E206" s="255" t="s">
        <v>1</v>
      </c>
      <c r="F206" s="256" t="s">
        <v>4606</v>
      </c>
      <c r="G206" s="254"/>
      <c r="H206" s="257">
        <v>2.2330000000000001</v>
      </c>
      <c r="I206" s="258"/>
      <c r="J206" s="254"/>
      <c r="K206" s="254"/>
      <c r="L206" s="259"/>
      <c r="M206" s="260"/>
      <c r="N206" s="261"/>
      <c r="O206" s="261"/>
      <c r="P206" s="261"/>
      <c r="Q206" s="261"/>
      <c r="R206" s="261"/>
      <c r="S206" s="261"/>
      <c r="T206" s="262"/>
      <c r="U206" s="13"/>
      <c r="V206" s="13"/>
      <c r="W206" s="13"/>
      <c r="X206" s="13"/>
      <c r="Y206" s="13"/>
      <c r="Z206" s="13"/>
      <c r="AA206" s="13"/>
      <c r="AB206" s="13"/>
      <c r="AC206" s="13"/>
      <c r="AD206" s="13"/>
      <c r="AE206" s="13"/>
      <c r="AT206" s="263" t="s">
        <v>218</v>
      </c>
      <c r="AU206" s="263" t="s">
        <v>83</v>
      </c>
      <c r="AV206" s="13" t="s">
        <v>85</v>
      </c>
      <c r="AW206" s="13" t="s">
        <v>32</v>
      </c>
      <c r="AX206" s="13" t="s">
        <v>76</v>
      </c>
      <c r="AY206" s="263" t="s">
        <v>207</v>
      </c>
    </row>
    <row r="207" s="13" customFormat="1">
      <c r="A207" s="13"/>
      <c r="B207" s="253"/>
      <c r="C207" s="254"/>
      <c r="D207" s="236" t="s">
        <v>218</v>
      </c>
      <c r="E207" s="255" t="s">
        <v>1</v>
      </c>
      <c r="F207" s="256" t="s">
        <v>4607</v>
      </c>
      <c r="G207" s="254"/>
      <c r="H207" s="257">
        <v>160.13800000000001</v>
      </c>
      <c r="I207" s="258"/>
      <c r="J207" s="254"/>
      <c r="K207" s="254"/>
      <c r="L207" s="259"/>
      <c r="M207" s="260"/>
      <c r="N207" s="261"/>
      <c r="O207" s="261"/>
      <c r="P207" s="261"/>
      <c r="Q207" s="261"/>
      <c r="R207" s="261"/>
      <c r="S207" s="261"/>
      <c r="T207" s="262"/>
      <c r="U207" s="13"/>
      <c r="V207" s="13"/>
      <c r="W207" s="13"/>
      <c r="X207" s="13"/>
      <c r="Y207" s="13"/>
      <c r="Z207" s="13"/>
      <c r="AA207" s="13"/>
      <c r="AB207" s="13"/>
      <c r="AC207" s="13"/>
      <c r="AD207" s="13"/>
      <c r="AE207" s="13"/>
      <c r="AT207" s="263" t="s">
        <v>218</v>
      </c>
      <c r="AU207" s="263" t="s">
        <v>83</v>
      </c>
      <c r="AV207" s="13" t="s">
        <v>85</v>
      </c>
      <c r="AW207" s="13" t="s">
        <v>32</v>
      </c>
      <c r="AX207" s="13" t="s">
        <v>76</v>
      </c>
      <c r="AY207" s="263" t="s">
        <v>207</v>
      </c>
    </row>
    <row r="208" s="12" customFormat="1">
      <c r="A208" s="12"/>
      <c r="B208" s="243"/>
      <c r="C208" s="244"/>
      <c r="D208" s="236" t="s">
        <v>218</v>
      </c>
      <c r="E208" s="245" t="s">
        <v>1</v>
      </c>
      <c r="F208" s="246" t="s">
        <v>4543</v>
      </c>
      <c r="G208" s="244"/>
      <c r="H208" s="245" t="s">
        <v>1</v>
      </c>
      <c r="I208" s="247"/>
      <c r="J208" s="244"/>
      <c r="K208" s="244"/>
      <c r="L208" s="248"/>
      <c r="M208" s="249"/>
      <c r="N208" s="250"/>
      <c r="O208" s="250"/>
      <c r="P208" s="250"/>
      <c r="Q208" s="250"/>
      <c r="R208" s="250"/>
      <c r="S208" s="250"/>
      <c r="T208" s="251"/>
      <c r="U208" s="12"/>
      <c r="V208" s="12"/>
      <c r="W208" s="12"/>
      <c r="X208" s="12"/>
      <c r="Y208" s="12"/>
      <c r="Z208" s="12"/>
      <c r="AA208" s="12"/>
      <c r="AB208" s="12"/>
      <c r="AC208" s="12"/>
      <c r="AD208" s="12"/>
      <c r="AE208" s="12"/>
      <c r="AT208" s="252" t="s">
        <v>218</v>
      </c>
      <c r="AU208" s="252" t="s">
        <v>83</v>
      </c>
      <c r="AV208" s="12" t="s">
        <v>83</v>
      </c>
      <c r="AW208" s="12" t="s">
        <v>32</v>
      </c>
      <c r="AX208" s="12" t="s">
        <v>76</v>
      </c>
      <c r="AY208" s="252" t="s">
        <v>207</v>
      </c>
    </row>
    <row r="209" s="13" customFormat="1">
      <c r="A209" s="13"/>
      <c r="B209" s="253"/>
      <c r="C209" s="254"/>
      <c r="D209" s="236" t="s">
        <v>218</v>
      </c>
      <c r="E209" s="255" t="s">
        <v>1</v>
      </c>
      <c r="F209" s="256" t="s">
        <v>4608</v>
      </c>
      <c r="G209" s="254"/>
      <c r="H209" s="257">
        <v>52.25</v>
      </c>
      <c r="I209" s="258"/>
      <c r="J209" s="254"/>
      <c r="K209" s="254"/>
      <c r="L209" s="259"/>
      <c r="M209" s="260"/>
      <c r="N209" s="261"/>
      <c r="O209" s="261"/>
      <c r="P209" s="261"/>
      <c r="Q209" s="261"/>
      <c r="R209" s="261"/>
      <c r="S209" s="261"/>
      <c r="T209" s="262"/>
      <c r="U209" s="13"/>
      <c r="V209" s="13"/>
      <c r="W209" s="13"/>
      <c r="X209" s="13"/>
      <c r="Y209" s="13"/>
      <c r="Z209" s="13"/>
      <c r="AA209" s="13"/>
      <c r="AB209" s="13"/>
      <c r="AC209" s="13"/>
      <c r="AD209" s="13"/>
      <c r="AE209" s="13"/>
      <c r="AT209" s="263" t="s">
        <v>218</v>
      </c>
      <c r="AU209" s="263" t="s">
        <v>83</v>
      </c>
      <c r="AV209" s="13" t="s">
        <v>85</v>
      </c>
      <c r="AW209" s="13" t="s">
        <v>32</v>
      </c>
      <c r="AX209" s="13" t="s">
        <v>76</v>
      </c>
      <c r="AY209" s="263" t="s">
        <v>207</v>
      </c>
    </row>
    <row r="210" s="12" customFormat="1">
      <c r="A210" s="12"/>
      <c r="B210" s="243"/>
      <c r="C210" s="244"/>
      <c r="D210" s="236" t="s">
        <v>218</v>
      </c>
      <c r="E210" s="245" t="s">
        <v>1</v>
      </c>
      <c r="F210" s="246" t="s">
        <v>4546</v>
      </c>
      <c r="G210" s="244"/>
      <c r="H210" s="245" t="s">
        <v>1</v>
      </c>
      <c r="I210" s="247"/>
      <c r="J210" s="244"/>
      <c r="K210" s="244"/>
      <c r="L210" s="248"/>
      <c r="M210" s="249"/>
      <c r="N210" s="250"/>
      <c r="O210" s="250"/>
      <c r="P210" s="250"/>
      <c r="Q210" s="250"/>
      <c r="R210" s="250"/>
      <c r="S210" s="250"/>
      <c r="T210" s="251"/>
      <c r="U210" s="12"/>
      <c r="V210" s="12"/>
      <c r="W210" s="12"/>
      <c r="X210" s="12"/>
      <c r="Y210" s="12"/>
      <c r="Z210" s="12"/>
      <c r="AA210" s="12"/>
      <c r="AB210" s="12"/>
      <c r="AC210" s="12"/>
      <c r="AD210" s="12"/>
      <c r="AE210" s="12"/>
      <c r="AT210" s="252" t="s">
        <v>218</v>
      </c>
      <c r="AU210" s="252" t="s">
        <v>83</v>
      </c>
      <c r="AV210" s="12" t="s">
        <v>83</v>
      </c>
      <c r="AW210" s="12" t="s">
        <v>32</v>
      </c>
      <c r="AX210" s="12" t="s">
        <v>76</v>
      </c>
      <c r="AY210" s="252" t="s">
        <v>207</v>
      </c>
    </row>
    <row r="211" s="13" customFormat="1">
      <c r="A211" s="13"/>
      <c r="B211" s="253"/>
      <c r="C211" s="254"/>
      <c r="D211" s="236" t="s">
        <v>218</v>
      </c>
      <c r="E211" s="255" t="s">
        <v>1</v>
      </c>
      <c r="F211" s="256" t="s">
        <v>4609</v>
      </c>
      <c r="G211" s="254"/>
      <c r="H211" s="257">
        <v>9.625</v>
      </c>
      <c r="I211" s="258"/>
      <c r="J211" s="254"/>
      <c r="K211" s="254"/>
      <c r="L211" s="259"/>
      <c r="M211" s="260"/>
      <c r="N211" s="261"/>
      <c r="O211" s="261"/>
      <c r="P211" s="261"/>
      <c r="Q211" s="261"/>
      <c r="R211" s="261"/>
      <c r="S211" s="261"/>
      <c r="T211" s="262"/>
      <c r="U211" s="13"/>
      <c r="V211" s="13"/>
      <c r="W211" s="13"/>
      <c r="X211" s="13"/>
      <c r="Y211" s="13"/>
      <c r="Z211" s="13"/>
      <c r="AA211" s="13"/>
      <c r="AB211" s="13"/>
      <c r="AC211" s="13"/>
      <c r="AD211" s="13"/>
      <c r="AE211" s="13"/>
      <c r="AT211" s="263" t="s">
        <v>218</v>
      </c>
      <c r="AU211" s="263" t="s">
        <v>83</v>
      </c>
      <c r="AV211" s="13" t="s">
        <v>85</v>
      </c>
      <c r="AW211" s="13" t="s">
        <v>32</v>
      </c>
      <c r="AX211" s="13" t="s">
        <v>76</v>
      </c>
      <c r="AY211" s="263" t="s">
        <v>207</v>
      </c>
    </row>
    <row r="212" s="14" customFormat="1">
      <c r="A212" s="14"/>
      <c r="B212" s="264"/>
      <c r="C212" s="265"/>
      <c r="D212" s="236" t="s">
        <v>218</v>
      </c>
      <c r="E212" s="266" t="s">
        <v>1</v>
      </c>
      <c r="F212" s="267" t="s">
        <v>222</v>
      </c>
      <c r="G212" s="265"/>
      <c r="H212" s="268">
        <v>260.36599999999999</v>
      </c>
      <c r="I212" s="269"/>
      <c r="J212" s="265"/>
      <c r="K212" s="265"/>
      <c r="L212" s="270"/>
      <c r="M212" s="271"/>
      <c r="N212" s="272"/>
      <c r="O212" s="272"/>
      <c r="P212" s="272"/>
      <c r="Q212" s="272"/>
      <c r="R212" s="272"/>
      <c r="S212" s="272"/>
      <c r="T212" s="273"/>
      <c r="U212" s="14"/>
      <c r="V212" s="14"/>
      <c r="W212" s="14"/>
      <c r="X212" s="14"/>
      <c r="Y212" s="14"/>
      <c r="Z212" s="14"/>
      <c r="AA212" s="14"/>
      <c r="AB212" s="14"/>
      <c r="AC212" s="14"/>
      <c r="AD212" s="14"/>
      <c r="AE212" s="14"/>
      <c r="AT212" s="274" t="s">
        <v>218</v>
      </c>
      <c r="AU212" s="274" t="s">
        <v>83</v>
      </c>
      <c r="AV212" s="14" t="s">
        <v>212</v>
      </c>
      <c r="AW212" s="14" t="s">
        <v>32</v>
      </c>
      <c r="AX212" s="14" t="s">
        <v>83</v>
      </c>
      <c r="AY212" s="274" t="s">
        <v>207</v>
      </c>
    </row>
    <row r="213" s="2" customFormat="1" ht="16.5" customHeight="1">
      <c r="A213" s="39"/>
      <c r="B213" s="40"/>
      <c r="C213" s="222" t="s">
        <v>345</v>
      </c>
      <c r="D213" s="222" t="s">
        <v>208</v>
      </c>
      <c r="E213" s="223" t="s">
        <v>4610</v>
      </c>
      <c r="F213" s="224" t="s">
        <v>4611</v>
      </c>
      <c r="G213" s="225" t="s">
        <v>225</v>
      </c>
      <c r="H213" s="226">
        <v>260.36599999999999</v>
      </c>
      <c r="I213" s="227"/>
      <c r="J213" s="228">
        <f>ROUND(I213*H213,2)</f>
        <v>0</v>
      </c>
      <c r="K213" s="229"/>
      <c r="L213" s="45"/>
      <c r="M213" s="230" t="s">
        <v>1</v>
      </c>
      <c r="N213" s="231" t="s">
        <v>41</v>
      </c>
      <c r="O213" s="92"/>
      <c r="P213" s="232">
        <f>O213*H213</f>
        <v>0</v>
      </c>
      <c r="Q213" s="232">
        <v>0</v>
      </c>
      <c r="R213" s="232">
        <f>Q213*H213</f>
        <v>0</v>
      </c>
      <c r="S213" s="232">
        <v>0</v>
      </c>
      <c r="T213" s="233">
        <f>S213*H213</f>
        <v>0</v>
      </c>
      <c r="U213" s="39"/>
      <c r="V213" s="39"/>
      <c r="W213" s="39"/>
      <c r="X213" s="39"/>
      <c r="Y213" s="39"/>
      <c r="Z213" s="39"/>
      <c r="AA213" s="39"/>
      <c r="AB213" s="39"/>
      <c r="AC213" s="39"/>
      <c r="AD213" s="39"/>
      <c r="AE213" s="39"/>
      <c r="AR213" s="234" t="s">
        <v>212</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212</v>
      </c>
      <c r="BM213" s="234" t="s">
        <v>4612</v>
      </c>
    </row>
    <row r="214" s="2" customFormat="1">
      <c r="A214" s="39"/>
      <c r="B214" s="40"/>
      <c r="C214" s="41"/>
      <c r="D214" s="236" t="s">
        <v>214</v>
      </c>
      <c r="E214" s="41"/>
      <c r="F214" s="237" t="s">
        <v>4613</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c r="A215" s="39"/>
      <c r="B215" s="40"/>
      <c r="C215" s="41"/>
      <c r="D215" s="241" t="s">
        <v>216</v>
      </c>
      <c r="E215" s="41"/>
      <c r="F215" s="242" t="s">
        <v>4614</v>
      </c>
      <c r="G215" s="41"/>
      <c r="H215" s="41"/>
      <c r="I215" s="238"/>
      <c r="J215" s="41"/>
      <c r="K215" s="41"/>
      <c r="L215" s="45"/>
      <c r="M215" s="239"/>
      <c r="N215" s="240"/>
      <c r="O215" s="92"/>
      <c r="P215" s="92"/>
      <c r="Q215" s="92"/>
      <c r="R215" s="92"/>
      <c r="S215" s="92"/>
      <c r="T215" s="93"/>
      <c r="U215" s="39"/>
      <c r="V215" s="39"/>
      <c r="W215" s="39"/>
      <c r="X215" s="39"/>
      <c r="Y215" s="39"/>
      <c r="Z215" s="39"/>
      <c r="AA215" s="39"/>
      <c r="AB215" s="39"/>
      <c r="AC215" s="39"/>
      <c r="AD215" s="39"/>
      <c r="AE215" s="39"/>
      <c r="AT215" s="18" t="s">
        <v>216</v>
      </c>
      <c r="AU215" s="18" t="s">
        <v>83</v>
      </c>
    </row>
    <row r="216" s="2" customFormat="1" ht="21.75" customHeight="1">
      <c r="A216" s="39"/>
      <c r="B216" s="40"/>
      <c r="C216" s="222" t="s">
        <v>351</v>
      </c>
      <c r="D216" s="222" t="s">
        <v>208</v>
      </c>
      <c r="E216" s="223" t="s">
        <v>4615</v>
      </c>
      <c r="F216" s="224" t="s">
        <v>4616</v>
      </c>
      <c r="G216" s="225" t="s">
        <v>237</v>
      </c>
      <c r="H216" s="226">
        <v>5.4589999999999996</v>
      </c>
      <c r="I216" s="227"/>
      <c r="J216" s="228">
        <f>ROUND(I216*H216,2)</f>
        <v>0</v>
      </c>
      <c r="K216" s="229"/>
      <c r="L216" s="45"/>
      <c r="M216" s="230" t="s">
        <v>1</v>
      </c>
      <c r="N216" s="231" t="s">
        <v>41</v>
      </c>
      <c r="O216" s="92"/>
      <c r="P216" s="232">
        <f>O216*H216</f>
        <v>0</v>
      </c>
      <c r="Q216" s="232">
        <v>1.0606199999999999</v>
      </c>
      <c r="R216" s="232">
        <f>Q216*H216</f>
        <v>5.7899245799999992</v>
      </c>
      <c r="S216" s="232">
        <v>0</v>
      </c>
      <c r="T216" s="233">
        <f>S216*H216</f>
        <v>0</v>
      </c>
      <c r="U216" s="39"/>
      <c r="V216" s="39"/>
      <c r="W216" s="39"/>
      <c r="X216" s="39"/>
      <c r="Y216" s="39"/>
      <c r="Z216" s="39"/>
      <c r="AA216" s="39"/>
      <c r="AB216" s="39"/>
      <c r="AC216" s="39"/>
      <c r="AD216" s="39"/>
      <c r="AE216" s="39"/>
      <c r="AR216" s="234" t="s">
        <v>212</v>
      </c>
      <c r="AT216" s="234" t="s">
        <v>208</v>
      </c>
      <c r="AU216" s="234" t="s">
        <v>83</v>
      </c>
      <c r="AY216" s="18" t="s">
        <v>207</v>
      </c>
      <c r="BE216" s="235">
        <f>IF(N216="základní",J216,0)</f>
        <v>0</v>
      </c>
      <c r="BF216" s="235">
        <f>IF(N216="snížená",J216,0)</f>
        <v>0</v>
      </c>
      <c r="BG216" s="235">
        <f>IF(N216="zákl. přenesená",J216,0)</f>
        <v>0</v>
      </c>
      <c r="BH216" s="235">
        <f>IF(N216="sníž. přenesená",J216,0)</f>
        <v>0</v>
      </c>
      <c r="BI216" s="235">
        <f>IF(N216="nulová",J216,0)</f>
        <v>0</v>
      </c>
      <c r="BJ216" s="18" t="s">
        <v>83</v>
      </c>
      <c r="BK216" s="235">
        <f>ROUND(I216*H216,2)</f>
        <v>0</v>
      </c>
      <c r="BL216" s="18" t="s">
        <v>212</v>
      </c>
      <c r="BM216" s="234" t="s">
        <v>4617</v>
      </c>
    </row>
    <row r="217" s="2" customFormat="1">
      <c r="A217" s="39"/>
      <c r="B217" s="40"/>
      <c r="C217" s="41"/>
      <c r="D217" s="236" t="s">
        <v>214</v>
      </c>
      <c r="E217" s="41"/>
      <c r="F217" s="237" t="s">
        <v>4618</v>
      </c>
      <c r="G217" s="41"/>
      <c r="H217" s="41"/>
      <c r="I217" s="238"/>
      <c r="J217" s="41"/>
      <c r="K217" s="41"/>
      <c r="L217" s="45"/>
      <c r="M217" s="239"/>
      <c r="N217" s="240"/>
      <c r="O217" s="92"/>
      <c r="P217" s="92"/>
      <c r="Q217" s="92"/>
      <c r="R217" s="92"/>
      <c r="S217" s="92"/>
      <c r="T217" s="93"/>
      <c r="U217" s="39"/>
      <c r="V217" s="39"/>
      <c r="W217" s="39"/>
      <c r="X217" s="39"/>
      <c r="Y217" s="39"/>
      <c r="Z217" s="39"/>
      <c r="AA217" s="39"/>
      <c r="AB217" s="39"/>
      <c r="AC217" s="39"/>
      <c r="AD217" s="39"/>
      <c r="AE217" s="39"/>
      <c r="AT217" s="18" t="s">
        <v>214</v>
      </c>
      <c r="AU217" s="18" t="s">
        <v>83</v>
      </c>
    </row>
    <row r="218" s="2" customFormat="1">
      <c r="A218" s="39"/>
      <c r="B218" s="40"/>
      <c r="C218" s="41"/>
      <c r="D218" s="241" t="s">
        <v>216</v>
      </c>
      <c r="E218" s="41"/>
      <c r="F218" s="242" t="s">
        <v>4619</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216</v>
      </c>
      <c r="AU218" s="18" t="s">
        <v>83</v>
      </c>
    </row>
    <row r="219" s="12" customFormat="1">
      <c r="A219" s="12"/>
      <c r="B219" s="243"/>
      <c r="C219" s="244"/>
      <c r="D219" s="236" t="s">
        <v>218</v>
      </c>
      <c r="E219" s="245" t="s">
        <v>1</v>
      </c>
      <c r="F219" s="246" t="s">
        <v>4541</v>
      </c>
      <c r="G219" s="244"/>
      <c r="H219" s="245" t="s">
        <v>1</v>
      </c>
      <c r="I219" s="247"/>
      <c r="J219" s="244"/>
      <c r="K219" s="244"/>
      <c r="L219" s="248"/>
      <c r="M219" s="249"/>
      <c r="N219" s="250"/>
      <c r="O219" s="250"/>
      <c r="P219" s="250"/>
      <c r="Q219" s="250"/>
      <c r="R219" s="250"/>
      <c r="S219" s="250"/>
      <c r="T219" s="251"/>
      <c r="U219" s="12"/>
      <c r="V219" s="12"/>
      <c r="W219" s="12"/>
      <c r="X219" s="12"/>
      <c r="Y219" s="12"/>
      <c r="Z219" s="12"/>
      <c r="AA219" s="12"/>
      <c r="AB219" s="12"/>
      <c r="AC219" s="12"/>
      <c r="AD219" s="12"/>
      <c r="AE219" s="12"/>
      <c r="AT219" s="252" t="s">
        <v>218</v>
      </c>
      <c r="AU219" s="252" t="s">
        <v>83</v>
      </c>
      <c r="AV219" s="12" t="s">
        <v>83</v>
      </c>
      <c r="AW219" s="12" t="s">
        <v>32</v>
      </c>
      <c r="AX219" s="12" t="s">
        <v>76</v>
      </c>
      <c r="AY219" s="252" t="s">
        <v>207</v>
      </c>
    </row>
    <row r="220" s="13" customFormat="1">
      <c r="A220" s="13"/>
      <c r="B220" s="253"/>
      <c r="C220" s="254"/>
      <c r="D220" s="236" t="s">
        <v>218</v>
      </c>
      <c r="E220" s="255" t="s">
        <v>1</v>
      </c>
      <c r="F220" s="256" t="s">
        <v>4620</v>
      </c>
      <c r="G220" s="254"/>
      <c r="H220" s="257">
        <v>2.706</v>
      </c>
      <c r="I220" s="258"/>
      <c r="J220" s="254"/>
      <c r="K220" s="254"/>
      <c r="L220" s="259"/>
      <c r="M220" s="260"/>
      <c r="N220" s="261"/>
      <c r="O220" s="261"/>
      <c r="P220" s="261"/>
      <c r="Q220" s="261"/>
      <c r="R220" s="261"/>
      <c r="S220" s="261"/>
      <c r="T220" s="262"/>
      <c r="U220" s="13"/>
      <c r="V220" s="13"/>
      <c r="W220" s="13"/>
      <c r="X220" s="13"/>
      <c r="Y220" s="13"/>
      <c r="Z220" s="13"/>
      <c r="AA220" s="13"/>
      <c r="AB220" s="13"/>
      <c r="AC220" s="13"/>
      <c r="AD220" s="13"/>
      <c r="AE220" s="13"/>
      <c r="AT220" s="263" t="s">
        <v>218</v>
      </c>
      <c r="AU220" s="263" t="s">
        <v>83</v>
      </c>
      <c r="AV220" s="13" t="s">
        <v>85</v>
      </c>
      <c r="AW220" s="13" t="s">
        <v>32</v>
      </c>
      <c r="AX220" s="13" t="s">
        <v>76</v>
      </c>
      <c r="AY220" s="263" t="s">
        <v>207</v>
      </c>
    </row>
    <row r="221" s="12" customFormat="1">
      <c r="A221" s="12"/>
      <c r="B221" s="243"/>
      <c r="C221" s="244"/>
      <c r="D221" s="236" t="s">
        <v>218</v>
      </c>
      <c r="E221" s="245" t="s">
        <v>1</v>
      </c>
      <c r="F221" s="246" t="s">
        <v>4543</v>
      </c>
      <c r="G221" s="244"/>
      <c r="H221" s="245" t="s">
        <v>1</v>
      </c>
      <c r="I221" s="247"/>
      <c r="J221" s="244"/>
      <c r="K221" s="244"/>
      <c r="L221" s="248"/>
      <c r="M221" s="249"/>
      <c r="N221" s="250"/>
      <c r="O221" s="250"/>
      <c r="P221" s="250"/>
      <c r="Q221" s="250"/>
      <c r="R221" s="250"/>
      <c r="S221" s="250"/>
      <c r="T221" s="251"/>
      <c r="U221" s="12"/>
      <c r="V221" s="12"/>
      <c r="W221" s="12"/>
      <c r="X221" s="12"/>
      <c r="Y221" s="12"/>
      <c r="Z221" s="12"/>
      <c r="AA221" s="12"/>
      <c r="AB221" s="12"/>
      <c r="AC221" s="12"/>
      <c r="AD221" s="12"/>
      <c r="AE221" s="12"/>
      <c r="AT221" s="252" t="s">
        <v>218</v>
      </c>
      <c r="AU221" s="252" t="s">
        <v>83</v>
      </c>
      <c r="AV221" s="12" t="s">
        <v>83</v>
      </c>
      <c r="AW221" s="12" t="s">
        <v>32</v>
      </c>
      <c r="AX221" s="12" t="s">
        <v>76</v>
      </c>
      <c r="AY221" s="252" t="s">
        <v>207</v>
      </c>
    </row>
    <row r="222" s="13" customFormat="1">
      <c r="A222" s="13"/>
      <c r="B222" s="253"/>
      <c r="C222" s="254"/>
      <c r="D222" s="236" t="s">
        <v>218</v>
      </c>
      <c r="E222" s="255" t="s">
        <v>1</v>
      </c>
      <c r="F222" s="256" t="s">
        <v>4621</v>
      </c>
      <c r="G222" s="254"/>
      <c r="H222" s="257">
        <v>1.573</v>
      </c>
      <c r="I222" s="258"/>
      <c r="J222" s="254"/>
      <c r="K222" s="254"/>
      <c r="L222" s="259"/>
      <c r="M222" s="260"/>
      <c r="N222" s="261"/>
      <c r="O222" s="261"/>
      <c r="P222" s="261"/>
      <c r="Q222" s="261"/>
      <c r="R222" s="261"/>
      <c r="S222" s="261"/>
      <c r="T222" s="262"/>
      <c r="U222" s="13"/>
      <c r="V222" s="13"/>
      <c r="W222" s="13"/>
      <c r="X222" s="13"/>
      <c r="Y222" s="13"/>
      <c r="Z222" s="13"/>
      <c r="AA222" s="13"/>
      <c r="AB222" s="13"/>
      <c r="AC222" s="13"/>
      <c r="AD222" s="13"/>
      <c r="AE222" s="13"/>
      <c r="AT222" s="263" t="s">
        <v>218</v>
      </c>
      <c r="AU222" s="263" t="s">
        <v>83</v>
      </c>
      <c r="AV222" s="13" t="s">
        <v>85</v>
      </c>
      <c r="AW222" s="13" t="s">
        <v>32</v>
      </c>
      <c r="AX222" s="13" t="s">
        <v>76</v>
      </c>
      <c r="AY222" s="263" t="s">
        <v>207</v>
      </c>
    </row>
    <row r="223" s="13" customFormat="1">
      <c r="A223" s="13"/>
      <c r="B223" s="253"/>
      <c r="C223" s="254"/>
      <c r="D223" s="236" t="s">
        <v>218</v>
      </c>
      <c r="E223" s="255" t="s">
        <v>1</v>
      </c>
      <c r="F223" s="256" t="s">
        <v>4622</v>
      </c>
      <c r="G223" s="254"/>
      <c r="H223" s="257">
        <v>0.54500000000000004</v>
      </c>
      <c r="I223" s="258"/>
      <c r="J223" s="254"/>
      <c r="K223" s="254"/>
      <c r="L223" s="259"/>
      <c r="M223" s="260"/>
      <c r="N223" s="261"/>
      <c r="O223" s="261"/>
      <c r="P223" s="261"/>
      <c r="Q223" s="261"/>
      <c r="R223" s="261"/>
      <c r="S223" s="261"/>
      <c r="T223" s="262"/>
      <c r="U223" s="13"/>
      <c r="V223" s="13"/>
      <c r="W223" s="13"/>
      <c r="X223" s="13"/>
      <c r="Y223" s="13"/>
      <c r="Z223" s="13"/>
      <c r="AA223" s="13"/>
      <c r="AB223" s="13"/>
      <c r="AC223" s="13"/>
      <c r="AD223" s="13"/>
      <c r="AE223" s="13"/>
      <c r="AT223" s="263" t="s">
        <v>218</v>
      </c>
      <c r="AU223" s="263" t="s">
        <v>83</v>
      </c>
      <c r="AV223" s="13" t="s">
        <v>85</v>
      </c>
      <c r="AW223" s="13" t="s">
        <v>32</v>
      </c>
      <c r="AX223" s="13" t="s">
        <v>76</v>
      </c>
      <c r="AY223" s="263" t="s">
        <v>207</v>
      </c>
    </row>
    <row r="224" s="12" customFormat="1">
      <c r="A224" s="12"/>
      <c r="B224" s="243"/>
      <c r="C224" s="244"/>
      <c r="D224" s="236" t="s">
        <v>218</v>
      </c>
      <c r="E224" s="245" t="s">
        <v>1</v>
      </c>
      <c r="F224" s="246" t="s">
        <v>4546</v>
      </c>
      <c r="G224" s="244"/>
      <c r="H224" s="245" t="s">
        <v>1</v>
      </c>
      <c r="I224" s="247"/>
      <c r="J224" s="244"/>
      <c r="K224" s="244"/>
      <c r="L224" s="248"/>
      <c r="M224" s="249"/>
      <c r="N224" s="250"/>
      <c r="O224" s="250"/>
      <c r="P224" s="250"/>
      <c r="Q224" s="250"/>
      <c r="R224" s="250"/>
      <c r="S224" s="250"/>
      <c r="T224" s="251"/>
      <c r="U224" s="12"/>
      <c r="V224" s="12"/>
      <c r="W224" s="12"/>
      <c r="X224" s="12"/>
      <c r="Y224" s="12"/>
      <c r="Z224" s="12"/>
      <c r="AA224" s="12"/>
      <c r="AB224" s="12"/>
      <c r="AC224" s="12"/>
      <c r="AD224" s="12"/>
      <c r="AE224" s="12"/>
      <c r="AT224" s="252" t="s">
        <v>218</v>
      </c>
      <c r="AU224" s="252" t="s">
        <v>83</v>
      </c>
      <c r="AV224" s="12" t="s">
        <v>83</v>
      </c>
      <c r="AW224" s="12" t="s">
        <v>32</v>
      </c>
      <c r="AX224" s="12" t="s">
        <v>76</v>
      </c>
      <c r="AY224" s="252" t="s">
        <v>207</v>
      </c>
    </row>
    <row r="225" s="13" customFormat="1">
      <c r="A225" s="13"/>
      <c r="B225" s="253"/>
      <c r="C225" s="254"/>
      <c r="D225" s="236" t="s">
        <v>218</v>
      </c>
      <c r="E225" s="255" t="s">
        <v>1</v>
      </c>
      <c r="F225" s="256" t="s">
        <v>4623</v>
      </c>
      <c r="G225" s="254"/>
      <c r="H225" s="257">
        <v>0.63500000000000001</v>
      </c>
      <c r="I225" s="258"/>
      <c r="J225" s="254"/>
      <c r="K225" s="254"/>
      <c r="L225" s="259"/>
      <c r="M225" s="260"/>
      <c r="N225" s="261"/>
      <c r="O225" s="261"/>
      <c r="P225" s="261"/>
      <c r="Q225" s="261"/>
      <c r="R225" s="261"/>
      <c r="S225" s="261"/>
      <c r="T225" s="262"/>
      <c r="U225" s="13"/>
      <c r="V225" s="13"/>
      <c r="W225" s="13"/>
      <c r="X225" s="13"/>
      <c r="Y225" s="13"/>
      <c r="Z225" s="13"/>
      <c r="AA225" s="13"/>
      <c r="AB225" s="13"/>
      <c r="AC225" s="13"/>
      <c r="AD225" s="13"/>
      <c r="AE225" s="13"/>
      <c r="AT225" s="263" t="s">
        <v>218</v>
      </c>
      <c r="AU225" s="263" t="s">
        <v>83</v>
      </c>
      <c r="AV225" s="13" t="s">
        <v>85</v>
      </c>
      <c r="AW225" s="13" t="s">
        <v>32</v>
      </c>
      <c r="AX225" s="13" t="s">
        <v>76</v>
      </c>
      <c r="AY225" s="263" t="s">
        <v>207</v>
      </c>
    </row>
    <row r="226" s="14" customFormat="1">
      <c r="A226" s="14"/>
      <c r="B226" s="264"/>
      <c r="C226" s="265"/>
      <c r="D226" s="236" t="s">
        <v>218</v>
      </c>
      <c r="E226" s="266" t="s">
        <v>1</v>
      </c>
      <c r="F226" s="267" t="s">
        <v>222</v>
      </c>
      <c r="G226" s="265"/>
      <c r="H226" s="268">
        <v>5.4589999999999996</v>
      </c>
      <c r="I226" s="269"/>
      <c r="J226" s="265"/>
      <c r="K226" s="265"/>
      <c r="L226" s="270"/>
      <c r="M226" s="271"/>
      <c r="N226" s="272"/>
      <c r="O226" s="272"/>
      <c r="P226" s="272"/>
      <c r="Q226" s="272"/>
      <c r="R226" s="272"/>
      <c r="S226" s="272"/>
      <c r="T226" s="273"/>
      <c r="U226" s="14"/>
      <c r="V226" s="14"/>
      <c r="W226" s="14"/>
      <c r="X226" s="14"/>
      <c r="Y226" s="14"/>
      <c r="Z226" s="14"/>
      <c r="AA226" s="14"/>
      <c r="AB226" s="14"/>
      <c r="AC226" s="14"/>
      <c r="AD226" s="14"/>
      <c r="AE226" s="14"/>
      <c r="AT226" s="274" t="s">
        <v>218</v>
      </c>
      <c r="AU226" s="274" t="s">
        <v>83</v>
      </c>
      <c r="AV226" s="14" t="s">
        <v>212</v>
      </c>
      <c r="AW226" s="14" t="s">
        <v>32</v>
      </c>
      <c r="AX226" s="14" t="s">
        <v>83</v>
      </c>
      <c r="AY226" s="274" t="s">
        <v>207</v>
      </c>
    </row>
    <row r="227" s="2" customFormat="1" ht="16.5" customHeight="1">
      <c r="A227" s="39"/>
      <c r="B227" s="40"/>
      <c r="C227" s="222" t="s">
        <v>361</v>
      </c>
      <c r="D227" s="222" t="s">
        <v>208</v>
      </c>
      <c r="E227" s="223" t="s">
        <v>4624</v>
      </c>
      <c r="F227" s="224" t="s">
        <v>4625</v>
      </c>
      <c r="G227" s="225" t="s">
        <v>237</v>
      </c>
      <c r="H227" s="226">
        <v>1.3080000000000001</v>
      </c>
      <c r="I227" s="227"/>
      <c r="J227" s="228">
        <f>ROUND(I227*H227,2)</f>
        <v>0</v>
      </c>
      <c r="K227" s="229"/>
      <c r="L227" s="45"/>
      <c r="M227" s="230" t="s">
        <v>1</v>
      </c>
      <c r="N227" s="231" t="s">
        <v>41</v>
      </c>
      <c r="O227" s="92"/>
      <c r="P227" s="232">
        <f>O227*H227</f>
        <v>0</v>
      </c>
      <c r="Q227" s="232">
        <v>1.06277</v>
      </c>
      <c r="R227" s="232">
        <f>Q227*H227</f>
        <v>1.39010316</v>
      </c>
      <c r="S227" s="232">
        <v>0</v>
      </c>
      <c r="T227" s="233">
        <f>S227*H227</f>
        <v>0</v>
      </c>
      <c r="U227" s="39"/>
      <c r="V227" s="39"/>
      <c r="W227" s="39"/>
      <c r="X227" s="39"/>
      <c r="Y227" s="39"/>
      <c r="Z227" s="39"/>
      <c r="AA227" s="39"/>
      <c r="AB227" s="39"/>
      <c r="AC227" s="39"/>
      <c r="AD227" s="39"/>
      <c r="AE227" s="39"/>
      <c r="AR227" s="234" t="s">
        <v>212</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212</v>
      </c>
      <c r="BM227" s="234" t="s">
        <v>4626</v>
      </c>
    </row>
    <row r="228" s="2" customFormat="1">
      <c r="A228" s="39"/>
      <c r="B228" s="40"/>
      <c r="C228" s="41"/>
      <c r="D228" s="236" t="s">
        <v>214</v>
      </c>
      <c r="E228" s="41"/>
      <c r="F228" s="237" t="s">
        <v>4627</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c r="A229" s="39"/>
      <c r="B229" s="40"/>
      <c r="C229" s="41"/>
      <c r="D229" s="241" t="s">
        <v>216</v>
      </c>
      <c r="E229" s="41"/>
      <c r="F229" s="242" t="s">
        <v>4628</v>
      </c>
      <c r="G229" s="41"/>
      <c r="H229" s="41"/>
      <c r="I229" s="238"/>
      <c r="J229" s="41"/>
      <c r="K229" s="41"/>
      <c r="L229" s="45"/>
      <c r="M229" s="239"/>
      <c r="N229" s="240"/>
      <c r="O229" s="92"/>
      <c r="P229" s="92"/>
      <c r="Q229" s="92"/>
      <c r="R229" s="92"/>
      <c r="S229" s="92"/>
      <c r="T229" s="93"/>
      <c r="U229" s="39"/>
      <c r="V229" s="39"/>
      <c r="W229" s="39"/>
      <c r="X229" s="39"/>
      <c r="Y229" s="39"/>
      <c r="Z229" s="39"/>
      <c r="AA229" s="39"/>
      <c r="AB229" s="39"/>
      <c r="AC229" s="39"/>
      <c r="AD229" s="39"/>
      <c r="AE229" s="39"/>
      <c r="AT229" s="18" t="s">
        <v>216</v>
      </c>
      <c r="AU229" s="18" t="s">
        <v>83</v>
      </c>
    </row>
    <row r="230" s="12" customFormat="1">
      <c r="A230" s="12"/>
      <c r="B230" s="243"/>
      <c r="C230" s="244"/>
      <c r="D230" s="236" t="s">
        <v>218</v>
      </c>
      <c r="E230" s="245" t="s">
        <v>1</v>
      </c>
      <c r="F230" s="246" t="s">
        <v>4553</v>
      </c>
      <c r="G230" s="244"/>
      <c r="H230" s="245" t="s">
        <v>1</v>
      </c>
      <c r="I230" s="247"/>
      <c r="J230" s="244"/>
      <c r="K230" s="244"/>
      <c r="L230" s="248"/>
      <c r="M230" s="249"/>
      <c r="N230" s="250"/>
      <c r="O230" s="250"/>
      <c r="P230" s="250"/>
      <c r="Q230" s="250"/>
      <c r="R230" s="250"/>
      <c r="S230" s="250"/>
      <c r="T230" s="251"/>
      <c r="U230" s="12"/>
      <c r="V230" s="12"/>
      <c r="W230" s="12"/>
      <c r="X230" s="12"/>
      <c r="Y230" s="12"/>
      <c r="Z230" s="12"/>
      <c r="AA230" s="12"/>
      <c r="AB230" s="12"/>
      <c r="AC230" s="12"/>
      <c r="AD230" s="12"/>
      <c r="AE230" s="12"/>
      <c r="AT230" s="252" t="s">
        <v>218</v>
      </c>
      <c r="AU230" s="252" t="s">
        <v>83</v>
      </c>
      <c r="AV230" s="12" t="s">
        <v>83</v>
      </c>
      <c r="AW230" s="12" t="s">
        <v>32</v>
      </c>
      <c r="AX230" s="12" t="s">
        <v>76</v>
      </c>
      <c r="AY230" s="252" t="s">
        <v>207</v>
      </c>
    </row>
    <row r="231" s="13" customFormat="1">
      <c r="A231" s="13"/>
      <c r="B231" s="253"/>
      <c r="C231" s="254"/>
      <c r="D231" s="236" t="s">
        <v>218</v>
      </c>
      <c r="E231" s="255" t="s">
        <v>1</v>
      </c>
      <c r="F231" s="256" t="s">
        <v>4629</v>
      </c>
      <c r="G231" s="254"/>
      <c r="H231" s="257">
        <v>1.3080000000000001</v>
      </c>
      <c r="I231" s="258"/>
      <c r="J231" s="254"/>
      <c r="K231" s="254"/>
      <c r="L231" s="259"/>
      <c r="M231" s="260"/>
      <c r="N231" s="261"/>
      <c r="O231" s="261"/>
      <c r="P231" s="261"/>
      <c r="Q231" s="261"/>
      <c r="R231" s="261"/>
      <c r="S231" s="261"/>
      <c r="T231" s="262"/>
      <c r="U231" s="13"/>
      <c r="V231" s="13"/>
      <c r="W231" s="13"/>
      <c r="X231" s="13"/>
      <c r="Y231" s="13"/>
      <c r="Z231" s="13"/>
      <c r="AA231" s="13"/>
      <c r="AB231" s="13"/>
      <c r="AC231" s="13"/>
      <c r="AD231" s="13"/>
      <c r="AE231" s="13"/>
      <c r="AT231" s="263" t="s">
        <v>218</v>
      </c>
      <c r="AU231" s="263" t="s">
        <v>83</v>
      </c>
      <c r="AV231" s="13" t="s">
        <v>85</v>
      </c>
      <c r="AW231" s="13" t="s">
        <v>32</v>
      </c>
      <c r="AX231" s="13" t="s">
        <v>83</v>
      </c>
      <c r="AY231" s="263" t="s">
        <v>207</v>
      </c>
    </row>
    <row r="232" s="11" customFormat="1" ht="25.92" customHeight="1">
      <c r="A232" s="11"/>
      <c r="B232" s="208"/>
      <c r="C232" s="209"/>
      <c r="D232" s="210" t="s">
        <v>75</v>
      </c>
      <c r="E232" s="211" t="s">
        <v>138</v>
      </c>
      <c r="F232" s="211" t="s">
        <v>250</v>
      </c>
      <c r="G232" s="209"/>
      <c r="H232" s="209"/>
      <c r="I232" s="212"/>
      <c r="J232" s="213">
        <f>BK232</f>
        <v>0</v>
      </c>
      <c r="K232" s="209"/>
      <c r="L232" s="214"/>
      <c r="M232" s="215"/>
      <c r="N232" s="216"/>
      <c r="O232" s="216"/>
      <c r="P232" s="217">
        <f>SUM(P233:P264)</f>
        <v>0</v>
      </c>
      <c r="Q232" s="216"/>
      <c r="R232" s="217">
        <f>SUM(R233:R264)</f>
        <v>103.81716259999999</v>
      </c>
      <c r="S232" s="216"/>
      <c r="T232" s="218">
        <f>SUM(T233:T264)</f>
        <v>0</v>
      </c>
      <c r="U232" s="11"/>
      <c r="V232" s="11"/>
      <c r="W232" s="11"/>
      <c r="X232" s="11"/>
      <c r="Y232" s="11"/>
      <c r="Z232" s="11"/>
      <c r="AA232" s="11"/>
      <c r="AB232" s="11"/>
      <c r="AC232" s="11"/>
      <c r="AD232" s="11"/>
      <c r="AE232" s="11"/>
      <c r="AR232" s="219" t="s">
        <v>83</v>
      </c>
      <c r="AT232" s="220" t="s">
        <v>75</v>
      </c>
      <c r="AU232" s="220" t="s">
        <v>76</v>
      </c>
      <c r="AY232" s="219" t="s">
        <v>207</v>
      </c>
      <c r="BK232" s="221">
        <f>SUM(BK233:BK264)</f>
        <v>0</v>
      </c>
    </row>
    <row r="233" s="2" customFormat="1" ht="16.5" customHeight="1">
      <c r="A233" s="39"/>
      <c r="B233" s="40"/>
      <c r="C233" s="222" t="s">
        <v>371</v>
      </c>
      <c r="D233" s="222" t="s">
        <v>208</v>
      </c>
      <c r="E233" s="223" t="s">
        <v>252</v>
      </c>
      <c r="F233" s="224" t="s">
        <v>253</v>
      </c>
      <c r="G233" s="225" t="s">
        <v>211</v>
      </c>
      <c r="H233" s="226">
        <v>39.884</v>
      </c>
      <c r="I233" s="227"/>
      <c r="J233" s="228">
        <f>ROUND(I233*H233,2)</f>
        <v>0</v>
      </c>
      <c r="K233" s="229"/>
      <c r="L233" s="45"/>
      <c r="M233" s="230" t="s">
        <v>1</v>
      </c>
      <c r="N233" s="231" t="s">
        <v>41</v>
      </c>
      <c r="O233" s="92"/>
      <c r="P233" s="232">
        <f>O233*H233</f>
        <v>0</v>
      </c>
      <c r="Q233" s="232">
        <v>2.5018799999999999</v>
      </c>
      <c r="R233" s="232">
        <f>Q233*H233</f>
        <v>99.784981919999993</v>
      </c>
      <c r="S233" s="232">
        <v>0</v>
      </c>
      <c r="T233" s="233">
        <f>S233*H233</f>
        <v>0</v>
      </c>
      <c r="U233" s="39"/>
      <c r="V233" s="39"/>
      <c r="W233" s="39"/>
      <c r="X233" s="39"/>
      <c r="Y233" s="39"/>
      <c r="Z233" s="39"/>
      <c r="AA233" s="39"/>
      <c r="AB233" s="39"/>
      <c r="AC233" s="39"/>
      <c r="AD233" s="39"/>
      <c r="AE233" s="39"/>
      <c r="AR233" s="234" t="s">
        <v>212</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212</v>
      </c>
      <c r="BM233" s="234" t="s">
        <v>4630</v>
      </c>
    </row>
    <row r="234" s="2" customFormat="1">
      <c r="A234" s="39"/>
      <c r="B234" s="40"/>
      <c r="C234" s="41"/>
      <c r="D234" s="236" t="s">
        <v>214</v>
      </c>
      <c r="E234" s="41"/>
      <c r="F234" s="237" t="s">
        <v>255</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c r="A235" s="39"/>
      <c r="B235" s="40"/>
      <c r="C235" s="41"/>
      <c r="D235" s="241" t="s">
        <v>216</v>
      </c>
      <c r="E235" s="41"/>
      <c r="F235" s="242" t="s">
        <v>256</v>
      </c>
      <c r="G235" s="41"/>
      <c r="H235" s="41"/>
      <c r="I235" s="238"/>
      <c r="J235" s="41"/>
      <c r="K235" s="41"/>
      <c r="L235" s="45"/>
      <c r="M235" s="239"/>
      <c r="N235" s="240"/>
      <c r="O235" s="92"/>
      <c r="P235" s="92"/>
      <c r="Q235" s="92"/>
      <c r="R235" s="92"/>
      <c r="S235" s="92"/>
      <c r="T235" s="93"/>
      <c r="U235" s="39"/>
      <c r="V235" s="39"/>
      <c r="W235" s="39"/>
      <c r="X235" s="39"/>
      <c r="Y235" s="39"/>
      <c r="Z235" s="39"/>
      <c r="AA235" s="39"/>
      <c r="AB235" s="39"/>
      <c r="AC235" s="39"/>
      <c r="AD235" s="39"/>
      <c r="AE235" s="39"/>
      <c r="AT235" s="18" t="s">
        <v>216</v>
      </c>
      <c r="AU235" s="18" t="s">
        <v>83</v>
      </c>
    </row>
    <row r="236" s="12" customFormat="1">
      <c r="A236" s="12"/>
      <c r="B236" s="243"/>
      <c r="C236" s="244"/>
      <c r="D236" s="236" t="s">
        <v>218</v>
      </c>
      <c r="E236" s="245" t="s">
        <v>1</v>
      </c>
      <c r="F236" s="246" t="s">
        <v>4631</v>
      </c>
      <c r="G236" s="244"/>
      <c r="H236" s="245" t="s">
        <v>1</v>
      </c>
      <c r="I236" s="247"/>
      <c r="J236" s="244"/>
      <c r="K236" s="244"/>
      <c r="L236" s="248"/>
      <c r="M236" s="249"/>
      <c r="N236" s="250"/>
      <c r="O236" s="250"/>
      <c r="P236" s="250"/>
      <c r="Q236" s="250"/>
      <c r="R236" s="250"/>
      <c r="S236" s="250"/>
      <c r="T236" s="251"/>
      <c r="U236" s="12"/>
      <c r="V236" s="12"/>
      <c r="W236" s="12"/>
      <c r="X236" s="12"/>
      <c r="Y236" s="12"/>
      <c r="Z236" s="12"/>
      <c r="AA236" s="12"/>
      <c r="AB236" s="12"/>
      <c r="AC236" s="12"/>
      <c r="AD236" s="12"/>
      <c r="AE236" s="12"/>
      <c r="AT236" s="252" t="s">
        <v>218</v>
      </c>
      <c r="AU236" s="252" t="s">
        <v>83</v>
      </c>
      <c r="AV236" s="12" t="s">
        <v>83</v>
      </c>
      <c r="AW236" s="12" t="s">
        <v>32</v>
      </c>
      <c r="AX236" s="12" t="s">
        <v>76</v>
      </c>
      <c r="AY236" s="252" t="s">
        <v>207</v>
      </c>
    </row>
    <row r="237" s="13" customFormat="1">
      <c r="A237" s="13"/>
      <c r="B237" s="253"/>
      <c r="C237" s="254"/>
      <c r="D237" s="236" t="s">
        <v>218</v>
      </c>
      <c r="E237" s="255" t="s">
        <v>1</v>
      </c>
      <c r="F237" s="256" t="s">
        <v>4632</v>
      </c>
      <c r="G237" s="254"/>
      <c r="H237" s="257">
        <v>15.637000000000001</v>
      </c>
      <c r="I237" s="258"/>
      <c r="J237" s="254"/>
      <c r="K237" s="254"/>
      <c r="L237" s="259"/>
      <c r="M237" s="260"/>
      <c r="N237" s="261"/>
      <c r="O237" s="261"/>
      <c r="P237" s="261"/>
      <c r="Q237" s="261"/>
      <c r="R237" s="261"/>
      <c r="S237" s="261"/>
      <c r="T237" s="262"/>
      <c r="U237" s="13"/>
      <c r="V237" s="13"/>
      <c r="W237" s="13"/>
      <c r="X237" s="13"/>
      <c r="Y237" s="13"/>
      <c r="Z237" s="13"/>
      <c r="AA237" s="13"/>
      <c r="AB237" s="13"/>
      <c r="AC237" s="13"/>
      <c r="AD237" s="13"/>
      <c r="AE237" s="13"/>
      <c r="AT237" s="263" t="s">
        <v>218</v>
      </c>
      <c r="AU237" s="263" t="s">
        <v>83</v>
      </c>
      <c r="AV237" s="13" t="s">
        <v>85</v>
      </c>
      <c r="AW237" s="13" t="s">
        <v>32</v>
      </c>
      <c r="AX237" s="13" t="s">
        <v>76</v>
      </c>
      <c r="AY237" s="263" t="s">
        <v>207</v>
      </c>
    </row>
    <row r="238" s="12" customFormat="1">
      <c r="A238" s="12"/>
      <c r="B238" s="243"/>
      <c r="C238" s="244"/>
      <c r="D238" s="236" t="s">
        <v>218</v>
      </c>
      <c r="E238" s="245" t="s">
        <v>1</v>
      </c>
      <c r="F238" s="246" t="s">
        <v>4633</v>
      </c>
      <c r="G238" s="244"/>
      <c r="H238" s="245" t="s">
        <v>1</v>
      </c>
      <c r="I238" s="247"/>
      <c r="J238" s="244"/>
      <c r="K238" s="244"/>
      <c r="L238" s="248"/>
      <c r="M238" s="249"/>
      <c r="N238" s="250"/>
      <c r="O238" s="250"/>
      <c r="P238" s="250"/>
      <c r="Q238" s="250"/>
      <c r="R238" s="250"/>
      <c r="S238" s="250"/>
      <c r="T238" s="251"/>
      <c r="U238" s="12"/>
      <c r="V238" s="12"/>
      <c r="W238" s="12"/>
      <c r="X238" s="12"/>
      <c r="Y238" s="12"/>
      <c r="Z238" s="12"/>
      <c r="AA238" s="12"/>
      <c r="AB238" s="12"/>
      <c r="AC238" s="12"/>
      <c r="AD238" s="12"/>
      <c r="AE238" s="12"/>
      <c r="AT238" s="252" t="s">
        <v>218</v>
      </c>
      <c r="AU238" s="252" t="s">
        <v>83</v>
      </c>
      <c r="AV238" s="12" t="s">
        <v>83</v>
      </c>
      <c r="AW238" s="12" t="s">
        <v>32</v>
      </c>
      <c r="AX238" s="12" t="s">
        <v>76</v>
      </c>
      <c r="AY238" s="252" t="s">
        <v>207</v>
      </c>
    </row>
    <row r="239" s="13" customFormat="1">
      <c r="A239" s="13"/>
      <c r="B239" s="253"/>
      <c r="C239" s="254"/>
      <c r="D239" s="236" t="s">
        <v>218</v>
      </c>
      <c r="E239" s="255" t="s">
        <v>1</v>
      </c>
      <c r="F239" s="256" t="s">
        <v>4634</v>
      </c>
      <c r="G239" s="254"/>
      <c r="H239" s="257">
        <v>24.247</v>
      </c>
      <c r="I239" s="258"/>
      <c r="J239" s="254"/>
      <c r="K239" s="254"/>
      <c r="L239" s="259"/>
      <c r="M239" s="260"/>
      <c r="N239" s="261"/>
      <c r="O239" s="261"/>
      <c r="P239" s="261"/>
      <c r="Q239" s="261"/>
      <c r="R239" s="261"/>
      <c r="S239" s="261"/>
      <c r="T239" s="262"/>
      <c r="U239" s="13"/>
      <c r="V239" s="13"/>
      <c r="W239" s="13"/>
      <c r="X239" s="13"/>
      <c r="Y239" s="13"/>
      <c r="Z239" s="13"/>
      <c r="AA239" s="13"/>
      <c r="AB239" s="13"/>
      <c r="AC239" s="13"/>
      <c r="AD239" s="13"/>
      <c r="AE239" s="13"/>
      <c r="AT239" s="263" t="s">
        <v>218</v>
      </c>
      <c r="AU239" s="263" t="s">
        <v>83</v>
      </c>
      <c r="AV239" s="13" t="s">
        <v>85</v>
      </c>
      <c r="AW239" s="13" t="s">
        <v>32</v>
      </c>
      <c r="AX239" s="13" t="s">
        <v>76</v>
      </c>
      <c r="AY239" s="263" t="s">
        <v>207</v>
      </c>
    </row>
    <row r="240" s="14" customFormat="1">
      <c r="A240" s="14"/>
      <c r="B240" s="264"/>
      <c r="C240" s="265"/>
      <c r="D240" s="236" t="s">
        <v>218</v>
      </c>
      <c r="E240" s="266" t="s">
        <v>1</v>
      </c>
      <c r="F240" s="267" t="s">
        <v>222</v>
      </c>
      <c r="G240" s="265"/>
      <c r="H240" s="268">
        <v>39.884</v>
      </c>
      <c r="I240" s="269"/>
      <c r="J240" s="265"/>
      <c r="K240" s="265"/>
      <c r="L240" s="270"/>
      <c r="M240" s="271"/>
      <c r="N240" s="272"/>
      <c r="O240" s="272"/>
      <c r="P240" s="272"/>
      <c r="Q240" s="272"/>
      <c r="R240" s="272"/>
      <c r="S240" s="272"/>
      <c r="T240" s="273"/>
      <c r="U240" s="14"/>
      <c r="V240" s="14"/>
      <c r="W240" s="14"/>
      <c r="X240" s="14"/>
      <c r="Y240" s="14"/>
      <c r="Z240" s="14"/>
      <c r="AA240" s="14"/>
      <c r="AB240" s="14"/>
      <c r="AC240" s="14"/>
      <c r="AD240" s="14"/>
      <c r="AE240" s="14"/>
      <c r="AT240" s="274" t="s">
        <v>218</v>
      </c>
      <c r="AU240" s="274" t="s">
        <v>83</v>
      </c>
      <c r="AV240" s="14" t="s">
        <v>212</v>
      </c>
      <c r="AW240" s="14" t="s">
        <v>32</v>
      </c>
      <c r="AX240" s="14" t="s">
        <v>83</v>
      </c>
      <c r="AY240" s="274" t="s">
        <v>207</v>
      </c>
    </row>
    <row r="241" s="2" customFormat="1" ht="16.5" customHeight="1">
      <c r="A241" s="39"/>
      <c r="B241" s="40"/>
      <c r="C241" s="222" t="s">
        <v>700</v>
      </c>
      <c r="D241" s="222" t="s">
        <v>208</v>
      </c>
      <c r="E241" s="223" t="s">
        <v>262</v>
      </c>
      <c r="F241" s="224" t="s">
        <v>263</v>
      </c>
      <c r="G241" s="225" t="s">
        <v>225</v>
      </c>
      <c r="H241" s="226">
        <v>402.03300000000002</v>
      </c>
      <c r="I241" s="227"/>
      <c r="J241" s="228">
        <f>ROUND(I241*H241,2)</f>
        <v>0</v>
      </c>
      <c r="K241" s="229"/>
      <c r="L241" s="45"/>
      <c r="M241" s="230" t="s">
        <v>1</v>
      </c>
      <c r="N241" s="231" t="s">
        <v>41</v>
      </c>
      <c r="O241" s="92"/>
      <c r="P241" s="232">
        <f>O241*H241</f>
        <v>0</v>
      </c>
      <c r="Q241" s="232">
        <v>0.0027499999999999998</v>
      </c>
      <c r="R241" s="232">
        <f>Q241*H241</f>
        <v>1.10559075</v>
      </c>
      <c r="S241" s="232">
        <v>0</v>
      </c>
      <c r="T241" s="233">
        <f>S241*H241</f>
        <v>0</v>
      </c>
      <c r="U241" s="39"/>
      <c r="V241" s="39"/>
      <c r="W241" s="39"/>
      <c r="X241" s="39"/>
      <c r="Y241" s="39"/>
      <c r="Z241" s="39"/>
      <c r="AA241" s="39"/>
      <c r="AB241" s="39"/>
      <c r="AC241" s="39"/>
      <c r="AD241" s="39"/>
      <c r="AE241" s="39"/>
      <c r="AR241" s="234" t="s">
        <v>212</v>
      </c>
      <c r="AT241" s="234" t="s">
        <v>208</v>
      </c>
      <c r="AU241" s="234" t="s">
        <v>83</v>
      </c>
      <c r="AY241" s="18" t="s">
        <v>207</v>
      </c>
      <c r="BE241" s="235">
        <f>IF(N241="základní",J241,0)</f>
        <v>0</v>
      </c>
      <c r="BF241" s="235">
        <f>IF(N241="snížená",J241,0)</f>
        <v>0</v>
      </c>
      <c r="BG241" s="235">
        <f>IF(N241="zákl. přenesená",J241,0)</f>
        <v>0</v>
      </c>
      <c r="BH241" s="235">
        <f>IF(N241="sníž. přenesená",J241,0)</f>
        <v>0</v>
      </c>
      <c r="BI241" s="235">
        <f>IF(N241="nulová",J241,0)</f>
        <v>0</v>
      </c>
      <c r="BJ241" s="18" t="s">
        <v>83</v>
      </c>
      <c r="BK241" s="235">
        <f>ROUND(I241*H241,2)</f>
        <v>0</v>
      </c>
      <c r="BL241" s="18" t="s">
        <v>212</v>
      </c>
      <c r="BM241" s="234" t="s">
        <v>4635</v>
      </c>
    </row>
    <row r="242" s="2" customFormat="1">
      <c r="A242" s="39"/>
      <c r="B242" s="40"/>
      <c r="C242" s="41"/>
      <c r="D242" s="236" t="s">
        <v>214</v>
      </c>
      <c r="E242" s="41"/>
      <c r="F242" s="237" t="s">
        <v>265</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214</v>
      </c>
      <c r="AU242" s="18" t="s">
        <v>83</v>
      </c>
    </row>
    <row r="243" s="2" customFormat="1">
      <c r="A243" s="39"/>
      <c r="B243" s="40"/>
      <c r="C243" s="41"/>
      <c r="D243" s="241" t="s">
        <v>216</v>
      </c>
      <c r="E243" s="41"/>
      <c r="F243" s="242" t="s">
        <v>266</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216</v>
      </c>
      <c r="AU243" s="18" t="s">
        <v>83</v>
      </c>
    </row>
    <row r="244" s="12" customFormat="1">
      <c r="A244" s="12"/>
      <c r="B244" s="243"/>
      <c r="C244" s="244"/>
      <c r="D244" s="236" t="s">
        <v>218</v>
      </c>
      <c r="E244" s="245" t="s">
        <v>1</v>
      </c>
      <c r="F244" s="246" t="s">
        <v>4631</v>
      </c>
      <c r="G244" s="244"/>
      <c r="H244" s="245" t="s">
        <v>1</v>
      </c>
      <c r="I244" s="247"/>
      <c r="J244" s="244"/>
      <c r="K244" s="244"/>
      <c r="L244" s="248"/>
      <c r="M244" s="249"/>
      <c r="N244" s="250"/>
      <c r="O244" s="250"/>
      <c r="P244" s="250"/>
      <c r="Q244" s="250"/>
      <c r="R244" s="250"/>
      <c r="S244" s="250"/>
      <c r="T244" s="251"/>
      <c r="U244" s="12"/>
      <c r="V244" s="12"/>
      <c r="W244" s="12"/>
      <c r="X244" s="12"/>
      <c r="Y244" s="12"/>
      <c r="Z244" s="12"/>
      <c r="AA244" s="12"/>
      <c r="AB244" s="12"/>
      <c r="AC244" s="12"/>
      <c r="AD244" s="12"/>
      <c r="AE244" s="12"/>
      <c r="AT244" s="252" t="s">
        <v>218</v>
      </c>
      <c r="AU244" s="252" t="s">
        <v>83</v>
      </c>
      <c r="AV244" s="12" t="s">
        <v>83</v>
      </c>
      <c r="AW244" s="12" t="s">
        <v>32</v>
      </c>
      <c r="AX244" s="12" t="s">
        <v>76</v>
      </c>
      <c r="AY244" s="252" t="s">
        <v>207</v>
      </c>
    </row>
    <row r="245" s="13" customFormat="1">
      <c r="A245" s="13"/>
      <c r="B245" s="253"/>
      <c r="C245" s="254"/>
      <c r="D245" s="236" t="s">
        <v>218</v>
      </c>
      <c r="E245" s="255" t="s">
        <v>1</v>
      </c>
      <c r="F245" s="256" t="s">
        <v>4636</v>
      </c>
      <c r="G245" s="254"/>
      <c r="H245" s="257">
        <v>156.37299999999999</v>
      </c>
      <c r="I245" s="258"/>
      <c r="J245" s="254"/>
      <c r="K245" s="254"/>
      <c r="L245" s="259"/>
      <c r="M245" s="260"/>
      <c r="N245" s="261"/>
      <c r="O245" s="261"/>
      <c r="P245" s="261"/>
      <c r="Q245" s="261"/>
      <c r="R245" s="261"/>
      <c r="S245" s="261"/>
      <c r="T245" s="262"/>
      <c r="U245" s="13"/>
      <c r="V245" s="13"/>
      <c r="W245" s="13"/>
      <c r="X245" s="13"/>
      <c r="Y245" s="13"/>
      <c r="Z245" s="13"/>
      <c r="AA245" s="13"/>
      <c r="AB245" s="13"/>
      <c r="AC245" s="13"/>
      <c r="AD245" s="13"/>
      <c r="AE245" s="13"/>
      <c r="AT245" s="263" t="s">
        <v>218</v>
      </c>
      <c r="AU245" s="263" t="s">
        <v>83</v>
      </c>
      <c r="AV245" s="13" t="s">
        <v>85</v>
      </c>
      <c r="AW245" s="13" t="s">
        <v>32</v>
      </c>
      <c r="AX245" s="13" t="s">
        <v>76</v>
      </c>
      <c r="AY245" s="263" t="s">
        <v>207</v>
      </c>
    </row>
    <row r="246" s="13" customFormat="1">
      <c r="A246" s="13"/>
      <c r="B246" s="253"/>
      <c r="C246" s="254"/>
      <c r="D246" s="236" t="s">
        <v>218</v>
      </c>
      <c r="E246" s="255" t="s">
        <v>1</v>
      </c>
      <c r="F246" s="256" t="s">
        <v>4637</v>
      </c>
      <c r="G246" s="254"/>
      <c r="H246" s="257">
        <v>1.262</v>
      </c>
      <c r="I246" s="258"/>
      <c r="J246" s="254"/>
      <c r="K246" s="254"/>
      <c r="L246" s="259"/>
      <c r="M246" s="260"/>
      <c r="N246" s="261"/>
      <c r="O246" s="261"/>
      <c r="P246" s="261"/>
      <c r="Q246" s="261"/>
      <c r="R246" s="261"/>
      <c r="S246" s="261"/>
      <c r="T246" s="262"/>
      <c r="U246" s="13"/>
      <c r="V246" s="13"/>
      <c r="W246" s="13"/>
      <c r="X246" s="13"/>
      <c r="Y246" s="13"/>
      <c r="Z246" s="13"/>
      <c r="AA246" s="13"/>
      <c r="AB246" s="13"/>
      <c r="AC246" s="13"/>
      <c r="AD246" s="13"/>
      <c r="AE246" s="13"/>
      <c r="AT246" s="263" t="s">
        <v>218</v>
      </c>
      <c r="AU246" s="263" t="s">
        <v>83</v>
      </c>
      <c r="AV246" s="13" t="s">
        <v>85</v>
      </c>
      <c r="AW246" s="13" t="s">
        <v>32</v>
      </c>
      <c r="AX246" s="13" t="s">
        <v>76</v>
      </c>
      <c r="AY246" s="263" t="s">
        <v>207</v>
      </c>
    </row>
    <row r="247" s="12" customFormat="1">
      <c r="A247" s="12"/>
      <c r="B247" s="243"/>
      <c r="C247" s="244"/>
      <c r="D247" s="236" t="s">
        <v>218</v>
      </c>
      <c r="E247" s="245" t="s">
        <v>1</v>
      </c>
      <c r="F247" s="246" t="s">
        <v>4633</v>
      </c>
      <c r="G247" s="244"/>
      <c r="H247" s="245" t="s">
        <v>1</v>
      </c>
      <c r="I247" s="247"/>
      <c r="J247" s="244"/>
      <c r="K247" s="244"/>
      <c r="L247" s="248"/>
      <c r="M247" s="249"/>
      <c r="N247" s="250"/>
      <c r="O247" s="250"/>
      <c r="P247" s="250"/>
      <c r="Q247" s="250"/>
      <c r="R247" s="250"/>
      <c r="S247" s="250"/>
      <c r="T247" s="251"/>
      <c r="U247" s="12"/>
      <c r="V247" s="12"/>
      <c r="W247" s="12"/>
      <c r="X247" s="12"/>
      <c r="Y247" s="12"/>
      <c r="Z247" s="12"/>
      <c r="AA247" s="12"/>
      <c r="AB247" s="12"/>
      <c r="AC247" s="12"/>
      <c r="AD247" s="12"/>
      <c r="AE247" s="12"/>
      <c r="AT247" s="252" t="s">
        <v>218</v>
      </c>
      <c r="AU247" s="252" t="s">
        <v>83</v>
      </c>
      <c r="AV247" s="12" t="s">
        <v>83</v>
      </c>
      <c r="AW247" s="12" t="s">
        <v>32</v>
      </c>
      <c r="AX247" s="12" t="s">
        <v>76</v>
      </c>
      <c r="AY247" s="252" t="s">
        <v>207</v>
      </c>
    </row>
    <row r="248" s="13" customFormat="1">
      <c r="A248" s="13"/>
      <c r="B248" s="253"/>
      <c r="C248" s="254"/>
      <c r="D248" s="236" t="s">
        <v>218</v>
      </c>
      <c r="E248" s="255" t="s">
        <v>1</v>
      </c>
      <c r="F248" s="256" t="s">
        <v>4638</v>
      </c>
      <c r="G248" s="254"/>
      <c r="H248" s="257">
        <v>242.46600000000001</v>
      </c>
      <c r="I248" s="258"/>
      <c r="J248" s="254"/>
      <c r="K248" s="254"/>
      <c r="L248" s="259"/>
      <c r="M248" s="260"/>
      <c r="N248" s="261"/>
      <c r="O248" s="261"/>
      <c r="P248" s="261"/>
      <c r="Q248" s="261"/>
      <c r="R248" s="261"/>
      <c r="S248" s="261"/>
      <c r="T248" s="262"/>
      <c r="U248" s="13"/>
      <c r="V248" s="13"/>
      <c r="W248" s="13"/>
      <c r="X248" s="13"/>
      <c r="Y248" s="13"/>
      <c r="Z248" s="13"/>
      <c r="AA248" s="13"/>
      <c r="AB248" s="13"/>
      <c r="AC248" s="13"/>
      <c r="AD248" s="13"/>
      <c r="AE248" s="13"/>
      <c r="AT248" s="263" t="s">
        <v>218</v>
      </c>
      <c r="AU248" s="263" t="s">
        <v>83</v>
      </c>
      <c r="AV248" s="13" t="s">
        <v>85</v>
      </c>
      <c r="AW248" s="13" t="s">
        <v>32</v>
      </c>
      <c r="AX248" s="13" t="s">
        <v>76</v>
      </c>
      <c r="AY248" s="263" t="s">
        <v>207</v>
      </c>
    </row>
    <row r="249" s="13" customFormat="1">
      <c r="A249" s="13"/>
      <c r="B249" s="253"/>
      <c r="C249" s="254"/>
      <c r="D249" s="236" t="s">
        <v>218</v>
      </c>
      <c r="E249" s="255" t="s">
        <v>1</v>
      </c>
      <c r="F249" s="256" t="s">
        <v>4639</v>
      </c>
      <c r="G249" s="254"/>
      <c r="H249" s="257">
        <v>1.9319999999999999</v>
      </c>
      <c r="I249" s="258"/>
      <c r="J249" s="254"/>
      <c r="K249" s="254"/>
      <c r="L249" s="259"/>
      <c r="M249" s="260"/>
      <c r="N249" s="261"/>
      <c r="O249" s="261"/>
      <c r="P249" s="261"/>
      <c r="Q249" s="261"/>
      <c r="R249" s="261"/>
      <c r="S249" s="261"/>
      <c r="T249" s="262"/>
      <c r="U249" s="13"/>
      <c r="V249" s="13"/>
      <c r="W249" s="13"/>
      <c r="X249" s="13"/>
      <c r="Y249" s="13"/>
      <c r="Z249" s="13"/>
      <c r="AA249" s="13"/>
      <c r="AB249" s="13"/>
      <c r="AC249" s="13"/>
      <c r="AD249" s="13"/>
      <c r="AE249" s="13"/>
      <c r="AT249" s="263" t="s">
        <v>218</v>
      </c>
      <c r="AU249" s="263" t="s">
        <v>83</v>
      </c>
      <c r="AV249" s="13" t="s">
        <v>85</v>
      </c>
      <c r="AW249" s="13" t="s">
        <v>32</v>
      </c>
      <c r="AX249" s="13" t="s">
        <v>76</v>
      </c>
      <c r="AY249" s="263" t="s">
        <v>207</v>
      </c>
    </row>
    <row r="250" s="14" customFormat="1">
      <c r="A250" s="14"/>
      <c r="B250" s="264"/>
      <c r="C250" s="265"/>
      <c r="D250" s="236" t="s">
        <v>218</v>
      </c>
      <c r="E250" s="266" t="s">
        <v>1</v>
      </c>
      <c r="F250" s="267" t="s">
        <v>222</v>
      </c>
      <c r="G250" s="265"/>
      <c r="H250" s="268">
        <v>402.03300000000002</v>
      </c>
      <c r="I250" s="269"/>
      <c r="J250" s="265"/>
      <c r="K250" s="265"/>
      <c r="L250" s="270"/>
      <c r="M250" s="271"/>
      <c r="N250" s="272"/>
      <c r="O250" s="272"/>
      <c r="P250" s="272"/>
      <c r="Q250" s="272"/>
      <c r="R250" s="272"/>
      <c r="S250" s="272"/>
      <c r="T250" s="273"/>
      <c r="U250" s="14"/>
      <c r="V250" s="14"/>
      <c r="W250" s="14"/>
      <c r="X250" s="14"/>
      <c r="Y250" s="14"/>
      <c r="Z250" s="14"/>
      <c r="AA250" s="14"/>
      <c r="AB250" s="14"/>
      <c r="AC250" s="14"/>
      <c r="AD250" s="14"/>
      <c r="AE250" s="14"/>
      <c r="AT250" s="274" t="s">
        <v>218</v>
      </c>
      <c r="AU250" s="274" t="s">
        <v>83</v>
      </c>
      <c r="AV250" s="14" t="s">
        <v>212</v>
      </c>
      <c r="AW250" s="14" t="s">
        <v>32</v>
      </c>
      <c r="AX250" s="14" t="s">
        <v>83</v>
      </c>
      <c r="AY250" s="274" t="s">
        <v>207</v>
      </c>
    </row>
    <row r="251" s="2" customFormat="1" ht="16.5" customHeight="1">
      <c r="A251" s="39"/>
      <c r="B251" s="40"/>
      <c r="C251" s="222" t="s">
        <v>706</v>
      </c>
      <c r="D251" s="222" t="s">
        <v>208</v>
      </c>
      <c r="E251" s="223" t="s">
        <v>277</v>
      </c>
      <c r="F251" s="224" t="s">
        <v>278</v>
      </c>
      <c r="G251" s="225" t="s">
        <v>225</v>
      </c>
      <c r="H251" s="226">
        <v>402.03300000000002</v>
      </c>
      <c r="I251" s="227"/>
      <c r="J251" s="228">
        <f>ROUND(I251*H251,2)</f>
        <v>0</v>
      </c>
      <c r="K251" s="229"/>
      <c r="L251" s="45"/>
      <c r="M251" s="230" t="s">
        <v>1</v>
      </c>
      <c r="N251" s="231" t="s">
        <v>41</v>
      </c>
      <c r="O251" s="92"/>
      <c r="P251" s="232">
        <f>O251*H251</f>
        <v>0</v>
      </c>
      <c r="Q251" s="232">
        <v>0</v>
      </c>
      <c r="R251" s="232">
        <f>Q251*H251</f>
        <v>0</v>
      </c>
      <c r="S251" s="232">
        <v>0</v>
      </c>
      <c r="T251" s="233">
        <f>S251*H251</f>
        <v>0</v>
      </c>
      <c r="U251" s="39"/>
      <c r="V251" s="39"/>
      <c r="W251" s="39"/>
      <c r="X251" s="39"/>
      <c r="Y251" s="39"/>
      <c r="Z251" s="39"/>
      <c r="AA251" s="39"/>
      <c r="AB251" s="39"/>
      <c r="AC251" s="39"/>
      <c r="AD251" s="39"/>
      <c r="AE251" s="39"/>
      <c r="AR251" s="234" t="s">
        <v>212</v>
      </c>
      <c r="AT251" s="234" t="s">
        <v>208</v>
      </c>
      <c r="AU251" s="234" t="s">
        <v>83</v>
      </c>
      <c r="AY251" s="18" t="s">
        <v>207</v>
      </c>
      <c r="BE251" s="235">
        <f>IF(N251="základní",J251,0)</f>
        <v>0</v>
      </c>
      <c r="BF251" s="235">
        <f>IF(N251="snížená",J251,0)</f>
        <v>0</v>
      </c>
      <c r="BG251" s="235">
        <f>IF(N251="zákl. přenesená",J251,0)</f>
        <v>0</v>
      </c>
      <c r="BH251" s="235">
        <f>IF(N251="sníž. přenesená",J251,0)</f>
        <v>0</v>
      </c>
      <c r="BI251" s="235">
        <f>IF(N251="nulová",J251,0)</f>
        <v>0</v>
      </c>
      <c r="BJ251" s="18" t="s">
        <v>83</v>
      </c>
      <c r="BK251" s="235">
        <f>ROUND(I251*H251,2)</f>
        <v>0</v>
      </c>
      <c r="BL251" s="18" t="s">
        <v>212</v>
      </c>
      <c r="BM251" s="234" t="s">
        <v>4640</v>
      </c>
    </row>
    <row r="252" s="2" customFormat="1">
      <c r="A252" s="39"/>
      <c r="B252" s="40"/>
      <c r="C252" s="41"/>
      <c r="D252" s="236" t="s">
        <v>214</v>
      </c>
      <c r="E252" s="41"/>
      <c r="F252" s="237" t="s">
        <v>280</v>
      </c>
      <c r="G252" s="41"/>
      <c r="H252" s="41"/>
      <c r="I252" s="238"/>
      <c r="J252" s="41"/>
      <c r="K252" s="41"/>
      <c r="L252" s="45"/>
      <c r="M252" s="239"/>
      <c r="N252" s="240"/>
      <c r="O252" s="92"/>
      <c r="P252" s="92"/>
      <c r="Q252" s="92"/>
      <c r="R252" s="92"/>
      <c r="S252" s="92"/>
      <c r="T252" s="93"/>
      <c r="U252" s="39"/>
      <c r="V252" s="39"/>
      <c r="W252" s="39"/>
      <c r="X252" s="39"/>
      <c r="Y252" s="39"/>
      <c r="Z252" s="39"/>
      <c r="AA252" s="39"/>
      <c r="AB252" s="39"/>
      <c r="AC252" s="39"/>
      <c r="AD252" s="39"/>
      <c r="AE252" s="39"/>
      <c r="AT252" s="18" t="s">
        <v>214</v>
      </c>
      <c r="AU252" s="18" t="s">
        <v>83</v>
      </c>
    </row>
    <row r="253" s="2" customFormat="1">
      <c r="A253" s="39"/>
      <c r="B253" s="40"/>
      <c r="C253" s="41"/>
      <c r="D253" s="241" t="s">
        <v>216</v>
      </c>
      <c r="E253" s="41"/>
      <c r="F253" s="242" t="s">
        <v>281</v>
      </c>
      <c r="G253" s="41"/>
      <c r="H253" s="41"/>
      <c r="I253" s="238"/>
      <c r="J253" s="41"/>
      <c r="K253" s="41"/>
      <c r="L253" s="45"/>
      <c r="M253" s="239"/>
      <c r="N253" s="240"/>
      <c r="O253" s="92"/>
      <c r="P253" s="92"/>
      <c r="Q253" s="92"/>
      <c r="R253" s="92"/>
      <c r="S253" s="92"/>
      <c r="T253" s="93"/>
      <c r="U253" s="39"/>
      <c r="V253" s="39"/>
      <c r="W253" s="39"/>
      <c r="X253" s="39"/>
      <c r="Y253" s="39"/>
      <c r="Z253" s="39"/>
      <c r="AA253" s="39"/>
      <c r="AB253" s="39"/>
      <c r="AC253" s="39"/>
      <c r="AD253" s="39"/>
      <c r="AE253" s="39"/>
      <c r="AT253" s="18" t="s">
        <v>216</v>
      </c>
      <c r="AU253" s="18" t="s">
        <v>83</v>
      </c>
    </row>
    <row r="254" s="2" customFormat="1" ht="16.5" customHeight="1">
      <c r="A254" s="39"/>
      <c r="B254" s="40"/>
      <c r="C254" s="222" t="s">
        <v>712</v>
      </c>
      <c r="D254" s="222" t="s">
        <v>208</v>
      </c>
      <c r="E254" s="223" t="s">
        <v>283</v>
      </c>
      <c r="F254" s="224" t="s">
        <v>284</v>
      </c>
      <c r="G254" s="225" t="s">
        <v>237</v>
      </c>
      <c r="H254" s="226">
        <v>0.66300000000000003</v>
      </c>
      <c r="I254" s="227"/>
      <c r="J254" s="228">
        <f>ROUND(I254*H254,2)</f>
        <v>0</v>
      </c>
      <c r="K254" s="229"/>
      <c r="L254" s="45"/>
      <c r="M254" s="230" t="s">
        <v>1</v>
      </c>
      <c r="N254" s="231" t="s">
        <v>41</v>
      </c>
      <c r="O254" s="92"/>
      <c r="P254" s="232">
        <f>O254*H254</f>
        <v>0</v>
      </c>
      <c r="Q254" s="232">
        <v>1.0463199999999999</v>
      </c>
      <c r="R254" s="232">
        <f>Q254*H254</f>
        <v>0.69371015999999996</v>
      </c>
      <c r="S254" s="232">
        <v>0</v>
      </c>
      <c r="T254" s="233">
        <f>S254*H254</f>
        <v>0</v>
      </c>
      <c r="U254" s="39"/>
      <c r="V254" s="39"/>
      <c r="W254" s="39"/>
      <c r="X254" s="39"/>
      <c r="Y254" s="39"/>
      <c r="Z254" s="39"/>
      <c r="AA254" s="39"/>
      <c r="AB254" s="39"/>
      <c r="AC254" s="39"/>
      <c r="AD254" s="39"/>
      <c r="AE254" s="39"/>
      <c r="AR254" s="234" t="s">
        <v>212</v>
      </c>
      <c r="AT254" s="234" t="s">
        <v>208</v>
      </c>
      <c r="AU254" s="234" t="s">
        <v>83</v>
      </c>
      <c r="AY254" s="18" t="s">
        <v>207</v>
      </c>
      <c r="BE254" s="235">
        <f>IF(N254="základní",J254,0)</f>
        <v>0</v>
      </c>
      <c r="BF254" s="235">
        <f>IF(N254="snížená",J254,0)</f>
        <v>0</v>
      </c>
      <c r="BG254" s="235">
        <f>IF(N254="zákl. přenesená",J254,0)</f>
        <v>0</v>
      </c>
      <c r="BH254" s="235">
        <f>IF(N254="sníž. přenesená",J254,0)</f>
        <v>0</v>
      </c>
      <c r="BI254" s="235">
        <f>IF(N254="nulová",J254,0)</f>
        <v>0</v>
      </c>
      <c r="BJ254" s="18" t="s">
        <v>83</v>
      </c>
      <c r="BK254" s="235">
        <f>ROUND(I254*H254,2)</f>
        <v>0</v>
      </c>
      <c r="BL254" s="18" t="s">
        <v>212</v>
      </c>
      <c r="BM254" s="234" t="s">
        <v>4641</v>
      </c>
    </row>
    <row r="255" s="2" customFormat="1">
      <c r="A255" s="39"/>
      <c r="B255" s="40"/>
      <c r="C255" s="41"/>
      <c r="D255" s="236" t="s">
        <v>214</v>
      </c>
      <c r="E255" s="41"/>
      <c r="F255" s="237" t="s">
        <v>286</v>
      </c>
      <c r="G255" s="41"/>
      <c r="H255" s="41"/>
      <c r="I255" s="238"/>
      <c r="J255" s="41"/>
      <c r="K255" s="41"/>
      <c r="L255" s="45"/>
      <c r="M255" s="239"/>
      <c r="N255" s="240"/>
      <c r="O255" s="92"/>
      <c r="P255" s="92"/>
      <c r="Q255" s="92"/>
      <c r="R255" s="92"/>
      <c r="S255" s="92"/>
      <c r="T255" s="93"/>
      <c r="U255" s="39"/>
      <c r="V255" s="39"/>
      <c r="W255" s="39"/>
      <c r="X255" s="39"/>
      <c r="Y255" s="39"/>
      <c r="Z255" s="39"/>
      <c r="AA255" s="39"/>
      <c r="AB255" s="39"/>
      <c r="AC255" s="39"/>
      <c r="AD255" s="39"/>
      <c r="AE255" s="39"/>
      <c r="AT255" s="18" t="s">
        <v>214</v>
      </c>
      <c r="AU255" s="18" t="s">
        <v>83</v>
      </c>
    </row>
    <row r="256" s="2" customFormat="1">
      <c r="A256" s="39"/>
      <c r="B256" s="40"/>
      <c r="C256" s="41"/>
      <c r="D256" s="241" t="s">
        <v>216</v>
      </c>
      <c r="E256" s="41"/>
      <c r="F256" s="242" t="s">
        <v>287</v>
      </c>
      <c r="G256" s="41"/>
      <c r="H256" s="41"/>
      <c r="I256" s="238"/>
      <c r="J256" s="41"/>
      <c r="K256" s="41"/>
      <c r="L256" s="45"/>
      <c r="M256" s="239"/>
      <c r="N256" s="240"/>
      <c r="O256" s="92"/>
      <c r="P256" s="92"/>
      <c r="Q256" s="92"/>
      <c r="R256" s="92"/>
      <c r="S256" s="92"/>
      <c r="T256" s="93"/>
      <c r="U256" s="39"/>
      <c r="V256" s="39"/>
      <c r="W256" s="39"/>
      <c r="X256" s="39"/>
      <c r="Y256" s="39"/>
      <c r="Z256" s="39"/>
      <c r="AA256" s="39"/>
      <c r="AB256" s="39"/>
      <c r="AC256" s="39"/>
      <c r="AD256" s="39"/>
      <c r="AE256" s="39"/>
      <c r="AT256" s="18" t="s">
        <v>216</v>
      </c>
      <c r="AU256" s="18" t="s">
        <v>83</v>
      </c>
    </row>
    <row r="257" s="12" customFormat="1">
      <c r="A257" s="12"/>
      <c r="B257" s="243"/>
      <c r="C257" s="244"/>
      <c r="D257" s="236" t="s">
        <v>218</v>
      </c>
      <c r="E257" s="245" t="s">
        <v>1</v>
      </c>
      <c r="F257" s="246" t="s">
        <v>4642</v>
      </c>
      <c r="G257" s="244"/>
      <c r="H257" s="245" t="s">
        <v>1</v>
      </c>
      <c r="I257" s="247"/>
      <c r="J257" s="244"/>
      <c r="K257" s="244"/>
      <c r="L257" s="248"/>
      <c r="M257" s="249"/>
      <c r="N257" s="250"/>
      <c r="O257" s="250"/>
      <c r="P257" s="250"/>
      <c r="Q257" s="250"/>
      <c r="R257" s="250"/>
      <c r="S257" s="250"/>
      <c r="T257" s="251"/>
      <c r="U257" s="12"/>
      <c r="V257" s="12"/>
      <c r="W257" s="12"/>
      <c r="X257" s="12"/>
      <c r="Y257" s="12"/>
      <c r="Z257" s="12"/>
      <c r="AA257" s="12"/>
      <c r="AB257" s="12"/>
      <c r="AC257" s="12"/>
      <c r="AD257" s="12"/>
      <c r="AE257" s="12"/>
      <c r="AT257" s="252" t="s">
        <v>218</v>
      </c>
      <c r="AU257" s="252" t="s">
        <v>83</v>
      </c>
      <c r="AV257" s="12" t="s">
        <v>83</v>
      </c>
      <c r="AW257" s="12" t="s">
        <v>32</v>
      </c>
      <c r="AX257" s="12" t="s">
        <v>76</v>
      </c>
      <c r="AY257" s="252" t="s">
        <v>207</v>
      </c>
    </row>
    <row r="258" s="13" customFormat="1">
      <c r="A258" s="13"/>
      <c r="B258" s="253"/>
      <c r="C258" s="254"/>
      <c r="D258" s="236" t="s">
        <v>218</v>
      </c>
      <c r="E258" s="255" t="s">
        <v>1</v>
      </c>
      <c r="F258" s="256" t="s">
        <v>4643</v>
      </c>
      <c r="G258" s="254"/>
      <c r="H258" s="257">
        <v>0.66300000000000003</v>
      </c>
      <c r="I258" s="258"/>
      <c r="J258" s="254"/>
      <c r="K258" s="254"/>
      <c r="L258" s="259"/>
      <c r="M258" s="260"/>
      <c r="N258" s="261"/>
      <c r="O258" s="261"/>
      <c r="P258" s="261"/>
      <c r="Q258" s="261"/>
      <c r="R258" s="261"/>
      <c r="S258" s="261"/>
      <c r="T258" s="262"/>
      <c r="U258" s="13"/>
      <c r="V258" s="13"/>
      <c r="W258" s="13"/>
      <c r="X258" s="13"/>
      <c r="Y258" s="13"/>
      <c r="Z258" s="13"/>
      <c r="AA258" s="13"/>
      <c r="AB258" s="13"/>
      <c r="AC258" s="13"/>
      <c r="AD258" s="13"/>
      <c r="AE258" s="13"/>
      <c r="AT258" s="263" t="s">
        <v>218</v>
      </c>
      <c r="AU258" s="263" t="s">
        <v>83</v>
      </c>
      <c r="AV258" s="13" t="s">
        <v>85</v>
      </c>
      <c r="AW258" s="13" t="s">
        <v>32</v>
      </c>
      <c r="AX258" s="13" t="s">
        <v>83</v>
      </c>
      <c r="AY258" s="263" t="s">
        <v>207</v>
      </c>
    </row>
    <row r="259" s="2" customFormat="1" ht="16.5" customHeight="1">
      <c r="A259" s="39"/>
      <c r="B259" s="40"/>
      <c r="C259" s="222" t="s">
        <v>7</v>
      </c>
      <c r="D259" s="222" t="s">
        <v>208</v>
      </c>
      <c r="E259" s="223" t="s">
        <v>302</v>
      </c>
      <c r="F259" s="224" t="s">
        <v>303</v>
      </c>
      <c r="G259" s="225" t="s">
        <v>237</v>
      </c>
      <c r="H259" s="226">
        <v>2.101</v>
      </c>
      <c r="I259" s="227"/>
      <c r="J259" s="228">
        <f>ROUND(I259*H259,2)</f>
        <v>0</v>
      </c>
      <c r="K259" s="229"/>
      <c r="L259" s="45"/>
      <c r="M259" s="230" t="s">
        <v>1</v>
      </c>
      <c r="N259" s="231" t="s">
        <v>41</v>
      </c>
      <c r="O259" s="92"/>
      <c r="P259" s="232">
        <f>O259*H259</f>
        <v>0</v>
      </c>
      <c r="Q259" s="232">
        <v>1.06277</v>
      </c>
      <c r="R259" s="232">
        <f>Q259*H259</f>
        <v>2.2328797699999998</v>
      </c>
      <c r="S259" s="232">
        <v>0</v>
      </c>
      <c r="T259" s="233">
        <f>S259*H259</f>
        <v>0</v>
      </c>
      <c r="U259" s="39"/>
      <c r="V259" s="39"/>
      <c r="W259" s="39"/>
      <c r="X259" s="39"/>
      <c r="Y259" s="39"/>
      <c r="Z259" s="39"/>
      <c r="AA259" s="39"/>
      <c r="AB259" s="39"/>
      <c r="AC259" s="39"/>
      <c r="AD259" s="39"/>
      <c r="AE259" s="39"/>
      <c r="AR259" s="234" t="s">
        <v>212</v>
      </c>
      <c r="AT259" s="234" t="s">
        <v>208</v>
      </c>
      <c r="AU259" s="234" t="s">
        <v>83</v>
      </c>
      <c r="AY259" s="18" t="s">
        <v>207</v>
      </c>
      <c r="BE259" s="235">
        <f>IF(N259="základní",J259,0)</f>
        <v>0</v>
      </c>
      <c r="BF259" s="235">
        <f>IF(N259="snížená",J259,0)</f>
        <v>0</v>
      </c>
      <c r="BG259" s="235">
        <f>IF(N259="zákl. přenesená",J259,0)</f>
        <v>0</v>
      </c>
      <c r="BH259" s="235">
        <f>IF(N259="sníž. přenesená",J259,0)</f>
        <v>0</v>
      </c>
      <c r="BI259" s="235">
        <f>IF(N259="nulová",J259,0)</f>
        <v>0</v>
      </c>
      <c r="BJ259" s="18" t="s">
        <v>83</v>
      </c>
      <c r="BK259" s="235">
        <f>ROUND(I259*H259,2)</f>
        <v>0</v>
      </c>
      <c r="BL259" s="18" t="s">
        <v>212</v>
      </c>
      <c r="BM259" s="234" t="s">
        <v>4644</v>
      </c>
    </row>
    <row r="260" s="2" customFormat="1">
      <c r="A260" s="39"/>
      <c r="B260" s="40"/>
      <c r="C260" s="41"/>
      <c r="D260" s="236" t="s">
        <v>214</v>
      </c>
      <c r="E260" s="41"/>
      <c r="F260" s="237" t="s">
        <v>305</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214</v>
      </c>
      <c r="AU260" s="18" t="s">
        <v>83</v>
      </c>
    </row>
    <row r="261" s="2" customFormat="1">
      <c r="A261" s="39"/>
      <c r="B261" s="40"/>
      <c r="C261" s="41"/>
      <c r="D261" s="241" t="s">
        <v>216</v>
      </c>
      <c r="E261" s="41"/>
      <c r="F261" s="242" t="s">
        <v>306</v>
      </c>
      <c r="G261" s="41"/>
      <c r="H261" s="41"/>
      <c r="I261" s="238"/>
      <c r="J261" s="41"/>
      <c r="K261" s="41"/>
      <c r="L261" s="45"/>
      <c r="M261" s="239"/>
      <c r="N261" s="240"/>
      <c r="O261" s="92"/>
      <c r="P261" s="92"/>
      <c r="Q261" s="92"/>
      <c r="R261" s="92"/>
      <c r="S261" s="92"/>
      <c r="T261" s="93"/>
      <c r="U261" s="39"/>
      <c r="V261" s="39"/>
      <c r="W261" s="39"/>
      <c r="X261" s="39"/>
      <c r="Y261" s="39"/>
      <c r="Z261" s="39"/>
      <c r="AA261" s="39"/>
      <c r="AB261" s="39"/>
      <c r="AC261" s="39"/>
      <c r="AD261" s="39"/>
      <c r="AE261" s="39"/>
      <c r="AT261" s="18" t="s">
        <v>216</v>
      </c>
      <c r="AU261" s="18" t="s">
        <v>83</v>
      </c>
    </row>
    <row r="262" s="13" customFormat="1">
      <c r="A262" s="13"/>
      <c r="B262" s="253"/>
      <c r="C262" s="254"/>
      <c r="D262" s="236" t="s">
        <v>218</v>
      </c>
      <c r="E262" s="255" t="s">
        <v>1</v>
      </c>
      <c r="F262" s="256" t="s">
        <v>4645</v>
      </c>
      <c r="G262" s="254"/>
      <c r="H262" s="257">
        <v>0.82399999999999995</v>
      </c>
      <c r="I262" s="258"/>
      <c r="J262" s="254"/>
      <c r="K262" s="254"/>
      <c r="L262" s="259"/>
      <c r="M262" s="260"/>
      <c r="N262" s="261"/>
      <c r="O262" s="261"/>
      <c r="P262" s="261"/>
      <c r="Q262" s="261"/>
      <c r="R262" s="261"/>
      <c r="S262" s="261"/>
      <c r="T262" s="262"/>
      <c r="U262" s="13"/>
      <c r="V262" s="13"/>
      <c r="W262" s="13"/>
      <c r="X262" s="13"/>
      <c r="Y262" s="13"/>
      <c r="Z262" s="13"/>
      <c r="AA262" s="13"/>
      <c r="AB262" s="13"/>
      <c r="AC262" s="13"/>
      <c r="AD262" s="13"/>
      <c r="AE262" s="13"/>
      <c r="AT262" s="263" t="s">
        <v>218</v>
      </c>
      <c r="AU262" s="263" t="s">
        <v>83</v>
      </c>
      <c r="AV262" s="13" t="s">
        <v>85</v>
      </c>
      <c r="AW262" s="13" t="s">
        <v>32</v>
      </c>
      <c r="AX262" s="13" t="s">
        <v>76</v>
      </c>
      <c r="AY262" s="263" t="s">
        <v>207</v>
      </c>
    </row>
    <row r="263" s="13" customFormat="1">
      <c r="A263" s="13"/>
      <c r="B263" s="253"/>
      <c r="C263" s="254"/>
      <c r="D263" s="236" t="s">
        <v>218</v>
      </c>
      <c r="E263" s="255" t="s">
        <v>1</v>
      </c>
      <c r="F263" s="256" t="s">
        <v>4646</v>
      </c>
      <c r="G263" s="254"/>
      <c r="H263" s="257">
        <v>1.2769999999999999</v>
      </c>
      <c r="I263" s="258"/>
      <c r="J263" s="254"/>
      <c r="K263" s="254"/>
      <c r="L263" s="259"/>
      <c r="M263" s="260"/>
      <c r="N263" s="261"/>
      <c r="O263" s="261"/>
      <c r="P263" s="261"/>
      <c r="Q263" s="261"/>
      <c r="R263" s="261"/>
      <c r="S263" s="261"/>
      <c r="T263" s="262"/>
      <c r="U263" s="13"/>
      <c r="V263" s="13"/>
      <c r="W263" s="13"/>
      <c r="X263" s="13"/>
      <c r="Y263" s="13"/>
      <c r="Z263" s="13"/>
      <c r="AA263" s="13"/>
      <c r="AB263" s="13"/>
      <c r="AC263" s="13"/>
      <c r="AD263" s="13"/>
      <c r="AE263" s="13"/>
      <c r="AT263" s="263" t="s">
        <v>218</v>
      </c>
      <c r="AU263" s="263" t="s">
        <v>83</v>
      </c>
      <c r="AV263" s="13" t="s">
        <v>85</v>
      </c>
      <c r="AW263" s="13" t="s">
        <v>32</v>
      </c>
      <c r="AX263" s="13" t="s">
        <v>76</v>
      </c>
      <c r="AY263" s="263" t="s">
        <v>207</v>
      </c>
    </row>
    <row r="264" s="14" customFormat="1">
      <c r="A264" s="14"/>
      <c r="B264" s="264"/>
      <c r="C264" s="265"/>
      <c r="D264" s="236" t="s">
        <v>218</v>
      </c>
      <c r="E264" s="266" t="s">
        <v>1</v>
      </c>
      <c r="F264" s="267" t="s">
        <v>222</v>
      </c>
      <c r="G264" s="265"/>
      <c r="H264" s="268">
        <v>2.101</v>
      </c>
      <c r="I264" s="269"/>
      <c r="J264" s="265"/>
      <c r="K264" s="265"/>
      <c r="L264" s="270"/>
      <c r="M264" s="271"/>
      <c r="N264" s="272"/>
      <c r="O264" s="272"/>
      <c r="P264" s="272"/>
      <c r="Q264" s="272"/>
      <c r="R264" s="272"/>
      <c r="S264" s="272"/>
      <c r="T264" s="273"/>
      <c r="U264" s="14"/>
      <c r="V264" s="14"/>
      <c r="W264" s="14"/>
      <c r="X264" s="14"/>
      <c r="Y264" s="14"/>
      <c r="Z264" s="14"/>
      <c r="AA264" s="14"/>
      <c r="AB264" s="14"/>
      <c r="AC264" s="14"/>
      <c r="AD264" s="14"/>
      <c r="AE264" s="14"/>
      <c r="AT264" s="274" t="s">
        <v>218</v>
      </c>
      <c r="AU264" s="274" t="s">
        <v>83</v>
      </c>
      <c r="AV264" s="14" t="s">
        <v>212</v>
      </c>
      <c r="AW264" s="14" t="s">
        <v>32</v>
      </c>
      <c r="AX264" s="14" t="s">
        <v>83</v>
      </c>
      <c r="AY264" s="274" t="s">
        <v>207</v>
      </c>
    </row>
    <row r="265" s="11" customFormat="1" ht="25.92" customHeight="1">
      <c r="A265" s="11"/>
      <c r="B265" s="208"/>
      <c r="C265" s="209"/>
      <c r="D265" s="210" t="s">
        <v>75</v>
      </c>
      <c r="E265" s="211" t="s">
        <v>251</v>
      </c>
      <c r="F265" s="211" t="s">
        <v>4647</v>
      </c>
      <c r="G265" s="209"/>
      <c r="H265" s="209"/>
      <c r="I265" s="212"/>
      <c r="J265" s="213">
        <f>BK265</f>
        <v>0</v>
      </c>
      <c r="K265" s="209"/>
      <c r="L265" s="214"/>
      <c r="M265" s="215"/>
      <c r="N265" s="216"/>
      <c r="O265" s="216"/>
      <c r="P265" s="217">
        <f>SUM(P266:P269)</f>
        <v>0</v>
      </c>
      <c r="Q265" s="216"/>
      <c r="R265" s="217">
        <f>SUM(R266:R269)</f>
        <v>0</v>
      </c>
      <c r="S265" s="216"/>
      <c r="T265" s="218">
        <f>SUM(T266:T269)</f>
        <v>0</v>
      </c>
      <c r="U265" s="11"/>
      <c r="V265" s="11"/>
      <c r="W265" s="11"/>
      <c r="X265" s="11"/>
      <c r="Y265" s="11"/>
      <c r="Z265" s="11"/>
      <c r="AA265" s="11"/>
      <c r="AB265" s="11"/>
      <c r="AC265" s="11"/>
      <c r="AD265" s="11"/>
      <c r="AE265" s="11"/>
      <c r="AR265" s="219" t="s">
        <v>83</v>
      </c>
      <c r="AT265" s="220" t="s">
        <v>75</v>
      </c>
      <c r="AU265" s="220" t="s">
        <v>76</v>
      </c>
      <c r="AY265" s="219" t="s">
        <v>207</v>
      </c>
      <c r="BK265" s="221">
        <f>SUM(BK266:BK269)</f>
        <v>0</v>
      </c>
    </row>
    <row r="266" s="2" customFormat="1" ht="21.75" customHeight="1">
      <c r="A266" s="39"/>
      <c r="B266" s="40"/>
      <c r="C266" s="222" t="s">
        <v>720</v>
      </c>
      <c r="D266" s="222" t="s">
        <v>208</v>
      </c>
      <c r="E266" s="223" t="s">
        <v>4648</v>
      </c>
      <c r="F266" s="224" t="s">
        <v>4649</v>
      </c>
      <c r="G266" s="225" t="s">
        <v>225</v>
      </c>
      <c r="H266" s="226">
        <v>180.72</v>
      </c>
      <c r="I266" s="227"/>
      <c r="J266" s="228">
        <f>ROUND(I266*H266,2)</f>
        <v>0</v>
      </c>
      <c r="K266" s="229"/>
      <c r="L266" s="45"/>
      <c r="M266" s="230" t="s">
        <v>1</v>
      </c>
      <c r="N266" s="231" t="s">
        <v>41</v>
      </c>
      <c r="O266" s="92"/>
      <c r="P266" s="232">
        <f>O266*H266</f>
        <v>0</v>
      </c>
      <c r="Q266" s="232">
        <v>0</v>
      </c>
      <c r="R266" s="232">
        <f>Q266*H266</f>
        <v>0</v>
      </c>
      <c r="S266" s="232">
        <v>0</v>
      </c>
      <c r="T266" s="233">
        <f>S266*H266</f>
        <v>0</v>
      </c>
      <c r="U266" s="39"/>
      <c r="V266" s="39"/>
      <c r="W266" s="39"/>
      <c r="X266" s="39"/>
      <c r="Y266" s="39"/>
      <c r="Z266" s="39"/>
      <c r="AA266" s="39"/>
      <c r="AB266" s="39"/>
      <c r="AC266" s="39"/>
      <c r="AD266" s="39"/>
      <c r="AE266" s="39"/>
      <c r="AR266" s="234" t="s">
        <v>212</v>
      </c>
      <c r="AT266" s="234" t="s">
        <v>208</v>
      </c>
      <c r="AU266" s="234" t="s">
        <v>83</v>
      </c>
      <c r="AY266" s="18" t="s">
        <v>207</v>
      </c>
      <c r="BE266" s="235">
        <f>IF(N266="základní",J266,0)</f>
        <v>0</v>
      </c>
      <c r="BF266" s="235">
        <f>IF(N266="snížená",J266,0)</f>
        <v>0</v>
      </c>
      <c r="BG266" s="235">
        <f>IF(N266="zákl. přenesená",J266,0)</f>
        <v>0</v>
      </c>
      <c r="BH266" s="235">
        <f>IF(N266="sníž. přenesená",J266,0)</f>
        <v>0</v>
      </c>
      <c r="BI266" s="235">
        <f>IF(N266="nulová",J266,0)</f>
        <v>0</v>
      </c>
      <c r="BJ266" s="18" t="s">
        <v>83</v>
      </c>
      <c r="BK266" s="235">
        <f>ROUND(I266*H266,2)</f>
        <v>0</v>
      </c>
      <c r="BL266" s="18" t="s">
        <v>212</v>
      </c>
      <c r="BM266" s="234" t="s">
        <v>4650</v>
      </c>
    </row>
    <row r="267" s="2" customFormat="1">
      <c r="A267" s="39"/>
      <c r="B267" s="40"/>
      <c r="C267" s="41"/>
      <c r="D267" s="236" t="s">
        <v>214</v>
      </c>
      <c r="E267" s="41"/>
      <c r="F267" s="237" t="s">
        <v>4651</v>
      </c>
      <c r="G267" s="41"/>
      <c r="H267" s="41"/>
      <c r="I267" s="238"/>
      <c r="J267" s="41"/>
      <c r="K267" s="41"/>
      <c r="L267" s="45"/>
      <c r="M267" s="239"/>
      <c r="N267" s="240"/>
      <c r="O267" s="92"/>
      <c r="P267" s="92"/>
      <c r="Q267" s="92"/>
      <c r="R267" s="92"/>
      <c r="S267" s="92"/>
      <c r="T267" s="93"/>
      <c r="U267" s="39"/>
      <c r="V267" s="39"/>
      <c r="W267" s="39"/>
      <c r="X267" s="39"/>
      <c r="Y267" s="39"/>
      <c r="Z267" s="39"/>
      <c r="AA267" s="39"/>
      <c r="AB267" s="39"/>
      <c r="AC267" s="39"/>
      <c r="AD267" s="39"/>
      <c r="AE267" s="39"/>
      <c r="AT267" s="18" t="s">
        <v>214</v>
      </c>
      <c r="AU267" s="18" t="s">
        <v>83</v>
      </c>
    </row>
    <row r="268" s="2" customFormat="1">
      <c r="A268" s="39"/>
      <c r="B268" s="40"/>
      <c r="C268" s="41"/>
      <c r="D268" s="241" t="s">
        <v>216</v>
      </c>
      <c r="E268" s="41"/>
      <c r="F268" s="242" t="s">
        <v>4652</v>
      </c>
      <c r="G268" s="41"/>
      <c r="H268" s="41"/>
      <c r="I268" s="238"/>
      <c r="J268" s="41"/>
      <c r="K268" s="41"/>
      <c r="L268" s="45"/>
      <c r="M268" s="239"/>
      <c r="N268" s="240"/>
      <c r="O268" s="92"/>
      <c r="P268" s="92"/>
      <c r="Q268" s="92"/>
      <c r="R268" s="92"/>
      <c r="S268" s="92"/>
      <c r="T268" s="93"/>
      <c r="U268" s="39"/>
      <c r="V268" s="39"/>
      <c r="W268" s="39"/>
      <c r="X268" s="39"/>
      <c r="Y268" s="39"/>
      <c r="Z268" s="39"/>
      <c r="AA268" s="39"/>
      <c r="AB268" s="39"/>
      <c r="AC268" s="39"/>
      <c r="AD268" s="39"/>
      <c r="AE268" s="39"/>
      <c r="AT268" s="18" t="s">
        <v>216</v>
      </c>
      <c r="AU268" s="18" t="s">
        <v>83</v>
      </c>
    </row>
    <row r="269" s="13" customFormat="1">
      <c r="A269" s="13"/>
      <c r="B269" s="253"/>
      <c r="C269" s="254"/>
      <c r="D269" s="236" t="s">
        <v>218</v>
      </c>
      <c r="E269" s="255" t="s">
        <v>1</v>
      </c>
      <c r="F269" s="256" t="s">
        <v>4653</v>
      </c>
      <c r="G269" s="254"/>
      <c r="H269" s="257">
        <v>180.72</v>
      </c>
      <c r="I269" s="258"/>
      <c r="J269" s="254"/>
      <c r="K269" s="254"/>
      <c r="L269" s="259"/>
      <c r="M269" s="260"/>
      <c r="N269" s="261"/>
      <c r="O269" s="261"/>
      <c r="P269" s="261"/>
      <c r="Q269" s="261"/>
      <c r="R269" s="261"/>
      <c r="S269" s="261"/>
      <c r="T269" s="262"/>
      <c r="U269" s="13"/>
      <c r="V269" s="13"/>
      <c r="W269" s="13"/>
      <c r="X269" s="13"/>
      <c r="Y269" s="13"/>
      <c r="Z269" s="13"/>
      <c r="AA269" s="13"/>
      <c r="AB269" s="13"/>
      <c r="AC269" s="13"/>
      <c r="AD269" s="13"/>
      <c r="AE269" s="13"/>
      <c r="AT269" s="263" t="s">
        <v>218</v>
      </c>
      <c r="AU269" s="263" t="s">
        <v>83</v>
      </c>
      <c r="AV269" s="13" t="s">
        <v>85</v>
      </c>
      <c r="AW269" s="13" t="s">
        <v>32</v>
      </c>
      <c r="AX269" s="13" t="s">
        <v>83</v>
      </c>
      <c r="AY269" s="263" t="s">
        <v>207</v>
      </c>
    </row>
    <row r="270" s="11" customFormat="1" ht="25.92" customHeight="1">
      <c r="A270" s="11"/>
      <c r="B270" s="208"/>
      <c r="C270" s="209"/>
      <c r="D270" s="210" t="s">
        <v>75</v>
      </c>
      <c r="E270" s="211" t="s">
        <v>301</v>
      </c>
      <c r="F270" s="211" t="s">
        <v>933</v>
      </c>
      <c r="G270" s="209"/>
      <c r="H270" s="209"/>
      <c r="I270" s="212"/>
      <c r="J270" s="213">
        <f>BK270</f>
        <v>0</v>
      </c>
      <c r="K270" s="209"/>
      <c r="L270" s="214"/>
      <c r="M270" s="215"/>
      <c r="N270" s="216"/>
      <c r="O270" s="216"/>
      <c r="P270" s="217">
        <f>SUM(P271:P274)</f>
        <v>0</v>
      </c>
      <c r="Q270" s="216"/>
      <c r="R270" s="217">
        <f>SUM(R271:R274)</f>
        <v>0.084938399999999997</v>
      </c>
      <c r="S270" s="216"/>
      <c r="T270" s="218">
        <f>SUM(T271:T274)</f>
        <v>0</v>
      </c>
      <c r="U270" s="11"/>
      <c r="V270" s="11"/>
      <c r="W270" s="11"/>
      <c r="X270" s="11"/>
      <c r="Y270" s="11"/>
      <c r="Z270" s="11"/>
      <c r="AA270" s="11"/>
      <c r="AB270" s="11"/>
      <c r="AC270" s="11"/>
      <c r="AD270" s="11"/>
      <c r="AE270" s="11"/>
      <c r="AR270" s="219" t="s">
        <v>83</v>
      </c>
      <c r="AT270" s="220" t="s">
        <v>75</v>
      </c>
      <c r="AU270" s="220" t="s">
        <v>76</v>
      </c>
      <c r="AY270" s="219" t="s">
        <v>207</v>
      </c>
      <c r="BK270" s="221">
        <f>SUM(BK271:BK274)</f>
        <v>0</v>
      </c>
    </row>
    <row r="271" s="2" customFormat="1" ht="24.15" customHeight="1">
      <c r="A271" s="39"/>
      <c r="B271" s="40"/>
      <c r="C271" s="222" t="s">
        <v>726</v>
      </c>
      <c r="D271" s="222" t="s">
        <v>208</v>
      </c>
      <c r="E271" s="223" t="s">
        <v>4654</v>
      </c>
      <c r="F271" s="224" t="s">
        <v>4655</v>
      </c>
      <c r="G271" s="225" t="s">
        <v>225</v>
      </c>
      <c r="H271" s="226">
        <v>180.72</v>
      </c>
      <c r="I271" s="227"/>
      <c r="J271" s="228">
        <f>ROUND(I271*H271,2)</f>
        <v>0</v>
      </c>
      <c r="K271" s="229"/>
      <c r="L271" s="45"/>
      <c r="M271" s="230" t="s">
        <v>1</v>
      </c>
      <c r="N271" s="231" t="s">
        <v>41</v>
      </c>
      <c r="O271" s="92"/>
      <c r="P271" s="232">
        <f>O271*H271</f>
        <v>0</v>
      </c>
      <c r="Q271" s="232">
        <v>0.00046999999999999999</v>
      </c>
      <c r="R271" s="232">
        <f>Q271*H271</f>
        <v>0.084938399999999997</v>
      </c>
      <c r="S271" s="232">
        <v>0</v>
      </c>
      <c r="T271" s="233">
        <f>S271*H271</f>
        <v>0</v>
      </c>
      <c r="U271" s="39"/>
      <c r="V271" s="39"/>
      <c r="W271" s="39"/>
      <c r="X271" s="39"/>
      <c r="Y271" s="39"/>
      <c r="Z271" s="39"/>
      <c r="AA271" s="39"/>
      <c r="AB271" s="39"/>
      <c r="AC271" s="39"/>
      <c r="AD271" s="39"/>
      <c r="AE271" s="39"/>
      <c r="AR271" s="234" t="s">
        <v>212</v>
      </c>
      <c r="AT271" s="234" t="s">
        <v>208</v>
      </c>
      <c r="AU271" s="234" t="s">
        <v>83</v>
      </c>
      <c r="AY271" s="18" t="s">
        <v>207</v>
      </c>
      <c r="BE271" s="235">
        <f>IF(N271="základní",J271,0)</f>
        <v>0</v>
      </c>
      <c r="BF271" s="235">
        <f>IF(N271="snížená",J271,0)</f>
        <v>0</v>
      </c>
      <c r="BG271" s="235">
        <f>IF(N271="zákl. přenesená",J271,0)</f>
        <v>0</v>
      </c>
      <c r="BH271" s="235">
        <f>IF(N271="sníž. přenesená",J271,0)</f>
        <v>0</v>
      </c>
      <c r="BI271" s="235">
        <f>IF(N271="nulová",J271,0)</f>
        <v>0</v>
      </c>
      <c r="BJ271" s="18" t="s">
        <v>83</v>
      </c>
      <c r="BK271" s="235">
        <f>ROUND(I271*H271,2)</f>
        <v>0</v>
      </c>
      <c r="BL271" s="18" t="s">
        <v>212</v>
      </c>
      <c r="BM271" s="234" t="s">
        <v>4656</v>
      </c>
    </row>
    <row r="272" s="2" customFormat="1">
      <c r="A272" s="39"/>
      <c r="B272" s="40"/>
      <c r="C272" s="41"/>
      <c r="D272" s="236" t="s">
        <v>214</v>
      </c>
      <c r="E272" s="41"/>
      <c r="F272" s="237" t="s">
        <v>4657</v>
      </c>
      <c r="G272" s="41"/>
      <c r="H272" s="41"/>
      <c r="I272" s="238"/>
      <c r="J272" s="41"/>
      <c r="K272" s="41"/>
      <c r="L272" s="45"/>
      <c r="M272" s="239"/>
      <c r="N272" s="240"/>
      <c r="O272" s="92"/>
      <c r="P272" s="92"/>
      <c r="Q272" s="92"/>
      <c r="R272" s="92"/>
      <c r="S272" s="92"/>
      <c r="T272" s="93"/>
      <c r="U272" s="39"/>
      <c r="V272" s="39"/>
      <c r="W272" s="39"/>
      <c r="X272" s="39"/>
      <c r="Y272" s="39"/>
      <c r="Z272" s="39"/>
      <c r="AA272" s="39"/>
      <c r="AB272" s="39"/>
      <c r="AC272" s="39"/>
      <c r="AD272" s="39"/>
      <c r="AE272" s="39"/>
      <c r="AT272" s="18" t="s">
        <v>214</v>
      </c>
      <c r="AU272" s="18" t="s">
        <v>83</v>
      </c>
    </row>
    <row r="273" s="2" customFormat="1">
      <c r="A273" s="39"/>
      <c r="B273" s="40"/>
      <c r="C273" s="41"/>
      <c r="D273" s="241" t="s">
        <v>216</v>
      </c>
      <c r="E273" s="41"/>
      <c r="F273" s="242" t="s">
        <v>4658</v>
      </c>
      <c r="G273" s="41"/>
      <c r="H273" s="41"/>
      <c r="I273" s="238"/>
      <c r="J273" s="41"/>
      <c r="K273" s="41"/>
      <c r="L273" s="45"/>
      <c r="M273" s="239"/>
      <c r="N273" s="240"/>
      <c r="O273" s="92"/>
      <c r="P273" s="92"/>
      <c r="Q273" s="92"/>
      <c r="R273" s="92"/>
      <c r="S273" s="92"/>
      <c r="T273" s="93"/>
      <c r="U273" s="39"/>
      <c r="V273" s="39"/>
      <c r="W273" s="39"/>
      <c r="X273" s="39"/>
      <c r="Y273" s="39"/>
      <c r="Z273" s="39"/>
      <c r="AA273" s="39"/>
      <c r="AB273" s="39"/>
      <c r="AC273" s="39"/>
      <c r="AD273" s="39"/>
      <c r="AE273" s="39"/>
      <c r="AT273" s="18" t="s">
        <v>216</v>
      </c>
      <c r="AU273" s="18" t="s">
        <v>83</v>
      </c>
    </row>
    <row r="274" s="13" customFormat="1">
      <c r="A274" s="13"/>
      <c r="B274" s="253"/>
      <c r="C274" s="254"/>
      <c r="D274" s="236" t="s">
        <v>218</v>
      </c>
      <c r="E274" s="255" t="s">
        <v>1</v>
      </c>
      <c r="F274" s="256" t="s">
        <v>4653</v>
      </c>
      <c r="G274" s="254"/>
      <c r="H274" s="257">
        <v>180.72</v>
      </c>
      <c r="I274" s="258"/>
      <c r="J274" s="254"/>
      <c r="K274" s="254"/>
      <c r="L274" s="259"/>
      <c r="M274" s="260"/>
      <c r="N274" s="261"/>
      <c r="O274" s="261"/>
      <c r="P274" s="261"/>
      <c r="Q274" s="261"/>
      <c r="R274" s="261"/>
      <c r="S274" s="261"/>
      <c r="T274" s="262"/>
      <c r="U274" s="13"/>
      <c r="V274" s="13"/>
      <c r="W274" s="13"/>
      <c r="X274" s="13"/>
      <c r="Y274" s="13"/>
      <c r="Z274" s="13"/>
      <c r="AA274" s="13"/>
      <c r="AB274" s="13"/>
      <c r="AC274" s="13"/>
      <c r="AD274" s="13"/>
      <c r="AE274" s="13"/>
      <c r="AT274" s="263" t="s">
        <v>218</v>
      </c>
      <c r="AU274" s="263" t="s">
        <v>83</v>
      </c>
      <c r="AV274" s="13" t="s">
        <v>85</v>
      </c>
      <c r="AW274" s="13" t="s">
        <v>32</v>
      </c>
      <c r="AX274" s="13" t="s">
        <v>83</v>
      </c>
      <c r="AY274" s="263" t="s">
        <v>207</v>
      </c>
    </row>
    <row r="275" s="11" customFormat="1" ht="25.92" customHeight="1">
      <c r="A275" s="11"/>
      <c r="B275" s="208"/>
      <c r="C275" s="209"/>
      <c r="D275" s="210" t="s">
        <v>75</v>
      </c>
      <c r="E275" s="211" t="s">
        <v>369</v>
      </c>
      <c r="F275" s="211" t="s">
        <v>370</v>
      </c>
      <c r="G275" s="209"/>
      <c r="H275" s="209"/>
      <c r="I275" s="212"/>
      <c r="J275" s="213">
        <f>BK275</f>
        <v>0</v>
      </c>
      <c r="K275" s="209"/>
      <c r="L275" s="214"/>
      <c r="M275" s="215"/>
      <c r="N275" s="216"/>
      <c r="O275" s="216"/>
      <c r="P275" s="217">
        <f>SUM(P276:P278)</f>
        <v>0</v>
      </c>
      <c r="Q275" s="216"/>
      <c r="R275" s="217">
        <f>SUM(R276:R278)</f>
        <v>0</v>
      </c>
      <c r="S275" s="216"/>
      <c r="T275" s="218">
        <f>SUM(T276:T278)</f>
        <v>0</v>
      </c>
      <c r="U275" s="11"/>
      <c r="V275" s="11"/>
      <c r="W275" s="11"/>
      <c r="X275" s="11"/>
      <c r="Y275" s="11"/>
      <c r="Z275" s="11"/>
      <c r="AA275" s="11"/>
      <c r="AB275" s="11"/>
      <c r="AC275" s="11"/>
      <c r="AD275" s="11"/>
      <c r="AE275" s="11"/>
      <c r="AR275" s="219" t="s">
        <v>83</v>
      </c>
      <c r="AT275" s="220" t="s">
        <v>75</v>
      </c>
      <c r="AU275" s="220" t="s">
        <v>76</v>
      </c>
      <c r="AY275" s="219" t="s">
        <v>207</v>
      </c>
      <c r="BK275" s="221">
        <f>SUM(BK276:BK278)</f>
        <v>0</v>
      </c>
    </row>
    <row r="276" s="2" customFormat="1" ht="24.15" customHeight="1">
      <c r="A276" s="39"/>
      <c r="B276" s="40"/>
      <c r="C276" s="222" t="s">
        <v>731</v>
      </c>
      <c r="D276" s="222" t="s">
        <v>208</v>
      </c>
      <c r="E276" s="223" t="s">
        <v>4385</v>
      </c>
      <c r="F276" s="224" t="s">
        <v>4386</v>
      </c>
      <c r="G276" s="225" t="s">
        <v>237</v>
      </c>
      <c r="H276" s="226">
        <v>244.22499999999999</v>
      </c>
      <c r="I276" s="227"/>
      <c r="J276" s="228">
        <f>ROUND(I276*H276,2)</f>
        <v>0</v>
      </c>
      <c r="K276" s="229"/>
      <c r="L276" s="45"/>
      <c r="M276" s="230" t="s">
        <v>1</v>
      </c>
      <c r="N276" s="231" t="s">
        <v>41</v>
      </c>
      <c r="O276" s="92"/>
      <c r="P276" s="232">
        <f>O276*H276</f>
        <v>0</v>
      </c>
      <c r="Q276" s="232">
        <v>0</v>
      </c>
      <c r="R276" s="232">
        <f>Q276*H276</f>
        <v>0</v>
      </c>
      <c r="S276" s="232">
        <v>0</v>
      </c>
      <c r="T276" s="233">
        <f>S276*H276</f>
        <v>0</v>
      </c>
      <c r="U276" s="39"/>
      <c r="V276" s="39"/>
      <c r="W276" s="39"/>
      <c r="X276" s="39"/>
      <c r="Y276" s="39"/>
      <c r="Z276" s="39"/>
      <c r="AA276" s="39"/>
      <c r="AB276" s="39"/>
      <c r="AC276" s="39"/>
      <c r="AD276" s="39"/>
      <c r="AE276" s="39"/>
      <c r="AR276" s="234" t="s">
        <v>212</v>
      </c>
      <c r="AT276" s="234" t="s">
        <v>208</v>
      </c>
      <c r="AU276" s="234" t="s">
        <v>83</v>
      </c>
      <c r="AY276" s="18" t="s">
        <v>207</v>
      </c>
      <c r="BE276" s="235">
        <f>IF(N276="základní",J276,0)</f>
        <v>0</v>
      </c>
      <c r="BF276" s="235">
        <f>IF(N276="snížená",J276,0)</f>
        <v>0</v>
      </c>
      <c r="BG276" s="235">
        <f>IF(N276="zákl. přenesená",J276,0)</f>
        <v>0</v>
      </c>
      <c r="BH276" s="235">
        <f>IF(N276="sníž. přenesená",J276,0)</f>
        <v>0</v>
      </c>
      <c r="BI276" s="235">
        <f>IF(N276="nulová",J276,0)</f>
        <v>0</v>
      </c>
      <c r="BJ276" s="18" t="s">
        <v>83</v>
      </c>
      <c r="BK276" s="235">
        <f>ROUND(I276*H276,2)</f>
        <v>0</v>
      </c>
      <c r="BL276" s="18" t="s">
        <v>212</v>
      </c>
      <c r="BM276" s="234" t="s">
        <v>4659</v>
      </c>
    </row>
    <row r="277" s="2" customFormat="1">
      <c r="A277" s="39"/>
      <c r="B277" s="40"/>
      <c r="C277" s="41"/>
      <c r="D277" s="236" t="s">
        <v>214</v>
      </c>
      <c r="E277" s="41"/>
      <c r="F277" s="237" t="s">
        <v>4388</v>
      </c>
      <c r="G277" s="41"/>
      <c r="H277" s="41"/>
      <c r="I277" s="238"/>
      <c r="J277" s="41"/>
      <c r="K277" s="41"/>
      <c r="L277" s="45"/>
      <c r="M277" s="239"/>
      <c r="N277" s="240"/>
      <c r="O277" s="92"/>
      <c r="P277" s="92"/>
      <c r="Q277" s="92"/>
      <c r="R277" s="92"/>
      <c r="S277" s="92"/>
      <c r="T277" s="93"/>
      <c r="U277" s="39"/>
      <c r="V277" s="39"/>
      <c r="W277" s="39"/>
      <c r="X277" s="39"/>
      <c r="Y277" s="39"/>
      <c r="Z277" s="39"/>
      <c r="AA277" s="39"/>
      <c r="AB277" s="39"/>
      <c r="AC277" s="39"/>
      <c r="AD277" s="39"/>
      <c r="AE277" s="39"/>
      <c r="AT277" s="18" t="s">
        <v>214</v>
      </c>
      <c r="AU277" s="18" t="s">
        <v>83</v>
      </c>
    </row>
    <row r="278" s="2" customFormat="1">
      <c r="A278" s="39"/>
      <c r="B278" s="40"/>
      <c r="C278" s="41"/>
      <c r="D278" s="241" t="s">
        <v>216</v>
      </c>
      <c r="E278" s="41"/>
      <c r="F278" s="242" t="s">
        <v>4389</v>
      </c>
      <c r="G278" s="41"/>
      <c r="H278" s="41"/>
      <c r="I278" s="238"/>
      <c r="J278" s="41"/>
      <c r="K278" s="41"/>
      <c r="L278" s="45"/>
      <c r="M278" s="286"/>
      <c r="N278" s="287"/>
      <c r="O278" s="288"/>
      <c r="P278" s="288"/>
      <c r="Q278" s="288"/>
      <c r="R278" s="288"/>
      <c r="S278" s="288"/>
      <c r="T278" s="289"/>
      <c r="U278" s="39"/>
      <c r="V278" s="39"/>
      <c r="W278" s="39"/>
      <c r="X278" s="39"/>
      <c r="Y278" s="39"/>
      <c r="Z278" s="39"/>
      <c r="AA278" s="39"/>
      <c r="AB278" s="39"/>
      <c r="AC278" s="39"/>
      <c r="AD278" s="39"/>
      <c r="AE278" s="39"/>
      <c r="AT278" s="18" t="s">
        <v>216</v>
      </c>
      <c r="AU278" s="18" t="s">
        <v>83</v>
      </c>
    </row>
    <row r="279" s="2" customFormat="1" ht="6.96" customHeight="1">
      <c r="A279" s="39"/>
      <c r="B279" s="67"/>
      <c r="C279" s="68"/>
      <c r="D279" s="68"/>
      <c r="E279" s="68"/>
      <c r="F279" s="68"/>
      <c r="G279" s="68"/>
      <c r="H279" s="68"/>
      <c r="I279" s="68"/>
      <c r="J279" s="68"/>
      <c r="K279" s="68"/>
      <c r="L279" s="45"/>
      <c r="M279" s="39"/>
      <c r="O279" s="39"/>
      <c r="P279" s="39"/>
      <c r="Q279" s="39"/>
      <c r="R279" s="39"/>
      <c r="S279" s="39"/>
      <c r="T279" s="39"/>
      <c r="U279" s="39"/>
      <c r="V279" s="39"/>
      <c r="W279" s="39"/>
      <c r="X279" s="39"/>
      <c r="Y279" s="39"/>
      <c r="Z279" s="39"/>
      <c r="AA279" s="39"/>
      <c r="AB279" s="39"/>
      <c r="AC279" s="39"/>
      <c r="AD279" s="39"/>
      <c r="AE279" s="39"/>
    </row>
  </sheetData>
  <sheetProtection sheet="1" autoFilter="0" formatColumns="0" formatRows="0" objects="1" scenarios="1" spinCount="100000" saltValue="9j5+9sM8d0R0zeRuCLszbO4KVNYRvMYYQOHCzN7kNLHDvmy8HIvFBWCCn2+i70VQFGiVYPocqHeIwKxNXW6TBA==" hashValue="zO/dKo/zpAn9zd/1M5XM16b+FZC8ap3op+2rTVG+ZmlKgcGQLhTDbjyhvo9RXvOGL9RaR+NztaZ1yIZzah5LiA==" algorithmName="SHA-512" password="CC35"/>
  <autoFilter ref="C125:K278"/>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0" r:id="rId1" display="https://podminky.urs.cz/item/CS_URS_2024_01/131251103"/>
    <hyperlink ref="F135" r:id="rId2" display="https://podminky.urs.cz/item/CS_URS_2024_01/131251204"/>
    <hyperlink ref="F143" r:id="rId3" display="https://podminky.urs.cz/item/CS_URS_2024_01/132251102"/>
    <hyperlink ref="F154" r:id="rId4" display="https://podminky.urs.cz/item/CS_URS_2024_01/132254102"/>
    <hyperlink ref="F159" r:id="rId5" display="https://podminky.urs.cz/item/CS_URS_2024_01/151201201"/>
    <hyperlink ref="F167" r:id="rId6" display="https://podminky.urs.cz/item/CS_URS_2024_01/151201211"/>
    <hyperlink ref="F170" r:id="rId7" display="https://podminky.urs.cz/item/CS_URS_2024_01/151811131"/>
    <hyperlink ref="F174" r:id="rId8" display="https://podminky.urs.cz/item/CS_URS_2024_01/151811231"/>
    <hyperlink ref="F177" r:id="rId9" display="https://podminky.urs.cz/item/CS_URS_2024_01/162751117"/>
    <hyperlink ref="F180" r:id="rId10" display="https://podminky.urs.cz/item/CS_URS_2024_01/171201231"/>
    <hyperlink ref="F184" r:id="rId11" display="https://podminky.urs.cz/item/CS_URS_2024_01/171251201"/>
    <hyperlink ref="F188" r:id="rId12" display="https://podminky.urs.cz/item/CS_URS_2024_01/274321611"/>
    <hyperlink ref="F201" r:id="rId13" display="https://podminky.urs.cz/item/CS_URS_2024_01/274351121"/>
    <hyperlink ref="F215" r:id="rId14" display="https://podminky.urs.cz/item/CS_URS_2024_01/274351122"/>
    <hyperlink ref="F218" r:id="rId15" display="https://podminky.urs.cz/item/CS_URS_2024_01/274361821"/>
    <hyperlink ref="F229" r:id="rId16" display="https://podminky.urs.cz/item/CS_URS_2024_01/274362021"/>
    <hyperlink ref="F235" r:id="rId17" display="https://podminky.urs.cz/item/CS_URS_2024_01/341321610"/>
    <hyperlink ref="F243" r:id="rId18" display="https://podminky.urs.cz/item/CS_URS_2024_01/341351111"/>
    <hyperlink ref="F253" r:id="rId19" display="https://podminky.urs.cz/item/CS_URS_2024_01/341351112"/>
    <hyperlink ref="F256" r:id="rId20" display="https://podminky.urs.cz/item/CS_URS_2024_01/341361821"/>
    <hyperlink ref="F261" r:id="rId21" display="https://podminky.urs.cz/item/CS_URS_2024_01/341362021"/>
    <hyperlink ref="F268" r:id="rId22" display="https://podminky.urs.cz/item/CS_URS_2024_01/564861011"/>
    <hyperlink ref="F273" r:id="rId23" display="https://podminky.urs.cz/item/CS_URS_2023_02/919726122"/>
    <hyperlink ref="F278" r:id="rId24" display="https://podminky.urs.cz/item/CS_URS_2024_01/998021021"/>
  </hyperlinks>
  <pageMargins left="0.39375" right="0.39375" top="0.39375" bottom="0.39375" header="0" footer="0"/>
  <pageSetup paperSize="9" orientation="portrait" blackAndWhite="1" fitToHeight="100"/>
  <headerFooter>
    <oddFooter>&amp;CStrana &amp;P z &amp;N</oddFooter>
  </headerFooter>
  <drawing r:id="rId25"/>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131</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4243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4660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ROUND((SUM(BE124:BE248)),  2)</f>
        <v>0</v>
      </c>
      <c r="G35" s="39"/>
      <c r="H35" s="39"/>
      <c r="I35" s="166">
        <v>0.20999999999999999</v>
      </c>
      <c r="J35" s="165">
        <f>ROUND(((SUM(BE124:BE248))*I35),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ROUND((SUM(BF124:BF248)),  2)</f>
        <v>0</v>
      </c>
      <c r="G36" s="39"/>
      <c r="H36" s="39"/>
      <c r="I36" s="166">
        <v>0.12</v>
      </c>
      <c r="J36" s="165">
        <f>ROUND(((SUM(BF124:BF248))*I36),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ROUND((SUM(BG124:BG248)),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ROUND((SUM(BH124:BH248)),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ROUND((SUM(BI124:BI248)),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4243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03-04 - Zařízení Silnoproudé elektrotechniky a hromosvod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4065</v>
      </c>
      <c r="E99" s="193"/>
      <c r="F99" s="193"/>
      <c r="G99" s="193"/>
      <c r="H99" s="193"/>
      <c r="I99" s="193"/>
      <c r="J99" s="194">
        <f>J125</f>
        <v>0</v>
      </c>
      <c r="K99" s="191"/>
      <c r="L99" s="195"/>
      <c r="S99" s="9"/>
      <c r="T99" s="9"/>
      <c r="U99" s="9"/>
      <c r="V99" s="9"/>
      <c r="W99" s="9"/>
      <c r="X99" s="9"/>
      <c r="Y99" s="9"/>
      <c r="Z99" s="9"/>
      <c r="AA99" s="9"/>
      <c r="AB99" s="9"/>
      <c r="AC99" s="9"/>
      <c r="AD99" s="9"/>
      <c r="AE99" s="9"/>
    </row>
    <row r="100" s="9" customFormat="1" ht="24.96" customHeight="1">
      <c r="A100" s="9"/>
      <c r="B100" s="190"/>
      <c r="C100" s="191"/>
      <c r="D100" s="192" t="s">
        <v>4661</v>
      </c>
      <c r="E100" s="193"/>
      <c r="F100" s="193"/>
      <c r="G100" s="193"/>
      <c r="H100" s="193"/>
      <c r="I100" s="193"/>
      <c r="J100" s="194">
        <f>J165</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4067</v>
      </c>
      <c r="E101" s="193"/>
      <c r="F101" s="193"/>
      <c r="G101" s="193"/>
      <c r="H101" s="193"/>
      <c r="I101" s="193"/>
      <c r="J101" s="194">
        <f>J193</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4662</v>
      </c>
      <c r="E102" s="193"/>
      <c r="F102" s="193"/>
      <c r="G102" s="193"/>
      <c r="H102" s="193"/>
      <c r="I102" s="193"/>
      <c r="J102" s="194">
        <f>J236</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180</v>
      </c>
      <c r="D113" s="23"/>
      <c r="E113" s="23"/>
      <c r="F113" s="23"/>
      <c r="G113" s="23"/>
      <c r="H113" s="23"/>
      <c r="I113" s="23"/>
      <c r="J113" s="23"/>
      <c r="K113" s="23"/>
      <c r="L113" s="21"/>
    </row>
    <row r="114" s="2" customFormat="1" ht="16.5" customHeight="1">
      <c r="A114" s="39"/>
      <c r="B114" s="40"/>
      <c r="C114" s="41"/>
      <c r="D114" s="41"/>
      <c r="E114" s="185" t="s">
        <v>4243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182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03-04 - Zařízení Silnoproudé elektrotechniky a hromosvod</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 xml:space="preserve"> </v>
      </c>
      <c r="G118" s="41"/>
      <c r="H118" s="41"/>
      <c r="I118" s="33" t="s">
        <v>22</v>
      </c>
      <c r="J118" s="80" t="str">
        <f>IF(J14="","",J14)</f>
        <v>19. 3. 2025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Ing. Vladimír Cigánek</v>
      </c>
      <c r="G120" s="41"/>
      <c r="H120" s="41"/>
      <c r="I120" s="33" t="s">
        <v>30</v>
      </c>
      <c r="J120" s="37" t="str">
        <f>E23</f>
        <v>PPS Kania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kolektiv autorů</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6"/>
      <c r="B123" s="197"/>
      <c r="C123" s="198" t="s">
        <v>194</v>
      </c>
      <c r="D123" s="199" t="s">
        <v>61</v>
      </c>
      <c r="E123" s="199" t="s">
        <v>57</v>
      </c>
      <c r="F123" s="199" t="s">
        <v>58</v>
      </c>
      <c r="G123" s="199" t="s">
        <v>195</v>
      </c>
      <c r="H123" s="199" t="s">
        <v>196</v>
      </c>
      <c r="I123" s="199" t="s">
        <v>197</v>
      </c>
      <c r="J123" s="200" t="s">
        <v>186</v>
      </c>
      <c r="K123" s="201" t="s">
        <v>198</v>
      </c>
      <c r="L123" s="202"/>
      <c r="M123" s="101" t="s">
        <v>1</v>
      </c>
      <c r="N123" s="102" t="s">
        <v>40</v>
      </c>
      <c r="O123" s="102" t="s">
        <v>199</v>
      </c>
      <c r="P123" s="102" t="s">
        <v>200</v>
      </c>
      <c r="Q123" s="102" t="s">
        <v>201</v>
      </c>
      <c r="R123" s="102" t="s">
        <v>202</v>
      </c>
      <c r="S123" s="102" t="s">
        <v>203</v>
      </c>
      <c r="T123" s="103" t="s">
        <v>204</v>
      </c>
      <c r="U123" s="196"/>
      <c r="V123" s="196"/>
      <c r="W123" s="196"/>
      <c r="X123" s="196"/>
      <c r="Y123" s="196"/>
      <c r="Z123" s="196"/>
      <c r="AA123" s="196"/>
      <c r="AB123" s="196"/>
      <c r="AC123" s="196"/>
      <c r="AD123" s="196"/>
      <c r="AE123" s="196"/>
    </row>
    <row r="124" s="2" customFormat="1" ht="22.8" customHeight="1">
      <c r="A124" s="39"/>
      <c r="B124" s="40"/>
      <c r="C124" s="108" t="s">
        <v>205</v>
      </c>
      <c r="D124" s="41"/>
      <c r="E124" s="41"/>
      <c r="F124" s="41"/>
      <c r="G124" s="41"/>
      <c r="H124" s="41"/>
      <c r="I124" s="41"/>
      <c r="J124" s="203">
        <f>BK124</f>
        <v>0</v>
      </c>
      <c r="K124" s="41"/>
      <c r="L124" s="45"/>
      <c r="M124" s="104"/>
      <c r="N124" s="204"/>
      <c r="O124" s="105"/>
      <c r="P124" s="205">
        <f>P125+P165+P193+P236</f>
        <v>0</v>
      </c>
      <c r="Q124" s="105"/>
      <c r="R124" s="205">
        <f>R125+R165+R193+R236</f>
        <v>0</v>
      </c>
      <c r="S124" s="105"/>
      <c r="T124" s="206">
        <f>T125+T165+T193+T236</f>
        <v>0</v>
      </c>
      <c r="U124" s="39"/>
      <c r="V124" s="39"/>
      <c r="W124" s="39"/>
      <c r="X124" s="39"/>
      <c r="Y124" s="39"/>
      <c r="Z124" s="39"/>
      <c r="AA124" s="39"/>
      <c r="AB124" s="39"/>
      <c r="AC124" s="39"/>
      <c r="AD124" s="39"/>
      <c r="AE124" s="39"/>
      <c r="AT124" s="18" t="s">
        <v>75</v>
      </c>
      <c r="AU124" s="18" t="s">
        <v>188</v>
      </c>
      <c r="BK124" s="207">
        <f>BK125+BK165+BK193+BK236</f>
        <v>0</v>
      </c>
    </row>
    <row r="125" s="11" customFormat="1" ht="25.92" customHeight="1">
      <c r="A125" s="11"/>
      <c r="B125" s="208"/>
      <c r="C125" s="209"/>
      <c r="D125" s="210" t="s">
        <v>75</v>
      </c>
      <c r="E125" s="211" t="s">
        <v>1731</v>
      </c>
      <c r="F125" s="211" t="s">
        <v>4071</v>
      </c>
      <c r="G125" s="209"/>
      <c r="H125" s="209"/>
      <c r="I125" s="212"/>
      <c r="J125" s="213">
        <f>BK125</f>
        <v>0</v>
      </c>
      <c r="K125" s="209"/>
      <c r="L125" s="214"/>
      <c r="M125" s="215"/>
      <c r="N125" s="216"/>
      <c r="O125" s="216"/>
      <c r="P125" s="217">
        <f>SUM(P126:P164)</f>
        <v>0</v>
      </c>
      <c r="Q125" s="216"/>
      <c r="R125" s="217">
        <f>SUM(R126:R164)</f>
        <v>0</v>
      </c>
      <c r="S125" s="216"/>
      <c r="T125" s="218">
        <f>SUM(T126:T164)</f>
        <v>0</v>
      </c>
      <c r="U125" s="11"/>
      <c r="V125" s="11"/>
      <c r="W125" s="11"/>
      <c r="X125" s="11"/>
      <c r="Y125" s="11"/>
      <c r="Z125" s="11"/>
      <c r="AA125" s="11"/>
      <c r="AB125" s="11"/>
      <c r="AC125" s="11"/>
      <c r="AD125" s="11"/>
      <c r="AE125" s="11"/>
      <c r="AR125" s="219" t="s">
        <v>83</v>
      </c>
      <c r="AT125" s="220" t="s">
        <v>75</v>
      </c>
      <c r="AU125" s="220" t="s">
        <v>76</v>
      </c>
      <c r="AY125" s="219" t="s">
        <v>207</v>
      </c>
      <c r="BK125" s="221">
        <f>SUM(BK126:BK164)</f>
        <v>0</v>
      </c>
    </row>
    <row r="126" s="2" customFormat="1" ht="16.5" customHeight="1">
      <c r="A126" s="39"/>
      <c r="B126" s="40"/>
      <c r="C126" s="222" t="s">
        <v>83</v>
      </c>
      <c r="D126" s="222" t="s">
        <v>208</v>
      </c>
      <c r="E126" s="223" t="s">
        <v>80</v>
      </c>
      <c r="F126" s="224" t="s">
        <v>4663</v>
      </c>
      <c r="G126" s="225" t="s">
        <v>931</v>
      </c>
      <c r="H126" s="226">
        <v>1</v>
      </c>
      <c r="I126" s="227"/>
      <c r="J126" s="228">
        <f>ROUND(I126*H126,2)</f>
        <v>0</v>
      </c>
      <c r="K126" s="229"/>
      <c r="L126" s="45"/>
      <c r="M126" s="230" t="s">
        <v>1</v>
      </c>
      <c r="N126" s="231" t="s">
        <v>41</v>
      </c>
      <c r="O126" s="92"/>
      <c r="P126" s="232">
        <f>O126*H126</f>
        <v>0</v>
      </c>
      <c r="Q126" s="232">
        <v>0</v>
      </c>
      <c r="R126" s="232">
        <f>Q126*H126</f>
        <v>0</v>
      </c>
      <c r="S126" s="232">
        <v>0</v>
      </c>
      <c r="T126" s="233">
        <f>S126*H126</f>
        <v>0</v>
      </c>
      <c r="U126" s="39"/>
      <c r="V126" s="39"/>
      <c r="W126" s="39"/>
      <c r="X126" s="39"/>
      <c r="Y126" s="39"/>
      <c r="Z126" s="39"/>
      <c r="AA126" s="39"/>
      <c r="AB126" s="39"/>
      <c r="AC126" s="39"/>
      <c r="AD126" s="39"/>
      <c r="AE126" s="39"/>
      <c r="AR126" s="234" t="s">
        <v>361</v>
      </c>
      <c r="AT126" s="234" t="s">
        <v>208</v>
      </c>
      <c r="AU126" s="234" t="s">
        <v>83</v>
      </c>
      <c r="AY126" s="18" t="s">
        <v>207</v>
      </c>
      <c r="BE126" s="235">
        <f>IF(N126="základní",J126,0)</f>
        <v>0</v>
      </c>
      <c r="BF126" s="235">
        <f>IF(N126="snížená",J126,0)</f>
        <v>0</v>
      </c>
      <c r="BG126" s="235">
        <f>IF(N126="zákl. přenesená",J126,0)</f>
        <v>0</v>
      </c>
      <c r="BH126" s="235">
        <f>IF(N126="sníž. přenesená",J126,0)</f>
        <v>0</v>
      </c>
      <c r="BI126" s="235">
        <f>IF(N126="nulová",J126,0)</f>
        <v>0</v>
      </c>
      <c r="BJ126" s="18" t="s">
        <v>83</v>
      </c>
      <c r="BK126" s="235">
        <f>ROUND(I126*H126,2)</f>
        <v>0</v>
      </c>
      <c r="BL126" s="18" t="s">
        <v>361</v>
      </c>
      <c r="BM126" s="234" t="s">
        <v>85</v>
      </c>
    </row>
    <row r="127" s="2" customFormat="1">
      <c r="A127" s="39"/>
      <c r="B127" s="40"/>
      <c r="C127" s="41"/>
      <c r="D127" s="236" t="s">
        <v>214</v>
      </c>
      <c r="E127" s="41"/>
      <c r="F127" s="237" t="s">
        <v>4663</v>
      </c>
      <c r="G127" s="41"/>
      <c r="H127" s="41"/>
      <c r="I127" s="238"/>
      <c r="J127" s="41"/>
      <c r="K127" s="41"/>
      <c r="L127" s="45"/>
      <c r="M127" s="239"/>
      <c r="N127" s="240"/>
      <c r="O127" s="92"/>
      <c r="P127" s="92"/>
      <c r="Q127" s="92"/>
      <c r="R127" s="92"/>
      <c r="S127" s="92"/>
      <c r="T127" s="93"/>
      <c r="U127" s="39"/>
      <c r="V127" s="39"/>
      <c r="W127" s="39"/>
      <c r="X127" s="39"/>
      <c r="Y127" s="39"/>
      <c r="Z127" s="39"/>
      <c r="AA127" s="39"/>
      <c r="AB127" s="39"/>
      <c r="AC127" s="39"/>
      <c r="AD127" s="39"/>
      <c r="AE127" s="39"/>
      <c r="AT127" s="18" t="s">
        <v>214</v>
      </c>
      <c r="AU127" s="18" t="s">
        <v>83</v>
      </c>
    </row>
    <row r="128" s="2" customFormat="1">
      <c r="A128" s="39"/>
      <c r="B128" s="40"/>
      <c r="C128" s="41"/>
      <c r="D128" s="241" t="s">
        <v>216</v>
      </c>
      <c r="E128" s="41"/>
      <c r="F128" s="242" t="s">
        <v>4664</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216</v>
      </c>
      <c r="AU128" s="18" t="s">
        <v>83</v>
      </c>
    </row>
    <row r="129" s="2" customFormat="1" ht="21.75" customHeight="1">
      <c r="A129" s="39"/>
      <c r="B129" s="40"/>
      <c r="C129" s="222" t="s">
        <v>85</v>
      </c>
      <c r="D129" s="222" t="s">
        <v>208</v>
      </c>
      <c r="E129" s="223" t="s">
        <v>94</v>
      </c>
      <c r="F129" s="224" t="s">
        <v>4665</v>
      </c>
      <c r="G129" s="225" t="s">
        <v>931</v>
      </c>
      <c r="H129" s="226">
        <v>1</v>
      </c>
      <c r="I129" s="227"/>
      <c r="J129" s="228">
        <f>ROUND(I129*H129,2)</f>
        <v>0</v>
      </c>
      <c r="K129" s="229"/>
      <c r="L129" s="45"/>
      <c r="M129" s="230" t="s">
        <v>1</v>
      </c>
      <c r="N129" s="231" t="s">
        <v>41</v>
      </c>
      <c r="O129" s="92"/>
      <c r="P129" s="232">
        <f>O129*H129</f>
        <v>0</v>
      </c>
      <c r="Q129" s="232">
        <v>0</v>
      </c>
      <c r="R129" s="232">
        <f>Q129*H129</f>
        <v>0</v>
      </c>
      <c r="S129" s="232">
        <v>0</v>
      </c>
      <c r="T129" s="233">
        <f>S129*H129</f>
        <v>0</v>
      </c>
      <c r="U129" s="39"/>
      <c r="V129" s="39"/>
      <c r="W129" s="39"/>
      <c r="X129" s="39"/>
      <c r="Y129" s="39"/>
      <c r="Z129" s="39"/>
      <c r="AA129" s="39"/>
      <c r="AB129" s="39"/>
      <c r="AC129" s="39"/>
      <c r="AD129" s="39"/>
      <c r="AE129" s="39"/>
      <c r="AR129" s="234" t="s">
        <v>361</v>
      </c>
      <c r="AT129" s="234" t="s">
        <v>208</v>
      </c>
      <c r="AU129" s="234" t="s">
        <v>83</v>
      </c>
      <c r="AY129" s="18" t="s">
        <v>207</v>
      </c>
      <c r="BE129" s="235">
        <f>IF(N129="základní",J129,0)</f>
        <v>0</v>
      </c>
      <c r="BF129" s="235">
        <f>IF(N129="snížená",J129,0)</f>
        <v>0</v>
      </c>
      <c r="BG129" s="235">
        <f>IF(N129="zákl. přenesená",J129,0)</f>
        <v>0</v>
      </c>
      <c r="BH129" s="235">
        <f>IF(N129="sníž. přenesená",J129,0)</f>
        <v>0</v>
      </c>
      <c r="BI129" s="235">
        <f>IF(N129="nulová",J129,0)</f>
        <v>0</v>
      </c>
      <c r="BJ129" s="18" t="s">
        <v>83</v>
      </c>
      <c r="BK129" s="235">
        <f>ROUND(I129*H129,2)</f>
        <v>0</v>
      </c>
      <c r="BL129" s="18" t="s">
        <v>361</v>
      </c>
      <c r="BM129" s="234" t="s">
        <v>212</v>
      </c>
    </row>
    <row r="130" s="2" customFormat="1">
      <c r="A130" s="39"/>
      <c r="B130" s="40"/>
      <c r="C130" s="41"/>
      <c r="D130" s="236" t="s">
        <v>214</v>
      </c>
      <c r="E130" s="41"/>
      <c r="F130" s="237" t="s">
        <v>4665</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214</v>
      </c>
      <c r="AU130" s="18" t="s">
        <v>83</v>
      </c>
    </row>
    <row r="131" s="2" customFormat="1">
      <c r="A131" s="39"/>
      <c r="B131" s="40"/>
      <c r="C131" s="41"/>
      <c r="D131" s="241" t="s">
        <v>216</v>
      </c>
      <c r="E131" s="41"/>
      <c r="F131" s="242" t="s">
        <v>4666</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216</v>
      </c>
      <c r="AU131" s="18" t="s">
        <v>83</v>
      </c>
    </row>
    <row r="132" s="2" customFormat="1" ht="16.5" customHeight="1">
      <c r="A132" s="39"/>
      <c r="B132" s="40"/>
      <c r="C132" s="222" t="s">
        <v>138</v>
      </c>
      <c r="D132" s="222" t="s">
        <v>208</v>
      </c>
      <c r="E132" s="223" t="s">
        <v>121</v>
      </c>
      <c r="F132" s="224" t="s">
        <v>4667</v>
      </c>
      <c r="G132" s="225" t="s">
        <v>783</v>
      </c>
      <c r="H132" s="226">
        <v>35</v>
      </c>
      <c r="I132" s="227"/>
      <c r="J132" s="228">
        <f>ROUND(I132*H132,2)</f>
        <v>0</v>
      </c>
      <c r="K132" s="229"/>
      <c r="L132" s="45"/>
      <c r="M132" s="230" t="s">
        <v>1</v>
      </c>
      <c r="N132" s="231"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361</v>
      </c>
      <c r="AT132" s="234" t="s">
        <v>208</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361</v>
      </c>
      <c r="BM132" s="234" t="s">
        <v>261</v>
      </c>
    </row>
    <row r="133" s="2" customFormat="1">
      <c r="A133" s="39"/>
      <c r="B133" s="40"/>
      <c r="C133" s="41"/>
      <c r="D133" s="236" t="s">
        <v>214</v>
      </c>
      <c r="E133" s="41"/>
      <c r="F133" s="237" t="s">
        <v>4667</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c r="A134" s="39"/>
      <c r="B134" s="40"/>
      <c r="C134" s="41"/>
      <c r="D134" s="241" t="s">
        <v>216</v>
      </c>
      <c r="E134" s="41"/>
      <c r="F134" s="242" t="s">
        <v>4668</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216</v>
      </c>
      <c r="AU134" s="18" t="s">
        <v>83</v>
      </c>
    </row>
    <row r="135" s="2" customFormat="1" ht="16.5" customHeight="1">
      <c r="A135" s="39"/>
      <c r="B135" s="40"/>
      <c r="C135" s="222" t="s">
        <v>212</v>
      </c>
      <c r="D135" s="222" t="s">
        <v>208</v>
      </c>
      <c r="E135" s="223" t="s">
        <v>146</v>
      </c>
      <c r="F135" s="224" t="s">
        <v>4669</v>
      </c>
      <c r="G135" s="225" t="s">
        <v>783</v>
      </c>
      <c r="H135" s="226">
        <v>45</v>
      </c>
      <c r="I135" s="227"/>
      <c r="J135" s="228">
        <f>ROUND(I135*H135,2)</f>
        <v>0</v>
      </c>
      <c r="K135" s="229"/>
      <c r="L135" s="45"/>
      <c r="M135" s="230" t="s">
        <v>1</v>
      </c>
      <c r="N135" s="231"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361</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361</v>
      </c>
      <c r="BM135" s="234" t="s">
        <v>282</v>
      </c>
    </row>
    <row r="136" s="2" customFormat="1">
      <c r="A136" s="39"/>
      <c r="B136" s="40"/>
      <c r="C136" s="41"/>
      <c r="D136" s="236" t="s">
        <v>214</v>
      </c>
      <c r="E136" s="41"/>
      <c r="F136" s="237" t="s">
        <v>4669</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c r="A137" s="39"/>
      <c r="B137" s="40"/>
      <c r="C137" s="41"/>
      <c r="D137" s="241" t="s">
        <v>216</v>
      </c>
      <c r="E137" s="41"/>
      <c r="F137" s="242" t="s">
        <v>4670</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216</v>
      </c>
      <c r="AU137" s="18" t="s">
        <v>83</v>
      </c>
    </row>
    <row r="138" s="2" customFormat="1" ht="16.5" customHeight="1">
      <c r="A138" s="39"/>
      <c r="B138" s="40"/>
      <c r="C138" s="222" t="s">
        <v>251</v>
      </c>
      <c r="D138" s="222" t="s">
        <v>208</v>
      </c>
      <c r="E138" s="223" t="s">
        <v>155</v>
      </c>
      <c r="F138" s="224" t="s">
        <v>4671</v>
      </c>
      <c r="G138" s="225" t="s">
        <v>783</v>
      </c>
      <c r="H138" s="226">
        <v>65</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361</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361</v>
      </c>
      <c r="BM138" s="234" t="s">
        <v>173</v>
      </c>
    </row>
    <row r="139" s="2" customFormat="1">
      <c r="A139" s="39"/>
      <c r="B139" s="40"/>
      <c r="C139" s="41"/>
      <c r="D139" s="236" t="s">
        <v>214</v>
      </c>
      <c r="E139" s="41"/>
      <c r="F139" s="237" t="s">
        <v>4671</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4672</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2" customFormat="1" ht="16.5" customHeight="1">
      <c r="A141" s="39"/>
      <c r="B141" s="40"/>
      <c r="C141" s="222" t="s">
        <v>261</v>
      </c>
      <c r="D141" s="222" t="s">
        <v>208</v>
      </c>
      <c r="E141" s="223" t="s">
        <v>161</v>
      </c>
      <c r="F141" s="224" t="s">
        <v>4673</v>
      </c>
      <c r="G141" s="225" t="s">
        <v>783</v>
      </c>
      <c r="H141" s="226">
        <v>60</v>
      </c>
      <c r="I141" s="227"/>
      <c r="J141" s="228">
        <f>ROUND(I141*H141,2)</f>
        <v>0</v>
      </c>
      <c r="K141" s="229"/>
      <c r="L141" s="45"/>
      <c r="M141" s="230" t="s">
        <v>1</v>
      </c>
      <c r="N141" s="231"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361</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361</v>
      </c>
      <c r="BM141" s="234" t="s">
        <v>8</v>
      </c>
    </row>
    <row r="142" s="2" customFormat="1">
      <c r="A142" s="39"/>
      <c r="B142" s="40"/>
      <c r="C142" s="41"/>
      <c r="D142" s="236" t="s">
        <v>214</v>
      </c>
      <c r="E142" s="41"/>
      <c r="F142" s="237" t="s">
        <v>4673</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41" t="s">
        <v>216</v>
      </c>
      <c r="E143" s="41"/>
      <c r="F143" s="242" t="s">
        <v>4674</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216</v>
      </c>
      <c r="AU143" s="18" t="s">
        <v>83</v>
      </c>
    </row>
    <row r="144" s="2" customFormat="1" ht="16.5" customHeight="1">
      <c r="A144" s="39"/>
      <c r="B144" s="40"/>
      <c r="C144" s="222" t="s">
        <v>276</v>
      </c>
      <c r="D144" s="222" t="s">
        <v>208</v>
      </c>
      <c r="E144" s="223" t="s">
        <v>164</v>
      </c>
      <c r="F144" s="224" t="s">
        <v>4675</v>
      </c>
      <c r="G144" s="225" t="s">
        <v>783</v>
      </c>
      <c r="H144" s="226">
        <v>25</v>
      </c>
      <c r="I144" s="227"/>
      <c r="J144" s="228">
        <f>ROUND(I144*H144,2)</f>
        <v>0</v>
      </c>
      <c r="K144" s="229"/>
      <c r="L144" s="45"/>
      <c r="M144" s="230" t="s">
        <v>1</v>
      </c>
      <c r="N144" s="231"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361</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361</v>
      </c>
      <c r="BM144" s="234" t="s">
        <v>345</v>
      </c>
    </row>
    <row r="145" s="2" customFormat="1">
      <c r="A145" s="39"/>
      <c r="B145" s="40"/>
      <c r="C145" s="41"/>
      <c r="D145" s="236" t="s">
        <v>214</v>
      </c>
      <c r="E145" s="41"/>
      <c r="F145" s="237" t="s">
        <v>4675</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c r="A146" s="39"/>
      <c r="B146" s="40"/>
      <c r="C146" s="41"/>
      <c r="D146" s="241" t="s">
        <v>216</v>
      </c>
      <c r="E146" s="41"/>
      <c r="F146" s="242" t="s">
        <v>4676</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216</v>
      </c>
      <c r="AU146" s="18" t="s">
        <v>83</v>
      </c>
    </row>
    <row r="147" s="2" customFormat="1" ht="16.5" customHeight="1">
      <c r="A147" s="39"/>
      <c r="B147" s="40"/>
      <c r="C147" s="222" t="s">
        <v>282</v>
      </c>
      <c r="D147" s="222" t="s">
        <v>208</v>
      </c>
      <c r="E147" s="223" t="s">
        <v>167</v>
      </c>
      <c r="F147" s="224" t="s">
        <v>3878</v>
      </c>
      <c r="G147" s="225" t="s">
        <v>783</v>
      </c>
      <c r="H147" s="226">
        <v>120</v>
      </c>
      <c r="I147" s="227"/>
      <c r="J147" s="228">
        <f>ROUND(I147*H147,2)</f>
        <v>0</v>
      </c>
      <c r="K147" s="229"/>
      <c r="L147" s="45"/>
      <c r="M147" s="230" t="s">
        <v>1</v>
      </c>
      <c r="N147" s="231"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361</v>
      </c>
      <c r="AT147" s="234" t="s">
        <v>208</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361</v>
      </c>
      <c r="BM147" s="234" t="s">
        <v>361</v>
      </c>
    </row>
    <row r="148" s="2" customFormat="1">
      <c r="A148" s="39"/>
      <c r="B148" s="40"/>
      <c r="C148" s="41"/>
      <c r="D148" s="236" t="s">
        <v>214</v>
      </c>
      <c r="E148" s="41"/>
      <c r="F148" s="237" t="s">
        <v>3878</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c r="A149" s="39"/>
      <c r="B149" s="40"/>
      <c r="C149" s="41"/>
      <c r="D149" s="241" t="s">
        <v>216</v>
      </c>
      <c r="E149" s="41"/>
      <c r="F149" s="242" t="s">
        <v>4677</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216</v>
      </c>
      <c r="AU149" s="18" t="s">
        <v>83</v>
      </c>
    </row>
    <row r="150" s="2" customFormat="1" ht="16.5" customHeight="1">
      <c r="A150" s="39"/>
      <c r="B150" s="40"/>
      <c r="C150" s="222" t="s">
        <v>301</v>
      </c>
      <c r="D150" s="222" t="s">
        <v>208</v>
      </c>
      <c r="E150" s="223" t="s">
        <v>170</v>
      </c>
      <c r="F150" s="224" t="s">
        <v>4678</v>
      </c>
      <c r="G150" s="225" t="s">
        <v>783</v>
      </c>
      <c r="H150" s="226">
        <v>5</v>
      </c>
      <c r="I150" s="227"/>
      <c r="J150" s="228">
        <f>ROUND(I150*H150,2)</f>
        <v>0</v>
      </c>
      <c r="K150" s="229"/>
      <c r="L150" s="45"/>
      <c r="M150" s="230" t="s">
        <v>1</v>
      </c>
      <c r="N150" s="231" t="s">
        <v>41</v>
      </c>
      <c r="O150" s="92"/>
      <c r="P150" s="232">
        <f>O150*H150</f>
        <v>0</v>
      </c>
      <c r="Q150" s="232">
        <v>0</v>
      </c>
      <c r="R150" s="232">
        <f>Q150*H150</f>
        <v>0</v>
      </c>
      <c r="S150" s="232">
        <v>0</v>
      </c>
      <c r="T150" s="233">
        <f>S150*H150</f>
        <v>0</v>
      </c>
      <c r="U150" s="39"/>
      <c r="V150" s="39"/>
      <c r="W150" s="39"/>
      <c r="X150" s="39"/>
      <c r="Y150" s="39"/>
      <c r="Z150" s="39"/>
      <c r="AA150" s="39"/>
      <c r="AB150" s="39"/>
      <c r="AC150" s="39"/>
      <c r="AD150" s="39"/>
      <c r="AE150" s="39"/>
      <c r="AR150" s="234" t="s">
        <v>361</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361</v>
      </c>
      <c r="BM150" s="234" t="s">
        <v>700</v>
      </c>
    </row>
    <row r="151" s="2" customFormat="1">
      <c r="A151" s="39"/>
      <c r="B151" s="40"/>
      <c r="C151" s="41"/>
      <c r="D151" s="236" t="s">
        <v>214</v>
      </c>
      <c r="E151" s="41"/>
      <c r="F151" s="237" t="s">
        <v>4678</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c r="A152" s="39"/>
      <c r="B152" s="40"/>
      <c r="C152" s="41"/>
      <c r="D152" s="241" t="s">
        <v>216</v>
      </c>
      <c r="E152" s="41"/>
      <c r="F152" s="242" t="s">
        <v>4679</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216</v>
      </c>
      <c r="AU152" s="18" t="s">
        <v>83</v>
      </c>
    </row>
    <row r="153" s="2" customFormat="1" ht="16.5" customHeight="1">
      <c r="A153" s="39"/>
      <c r="B153" s="40"/>
      <c r="C153" s="222" t="s">
        <v>173</v>
      </c>
      <c r="D153" s="222" t="s">
        <v>208</v>
      </c>
      <c r="E153" s="223" t="s">
        <v>173</v>
      </c>
      <c r="F153" s="224" t="s">
        <v>4680</v>
      </c>
      <c r="G153" s="225" t="s">
        <v>783</v>
      </c>
      <c r="H153" s="226">
        <v>5</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361</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361</v>
      </c>
      <c r="BM153" s="234" t="s">
        <v>712</v>
      </c>
    </row>
    <row r="154" s="2" customFormat="1">
      <c r="A154" s="39"/>
      <c r="B154" s="40"/>
      <c r="C154" s="41"/>
      <c r="D154" s="236" t="s">
        <v>214</v>
      </c>
      <c r="E154" s="41"/>
      <c r="F154" s="237" t="s">
        <v>4680</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c r="A155" s="39"/>
      <c r="B155" s="40"/>
      <c r="C155" s="41"/>
      <c r="D155" s="241" t="s">
        <v>216</v>
      </c>
      <c r="E155" s="41"/>
      <c r="F155" s="242" t="s">
        <v>4681</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216</v>
      </c>
      <c r="AU155" s="18" t="s">
        <v>83</v>
      </c>
    </row>
    <row r="156" s="2" customFormat="1" ht="16.5" customHeight="1">
      <c r="A156" s="39"/>
      <c r="B156" s="40"/>
      <c r="C156" s="222" t="s">
        <v>176</v>
      </c>
      <c r="D156" s="222" t="s">
        <v>208</v>
      </c>
      <c r="E156" s="223" t="s">
        <v>176</v>
      </c>
      <c r="F156" s="224" t="s">
        <v>4682</v>
      </c>
      <c r="G156" s="225" t="s">
        <v>931</v>
      </c>
      <c r="H156" s="226">
        <v>4</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720</v>
      </c>
    </row>
    <row r="157" s="2" customFormat="1">
      <c r="A157" s="39"/>
      <c r="B157" s="40"/>
      <c r="C157" s="41"/>
      <c r="D157" s="236" t="s">
        <v>214</v>
      </c>
      <c r="E157" s="41"/>
      <c r="F157" s="237" t="s">
        <v>4682</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c r="A158" s="39"/>
      <c r="B158" s="40"/>
      <c r="C158" s="41"/>
      <c r="D158" s="241" t="s">
        <v>216</v>
      </c>
      <c r="E158" s="41"/>
      <c r="F158" s="242" t="s">
        <v>4683</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216</v>
      </c>
      <c r="AU158" s="18" t="s">
        <v>83</v>
      </c>
    </row>
    <row r="159" s="2" customFormat="1" ht="16.5" customHeight="1">
      <c r="A159" s="39"/>
      <c r="B159" s="40"/>
      <c r="C159" s="222" t="s">
        <v>8</v>
      </c>
      <c r="D159" s="222" t="s">
        <v>208</v>
      </c>
      <c r="E159" s="223" t="s">
        <v>8</v>
      </c>
      <c r="F159" s="224" t="s">
        <v>4684</v>
      </c>
      <c r="G159" s="225" t="s">
        <v>783</v>
      </c>
      <c r="H159" s="226">
        <v>10</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361</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361</v>
      </c>
      <c r="BM159" s="234" t="s">
        <v>731</v>
      </c>
    </row>
    <row r="160" s="2" customFormat="1">
      <c r="A160" s="39"/>
      <c r="B160" s="40"/>
      <c r="C160" s="41"/>
      <c r="D160" s="236" t="s">
        <v>214</v>
      </c>
      <c r="E160" s="41"/>
      <c r="F160" s="237" t="s">
        <v>4684</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c r="A161" s="39"/>
      <c r="B161" s="40"/>
      <c r="C161" s="41"/>
      <c r="D161" s="241" t="s">
        <v>216</v>
      </c>
      <c r="E161" s="41"/>
      <c r="F161" s="242" t="s">
        <v>4685</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216</v>
      </c>
      <c r="AU161" s="18" t="s">
        <v>83</v>
      </c>
    </row>
    <row r="162" s="2" customFormat="1" ht="16.5" customHeight="1">
      <c r="A162" s="39"/>
      <c r="B162" s="40"/>
      <c r="C162" s="222" t="s">
        <v>339</v>
      </c>
      <c r="D162" s="222" t="s">
        <v>208</v>
      </c>
      <c r="E162" s="223" t="s">
        <v>339</v>
      </c>
      <c r="F162" s="224" t="s">
        <v>4686</v>
      </c>
      <c r="G162" s="225" t="s">
        <v>783</v>
      </c>
      <c r="H162" s="226">
        <v>5</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742</v>
      </c>
    </row>
    <row r="163" s="2" customFormat="1">
      <c r="A163" s="39"/>
      <c r="B163" s="40"/>
      <c r="C163" s="41"/>
      <c r="D163" s="236" t="s">
        <v>214</v>
      </c>
      <c r="E163" s="41"/>
      <c r="F163" s="237" t="s">
        <v>4686</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c r="A164" s="39"/>
      <c r="B164" s="40"/>
      <c r="C164" s="41"/>
      <c r="D164" s="241" t="s">
        <v>216</v>
      </c>
      <c r="E164" s="41"/>
      <c r="F164" s="242" t="s">
        <v>4687</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216</v>
      </c>
      <c r="AU164" s="18" t="s">
        <v>83</v>
      </c>
    </row>
    <row r="165" s="11" customFormat="1" ht="25.92" customHeight="1">
      <c r="A165" s="11"/>
      <c r="B165" s="208"/>
      <c r="C165" s="209"/>
      <c r="D165" s="210" t="s">
        <v>75</v>
      </c>
      <c r="E165" s="211" t="s">
        <v>1594</v>
      </c>
      <c r="F165" s="211" t="s">
        <v>4688</v>
      </c>
      <c r="G165" s="209"/>
      <c r="H165" s="209"/>
      <c r="I165" s="212"/>
      <c r="J165" s="213">
        <f>BK165</f>
        <v>0</v>
      </c>
      <c r="K165" s="209"/>
      <c r="L165" s="214"/>
      <c r="M165" s="215"/>
      <c r="N165" s="216"/>
      <c r="O165" s="216"/>
      <c r="P165" s="217">
        <f>SUM(P166:P192)</f>
        <v>0</v>
      </c>
      <c r="Q165" s="216"/>
      <c r="R165" s="217">
        <f>SUM(R166:R192)</f>
        <v>0</v>
      </c>
      <c r="S165" s="216"/>
      <c r="T165" s="218">
        <f>SUM(T166:T192)</f>
        <v>0</v>
      </c>
      <c r="U165" s="11"/>
      <c r="V165" s="11"/>
      <c r="W165" s="11"/>
      <c r="X165" s="11"/>
      <c r="Y165" s="11"/>
      <c r="Z165" s="11"/>
      <c r="AA165" s="11"/>
      <c r="AB165" s="11"/>
      <c r="AC165" s="11"/>
      <c r="AD165" s="11"/>
      <c r="AE165" s="11"/>
      <c r="AR165" s="219" t="s">
        <v>83</v>
      </c>
      <c r="AT165" s="220" t="s">
        <v>75</v>
      </c>
      <c r="AU165" s="220" t="s">
        <v>76</v>
      </c>
      <c r="AY165" s="219" t="s">
        <v>207</v>
      </c>
      <c r="BK165" s="221">
        <f>SUM(BK166:BK192)</f>
        <v>0</v>
      </c>
    </row>
    <row r="166" s="2" customFormat="1" ht="24.15" customHeight="1">
      <c r="A166" s="39"/>
      <c r="B166" s="40"/>
      <c r="C166" s="222" t="s">
        <v>345</v>
      </c>
      <c r="D166" s="222" t="s">
        <v>208</v>
      </c>
      <c r="E166" s="223" t="s">
        <v>345</v>
      </c>
      <c r="F166" s="224" t="s">
        <v>4689</v>
      </c>
      <c r="G166" s="225" t="s">
        <v>931</v>
      </c>
      <c r="H166" s="226">
        <v>8</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361</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361</v>
      </c>
      <c r="BM166" s="234" t="s">
        <v>751</v>
      </c>
    </row>
    <row r="167" s="2" customFormat="1">
      <c r="A167" s="39"/>
      <c r="B167" s="40"/>
      <c r="C167" s="41"/>
      <c r="D167" s="236" t="s">
        <v>214</v>
      </c>
      <c r="E167" s="41"/>
      <c r="F167" s="237" t="s">
        <v>4689</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c r="A168" s="39"/>
      <c r="B168" s="40"/>
      <c r="C168" s="41"/>
      <c r="D168" s="241" t="s">
        <v>216</v>
      </c>
      <c r="E168" s="41"/>
      <c r="F168" s="242" t="s">
        <v>4690</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216</v>
      </c>
      <c r="AU168" s="18" t="s">
        <v>83</v>
      </c>
    </row>
    <row r="169" s="2" customFormat="1" ht="24.15" customHeight="1">
      <c r="A169" s="39"/>
      <c r="B169" s="40"/>
      <c r="C169" s="222" t="s">
        <v>351</v>
      </c>
      <c r="D169" s="222" t="s">
        <v>208</v>
      </c>
      <c r="E169" s="223" t="s">
        <v>351</v>
      </c>
      <c r="F169" s="224" t="s">
        <v>4691</v>
      </c>
      <c r="G169" s="225" t="s">
        <v>931</v>
      </c>
      <c r="H169" s="226">
        <v>4</v>
      </c>
      <c r="I169" s="227"/>
      <c r="J169" s="228">
        <f>ROUND(I169*H169,2)</f>
        <v>0</v>
      </c>
      <c r="K169" s="229"/>
      <c r="L169" s="45"/>
      <c r="M169" s="230" t="s">
        <v>1</v>
      </c>
      <c r="N169" s="231"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361</v>
      </c>
      <c r="AT169" s="234" t="s">
        <v>208</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361</v>
      </c>
      <c r="BM169" s="234" t="s">
        <v>763</v>
      </c>
    </row>
    <row r="170" s="2" customFormat="1">
      <c r="A170" s="39"/>
      <c r="B170" s="40"/>
      <c r="C170" s="41"/>
      <c r="D170" s="236" t="s">
        <v>214</v>
      </c>
      <c r="E170" s="41"/>
      <c r="F170" s="237" t="s">
        <v>4691</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c r="A171" s="39"/>
      <c r="B171" s="40"/>
      <c r="C171" s="41"/>
      <c r="D171" s="241" t="s">
        <v>216</v>
      </c>
      <c r="E171" s="41"/>
      <c r="F171" s="242" t="s">
        <v>4692</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216</v>
      </c>
      <c r="AU171" s="18" t="s">
        <v>83</v>
      </c>
    </row>
    <row r="172" s="2" customFormat="1" ht="24.15" customHeight="1">
      <c r="A172" s="39"/>
      <c r="B172" s="40"/>
      <c r="C172" s="222" t="s">
        <v>361</v>
      </c>
      <c r="D172" s="222" t="s">
        <v>208</v>
      </c>
      <c r="E172" s="223" t="s">
        <v>361</v>
      </c>
      <c r="F172" s="224" t="s">
        <v>4693</v>
      </c>
      <c r="G172" s="225" t="s">
        <v>931</v>
      </c>
      <c r="H172" s="226">
        <v>2</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361</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361</v>
      </c>
      <c r="BM172" s="234" t="s">
        <v>774</v>
      </c>
    </row>
    <row r="173" s="2" customFormat="1">
      <c r="A173" s="39"/>
      <c r="B173" s="40"/>
      <c r="C173" s="41"/>
      <c r="D173" s="236" t="s">
        <v>214</v>
      </c>
      <c r="E173" s="41"/>
      <c r="F173" s="237" t="s">
        <v>4693</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c r="A174" s="39"/>
      <c r="B174" s="40"/>
      <c r="C174" s="41"/>
      <c r="D174" s="241" t="s">
        <v>216</v>
      </c>
      <c r="E174" s="41"/>
      <c r="F174" s="242" t="s">
        <v>4694</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216</v>
      </c>
      <c r="AU174" s="18" t="s">
        <v>83</v>
      </c>
    </row>
    <row r="175" s="2" customFormat="1" ht="16.5" customHeight="1">
      <c r="A175" s="39"/>
      <c r="B175" s="40"/>
      <c r="C175" s="222" t="s">
        <v>371</v>
      </c>
      <c r="D175" s="222" t="s">
        <v>208</v>
      </c>
      <c r="E175" s="223" t="s">
        <v>371</v>
      </c>
      <c r="F175" s="224" t="s">
        <v>4695</v>
      </c>
      <c r="G175" s="225" t="s">
        <v>931</v>
      </c>
      <c r="H175" s="226">
        <v>4</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361</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361</v>
      </c>
      <c r="BM175" s="234" t="s">
        <v>788</v>
      </c>
    </row>
    <row r="176" s="2" customFormat="1">
      <c r="A176" s="39"/>
      <c r="B176" s="40"/>
      <c r="C176" s="41"/>
      <c r="D176" s="236" t="s">
        <v>214</v>
      </c>
      <c r="E176" s="41"/>
      <c r="F176" s="237" t="s">
        <v>4695</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c r="A177" s="39"/>
      <c r="B177" s="40"/>
      <c r="C177" s="41"/>
      <c r="D177" s="241" t="s">
        <v>216</v>
      </c>
      <c r="E177" s="41"/>
      <c r="F177" s="242" t="s">
        <v>4696</v>
      </c>
      <c r="G177" s="41"/>
      <c r="H177" s="41"/>
      <c r="I177" s="238"/>
      <c r="J177" s="41"/>
      <c r="K177" s="41"/>
      <c r="L177" s="45"/>
      <c r="M177" s="239"/>
      <c r="N177" s="240"/>
      <c r="O177" s="92"/>
      <c r="P177" s="92"/>
      <c r="Q177" s="92"/>
      <c r="R177" s="92"/>
      <c r="S177" s="92"/>
      <c r="T177" s="93"/>
      <c r="U177" s="39"/>
      <c r="V177" s="39"/>
      <c r="W177" s="39"/>
      <c r="X177" s="39"/>
      <c r="Y177" s="39"/>
      <c r="Z177" s="39"/>
      <c r="AA177" s="39"/>
      <c r="AB177" s="39"/>
      <c r="AC177" s="39"/>
      <c r="AD177" s="39"/>
      <c r="AE177" s="39"/>
      <c r="AT177" s="18" t="s">
        <v>216</v>
      </c>
      <c r="AU177" s="18" t="s">
        <v>83</v>
      </c>
    </row>
    <row r="178" s="2" customFormat="1" ht="16.5" customHeight="1">
      <c r="A178" s="39"/>
      <c r="B178" s="40"/>
      <c r="C178" s="222" t="s">
        <v>700</v>
      </c>
      <c r="D178" s="222" t="s">
        <v>208</v>
      </c>
      <c r="E178" s="223" t="s">
        <v>700</v>
      </c>
      <c r="F178" s="224" t="s">
        <v>4153</v>
      </c>
      <c r="G178" s="225" t="s">
        <v>931</v>
      </c>
      <c r="H178" s="226">
        <v>5</v>
      </c>
      <c r="I178" s="227"/>
      <c r="J178" s="228">
        <f>ROUND(I178*H178,2)</f>
        <v>0</v>
      </c>
      <c r="K178" s="229"/>
      <c r="L178" s="45"/>
      <c r="M178" s="230" t="s">
        <v>1</v>
      </c>
      <c r="N178" s="231" t="s">
        <v>41</v>
      </c>
      <c r="O178" s="92"/>
      <c r="P178" s="232">
        <f>O178*H178</f>
        <v>0</v>
      </c>
      <c r="Q178" s="232">
        <v>0</v>
      </c>
      <c r="R178" s="232">
        <f>Q178*H178</f>
        <v>0</v>
      </c>
      <c r="S178" s="232">
        <v>0</v>
      </c>
      <c r="T178" s="233">
        <f>S178*H178</f>
        <v>0</v>
      </c>
      <c r="U178" s="39"/>
      <c r="V178" s="39"/>
      <c r="W178" s="39"/>
      <c r="X178" s="39"/>
      <c r="Y178" s="39"/>
      <c r="Z178" s="39"/>
      <c r="AA178" s="39"/>
      <c r="AB178" s="39"/>
      <c r="AC178" s="39"/>
      <c r="AD178" s="39"/>
      <c r="AE178" s="39"/>
      <c r="AR178" s="234" t="s">
        <v>361</v>
      </c>
      <c r="AT178" s="234" t="s">
        <v>208</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361</v>
      </c>
      <c r="BM178" s="234" t="s">
        <v>799</v>
      </c>
    </row>
    <row r="179" s="2" customFormat="1">
      <c r="A179" s="39"/>
      <c r="B179" s="40"/>
      <c r="C179" s="41"/>
      <c r="D179" s="236" t="s">
        <v>214</v>
      </c>
      <c r="E179" s="41"/>
      <c r="F179" s="237" t="s">
        <v>4153</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2" customFormat="1">
      <c r="A180" s="39"/>
      <c r="B180" s="40"/>
      <c r="C180" s="41"/>
      <c r="D180" s="241" t="s">
        <v>216</v>
      </c>
      <c r="E180" s="41"/>
      <c r="F180" s="242" t="s">
        <v>4697</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216</v>
      </c>
      <c r="AU180" s="18" t="s">
        <v>83</v>
      </c>
    </row>
    <row r="181" s="2" customFormat="1" ht="16.5" customHeight="1">
      <c r="A181" s="39"/>
      <c r="B181" s="40"/>
      <c r="C181" s="222" t="s">
        <v>706</v>
      </c>
      <c r="D181" s="222" t="s">
        <v>208</v>
      </c>
      <c r="E181" s="223" t="s">
        <v>706</v>
      </c>
      <c r="F181" s="224" t="s">
        <v>4154</v>
      </c>
      <c r="G181" s="225" t="s">
        <v>931</v>
      </c>
      <c r="H181" s="226">
        <v>4</v>
      </c>
      <c r="I181" s="227"/>
      <c r="J181" s="228">
        <f>ROUND(I181*H181,2)</f>
        <v>0</v>
      </c>
      <c r="K181" s="229"/>
      <c r="L181" s="45"/>
      <c r="M181" s="230" t="s">
        <v>1</v>
      </c>
      <c r="N181" s="231" t="s">
        <v>41</v>
      </c>
      <c r="O181" s="92"/>
      <c r="P181" s="232">
        <f>O181*H181</f>
        <v>0</v>
      </c>
      <c r="Q181" s="232">
        <v>0</v>
      </c>
      <c r="R181" s="232">
        <f>Q181*H181</f>
        <v>0</v>
      </c>
      <c r="S181" s="232">
        <v>0</v>
      </c>
      <c r="T181" s="233">
        <f>S181*H181</f>
        <v>0</v>
      </c>
      <c r="U181" s="39"/>
      <c r="V181" s="39"/>
      <c r="W181" s="39"/>
      <c r="X181" s="39"/>
      <c r="Y181" s="39"/>
      <c r="Z181" s="39"/>
      <c r="AA181" s="39"/>
      <c r="AB181" s="39"/>
      <c r="AC181" s="39"/>
      <c r="AD181" s="39"/>
      <c r="AE181" s="39"/>
      <c r="AR181" s="234" t="s">
        <v>361</v>
      </c>
      <c r="AT181" s="234" t="s">
        <v>208</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361</v>
      </c>
      <c r="BM181" s="234" t="s">
        <v>828</v>
      </c>
    </row>
    <row r="182" s="2" customFormat="1">
      <c r="A182" s="39"/>
      <c r="B182" s="40"/>
      <c r="C182" s="41"/>
      <c r="D182" s="236" t="s">
        <v>214</v>
      </c>
      <c r="E182" s="41"/>
      <c r="F182" s="237" t="s">
        <v>4154</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c r="A183" s="39"/>
      <c r="B183" s="40"/>
      <c r="C183" s="41"/>
      <c r="D183" s="241" t="s">
        <v>216</v>
      </c>
      <c r="E183" s="41"/>
      <c r="F183" s="242" t="s">
        <v>4698</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216</v>
      </c>
      <c r="AU183" s="18" t="s">
        <v>83</v>
      </c>
    </row>
    <row r="184" s="2" customFormat="1" ht="16.5" customHeight="1">
      <c r="A184" s="39"/>
      <c r="B184" s="40"/>
      <c r="C184" s="222" t="s">
        <v>712</v>
      </c>
      <c r="D184" s="222" t="s">
        <v>208</v>
      </c>
      <c r="E184" s="223" t="s">
        <v>712</v>
      </c>
      <c r="F184" s="224" t="s">
        <v>4162</v>
      </c>
      <c r="G184" s="225" t="s">
        <v>931</v>
      </c>
      <c r="H184" s="226">
        <v>2</v>
      </c>
      <c r="I184" s="227"/>
      <c r="J184" s="228">
        <f>ROUND(I184*H184,2)</f>
        <v>0</v>
      </c>
      <c r="K184" s="229"/>
      <c r="L184" s="45"/>
      <c r="M184" s="230" t="s">
        <v>1</v>
      </c>
      <c r="N184" s="231" t="s">
        <v>41</v>
      </c>
      <c r="O184" s="92"/>
      <c r="P184" s="232">
        <f>O184*H184</f>
        <v>0</v>
      </c>
      <c r="Q184" s="232">
        <v>0</v>
      </c>
      <c r="R184" s="232">
        <f>Q184*H184</f>
        <v>0</v>
      </c>
      <c r="S184" s="232">
        <v>0</v>
      </c>
      <c r="T184" s="233">
        <f>S184*H184</f>
        <v>0</v>
      </c>
      <c r="U184" s="39"/>
      <c r="V184" s="39"/>
      <c r="W184" s="39"/>
      <c r="X184" s="39"/>
      <c r="Y184" s="39"/>
      <c r="Z184" s="39"/>
      <c r="AA184" s="39"/>
      <c r="AB184" s="39"/>
      <c r="AC184" s="39"/>
      <c r="AD184" s="39"/>
      <c r="AE184" s="39"/>
      <c r="AR184" s="234" t="s">
        <v>361</v>
      </c>
      <c r="AT184" s="234" t="s">
        <v>208</v>
      </c>
      <c r="AU184" s="234" t="s">
        <v>83</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361</v>
      </c>
      <c r="BM184" s="234" t="s">
        <v>840</v>
      </c>
    </row>
    <row r="185" s="2" customFormat="1">
      <c r="A185" s="39"/>
      <c r="B185" s="40"/>
      <c r="C185" s="41"/>
      <c r="D185" s="236" t="s">
        <v>214</v>
      </c>
      <c r="E185" s="41"/>
      <c r="F185" s="237" t="s">
        <v>4162</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83</v>
      </c>
    </row>
    <row r="186" s="2" customFormat="1">
      <c r="A186" s="39"/>
      <c r="B186" s="40"/>
      <c r="C186" s="41"/>
      <c r="D186" s="241" t="s">
        <v>216</v>
      </c>
      <c r="E186" s="41"/>
      <c r="F186" s="242" t="s">
        <v>4699</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216</v>
      </c>
      <c r="AU186" s="18" t="s">
        <v>83</v>
      </c>
    </row>
    <row r="187" s="2" customFormat="1" ht="16.5" customHeight="1">
      <c r="A187" s="39"/>
      <c r="B187" s="40"/>
      <c r="C187" s="222" t="s">
        <v>7</v>
      </c>
      <c r="D187" s="222" t="s">
        <v>208</v>
      </c>
      <c r="E187" s="223" t="s">
        <v>7</v>
      </c>
      <c r="F187" s="224" t="s">
        <v>4163</v>
      </c>
      <c r="G187" s="225" t="s">
        <v>931</v>
      </c>
      <c r="H187" s="226">
        <v>1</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361</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361</v>
      </c>
      <c r="BM187" s="234" t="s">
        <v>852</v>
      </c>
    </row>
    <row r="188" s="2" customFormat="1">
      <c r="A188" s="39"/>
      <c r="B188" s="40"/>
      <c r="C188" s="41"/>
      <c r="D188" s="236" t="s">
        <v>214</v>
      </c>
      <c r="E188" s="41"/>
      <c r="F188" s="237" t="s">
        <v>4163</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c r="A189" s="39"/>
      <c r="B189" s="40"/>
      <c r="C189" s="41"/>
      <c r="D189" s="241" t="s">
        <v>216</v>
      </c>
      <c r="E189" s="41"/>
      <c r="F189" s="242" t="s">
        <v>4700</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216</v>
      </c>
      <c r="AU189" s="18" t="s">
        <v>83</v>
      </c>
    </row>
    <row r="190" s="2" customFormat="1" ht="16.5" customHeight="1">
      <c r="A190" s="39"/>
      <c r="B190" s="40"/>
      <c r="C190" s="222" t="s">
        <v>720</v>
      </c>
      <c r="D190" s="222" t="s">
        <v>208</v>
      </c>
      <c r="E190" s="223" t="s">
        <v>720</v>
      </c>
      <c r="F190" s="224" t="s">
        <v>4164</v>
      </c>
      <c r="G190" s="225" t="s">
        <v>931</v>
      </c>
      <c r="H190" s="226">
        <v>2</v>
      </c>
      <c r="I190" s="227"/>
      <c r="J190" s="228">
        <f>ROUND(I190*H190,2)</f>
        <v>0</v>
      </c>
      <c r="K190" s="229"/>
      <c r="L190" s="45"/>
      <c r="M190" s="230" t="s">
        <v>1</v>
      </c>
      <c r="N190" s="231" t="s">
        <v>41</v>
      </c>
      <c r="O190" s="92"/>
      <c r="P190" s="232">
        <f>O190*H190</f>
        <v>0</v>
      </c>
      <c r="Q190" s="232">
        <v>0</v>
      </c>
      <c r="R190" s="232">
        <f>Q190*H190</f>
        <v>0</v>
      </c>
      <c r="S190" s="232">
        <v>0</v>
      </c>
      <c r="T190" s="233">
        <f>S190*H190</f>
        <v>0</v>
      </c>
      <c r="U190" s="39"/>
      <c r="V190" s="39"/>
      <c r="W190" s="39"/>
      <c r="X190" s="39"/>
      <c r="Y190" s="39"/>
      <c r="Z190" s="39"/>
      <c r="AA190" s="39"/>
      <c r="AB190" s="39"/>
      <c r="AC190" s="39"/>
      <c r="AD190" s="39"/>
      <c r="AE190" s="39"/>
      <c r="AR190" s="234" t="s">
        <v>361</v>
      </c>
      <c r="AT190" s="234" t="s">
        <v>208</v>
      </c>
      <c r="AU190" s="234" t="s">
        <v>83</v>
      </c>
      <c r="AY190" s="18" t="s">
        <v>207</v>
      </c>
      <c r="BE190" s="235">
        <f>IF(N190="základní",J190,0)</f>
        <v>0</v>
      </c>
      <c r="BF190" s="235">
        <f>IF(N190="snížená",J190,0)</f>
        <v>0</v>
      </c>
      <c r="BG190" s="235">
        <f>IF(N190="zákl. přenesená",J190,0)</f>
        <v>0</v>
      </c>
      <c r="BH190" s="235">
        <f>IF(N190="sníž. přenesená",J190,0)</f>
        <v>0</v>
      </c>
      <c r="BI190" s="235">
        <f>IF(N190="nulová",J190,0)</f>
        <v>0</v>
      </c>
      <c r="BJ190" s="18" t="s">
        <v>83</v>
      </c>
      <c r="BK190" s="235">
        <f>ROUND(I190*H190,2)</f>
        <v>0</v>
      </c>
      <c r="BL190" s="18" t="s">
        <v>361</v>
      </c>
      <c r="BM190" s="234" t="s">
        <v>866</v>
      </c>
    </row>
    <row r="191" s="2" customFormat="1">
      <c r="A191" s="39"/>
      <c r="B191" s="40"/>
      <c r="C191" s="41"/>
      <c r="D191" s="236" t="s">
        <v>214</v>
      </c>
      <c r="E191" s="41"/>
      <c r="F191" s="237" t="s">
        <v>4164</v>
      </c>
      <c r="G191" s="41"/>
      <c r="H191" s="41"/>
      <c r="I191" s="238"/>
      <c r="J191" s="41"/>
      <c r="K191" s="41"/>
      <c r="L191" s="45"/>
      <c r="M191" s="239"/>
      <c r="N191" s="240"/>
      <c r="O191" s="92"/>
      <c r="P191" s="92"/>
      <c r="Q191" s="92"/>
      <c r="R191" s="92"/>
      <c r="S191" s="92"/>
      <c r="T191" s="93"/>
      <c r="U191" s="39"/>
      <c r="V191" s="39"/>
      <c r="W191" s="39"/>
      <c r="X191" s="39"/>
      <c r="Y191" s="39"/>
      <c r="Z191" s="39"/>
      <c r="AA191" s="39"/>
      <c r="AB191" s="39"/>
      <c r="AC191" s="39"/>
      <c r="AD191" s="39"/>
      <c r="AE191" s="39"/>
      <c r="AT191" s="18" t="s">
        <v>214</v>
      </c>
      <c r="AU191" s="18" t="s">
        <v>83</v>
      </c>
    </row>
    <row r="192" s="2" customFormat="1">
      <c r="A192" s="39"/>
      <c r="B192" s="40"/>
      <c r="C192" s="41"/>
      <c r="D192" s="241" t="s">
        <v>216</v>
      </c>
      <c r="E192" s="41"/>
      <c r="F192" s="242" t="s">
        <v>4701</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216</v>
      </c>
      <c r="AU192" s="18" t="s">
        <v>83</v>
      </c>
    </row>
    <row r="193" s="11" customFormat="1" ht="25.92" customHeight="1">
      <c r="A193" s="11"/>
      <c r="B193" s="208"/>
      <c r="C193" s="209"/>
      <c r="D193" s="210" t="s">
        <v>75</v>
      </c>
      <c r="E193" s="211" t="s">
        <v>1792</v>
      </c>
      <c r="F193" s="211" t="s">
        <v>4177</v>
      </c>
      <c r="G193" s="209"/>
      <c r="H193" s="209"/>
      <c r="I193" s="212"/>
      <c r="J193" s="213">
        <f>BK193</f>
        <v>0</v>
      </c>
      <c r="K193" s="209"/>
      <c r="L193" s="214"/>
      <c r="M193" s="215"/>
      <c r="N193" s="216"/>
      <c r="O193" s="216"/>
      <c r="P193" s="217">
        <f>SUM(P194:P235)</f>
        <v>0</v>
      </c>
      <c r="Q193" s="216"/>
      <c r="R193" s="217">
        <f>SUM(R194:R235)</f>
        <v>0</v>
      </c>
      <c r="S193" s="216"/>
      <c r="T193" s="218">
        <f>SUM(T194:T235)</f>
        <v>0</v>
      </c>
      <c r="U193" s="11"/>
      <c r="V193" s="11"/>
      <c r="W193" s="11"/>
      <c r="X193" s="11"/>
      <c r="Y193" s="11"/>
      <c r="Z193" s="11"/>
      <c r="AA193" s="11"/>
      <c r="AB193" s="11"/>
      <c r="AC193" s="11"/>
      <c r="AD193" s="11"/>
      <c r="AE193" s="11"/>
      <c r="AR193" s="219" t="s">
        <v>83</v>
      </c>
      <c r="AT193" s="220" t="s">
        <v>75</v>
      </c>
      <c r="AU193" s="220" t="s">
        <v>76</v>
      </c>
      <c r="AY193" s="219" t="s">
        <v>207</v>
      </c>
      <c r="BK193" s="221">
        <f>SUM(BK194:BK235)</f>
        <v>0</v>
      </c>
    </row>
    <row r="194" s="2" customFormat="1" ht="16.5" customHeight="1">
      <c r="A194" s="39"/>
      <c r="B194" s="40"/>
      <c r="C194" s="222" t="s">
        <v>726</v>
      </c>
      <c r="D194" s="222" t="s">
        <v>208</v>
      </c>
      <c r="E194" s="223" t="s">
        <v>726</v>
      </c>
      <c r="F194" s="224" t="s">
        <v>4702</v>
      </c>
      <c r="G194" s="225" t="s">
        <v>783</v>
      </c>
      <c r="H194" s="226">
        <v>90</v>
      </c>
      <c r="I194" s="227"/>
      <c r="J194" s="228">
        <f>ROUND(I194*H194,2)</f>
        <v>0</v>
      </c>
      <c r="K194" s="229"/>
      <c r="L194" s="45"/>
      <c r="M194" s="230" t="s">
        <v>1</v>
      </c>
      <c r="N194" s="231" t="s">
        <v>41</v>
      </c>
      <c r="O194" s="92"/>
      <c r="P194" s="232">
        <f>O194*H194</f>
        <v>0</v>
      </c>
      <c r="Q194" s="232">
        <v>0</v>
      </c>
      <c r="R194" s="232">
        <f>Q194*H194</f>
        <v>0</v>
      </c>
      <c r="S194" s="232">
        <v>0</v>
      </c>
      <c r="T194" s="233">
        <f>S194*H194</f>
        <v>0</v>
      </c>
      <c r="U194" s="39"/>
      <c r="V194" s="39"/>
      <c r="W194" s="39"/>
      <c r="X194" s="39"/>
      <c r="Y194" s="39"/>
      <c r="Z194" s="39"/>
      <c r="AA194" s="39"/>
      <c r="AB194" s="39"/>
      <c r="AC194" s="39"/>
      <c r="AD194" s="39"/>
      <c r="AE194" s="39"/>
      <c r="AR194" s="234" t="s">
        <v>361</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361</v>
      </c>
      <c r="BM194" s="234" t="s">
        <v>879</v>
      </c>
    </row>
    <row r="195" s="2" customFormat="1">
      <c r="A195" s="39"/>
      <c r="B195" s="40"/>
      <c r="C195" s="41"/>
      <c r="D195" s="236" t="s">
        <v>214</v>
      </c>
      <c r="E195" s="41"/>
      <c r="F195" s="237" t="s">
        <v>4702</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c r="A196" s="39"/>
      <c r="B196" s="40"/>
      <c r="C196" s="41"/>
      <c r="D196" s="241" t="s">
        <v>216</v>
      </c>
      <c r="E196" s="41"/>
      <c r="F196" s="242" t="s">
        <v>4703</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216</v>
      </c>
      <c r="AU196" s="18" t="s">
        <v>83</v>
      </c>
    </row>
    <row r="197" s="2" customFormat="1" ht="16.5" customHeight="1">
      <c r="A197" s="39"/>
      <c r="B197" s="40"/>
      <c r="C197" s="222" t="s">
        <v>731</v>
      </c>
      <c r="D197" s="222" t="s">
        <v>208</v>
      </c>
      <c r="E197" s="223" t="s">
        <v>731</v>
      </c>
      <c r="F197" s="224" t="s">
        <v>4184</v>
      </c>
      <c r="G197" s="225" t="s">
        <v>783</v>
      </c>
      <c r="H197" s="226">
        <v>20</v>
      </c>
      <c r="I197" s="227"/>
      <c r="J197" s="228">
        <f>ROUND(I197*H197,2)</f>
        <v>0</v>
      </c>
      <c r="K197" s="229"/>
      <c r="L197" s="45"/>
      <c r="M197" s="230" t="s">
        <v>1</v>
      </c>
      <c r="N197" s="231"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361</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361</v>
      </c>
      <c r="BM197" s="234" t="s">
        <v>910</v>
      </c>
    </row>
    <row r="198" s="2" customFormat="1">
      <c r="A198" s="39"/>
      <c r="B198" s="40"/>
      <c r="C198" s="41"/>
      <c r="D198" s="236" t="s">
        <v>214</v>
      </c>
      <c r="E198" s="41"/>
      <c r="F198" s="237" t="s">
        <v>4184</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c r="A199" s="39"/>
      <c r="B199" s="40"/>
      <c r="C199" s="41"/>
      <c r="D199" s="241" t="s">
        <v>216</v>
      </c>
      <c r="E199" s="41"/>
      <c r="F199" s="242" t="s">
        <v>4704</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216</v>
      </c>
      <c r="AU199" s="18" t="s">
        <v>83</v>
      </c>
    </row>
    <row r="200" s="2" customFormat="1" ht="16.5" customHeight="1">
      <c r="A200" s="39"/>
      <c r="B200" s="40"/>
      <c r="C200" s="222" t="s">
        <v>737</v>
      </c>
      <c r="D200" s="222" t="s">
        <v>208</v>
      </c>
      <c r="E200" s="223" t="s">
        <v>737</v>
      </c>
      <c r="F200" s="224" t="s">
        <v>4705</v>
      </c>
      <c r="G200" s="225" t="s">
        <v>931</v>
      </c>
      <c r="H200" s="226">
        <v>65</v>
      </c>
      <c r="I200" s="227"/>
      <c r="J200" s="228">
        <f>ROUND(I200*H200,2)</f>
        <v>0</v>
      </c>
      <c r="K200" s="229"/>
      <c r="L200" s="45"/>
      <c r="M200" s="230" t="s">
        <v>1</v>
      </c>
      <c r="N200" s="231" t="s">
        <v>41</v>
      </c>
      <c r="O200" s="92"/>
      <c r="P200" s="232">
        <f>O200*H200</f>
        <v>0</v>
      </c>
      <c r="Q200" s="232">
        <v>0</v>
      </c>
      <c r="R200" s="232">
        <f>Q200*H200</f>
        <v>0</v>
      </c>
      <c r="S200" s="232">
        <v>0</v>
      </c>
      <c r="T200" s="233">
        <f>S200*H200</f>
        <v>0</v>
      </c>
      <c r="U200" s="39"/>
      <c r="V200" s="39"/>
      <c r="W200" s="39"/>
      <c r="X200" s="39"/>
      <c r="Y200" s="39"/>
      <c r="Z200" s="39"/>
      <c r="AA200" s="39"/>
      <c r="AB200" s="39"/>
      <c r="AC200" s="39"/>
      <c r="AD200" s="39"/>
      <c r="AE200" s="39"/>
      <c r="AR200" s="234" t="s">
        <v>361</v>
      </c>
      <c r="AT200" s="234" t="s">
        <v>208</v>
      </c>
      <c r="AU200" s="234" t="s">
        <v>83</v>
      </c>
      <c r="AY200" s="18" t="s">
        <v>207</v>
      </c>
      <c r="BE200" s="235">
        <f>IF(N200="základní",J200,0)</f>
        <v>0</v>
      </c>
      <c r="BF200" s="235">
        <f>IF(N200="snížená",J200,0)</f>
        <v>0</v>
      </c>
      <c r="BG200" s="235">
        <f>IF(N200="zákl. přenesená",J200,0)</f>
        <v>0</v>
      </c>
      <c r="BH200" s="235">
        <f>IF(N200="sníž. přenesená",J200,0)</f>
        <v>0</v>
      </c>
      <c r="BI200" s="235">
        <f>IF(N200="nulová",J200,0)</f>
        <v>0</v>
      </c>
      <c r="BJ200" s="18" t="s">
        <v>83</v>
      </c>
      <c r="BK200" s="235">
        <f>ROUND(I200*H200,2)</f>
        <v>0</v>
      </c>
      <c r="BL200" s="18" t="s">
        <v>361</v>
      </c>
      <c r="BM200" s="234" t="s">
        <v>923</v>
      </c>
    </row>
    <row r="201" s="2" customFormat="1">
      <c r="A201" s="39"/>
      <c r="B201" s="40"/>
      <c r="C201" s="41"/>
      <c r="D201" s="236" t="s">
        <v>214</v>
      </c>
      <c r="E201" s="41"/>
      <c r="F201" s="237" t="s">
        <v>4705</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214</v>
      </c>
      <c r="AU201" s="18" t="s">
        <v>83</v>
      </c>
    </row>
    <row r="202" s="2" customFormat="1">
      <c r="A202" s="39"/>
      <c r="B202" s="40"/>
      <c r="C202" s="41"/>
      <c r="D202" s="241" t="s">
        <v>216</v>
      </c>
      <c r="E202" s="41"/>
      <c r="F202" s="242" t="s">
        <v>4706</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216</v>
      </c>
      <c r="AU202" s="18" t="s">
        <v>83</v>
      </c>
    </row>
    <row r="203" s="2" customFormat="1" ht="16.5" customHeight="1">
      <c r="A203" s="39"/>
      <c r="B203" s="40"/>
      <c r="C203" s="222" t="s">
        <v>742</v>
      </c>
      <c r="D203" s="222" t="s">
        <v>208</v>
      </c>
      <c r="E203" s="223" t="s">
        <v>742</v>
      </c>
      <c r="F203" s="224" t="s">
        <v>4186</v>
      </c>
      <c r="G203" s="225" t="s">
        <v>783</v>
      </c>
      <c r="H203" s="226">
        <v>70</v>
      </c>
      <c r="I203" s="227"/>
      <c r="J203" s="228">
        <f>ROUND(I203*H203,2)</f>
        <v>0</v>
      </c>
      <c r="K203" s="229"/>
      <c r="L203" s="45"/>
      <c r="M203" s="230" t="s">
        <v>1</v>
      </c>
      <c r="N203" s="231" t="s">
        <v>41</v>
      </c>
      <c r="O203" s="92"/>
      <c r="P203" s="232">
        <f>O203*H203</f>
        <v>0</v>
      </c>
      <c r="Q203" s="232">
        <v>0</v>
      </c>
      <c r="R203" s="232">
        <f>Q203*H203</f>
        <v>0</v>
      </c>
      <c r="S203" s="232">
        <v>0</v>
      </c>
      <c r="T203" s="233">
        <f>S203*H203</f>
        <v>0</v>
      </c>
      <c r="U203" s="39"/>
      <c r="V203" s="39"/>
      <c r="W203" s="39"/>
      <c r="X203" s="39"/>
      <c r="Y203" s="39"/>
      <c r="Z203" s="39"/>
      <c r="AA203" s="39"/>
      <c r="AB203" s="39"/>
      <c r="AC203" s="39"/>
      <c r="AD203" s="39"/>
      <c r="AE203" s="39"/>
      <c r="AR203" s="234" t="s">
        <v>361</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361</v>
      </c>
      <c r="BM203" s="234" t="s">
        <v>934</v>
      </c>
    </row>
    <row r="204" s="2" customFormat="1">
      <c r="A204" s="39"/>
      <c r="B204" s="40"/>
      <c r="C204" s="41"/>
      <c r="D204" s="236" t="s">
        <v>214</v>
      </c>
      <c r="E204" s="41"/>
      <c r="F204" s="237" t="s">
        <v>4186</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c r="A205" s="39"/>
      <c r="B205" s="40"/>
      <c r="C205" s="41"/>
      <c r="D205" s="241" t="s">
        <v>216</v>
      </c>
      <c r="E205" s="41"/>
      <c r="F205" s="242" t="s">
        <v>4707</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216</v>
      </c>
      <c r="AU205" s="18" t="s">
        <v>83</v>
      </c>
    </row>
    <row r="206" s="2" customFormat="1" ht="16.5" customHeight="1">
      <c r="A206" s="39"/>
      <c r="B206" s="40"/>
      <c r="C206" s="222" t="s">
        <v>748</v>
      </c>
      <c r="D206" s="222" t="s">
        <v>208</v>
      </c>
      <c r="E206" s="223" t="s">
        <v>748</v>
      </c>
      <c r="F206" s="224" t="s">
        <v>4708</v>
      </c>
      <c r="G206" s="225" t="s">
        <v>931</v>
      </c>
      <c r="H206" s="226">
        <v>5</v>
      </c>
      <c r="I206" s="227"/>
      <c r="J206" s="228">
        <f>ROUND(I206*H206,2)</f>
        <v>0</v>
      </c>
      <c r="K206" s="229"/>
      <c r="L206" s="45"/>
      <c r="M206" s="230" t="s">
        <v>1</v>
      </c>
      <c r="N206" s="231" t="s">
        <v>41</v>
      </c>
      <c r="O206" s="92"/>
      <c r="P206" s="232">
        <f>O206*H206</f>
        <v>0</v>
      </c>
      <c r="Q206" s="232">
        <v>0</v>
      </c>
      <c r="R206" s="232">
        <f>Q206*H206</f>
        <v>0</v>
      </c>
      <c r="S206" s="232">
        <v>0</v>
      </c>
      <c r="T206" s="233">
        <f>S206*H206</f>
        <v>0</v>
      </c>
      <c r="U206" s="39"/>
      <c r="V206" s="39"/>
      <c r="W206" s="39"/>
      <c r="X206" s="39"/>
      <c r="Y206" s="39"/>
      <c r="Z206" s="39"/>
      <c r="AA206" s="39"/>
      <c r="AB206" s="39"/>
      <c r="AC206" s="39"/>
      <c r="AD206" s="39"/>
      <c r="AE206" s="39"/>
      <c r="AR206" s="234" t="s">
        <v>361</v>
      </c>
      <c r="AT206" s="234" t="s">
        <v>208</v>
      </c>
      <c r="AU206" s="234" t="s">
        <v>83</v>
      </c>
      <c r="AY206" s="18" t="s">
        <v>207</v>
      </c>
      <c r="BE206" s="235">
        <f>IF(N206="základní",J206,0)</f>
        <v>0</v>
      </c>
      <c r="BF206" s="235">
        <f>IF(N206="snížená",J206,0)</f>
        <v>0</v>
      </c>
      <c r="BG206" s="235">
        <f>IF(N206="zákl. přenesená",J206,0)</f>
        <v>0</v>
      </c>
      <c r="BH206" s="235">
        <f>IF(N206="sníž. přenesená",J206,0)</f>
        <v>0</v>
      </c>
      <c r="BI206" s="235">
        <f>IF(N206="nulová",J206,0)</f>
        <v>0</v>
      </c>
      <c r="BJ206" s="18" t="s">
        <v>83</v>
      </c>
      <c r="BK206" s="235">
        <f>ROUND(I206*H206,2)</f>
        <v>0</v>
      </c>
      <c r="BL206" s="18" t="s">
        <v>361</v>
      </c>
      <c r="BM206" s="234" t="s">
        <v>948</v>
      </c>
    </row>
    <row r="207" s="2" customFormat="1">
      <c r="A207" s="39"/>
      <c r="B207" s="40"/>
      <c r="C207" s="41"/>
      <c r="D207" s="236" t="s">
        <v>214</v>
      </c>
      <c r="E207" s="41"/>
      <c r="F207" s="237" t="s">
        <v>4708</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214</v>
      </c>
      <c r="AU207" s="18" t="s">
        <v>83</v>
      </c>
    </row>
    <row r="208" s="2" customFormat="1">
      <c r="A208" s="39"/>
      <c r="B208" s="40"/>
      <c r="C208" s="41"/>
      <c r="D208" s="241" t="s">
        <v>216</v>
      </c>
      <c r="E208" s="41"/>
      <c r="F208" s="242" t="s">
        <v>4709</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216</v>
      </c>
      <c r="AU208" s="18" t="s">
        <v>83</v>
      </c>
    </row>
    <row r="209" s="2" customFormat="1" ht="16.5" customHeight="1">
      <c r="A209" s="39"/>
      <c r="B209" s="40"/>
      <c r="C209" s="222" t="s">
        <v>751</v>
      </c>
      <c r="D209" s="222" t="s">
        <v>208</v>
      </c>
      <c r="E209" s="223" t="s">
        <v>751</v>
      </c>
      <c r="F209" s="224" t="s">
        <v>4188</v>
      </c>
      <c r="G209" s="225" t="s">
        <v>931</v>
      </c>
      <c r="H209" s="226">
        <v>5</v>
      </c>
      <c r="I209" s="227"/>
      <c r="J209" s="228">
        <f>ROUND(I209*H209,2)</f>
        <v>0</v>
      </c>
      <c r="K209" s="229"/>
      <c r="L209" s="45"/>
      <c r="M209" s="230" t="s">
        <v>1</v>
      </c>
      <c r="N209" s="231" t="s">
        <v>41</v>
      </c>
      <c r="O209" s="92"/>
      <c r="P209" s="232">
        <f>O209*H209</f>
        <v>0</v>
      </c>
      <c r="Q209" s="232">
        <v>0</v>
      </c>
      <c r="R209" s="232">
        <f>Q209*H209</f>
        <v>0</v>
      </c>
      <c r="S209" s="232">
        <v>0</v>
      </c>
      <c r="T209" s="233">
        <f>S209*H209</f>
        <v>0</v>
      </c>
      <c r="U209" s="39"/>
      <c r="V209" s="39"/>
      <c r="W209" s="39"/>
      <c r="X209" s="39"/>
      <c r="Y209" s="39"/>
      <c r="Z209" s="39"/>
      <c r="AA209" s="39"/>
      <c r="AB209" s="39"/>
      <c r="AC209" s="39"/>
      <c r="AD209" s="39"/>
      <c r="AE209" s="39"/>
      <c r="AR209" s="234" t="s">
        <v>361</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361</v>
      </c>
      <c r="BM209" s="234" t="s">
        <v>960</v>
      </c>
    </row>
    <row r="210" s="2" customFormat="1">
      <c r="A210" s="39"/>
      <c r="B210" s="40"/>
      <c r="C210" s="41"/>
      <c r="D210" s="236" t="s">
        <v>214</v>
      </c>
      <c r="E210" s="41"/>
      <c r="F210" s="237" t="s">
        <v>4188</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c r="A211" s="39"/>
      <c r="B211" s="40"/>
      <c r="C211" s="41"/>
      <c r="D211" s="241" t="s">
        <v>216</v>
      </c>
      <c r="E211" s="41"/>
      <c r="F211" s="242" t="s">
        <v>4710</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216</v>
      </c>
      <c r="AU211" s="18" t="s">
        <v>83</v>
      </c>
    </row>
    <row r="212" s="2" customFormat="1" ht="16.5" customHeight="1">
      <c r="A212" s="39"/>
      <c r="B212" s="40"/>
      <c r="C212" s="222" t="s">
        <v>757</v>
      </c>
      <c r="D212" s="222" t="s">
        <v>208</v>
      </c>
      <c r="E212" s="223" t="s">
        <v>757</v>
      </c>
      <c r="F212" s="224" t="s">
        <v>4189</v>
      </c>
      <c r="G212" s="225" t="s">
        <v>931</v>
      </c>
      <c r="H212" s="226">
        <v>5</v>
      </c>
      <c r="I212" s="227"/>
      <c r="J212" s="228">
        <f>ROUND(I212*H212,2)</f>
        <v>0</v>
      </c>
      <c r="K212" s="229"/>
      <c r="L212" s="45"/>
      <c r="M212" s="230" t="s">
        <v>1</v>
      </c>
      <c r="N212" s="231" t="s">
        <v>41</v>
      </c>
      <c r="O212" s="92"/>
      <c r="P212" s="232">
        <f>O212*H212</f>
        <v>0</v>
      </c>
      <c r="Q212" s="232">
        <v>0</v>
      </c>
      <c r="R212" s="232">
        <f>Q212*H212</f>
        <v>0</v>
      </c>
      <c r="S212" s="232">
        <v>0</v>
      </c>
      <c r="T212" s="233">
        <f>S212*H212</f>
        <v>0</v>
      </c>
      <c r="U212" s="39"/>
      <c r="V212" s="39"/>
      <c r="W212" s="39"/>
      <c r="X212" s="39"/>
      <c r="Y212" s="39"/>
      <c r="Z212" s="39"/>
      <c r="AA212" s="39"/>
      <c r="AB212" s="39"/>
      <c r="AC212" s="39"/>
      <c r="AD212" s="39"/>
      <c r="AE212" s="39"/>
      <c r="AR212" s="234" t="s">
        <v>361</v>
      </c>
      <c r="AT212" s="234" t="s">
        <v>208</v>
      </c>
      <c r="AU212" s="234" t="s">
        <v>83</v>
      </c>
      <c r="AY212" s="18" t="s">
        <v>207</v>
      </c>
      <c r="BE212" s="235">
        <f>IF(N212="základní",J212,0)</f>
        <v>0</v>
      </c>
      <c r="BF212" s="235">
        <f>IF(N212="snížená",J212,0)</f>
        <v>0</v>
      </c>
      <c r="BG212" s="235">
        <f>IF(N212="zákl. přenesená",J212,0)</f>
        <v>0</v>
      </c>
      <c r="BH212" s="235">
        <f>IF(N212="sníž. přenesená",J212,0)</f>
        <v>0</v>
      </c>
      <c r="BI212" s="235">
        <f>IF(N212="nulová",J212,0)</f>
        <v>0</v>
      </c>
      <c r="BJ212" s="18" t="s">
        <v>83</v>
      </c>
      <c r="BK212" s="235">
        <f>ROUND(I212*H212,2)</f>
        <v>0</v>
      </c>
      <c r="BL212" s="18" t="s">
        <v>361</v>
      </c>
      <c r="BM212" s="234" t="s">
        <v>972</v>
      </c>
    </row>
    <row r="213" s="2" customFormat="1">
      <c r="A213" s="39"/>
      <c r="B213" s="40"/>
      <c r="C213" s="41"/>
      <c r="D213" s="236" t="s">
        <v>214</v>
      </c>
      <c r="E213" s="41"/>
      <c r="F213" s="237" t="s">
        <v>4189</v>
      </c>
      <c r="G213" s="41"/>
      <c r="H213" s="41"/>
      <c r="I213" s="238"/>
      <c r="J213" s="41"/>
      <c r="K213" s="41"/>
      <c r="L213" s="45"/>
      <c r="M213" s="239"/>
      <c r="N213" s="240"/>
      <c r="O213" s="92"/>
      <c r="P213" s="92"/>
      <c r="Q213" s="92"/>
      <c r="R213" s="92"/>
      <c r="S213" s="92"/>
      <c r="T213" s="93"/>
      <c r="U213" s="39"/>
      <c r="V213" s="39"/>
      <c r="W213" s="39"/>
      <c r="X213" s="39"/>
      <c r="Y213" s="39"/>
      <c r="Z213" s="39"/>
      <c r="AA213" s="39"/>
      <c r="AB213" s="39"/>
      <c r="AC213" s="39"/>
      <c r="AD213" s="39"/>
      <c r="AE213" s="39"/>
      <c r="AT213" s="18" t="s">
        <v>214</v>
      </c>
      <c r="AU213" s="18" t="s">
        <v>83</v>
      </c>
    </row>
    <row r="214" s="2" customFormat="1">
      <c r="A214" s="39"/>
      <c r="B214" s="40"/>
      <c r="C214" s="41"/>
      <c r="D214" s="241" t="s">
        <v>216</v>
      </c>
      <c r="E214" s="41"/>
      <c r="F214" s="242" t="s">
        <v>4711</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216</v>
      </c>
      <c r="AU214" s="18" t="s">
        <v>83</v>
      </c>
    </row>
    <row r="215" s="2" customFormat="1" ht="16.5" customHeight="1">
      <c r="A215" s="39"/>
      <c r="B215" s="40"/>
      <c r="C215" s="222" t="s">
        <v>763</v>
      </c>
      <c r="D215" s="222" t="s">
        <v>208</v>
      </c>
      <c r="E215" s="223" t="s">
        <v>763</v>
      </c>
      <c r="F215" s="224" t="s">
        <v>4712</v>
      </c>
      <c r="G215" s="225" t="s">
        <v>931</v>
      </c>
      <c r="H215" s="226">
        <v>24</v>
      </c>
      <c r="I215" s="227"/>
      <c r="J215" s="228">
        <f>ROUND(I215*H215,2)</f>
        <v>0</v>
      </c>
      <c r="K215" s="229"/>
      <c r="L215" s="45"/>
      <c r="M215" s="230" t="s">
        <v>1</v>
      </c>
      <c r="N215" s="231" t="s">
        <v>41</v>
      </c>
      <c r="O215" s="92"/>
      <c r="P215" s="232">
        <f>O215*H215</f>
        <v>0</v>
      </c>
      <c r="Q215" s="232">
        <v>0</v>
      </c>
      <c r="R215" s="232">
        <f>Q215*H215</f>
        <v>0</v>
      </c>
      <c r="S215" s="232">
        <v>0</v>
      </c>
      <c r="T215" s="233">
        <f>S215*H215</f>
        <v>0</v>
      </c>
      <c r="U215" s="39"/>
      <c r="V215" s="39"/>
      <c r="W215" s="39"/>
      <c r="X215" s="39"/>
      <c r="Y215" s="39"/>
      <c r="Z215" s="39"/>
      <c r="AA215" s="39"/>
      <c r="AB215" s="39"/>
      <c r="AC215" s="39"/>
      <c r="AD215" s="39"/>
      <c r="AE215" s="39"/>
      <c r="AR215" s="234" t="s">
        <v>361</v>
      </c>
      <c r="AT215" s="234" t="s">
        <v>208</v>
      </c>
      <c r="AU215" s="234" t="s">
        <v>83</v>
      </c>
      <c r="AY215" s="18" t="s">
        <v>207</v>
      </c>
      <c r="BE215" s="235">
        <f>IF(N215="základní",J215,0)</f>
        <v>0</v>
      </c>
      <c r="BF215" s="235">
        <f>IF(N215="snížená",J215,0)</f>
        <v>0</v>
      </c>
      <c r="BG215" s="235">
        <f>IF(N215="zákl. přenesená",J215,0)</f>
        <v>0</v>
      </c>
      <c r="BH215" s="235">
        <f>IF(N215="sníž. přenesená",J215,0)</f>
        <v>0</v>
      </c>
      <c r="BI215" s="235">
        <f>IF(N215="nulová",J215,0)</f>
        <v>0</v>
      </c>
      <c r="BJ215" s="18" t="s">
        <v>83</v>
      </c>
      <c r="BK215" s="235">
        <f>ROUND(I215*H215,2)</f>
        <v>0</v>
      </c>
      <c r="BL215" s="18" t="s">
        <v>361</v>
      </c>
      <c r="BM215" s="234" t="s">
        <v>993</v>
      </c>
    </row>
    <row r="216" s="2" customFormat="1">
      <c r="A216" s="39"/>
      <c r="B216" s="40"/>
      <c r="C216" s="41"/>
      <c r="D216" s="236" t="s">
        <v>214</v>
      </c>
      <c r="E216" s="41"/>
      <c r="F216" s="237" t="s">
        <v>4712</v>
      </c>
      <c r="G216" s="41"/>
      <c r="H216" s="41"/>
      <c r="I216" s="238"/>
      <c r="J216" s="41"/>
      <c r="K216" s="41"/>
      <c r="L216" s="45"/>
      <c r="M216" s="239"/>
      <c r="N216" s="240"/>
      <c r="O216" s="92"/>
      <c r="P216" s="92"/>
      <c r="Q216" s="92"/>
      <c r="R216" s="92"/>
      <c r="S216" s="92"/>
      <c r="T216" s="93"/>
      <c r="U216" s="39"/>
      <c r="V216" s="39"/>
      <c r="W216" s="39"/>
      <c r="X216" s="39"/>
      <c r="Y216" s="39"/>
      <c r="Z216" s="39"/>
      <c r="AA216" s="39"/>
      <c r="AB216" s="39"/>
      <c r="AC216" s="39"/>
      <c r="AD216" s="39"/>
      <c r="AE216" s="39"/>
      <c r="AT216" s="18" t="s">
        <v>214</v>
      </c>
      <c r="AU216" s="18" t="s">
        <v>83</v>
      </c>
    </row>
    <row r="217" s="2" customFormat="1">
      <c r="A217" s="39"/>
      <c r="B217" s="40"/>
      <c r="C217" s="41"/>
      <c r="D217" s="241" t="s">
        <v>216</v>
      </c>
      <c r="E217" s="41"/>
      <c r="F217" s="242" t="s">
        <v>4713</v>
      </c>
      <c r="G217" s="41"/>
      <c r="H217" s="41"/>
      <c r="I217" s="238"/>
      <c r="J217" s="41"/>
      <c r="K217" s="41"/>
      <c r="L217" s="45"/>
      <c r="M217" s="239"/>
      <c r="N217" s="240"/>
      <c r="O217" s="92"/>
      <c r="P217" s="92"/>
      <c r="Q217" s="92"/>
      <c r="R217" s="92"/>
      <c r="S217" s="92"/>
      <c r="T217" s="93"/>
      <c r="U217" s="39"/>
      <c r="V217" s="39"/>
      <c r="W217" s="39"/>
      <c r="X217" s="39"/>
      <c r="Y217" s="39"/>
      <c r="Z217" s="39"/>
      <c r="AA217" s="39"/>
      <c r="AB217" s="39"/>
      <c r="AC217" s="39"/>
      <c r="AD217" s="39"/>
      <c r="AE217" s="39"/>
      <c r="AT217" s="18" t="s">
        <v>216</v>
      </c>
      <c r="AU217" s="18" t="s">
        <v>83</v>
      </c>
    </row>
    <row r="218" s="2" customFormat="1" ht="16.5" customHeight="1">
      <c r="A218" s="39"/>
      <c r="B218" s="40"/>
      <c r="C218" s="222" t="s">
        <v>769</v>
      </c>
      <c r="D218" s="222" t="s">
        <v>208</v>
      </c>
      <c r="E218" s="223" t="s">
        <v>769</v>
      </c>
      <c r="F218" s="224" t="s">
        <v>4714</v>
      </c>
      <c r="G218" s="225" t="s">
        <v>931</v>
      </c>
      <c r="H218" s="226">
        <v>3</v>
      </c>
      <c r="I218" s="227"/>
      <c r="J218" s="228">
        <f>ROUND(I218*H218,2)</f>
        <v>0</v>
      </c>
      <c r="K218" s="229"/>
      <c r="L218" s="45"/>
      <c r="M218" s="230" t="s">
        <v>1</v>
      </c>
      <c r="N218" s="231" t="s">
        <v>41</v>
      </c>
      <c r="O218" s="92"/>
      <c r="P218" s="232">
        <f>O218*H218</f>
        <v>0</v>
      </c>
      <c r="Q218" s="232">
        <v>0</v>
      </c>
      <c r="R218" s="232">
        <f>Q218*H218</f>
        <v>0</v>
      </c>
      <c r="S218" s="232">
        <v>0</v>
      </c>
      <c r="T218" s="233">
        <f>S218*H218</f>
        <v>0</v>
      </c>
      <c r="U218" s="39"/>
      <c r="V218" s="39"/>
      <c r="W218" s="39"/>
      <c r="X218" s="39"/>
      <c r="Y218" s="39"/>
      <c r="Z218" s="39"/>
      <c r="AA218" s="39"/>
      <c r="AB218" s="39"/>
      <c r="AC218" s="39"/>
      <c r="AD218" s="39"/>
      <c r="AE218" s="39"/>
      <c r="AR218" s="234" t="s">
        <v>361</v>
      </c>
      <c r="AT218" s="234" t="s">
        <v>208</v>
      </c>
      <c r="AU218" s="234" t="s">
        <v>83</v>
      </c>
      <c r="AY218" s="18" t="s">
        <v>207</v>
      </c>
      <c r="BE218" s="235">
        <f>IF(N218="základní",J218,0)</f>
        <v>0</v>
      </c>
      <c r="BF218" s="235">
        <f>IF(N218="snížená",J218,0)</f>
        <v>0</v>
      </c>
      <c r="BG218" s="235">
        <f>IF(N218="zákl. přenesená",J218,0)</f>
        <v>0</v>
      </c>
      <c r="BH218" s="235">
        <f>IF(N218="sníž. přenesená",J218,0)</f>
        <v>0</v>
      </c>
      <c r="BI218" s="235">
        <f>IF(N218="nulová",J218,0)</f>
        <v>0</v>
      </c>
      <c r="BJ218" s="18" t="s">
        <v>83</v>
      </c>
      <c r="BK218" s="235">
        <f>ROUND(I218*H218,2)</f>
        <v>0</v>
      </c>
      <c r="BL218" s="18" t="s">
        <v>361</v>
      </c>
      <c r="BM218" s="234" t="s">
        <v>1011</v>
      </c>
    </row>
    <row r="219" s="2" customFormat="1">
      <c r="A219" s="39"/>
      <c r="B219" s="40"/>
      <c r="C219" s="41"/>
      <c r="D219" s="236" t="s">
        <v>214</v>
      </c>
      <c r="E219" s="41"/>
      <c r="F219" s="237" t="s">
        <v>4714</v>
      </c>
      <c r="G219" s="41"/>
      <c r="H219" s="41"/>
      <c r="I219" s="238"/>
      <c r="J219" s="41"/>
      <c r="K219" s="41"/>
      <c r="L219" s="45"/>
      <c r="M219" s="239"/>
      <c r="N219" s="240"/>
      <c r="O219" s="92"/>
      <c r="P219" s="92"/>
      <c r="Q219" s="92"/>
      <c r="R219" s="92"/>
      <c r="S219" s="92"/>
      <c r="T219" s="93"/>
      <c r="U219" s="39"/>
      <c r="V219" s="39"/>
      <c r="W219" s="39"/>
      <c r="X219" s="39"/>
      <c r="Y219" s="39"/>
      <c r="Z219" s="39"/>
      <c r="AA219" s="39"/>
      <c r="AB219" s="39"/>
      <c r="AC219" s="39"/>
      <c r="AD219" s="39"/>
      <c r="AE219" s="39"/>
      <c r="AT219" s="18" t="s">
        <v>214</v>
      </c>
      <c r="AU219" s="18" t="s">
        <v>83</v>
      </c>
    </row>
    <row r="220" s="2" customFormat="1">
      <c r="A220" s="39"/>
      <c r="B220" s="40"/>
      <c r="C220" s="41"/>
      <c r="D220" s="241" t="s">
        <v>216</v>
      </c>
      <c r="E220" s="41"/>
      <c r="F220" s="242" t="s">
        <v>4715</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216</v>
      </c>
      <c r="AU220" s="18" t="s">
        <v>83</v>
      </c>
    </row>
    <row r="221" s="2" customFormat="1" ht="16.5" customHeight="1">
      <c r="A221" s="39"/>
      <c r="B221" s="40"/>
      <c r="C221" s="222" t="s">
        <v>774</v>
      </c>
      <c r="D221" s="222" t="s">
        <v>208</v>
      </c>
      <c r="E221" s="223" t="s">
        <v>774</v>
      </c>
      <c r="F221" s="224" t="s">
        <v>4716</v>
      </c>
      <c r="G221" s="225" t="s">
        <v>931</v>
      </c>
      <c r="H221" s="226">
        <v>5</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1032</v>
      </c>
    </row>
    <row r="222" s="2" customFormat="1">
      <c r="A222" s="39"/>
      <c r="B222" s="40"/>
      <c r="C222" s="41"/>
      <c r="D222" s="236" t="s">
        <v>214</v>
      </c>
      <c r="E222" s="41"/>
      <c r="F222" s="237" t="s">
        <v>4716</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c r="A223" s="39"/>
      <c r="B223" s="40"/>
      <c r="C223" s="41"/>
      <c r="D223" s="241" t="s">
        <v>216</v>
      </c>
      <c r="E223" s="41"/>
      <c r="F223" s="242" t="s">
        <v>4717</v>
      </c>
      <c r="G223" s="41"/>
      <c r="H223" s="41"/>
      <c r="I223" s="238"/>
      <c r="J223" s="41"/>
      <c r="K223" s="41"/>
      <c r="L223" s="45"/>
      <c r="M223" s="239"/>
      <c r="N223" s="240"/>
      <c r="O223" s="92"/>
      <c r="P223" s="92"/>
      <c r="Q223" s="92"/>
      <c r="R223" s="92"/>
      <c r="S223" s="92"/>
      <c r="T223" s="93"/>
      <c r="U223" s="39"/>
      <c r="V223" s="39"/>
      <c r="W223" s="39"/>
      <c r="X223" s="39"/>
      <c r="Y223" s="39"/>
      <c r="Z223" s="39"/>
      <c r="AA223" s="39"/>
      <c r="AB223" s="39"/>
      <c r="AC223" s="39"/>
      <c r="AD223" s="39"/>
      <c r="AE223" s="39"/>
      <c r="AT223" s="18" t="s">
        <v>216</v>
      </c>
      <c r="AU223" s="18" t="s">
        <v>83</v>
      </c>
    </row>
    <row r="224" s="2" customFormat="1" ht="16.5" customHeight="1">
      <c r="A224" s="39"/>
      <c r="B224" s="40"/>
      <c r="C224" s="222" t="s">
        <v>780</v>
      </c>
      <c r="D224" s="222" t="s">
        <v>208</v>
      </c>
      <c r="E224" s="223" t="s">
        <v>780</v>
      </c>
      <c r="F224" s="224" t="s">
        <v>4190</v>
      </c>
      <c r="G224" s="225" t="s">
        <v>931</v>
      </c>
      <c r="H224" s="226">
        <v>5</v>
      </c>
      <c r="I224" s="227"/>
      <c r="J224" s="228">
        <f>ROUND(I224*H224,2)</f>
        <v>0</v>
      </c>
      <c r="K224" s="229"/>
      <c r="L224" s="45"/>
      <c r="M224" s="230" t="s">
        <v>1</v>
      </c>
      <c r="N224" s="231" t="s">
        <v>41</v>
      </c>
      <c r="O224" s="92"/>
      <c r="P224" s="232">
        <f>O224*H224</f>
        <v>0</v>
      </c>
      <c r="Q224" s="232">
        <v>0</v>
      </c>
      <c r="R224" s="232">
        <f>Q224*H224</f>
        <v>0</v>
      </c>
      <c r="S224" s="232">
        <v>0</v>
      </c>
      <c r="T224" s="233">
        <f>S224*H224</f>
        <v>0</v>
      </c>
      <c r="U224" s="39"/>
      <c r="V224" s="39"/>
      <c r="W224" s="39"/>
      <c r="X224" s="39"/>
      <c r="Y224" s="39"/>
      <c r="Z224" s="39"/>
      <c r="AA224" s="39"/>
      <c r="AB224" s="39"/>
      <c r="AC224" s="39"/>
      <c r="AD224" s="39"/>
      <c r="AE224" s="39"/>
      <c r="AR224" s="234" t="s">
        <v>361</v>
      </c>
      <c r="AT224" s="234" t="s">
        <v>208</v>
      </c>
      <c r="AU224" s="234" t="s">
        <v>83</v>
      </c>
      <c r="AY224" s="18" t="s">
        <v>207</v>
      </c>
      <c r="BE224" s="235">
        <f>IF(N224="základní",J224,0)</f>
        <v>0</v>
      </c>
      <c r="BF224" s="235">
        <f>IF(N224="snížená",J224,0)</f>
        <v>0</v>
      </c>
      <c r="BG224" s="235">
        <f>IF(N224="zákl. přenesená",J224,0)</f>
        <v>0</v>
      </c>
      <c r="BH224" s="235">
        <f>IF(N224="sníž. přenesená",J224,0)</f>
        <v>0</v>
      </c>
      <c r="BI224" s="235">
        <f>IF(N224="nulová",J224,0)</f>
        <v>0</v>
      </c>
      <c r="BJ224" s="18" t="s">
        <v>83</v>
      </c>
      <c r="BK224" s="235">
        <f>ROUND(I224*H224,2)</f>
        <v>0</v>
      </c>
      <c r="BL224" s="18" t="s">
        <v>361</v>
      </c>
      <c r="BM224" s="234" t="s">
        <v>1047</v>
      </c>
    </row>
    <row r="225" s="2" customFormat="1">
      <c r="A225" s="39"/>
      <c r="B225" s="40"/>
      <c r="C225" s="41"/>
      <c r="D225" s="236" t="s">
        <v>214</v>
      </c>
      <c r="E225" s="41"/>
      <c r="F225" s="237" t="s">
        <v>4190</v>
      </c>
      <c r="G225" s="41"/>
      <c r="H225" s="41"/>
      <c r="I225" s="238"/>
      <c r="J225" s="41"/>
      <c r="K225" s="41"/>
      <c r="L225" s="45"/>
      <c r="M225" s="239"/>
      <c r="N225" s="240"/>
      <c r="O225" s="92"/>
      <c r="P225" s="92"/>
      <c r="Q225" s="92"/>
      <c r="R225" s="92"/>
      <c r="S225" s="92"/>
      <c r="T225" s="93"/>
      <c r="U225" s="39"/>
      <c r="V225" s="39"/>
      <c r="W225" s="39"/>
      <c r="X225" s="39"/>
      <c r="Y225" s="39"/>
      <c r="Z225" s="39"/>
      <c r="AA225" s="39"/>
      <c r="AB225" s="39"/>
      <c r="AC225" s="39"/>
      <c r="AD225" s="39"/>
      <c r="AE225" s="39"/>
      <c r="AT225" s="18" t="s">
        <v>214</v>
      </c>
      <c r="AU225" s="18" t="s">
        <v>83</v>
      </c>
    </row>
    <row r="226" s="2" customFormat="1">
      <c r="A226" s="39"/>
      <c r="B226" s="40"/>
      <c r="C226" s="41"/>
      <c r="D226" s="241" t="s">
        <v>216</v>
      </c>
      <c r="E226" s="41"/>
      <c r="F226" s="242" t="s">
        <v>4718</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216</v>
      </c>
      <c r="AU226" s="18" t="s">
        <v>83</v>
      </c>
    </row>
    <row r="227" s="2" customFormat="1" ht="16.5" customHeight="1">
      <c r="A227" s="39"/>
      <c r="B227" s="40"/>
      <c r="C227" s="222" t="s">
        <v>788</v>
      </c>
      <c r="D227" s="222" t="s">
        <v>208</v>
      </c>
      <c r="E227" s="223" t="s">
        <v>788</v>
      </c>
      <c r="F227" s="224" t="s">
        <v>4191</v>
      </c>
      <c r="G227" s="225" t="s">
        <v>931</v>
      </c>
      <c r="H227" s="226">
        <v>10</v>
      </c>
      <c r="I227" s="227"/>
      <c r="J227" s="228">
        <f>ROUND(I227*H227,2)</f>
        <v>0</v>
      </c>
      <c r="K227" s="229"/>
      <c r="L227" s="45"/>
      <c r="M227" s="230" t="s">
        <v>1</v>
      </c>
      <c r="N227" s="231" t="s">
        <v>41</v>
      </c>
      <c r="O227" s="92"/>
      <c r="P227" s="232">
        <f>O227*H227</f>
        <v>0</v>
      </c>
      <c r="Q227" s="232">
        <v>0</v>
      </c>
      <c r="R227" s="232">
        <f>Q227*H227</f>
        <v>0</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1079</v>
      </c>
    </row>
    <row r="228" s="2" customFormat="1">
      <c r="A228" s="39"/>
      <c r="B228" s="40"/>
      <c r="C228" s="41"/>
      <c r="D228" s="236" t="s">
        <v>214</v>
      </c>
      <c r="E228" s="41"/>
      <c r="F228" s="237" t="s">
        <v>4191</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c r="A229" s="39"/>
      <c r="B229" s="40"/>
      <c r="C229" s="41"/>
      <c r="D229" s="241" t="s">
        <v>216</v>
      </c>
      <c r="E229" s="41"/>
      <c r="F229" s="242" t="s">
        <v>4719</v>
      </c>
      <c r="G229" s="41"/>
      <c r="H229" s="41"/>
      <c r="I229" s="238"/>
      <c r="J229" s="41"/>
      <c r="K229" s="41"/>
      <c r="L229" s="45"/>
      <c r="M229" s="239"/>
      <c r="N229" s="240"/>
      <c r="O229" s="92"/>
      <c r="P229" s="92"/>
      <c r="Q229" s="92"/>
      <c r="R229" s="92"/>
      <c r="S229" s="92"/>
      <c r="T229" s="93"/>
      <c r="U229" s="39"/>
      <c r="V229" s="39"/>
      <c r="W229" s="39"/>
      <c r="X229" s="39"/>
      <c r="Y229" s="39"/>
      <c r="Z229" s="39"/>
      <c r="AA229" s="39"/>
      <c r="AB229" s="39"/>
      <c r="AC229" s="39"/>
      <c r="AD229" s="39"/>
      <c r="AE229" s="39"/>
      <c r="AT229" s="18" t="s">
        <v>216</v>
      </c>
      <c r="AU229" s="18" t="s">
        <v>83</v>
      </c>
    </row>
    <row r="230" s="2" customFormat="1" ht="16.5" customHeight="1">
      <c r="A230" s="39"/>
      <c r="B230" s="40"/>
      <c r="C230" s="222" t="s">
        <v>793</v>
      </c>
      <c r="D230" s="222" t="s">
        <v>208</v>
      </c>
      <c r="E230" s="223" t="s">
        <v>793</v>
      </c>
      <c r="F230" s="224" t="s">
        <v>4720</v>
      </c>
      <c r="G230" s="225" t="s">
        <v>931</v>
      </c>
      <c r="H230" s="226">
        <v>10</v>
      </c>
      <c r="I230" s="227"/>
      <c r="J230" s="228">
        <f>ROUND(I230*H230,2)</f>
        <v>0</v>
      </c>
      <c r="K230" s="229"/>
      <c r="L230" s="45"/>
      <c r="M230" s="230" t="s">
        <v>1</v>
      </c>
      <c r="N230" s="231" t="s">
        <v>41</v>
      </c>
      <c r="O230" s="92"/>
      <c r="P230" s="232">
        <f>O230*H230</f>
        <v>0</v>
      </c>
      <c r="Q230" s="232">
        <v>0</v>
      </c>
      <c r="R230" s="232">
        <f>Q230*H230</f>
        <v>0</v>
      </c>
      <c r="S230" s="232">
        <v>0</v>
      </c>
      <c r="T230" s="233">
        <f>S230*H230</f>
        <v>0</v>
      </c>
      <c r="U230" s="39"/>
      <c r="V230" s="39"/>
      <c r="W230" s="39"/>
      <c r="X230" s="39"/>
      <c r="Y230" s="39"/>
      <c r="Z230" s="39"/>
      <c r="AA230" s="39"/>
      <c r="AB230" s="39"/>
      <c r="AC230" s="39"/>
      <c r="AD230" s="39"/>
      <c r="AE230" s="39"/>
      <c r="AR230" s="234" t="s">
        <v>361</v>
      </c>
      <c r="AT230" s="234" t="s">
        <v>208</v>
      </c>
      <c r="AU230" s="234" t="s">
        <v>83</v>
      </c>
      <c r="AY230" s="18" t="s">
        <v>207</v>
      </c>
      <c r="BE230" s="235">
        <f>IF(N230="základní",J230,0)</f>
        <v>0</v>
      </c>
      <c r="BF230" s="235">
        <f>IF(N230="snížená",J230,0)</f>
        <v>0</v>
      </c>
      <c r="BG230" s="235">
        <f>IF(N230="zákl. přenesená",J230,0)</f>
        <v>0</v>
      </c>
      <c r="BH230" s="235">
        <f>IF(N230="sníž. přenesená",J230,0)</f>
        <v>0</v>
      </c>
      <c r="BI230" s="235">
        <f>IF(N230="nulová",J230,0)</f>
        <v>0</v>
      </c>
      <c r="BJ230" s="18" t="s">
        <v>83</v>
      </c>
      <c r="BK230" s="235">
        <f>ROUND(I230*H230,2)</f>
        <v>0</v>
      </c>
      <c r="BL230" s="18" t="s">
        <v>361</v>
      </c>
      <c r="BM230" s="234" t="s">
        <v>1099</v>
      </c>
    </row>
    <row r="231" s="2" customFormat="1">
      <c r="A231" s="39"/>
      <c r="B231" s="40"/>
      <c r="C231" s="41"/>
      <c r="D231" s="236" t="s">
        <v>214</v>
      </c>
      <c r="E231" s="41"/>
      <c r="F231" s="237" t="s">
        <v>4720</v>
      </c>
      <c r="G231" s="41"/>
      <c r="H231" s="41"/>
      <c r="I231" s="238"/>
      <c r="J231" s="41"/>
      <c r="K231" s="41"/>
      <c r="L231" s="45"/>
      <c r="M231" s="239"/>
      <c r="N231" s="240"/>
      <c r="O231" s="92"/>
      <c r="P231" s="92"/>
      <c r="Q231" s="92"/>
      <c r="R231" s="92"/>
      <c r="S231" s="92"/>
      <c r="T231" s="93"/>
      <c r="U231" s="39"/>
      <c r="V231" s="39"/>
      <c r="W231" s="39"/>
      <c r="X231" s="39"/>
      <c r="Y231" s="39"/>
      <c r="Z231" s="39"/>
      <c r="AA231" s="39"/>
      <c r="AB231" s="39"/>
      <c r="AC231" s="39"/>
      <c r="AD231" s="39"/>
      <c r="AE231" s="39"/>
      <c r="AT231" s="18" t="s">
        <v>214</v>
      </c>
      <c r="AU231" s="18" t="s">
        <v>83</v>
      </c>
    </row>
    <row r="232" s="2" customFormat="1">
      <c r="A232" s="39"/>
      <c r="B232" s="40"/>
      <c r="C232" s="41"/>
      <c r="D232" s="241" t="s">
        <v>216</v>
      </c>
      <c r="E232" s="41"/>
      <c r="F232" s="242" t="s">
        <v>4721</v>
      </c>
      <c r="G232" s="41"/>
      <c r="H232" s="41"/>
      <c r="I232" s="238"/>
      <c r="J232" s="41"/>
      <c r="K232" s="41"/>
      <c r="L232" s="45"/>
      <c r="M232" s="239"/>
      <c r="N232" s="240"/>
      <c r="O232" s="92"/>
      <c r="P232" s="92"/>
      <c r="Q232" s="92"/>
      <c r="R232" s="92"/>
      <c r="S232" s="92"/>
      <c r="T232" s="93"/>
      <c r="U232" s="39"/>
      <c r="V232" s="39"/>
      <c r="W232" s="39"/>
      <c r="X232" s="39"/>
      <c r="Y232" s="39"/>
      <c r="Z232" s="39"/>
      <c r="AA232" s="39"/>
      <c r="AB232" s="39"/>
      <c r="AC232" s="39"/>
      <c r="AD232" s="39"/>
      <c r="AE232" s="39"/>
      <c r="AT232" s="18" t="s">
        <v>216</v>
      </c>
      <c r="AU232" s="18" t="s">
        <v>83</v>
      </c>
    </row>
    <row r="233" s="2" customFormat="1" ht="16.5" customHeight="1">
      <c r="A233" s="39"/>
      <c r="B233" s="40"/>
      <c r="C233" s="222" t="s">
        <v>799</v>
      </c>
      <c r="D233" s="222" t="s">
        <v>208</v>
      </c>
      <c r="E233" s="223" t="s">
        <v>799</v>
      </c>
      <c r="F233" s="224" t="s">
        <v>3882</v>
      </c>
      <c r="G233" s="225" t="s">
        <v>1218</v>
      </c>
      <c r="H233" s="226">
        <v>30</v>
      </c>
      <c r="I233" s="227"/>
      <c r="J233" s="228">
        <f>ROUND(I233*H233,2)</f>
        <v>0</v>
      </c>
      <c r="K233" s="229"/>
      <c r="L233" s="45"/>
      <c r="M233" s="230" t="s">
        <v>1</v>
      </c>
      <c r="N233" s="231" t="s">
        <v>41</v>
      </c>
      <c r="O233" s="92"/>
      <c r="P233" s="232">
        <f>O233*H233</f>
        <v>0</v>
      </c>
      <c r="Q233" s="232">
        <v>0</v>
      </c>
      <c r="R233" s="232">
        <f>Q233*H233</f>
        <v>0</v>
      </c>
      <c r="S233" s="232">
        <v>0</v>
      </c>
      <c r="T233" s="233">
        <f>S233*H233</f>
        <v>0</v>
      </c>
      <c r="U233" s="39"/>
      <c r="V233" s="39"/>
      <c r="W233" s="39"/>
      <c r="X233" s="39"/>
      <c r="Y233" s="39"/>
      <c r="Z233" s="39"/>
      <c r="AA233" s="39"/>
      <c r="AB233" s="39"/>
      <c r="AC233" s="39"/>
      <c r="AD233" s="39"/>
      <c r="AE233" s="39"/>
      <c r="AR233" s="234" t="s">
        <v>361</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361</v>
      </c>
      <c r="BM233" s="234" t="s">
        <v>1111</v>
      </c>
    </row>
    <row r="234" s="2" customFormat="1">
      <c r="A234" s="39"/>
      <c r="B234" s="40"/>
      <c r="C234" s="41"/>
      <c r="D234" s="236" t="s">
        <v>214</v>
      </c>
      <c r="E234" s="41"/>
      <c r="F234" s="237" t="s">
        <v>3882</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c r="A235" s="39"/>
      <c r="B235" s="40"/>
      <c r="C235" s="41"/>
      <c r="D235" s="241" t="s">
        <v>216</v>
      </c>
      <c r="E235" s="41"/>
      <c r="F235" s="242" t="s">
        <v>4722</v>
      </c>
      <c r="G235" s="41"/>
      <c r="H235" s="41"/>
      <c r="I235" s="238"/>
      <c r="J235" s="41"/>
      <c r="K235" s="41"/>
      <c r="L235" s="45"/>
      <c r="M235" s="239"/>
      <c r="N235" s="240"/>
      <c r="O235" s="92"/>
      <c r="P235" s="92"/>
      <c r="Q235" s="92"/>
      <c r="R235" s="92"/>
      <c r="S235" s="92"/>
      <c r="T235" s="93"/>
      <c r="U235" s="39"/>
      <c r="V235" s="39"/>
      <c r="W235" s="39"/>
      <c r="X235" s="39"/>
      <c r="Y235" s="39"/>
      <c r="Z235" s="39"/>
      <c r="AA235" s="39"/>
      <c r="AB235" s="39"/>
      <c r="AC235" s="39"/>
      <c r="AD235" s="39"/>
      <c r="AE235" s="39"/>
      <c r="AT235" s="18" t="s">
        <v>216</v>
      </c>
      <c r="AU235" s="18" t="s">
        <v>83</v>
      </c>
    </row>
    <row r="236" s="11" customFormat="1" ht="25.92" customHeight="1">
      <c r="A236" s="11"/>
      <c r="B236" s="208"/>
      <c r="C236" s="209"/>
      <c r="D236" s="210" t="s">
        <v>75</v>
      </c>
      <c r="E236" s="211" t="s">
        <v>1793</v>
      </c>
      <c r="F236" s="211" t="s">
        <v>4046</v>
      </c>
      <c r="G236" s="209"/>
      <c r="H236" s="209"/>
      <c r="I236" s="212"/>
      <c r="J236" s="213">
        <f>BK236</f>
        <v>0</v>
      </c>
      <c r="K236" s="209"/>
      <c r="L236" s="214"/>
      <c r="M236" s="215"/>
      <c r="N236" s="216"/>
      <c r="O236" s="216"/>
      <c r="P236" s="217">
        <f>SUM(P237:P248)</f>
        <v>0</v>
      </c>
      <c r="Q236" s="216"/>
      <c r="R236" s="217">
        <f>SUM(R237:R248)</f>
        <v>0</v>
      </c>
      <c r="S236" s="216"/>
      <c r="T236" s="218">
        <f>SUM(T237:T248)</f>
        <v>0</v>
      </c>
      <c r="U236" s="11"/>
      <c r="V236" s="11"/>
      <c r="W236" s="11"/>
      <c r="X236" s="11"/>
      <c r="Y236" s="11"/>
      <c r="Z236" s="11"/>
      <c r="AA236" s="11"/>
      <c r="AB236" s="11"/>
      <c r="AC236" s="11"/>
      <c r="AD236" s="11"/>
      <c r="AE236" s="11"/>
      <c r="AR236" s="219" t="s">
        <v>83</v>
      </c>
      <c r="AT236" s="220" t="s">
        <v>75</v>
      </c>
      <c r="AU236" s="220" t="s">
        <v>76</v>
      </c>
      <c r="AY236" s="219" t="s">
        <v>207</v>
      </c>
      <c r="BK236" s="221">
        <f>SUM(BK237:BK248)</f>
        <v>0</v>
      </c>
    </row>
    <row r="237" s="2" customFormat="1" ht="16.5" customHeight="1">
      <c r="A237" s="39"/>
      <c r="B237" s="40"/>
      <c r="C237" s="222" t="s">
        <v>824</v>
      </c>
      <c r="D237" s="222" t="s">
        <v>208</v>
      </c>
      <c r="E237" s="223" t="s">
        <v>824</v>
      </c>
      <c r="F237" s="224" t="s">
        <v>4195</v>
      </c>
      <c r="G237" s="225" t="s">
        <v>975</v>
      </c>
      <c r="H237" s="226">
        <v>6</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4049</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4049</v>
      </c>
      <c r="BM237" s="234" t="s">
        <v>1119</v>
      </c>
    </row>
    <row r="238" s="2" customFormat="1">
      <c r="A238" s="39"/>
      <c r="B238" s="40"/>
      <c r="C238" s="41"/>
      <c r="D238" s="236" t="s">
        <v>214</v>
      </c>
      <c r="E238" s="41"/>
      <c r="F238" s="237" t="s">
        <v>4195</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c r="A239" s="39"/>
      <c r="B239" s="40"/>
      <c r="C239" s="41"/>
      <c r="D239" s="241" t="s">
        <v>216</v>
      </c>
      <c r="E239" s="41"/>
      <c r="F239" s="242" t="s">
        <v>4723</v>
      </c>
      <c r="G239" s="41"/>
      <c r="H239" s="41"/>
      <c r="I239" s="238"/>
      <c r="J239" s="41"/>
      <c r="K239" s="41"/>
      <c r="L239" s="45"/>
      <c r="M239" s="239"/>
      <c r="N239" s="240"/>
      <c r="O239" s="92"/>
      <c r="P239" s="92"/>
      <c r="Q239" s="92"/>
      <c r="R239" s="92"/>
      <c r="S239" s="92"/>
      <c r="T239" s="93"/>
      <c r="U239" s="39"/>
      <c r="V239" s="39"/>
      <c r="W239" s="39"/>
      <c r="X239" s="39"/>
      <c r="Y239" s="39"/>
      <c r="Z239" s="39"/>
      <c r="AA239" s="39"/>
      <c r="AB239" s="39"/>
      <c r="AC239" s="39"/>
      <c r="AD239" s="39"/>
      <c r="AE239" s="39"/>
      <c r="AT239" s="18" t="s">
        <v>216</v>
      </c>
      <c r="AU239" s="18" t="s">
        <v>83</v>
      </c>
    </row>
    <row r="240" s="2" customFormat="1" ht="16.5" customHeight="1">
      <c r="A240" s="39"/>
      <c r="B240" s="40"/>
      <c r="C240" s="222" t="s">
        <v>828</v>
      </c>
      <c r="D240" s="222" t="s">
        <v>208</v>
      </c>
      <c r="E240" s="223" t="s">
        <v>828</v>
      </c>
      <c r="F240" s="224" t="s">
        <v>4197</v>
      </c>
      <c r="G240" s="225" t="s">
        <v>975</v>
      </c>
      <c r="H240" s="226">
        <v>8</v>
      </c>
      <c r="I240" s="227"/>
      <c r="J240" s="228">
        <f>ROUND(I240*H240,2)</f>
        <v>0</v>
      </c>
      <c r="K240" s="229"/>
      <c r="L240" s="45"/>
      <c r="M240" s="230" t="s">
        <v>1</v>
      </c>
      <c r="N240" s="231" t="s">
        <v>41</v>
      </c>
      <c r="O240" s="92"/>
      <c r="P240" s="232">
        <f>O240*H240</f>
        <v>0</v>
      </c>
      <c r="Q240" s="232">
        <v>0</v>
      </c>
      <c r="R240" s="232">
        <f>Q240*H240</f>
        <v>0</v>
      </c>
      <c r="S240" s="232">
        <v>0</v>
      </c>
      <c r="T240" s="233">
        <f>S240*H240</f>
        <v>0</v>
      </c>
      <c r="U240" s="39"/>
      <c r="V240" s="39"/>
      <c r="W240" s="39"/>
      <c r="X240" s="39"/>
      <c r="Y240" s="39"/>
      <c r="Z240" s="39"/>
      <c r="AA240" s="39"/>
      <c r="AB240" s="39"/>
      <c r="AC240" s="39"/>
      <c r="AD240" s="39"/>
      <c r="AE240" s="39"/>
      <c r="AR240" s="234" t="s">
        <v>4049</v>
      </c>
      <c r="AT240" s="234" t="s">
        <v>208</v>
      </c>
      <c r="AU240" s="234" t="s">
        <v>83</v>
      </c>
      <c r="AY240" s="18" t="s">
        <v>207</v>
      </c>
      <c r="BE240" s="235">
        <f>IF(N240="základní",J240,0)</f>
        <v>0</v>
      </c>
      <c r="BF240" s="235">
        <f>IF(N240="snížená",J240,0)</f>
        <v>0</v>
      </c>
      <c r="BG240" s="235">
        <f>IF(N240="zákl. přenesená",J240,0)</f>
        <v>0</v>
      </c>
      <c r="BH240" s="235">
        <f>IF(N240="sníž. přenesená",J240,0)</f>
        <v>0</v>
      </c>
      <c r="BI240" s="235">
        <f>IF(N240="nulová",J240,0)</f>
        <v>0</v>
      </c>
      <c r="BJ240" s="18" t="s">
        <v>83</v>
      </c>
      <c r="BK240" s="235">
        <f>ROUND(I240*H240,2)</f>
        <v>0</v>
      </c>
      <c r="BL240" s="18" t="s">
        <v>4049</v>
      </c>
      <c r="BM240" s="234" t="s">
        <v>1127</v>
      </c>
    </row>
    <row r="241" s="2" customFormat="1">
      <c r="A241" s="39"/>
      <c r="B241" s="40"/>
      <c r="C241" s="41"/>
      <c r="D241" s="236" t="s">
        <v>214</v>
      </c>
      <c r="E241" s="41"/>
      <c r="F241" s="237" t="s">
        <v>4197</v>
      </c>
      <c r="G241" s="41"/>
      <c r="H241" s="41"/>
      <c r="I241" s="238"/>
      <c r="J241" s="41"/>
      <c r="K241" s="41"/>
      <c r="L241" s="45"/>
      <c r="M241" s="239"/>
      <c r="N241" s="240"/>
      <c r="O241" s="92"/>
      <c r="P241" s="92"/>
      <c r="Q241" s="92"/>
      <c r="R241" s="92"/>
      <c r="S241" s="92"/>
      <c r="T241" s="93"/>
      <c r="U241" s="39"/>
      <c r="V241" s="39"/>
      <c r="W241" s="39"/>
      <c r="X241" s="39"/>
      <c r="Y241" s="39"/>
      <c r="Z241" s="39"/>
      <c r="AA241" s="39"/>
      <c r="AB241" s="39"/>
      <c r="AC241" s="39"/>
      <c r="AD241" s="39"/>
      <c r="AE241" s="39"/>
      <c r="AT241" s="18" t="s">
        <v>214</v>
      </c>
      <c r="AU241" s="18" t="s">
        <v>83</v>
      </c>
    </row>
    <row r="242" s="2" customFormat="1">
      <c r="A242" s="39"/>
      <c r="B242" s="40"/>
      <c r="C242" s="41"/>
      <c r="D242" s="241" t="s">
        <v>216</v>
      </c>
      <c r="E242" s="41"/>
      <c r="F242" s="242" t="s">
        <v>4724</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216</v>
      </c>
      <c r="AU242" s="18" t="s">
        <v>83</v>
      </c>
    </row>
    <row r="243" s="2" customFormat="1" ht="16.5" customHeight="1">
      <c r="A243" s="39"/>
      <c r="B243" s="40"/>
      <c r="C243" s="222" t="s">
        <v>836</v>
      </c>
      <c r="D243" s="222" t="s">
        <v>208</v>
      </c>
      <c r="E243" s="223" t="s">
        <v>836</v>
      </c>
      <c r="F243" s="224" t="s">
        <v>4063</v>
      </c>
      <c r="G243" s="225" t="s">
        <v>975</v>
      </c>
      <c r="H243" s="226">
        <v>8</v>
      </c>
      <c r="I243" s="227"/>
      <c r="J243" s="228">
        <f>ROUND(I243*H243,2)</f>
        <v>0</v>
      </c>
      <c r="K243" s="229"/>
      <c r="L243" s="45"/>
      <c r="M243" s="230" t="s">
        <v>1</v>
      </c>
      <c r="N243" s="231" t="s">
        <v>41</v>
      </c>
      <c r="O243" s="92"/>
      <c r="P243" s="232">
        <f>O243*H243</f>
        <v>0</v>
      </c>
      <c r="Q243" s="232">
        <v>0</v>
      </c>
      <c r="R243" s="232">
        <f>Q243*H243</f>
        <v>0</v>
      </c>
      <c r="S243" s="232">
        <v>0</v>
      </c>
      <c r="T243" s="233">
        <f>S243*H243</f>
        <v>0</v>
      </c>
      <c r="U243" s="39"/>
      <c r="V243" s="39"/>
      <c r="W243" s="39"/>
      <c r="X243" s="39"/>
      <c r="Y243" s="39"/>
      <c r="Z243" s="39"/>
      <c r="AA243" s="39"/>
      <c r="AB243" s="39"/>
      <c r="AC243" s="39"/>
      <c r="AD243" s="39"/>
      <c r="AE243" s="39"/>
      <c r="AR243" s="234" t="s">
        <v>4049</v>
      </c>
      <c r="AT243" s="234" t="s">
        <v>208</v>
      </c>
      <c r="AU243" s="234" t="s">
        <v>83</v>
      </c>
      <c r="AY243" s="18" t="s">
        <v>207</v>
      </c>
      <c r="BE243" s="235">
        <f>IF(N243="základní",J243,0)</f>
        <v>0</v>
      </c>
      <c r="BF243" s="235">
        <f>IF(N243="snížená",J243,0)</f>
        <v>0</v>
      </c>
      <c r="BG243" s="235">
        <f>IF(N243="zákl. přenesená",J243,0)</f>
        <v>0</v>
      </c>
      <c r="BH243" s="235">
        <f>IF(N243="sníž. přenesená",J243,0)</f>
        <v>0</v>
      </c>
      <c r="BI243" s="235">
        <f>IF(N243="nulová",J243,0)</f>
        <v>0</v>
      </c>
      <c r="BJ243" s="18" t="s">
        <v>83</v>
      </c>
      <c r="BK243" s="235">
        <f>ROUND(I243*H243,2)</f>
        <v>0</v>
      </c>
      <c r="BL243" s="18" t="s">
        <v>4049</v>
      </c>
      <c r="BM243" s="234" t="s">
        <v>1137</v>
      </c>
    </row>
    <row r="244" s="2" customFormat="1">
      <c r="A244" s="39"/>
      <c r="B244" s="40"/>
      <c r="C244" s="41"/>
      <c r="D244" s="236" t="s">
        <v>214</v>
      </c>
      <c r="E244" s="41"/>
      <c r="F244" s="237" t="s">
        <v>4063</v>
      </c>
      <c r="G244" s="41"/>
      <c r="H244" s="41"/>
      <c r="I244" s="238"/>
      <c r="J244" s="41"/>
      <c r="K244" s="41"/>
      <c r="L244" s="45"/>
      <c r="M244" s="239"/>
      <c r="N244" s="240"/>
      <c r="O244" s="92"/>
      <c r="P244" s="92"/>
      <c r="Q244" s="92"/>
      <c r="R244" s="92"/>
      <c r="S244" s="92"/>
      <c r="T244" s="93"/>
      <c r="U244" s="39"/>
      <c r="V244" s="39"/>
      <c r="W244" s="39"/>
      <c r="X244" s="39"/>
      <c r="Y244" s="39"/>
      <c r="Z244" s="39"/>
      <c r="AA244" s="39"/>
      <c r="AB244" s="39"/>
      <c r="AC244" s="39"/>
      <c r="AD244" s="39"/>
      <c r="AE244" s="39"/>
      <c r="AT244" s="18" t="s">
        <v>214</v>
      </c>
      <c r="AU244" s="18" t="s">
        <v>83</v>
      </c>
    </row>
    <row r="245" s="2" customFormat="1">
      <c r="A245" s="39"/>
      <c r="B245" s="40"/>
      <c r="C245" s="41"/>
      <c r="D245" s="241" t="s">
        <v>216</v>
      </c>
      <c r="E245" s="41"/>
      <c r="F245" s="242" t="s">
        <v>4725</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216</v>
      </c>
      <c r="AU245" s="18" t="s">
        <v>83</v>
      </c>
    </row>
    <row r="246" s="2" customFormat="1" ht="16.5" customHeight="1">
      <c r="A246" s="39"/>
      <c r="B246" s="40"/>
      <c r="C246" s="222" t="s">
        <v>840</v>
      </c>
      <c r="D246" s="222" t="s">
        <v>208</v>
      </c>
      <c r="E246" s="223" t="s">
        <v>840</v>
      </c>
      <c r="F246" s="224" t="s">
        <v>4198</v>
      </c>
      <c r="G246" s="225" t="s">
        <v>975</v>
      </c>
      <c r="H246" s="226">
        <v>8</v>
      </c>
      <c r="I246" s="227"/>
      <c r="J246" s="228">
        <f>ROUND(I246*H246,2)</f>
        <v>0</v>
      </c>
      <c r="K246" s="229"/>
      <c r="L246" s="45"/>
      <c r="M246" s="230" t="s">
        <v>1</v>
      </c>
      <c r="N246" s="231" t="s">
        <v>41</v>
      </c>
      <c r="O246" s="92"/>
      <c r="P246" s="232">
        <f>O246*H246</f>
        <v>0</v>
      </c>
      <c r="Q246" s="232">
        <v>0</v>
      </c>
      <c r="R246" s="232">
        <f>Q246*H246</f>
        <v>0</v>
      </c>
      <c r="S246" s="232">
        <v>0</v>
      </c>
      <c r="T246" s="233">
        <f>S246*H246</f>
        <v>0</v>
      </c>
      <c r="U246" s="39"/>
      <c r="V246" s="39"/>
      <c r="W246" s="39"/>
      <c r="X246" s="39"/>
      <c r="Y246" s="39"/>
      <c r="Z246" s="39"/>
      <c r="AA246" s="39"/>
      <c r="AB246" s="39"/>
      <c r="AC246" s="39"/>
      <c r="AD246" s="39"/>
      <c r="AE246" s="39"/>
      <c r="AR246" s="234" t="s">
        <v>4049</v>
      </c>
      <c r="AT246" s="234" t="s">
        <v>208</v>
      </c>
      <c r="AU246" s="234" t="s">
        <v>83</v>
      </c>
      <c r="AY246" s="18" t="s">
        <v>207</v>
      </c>
      <c r="BE246" s="235">
        <f>IF(N246="základní",J246,0)</f>
        <v>0</v>
      </c>
      <c r="BF246" s="235">
        <f>IF(N246="snížená",J246,0)</f>
        <v>0</v>
      </c>
      <c r="BG246" s="235">
        <f>IF(N246="zákl. přenesená",J246,0)</f>
        <v>0</v>
      </c>
      <c r="BH246" s="235">
        <f>IF(N246="sníž. přenesená",J246,0)</f>
        <v>0</v>
      </c>
      <c r="BI246" s="235">
        <f>IF(N246="nulová",J246,0)</f>
        <v>0</v>
      </c>
      <c r="BJ246" s="18" t="s">
        <v>83</v>
      </c>
      <c r="BK246" s="235">
        <f>ROUND(I246*H246,2)</f>
        <v>0</v>
      </c>
      <c r="BL246" s="18" t="s">
        <v>4049</v>
      </c>
      <c r="BM246" s="234" t="s">
        <v>1149</v>
      </c>
    </row>
    <row r="247" s="2" customFormat="1">
      <c r="A247" s="39"/>
      <c r="B247" s="40"/>
      <c r="C247" s="41"/>
      <c r="D247" s="236" t="s">
        <v>214</v>
      </c>
      <c r="E247" s="41"/>
      <c r="F247" s="237" t="s">
        <v>4198</v>
      </c>
      <c r="G247" s="41"/>
      <c r="H247" s="41"/>
      <c r="I247" s="238"/>
      <c r="J247" s="41"/>
      <c r="K247" s="41"/>
      <c r="L247" s="45"/>
      <c r="M247" s="239"/>
      <c r="N247" s="240"/>
      <c r="O247" s="92"/>
      <c r="P247" s="92"/>
      <c r="Q247" s="92"/>
      <c r="R247" s="92"/>
      <c r="S247" s="92"/>
      <c r="T247" s="93"/>
      <c r="U247" s="39"/>
      <c r="V247" s="39"/>
      <c r="W247" s="39"/>
      <c r="X247" s="39"/>
      <c r="Y247" s="39"/>
      <c r="Z247" s="39"/>
      <c r="AA247" s="39"/>
      <c r="AB247" s="39"/>
      <c r="AC247" s="39"/>
      <c r="AD247" s="39"/>
      <c r="AE247" s="39"/>
      <c r="AT247" s="18" t="s">
        <v>214</v>
      </c>
      <c r="AU247" s="18" t="s">
        <v>83</v>
      </c>
    </row>
    <row r="248" s="2" customFormat="1">
      <c r="A248" s="39"/>
      <c r="B248" s="40"/>
      <c r="C248" s="41"/>
      <c r="D248" s="241" t="s">
        <v>216</v>
      </c>
      <c r="E248" s="41"/>
      <c r="F248" s="242" t="s">
        <v>4726</v>
      </c>
      <c r="G248" s="41"/>
      <c r="H248" s="41"/>
      <c r="I248" s="238"/>
      <c r="J248" s="41"/>
      <c r="K248" s="41"/>
      <c r="L248" s="45"/>
      <c r="M248" s="286"/>
      <c r="N248" s="287"/>
      <c r="O248" s="288"/>
      <c r="P248" s="288"/>
      <c r="Q248" s="288"/>
      <c r="R248" s="288"/>
      <c r="S248" s="288"/>
      <c r="T248" s="289"/>
      <c r="U248" s="39"/>
      <c r="V248" s="39"/>
      <c r="W248" s="39"/>
      <c r="X248" s="39"/>
      <c r="Y248" s="39"/>
      <c r="Z248" s="39"/>
      <c r="AA248" s="39"/>
      <c r="AB248" s="39"/>
      <c r="AC248" s="39"/>
      <c r="AD248" s="39"/>
      <c r="AE248" s="39"/>
      <c r="AT248" s="18" t="s">
        <v>216</v>
      </c>
      <c r="AU248" s="18" t="s">
        <v>83</v>
      </c>
    </row>
    <row r="249" s="2" customFormat="1" ht="6.96" customHeight="1">
      <c r="A249" s="39"/>
      <c r="B249" s="67"/>
      <c r="C249" s="68"/>
      <c r="D249" s="68"/>
      <c r="E249" s="68"/>
      <c r="F249" s="68"/>
      <c r="G249" s="68"/>
      <c r="H249" s="68"/>
      <c r="I249" s="68"/>
      <c r="J249" s="68"/>
      <c r="K249" s="68"/>
      <c r="L249" s="45"/>
      <c r="M249" s="39"/>
      <c r="O249" s="39"/>
      <c r="P249" s="39"/>
      <c r="Q249" s="39"/>
      <c r="R249" s="39"/>
      <c r="S249" s="39"/>
      <c r="T249" s="39"/>
      <c r="U249" s="39"/>
      <c r="V249" s="39"/>
      <c r="W249" s="39"/>
      <c r="X249" s="39"/>
      <c r="Y249" s="39"/>
      <c r="Z249" s="39"/>
      <c r="AA249" s="39"/>
      <c r="AB249" s="39"/>
      <c r="AC249" s="39"/>
      <c r="AD249" s="39"/>
      <c r="AE249" s="39"/>
    </row>
  </sheetData>
  <sheetProtection sheet="1" autoFilter="0" formatColumns="0" formatRows="0" objects="1" scenarios="1" spinCount="100000" saltValue="Dn5qcZGIznwWcgoc6EWTLpaodKk9jtPgS/ccrrul/vV5Jezdzej12y27B9SqRPGTTrXnJ6B+EAnFrGvkrMs1ng==" hashValue="k5PJ9VLaw2qhmZ0x/FfeoNcgsdSik+HldDkpTjHxGWx4xkSBnS0Ri3rVipHzWkgYWmsTLF1FJyisfj5I3NQaLg==" algorithmName="SHA-512" password="CC35"/>
  <autoFilter ref="C123:K248"/>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8" r:id="rId1" display="https://podminky.urs.cz/item/CS_URS_2024_01/01"/>
    <hyperlink ref="F131" r:id="rId2" display="https://podminky.urs.cz/item/CS_URS_2024_01/02"/>
    <hyperlink ref="F134" r:id="rId3" display="https://podminky.urs.cz/item/CS_URS_2024_01/03"/>
    <hyperlink ref="F137" r:id="rId4" display="https://podminky.urs.cz/item/CS_URS_2024_01/04"/>
    <hyperlink ref="F140" r:id="rId5" display="https://podminky.urs.cz/item/CS_URS_2024_01/05"/>
    <hyperlink ref="F143" r:id="rId6" display="https://podminky.urs.cz/item/CS_URS_2024_01/06"/>
    <hyperlink ref="F146" r:id="rId7" display="https://podminky.urs.cz/item/CS_URS_2024_01/07"/>
    <hyperlink ref="F149" r:id="rId8" display="https://podminky.urs.cz/item/CS_URS_2024_01/08"/>
    <hyperlink ref="F152" r:id="rId9" display="https://podminky.urs.cz/item/CS_URS_2024_01/09"/>
    <hyperlink ref="F155" r:id="rId10" display="https://podminky.urs.cz/item/CS_URS_2024_01/10"/>
    <hyperlink ref="F158" r:id="rId11" display="https://podminky.urs.cz/item/CS_URS_2024_01/11"/>
    <hyperlink ref="F161" r:id="rId12" display="https://podminky.urs.cz/item/CS_URS_2024_01/12"/>
    <hyperlink ref="F164" r:id="rId13" display="https://podminky.urs.cz/item/CS_URS_2024_01/13"/>
    <hyperlink ref="F168" r:id="rId14" display="https://podminky.urs.cz/item/CS_URS_2024_01/14"/>
    <hyperlink ref="F171" r:id="rId15" display="https://podminky.urs.cz/item/CS_URS_2024_01/15"/>
    <hyperlink ref="F174" r:id="rId16" display="https://podminky.urs.cz/item/CS_URS_2024_01/16"/>
    <hyperlink ref="F177" r:id="rId17" display="https://podminky.urs.cz/item/CS_URS_2024_01/17"/>
    <hyperlink ref="F180" r:id="rId18" display="https://podminky.urs.cz/item/CS_URS_2024_01/18"/>
    <hyperlink ref="F183" r:id="rId19" display="https://podminky.urs.cz/item/CS_URS_2024_01/19"/>
    <hyperlink ref="F186" r:id="rId20" display="https://podminky.urs.cz/item/CS_URS_2024_01/20"/>
    <hyperlink ref="F189" r:id="rId21" display="https://podminky.urs.cz/item/CS_URS_2024_01/21"/>
    <hyperlink ref="F192" r:id="rId22" display="https://podminky.urs.cz/item/CS_URS_2024_01/22"/>
    <hyperlink ref="F196" r:id="rId23" display="https://podminky.urs.cz/item/CS_URS_2024_01/23"/>
    <hyperlink ref="F199" r:id="rId24" display="https://podminky.urs.cz/item/CS_URS_2024_01/24"/>
    <hyperlink ref="F202" r:id="rId25" display="https://podminky.urs.cz/item/CS_URS_2024_01/25"/>
    <hyperlink ref="F205" r:id="rId26" display="https://podminky.urs.cz/item/CS_URS_2024_01/26"/>
    <hyperlink ref="F208" r:id="rId27" display="https://podminky.urs.cz/item/CS_URS_2024_01/27"/>
    <hyperlink ref="F211" r:id="rId28" display="https://podminky.urs.cz/item/CS_URS_2024_01/28"/>
    <hyperlink ref="F214" r:id="rId29" display="https://podminky.urs.cz/item/CS_URS_2024_01/29"/>
    <hyperlink ref="F217" r:id="rId30" display="https://podminky.urs.cz/item/CS_URS_2024_01/30"/>
    <hyperlink ref="F220" r:id="rId31" display="https://podminky.urs.cz/item/CS_URS_2024_01/31"/>
    <hyperlink ref="F223" r:id="rId32" display="https://podminky.urs.cz/item/CS_URS_2024_01/32"/>
    <hyperlink ref="F226" r:id="rId33" display="https://podminky.urs.cz/item/CS_URS_2024_01/33"/>
    <hyperlink ref="F229" r:id="rId34" display="https://podminky.urs.cz/item/CS_URS_2024_01/34"/>
    <hyperlink ref="F232" r:id="rId35" display="https://podminky.urs.cz/item/CS_URS_2024_01/35"/>
    <hyperlink ref="F235" r:id="rId36" display="https://podminky.urs.cz/item/CS_URS_2024_01/36"/>
    <hyperlink ref="F239" r:id="rId37" display="https://podminky.urs.cz/item/CS_URS_2024_01/37"/>
    <hyperlink ref="F242" r:id="rId38" display="https://podminky.urs.cz/item/CS_URS_2024_01/38"/>
    <hyperlink ref="F245" r:id="rId39" display="https://podminky.urs.cz/item/CS_URS_2024_01/39"/>
    <hyperlink ref="F248" r:id="rId40" display="https://podminky.urs.cz/item/CS_URS_2024_01/40"/>
  </hyperlinks>
  <pageMargins left="0.39375" right="0.39375" top="0.39375" bottom="0.39375" header="0" footer="0"/>
  <pageSetup paperSize="9" orientation="portrait" blackAndWhite="1" fitToHeight="100"/>
  <headerFooter>
    <oddFooter>&amp;CStrana &amp;P z &amp;N</oddFooter>
  </headerFooter>
  <drawing r:id="rId4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134</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4243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4727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ROUND((SUM(BE124:BE170)),  2)</f>
        <v>0</v>
      </c>
      <c r="G35" s="39"/>
      <c r="H35" s="39"/>
      <c r="I35" s="166">
        <v>0.20999999999999999</v>
      </c>
      <c r="J35" s="165">
        <f>ROUND(((SUM(BE124:BE170))*I35),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ROUND((SUM(BF124:BF170)),  2)</f>
        <v>0</v>
      </c>
      <c r="G36" s="39"/>
      <c r="H36" s="39"/>
      <c r="I36" s="166">
        <v>0.12</v>
      </c>
      <c r="J36" s="165">
        <f>ROUND(((SUM(BF124:BF170))*I36),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ROUND((SUM(BG124:BG170)),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ROUND((SUM(BH124:BH170)),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ROUND((SUM(BI124:BI170)),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4243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03-05 - Zařízení elektronické komunikace - Slaboproud</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3844</v>
      </c>
      <c r="E99" s="193"/>
      <c r="F99" s="193"/>
      <c r="G99" s="193"/>
      <c r="H99" s="193"/>
      <c r="I99" s="193"/>
      <c r="J99" s="194">
        <f>J125</f>
        <v>0</v>
      </c>
      <c r="K99" s="191"/>
      <c r="L99" s="195"/>
      <c r="S99" s="9"/>
      <c r="T99" s="9"/>
      <c r="U99" s="9"/>
      <c r="V99" s="9"/>
      <c r="W99" s="9"/>
      <c r="X99" s="9"/>
      <c r="Y99" s="9"/>
      <c r="Z99" s="9"/>
      <c r="AA99" s="9"/>
      <c r="AB99" s="9"/>
      <c r="AC99" s="9"/>
      <c r="AD99" s="9"/>
      <c r="AE99" s="9"/>
    </row>
    <row r="100" s="9" customFormat="1" ht="24.96" customHeight="1">
      <c r="A100" s="9"/>
      <c r="B100" s="190"/>
      <c r="C100" s="191"/>
      <c r="D100" s="192" t="s">
        <v>4728</v>
      </c>
      <c r="E100" s="193"/>
      <c r="F100" s="193"/>
      <c r="G100" s="193"/>
      <c r="H100" s="193"/>
      <c r="I100" s="193"/>
      <c r="J100" s="194">
        <f>J132</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4729</v>
      </c>
      <c r="E101" s="193"/>
      <c r="F101" s="193"/>
      <c r="G101" s="193"/>
      <c r="H101" s="193"/>
      <c r="I101" s="193"/>
      <c r="J101" s="194">
        <f>J142</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4730</v>
      </c>
      <c r="E102" s="193"/>
      <c r="F102" s="193"/>
      <c r="G102" s="193"/>
      <c r="H102" s="193"/>
      <c r="I102" s="193"/>
      <c r="J102" s="194">
        <f>J164</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180</v>
      </c>
      <c r="D113" s="23"/>
      <c r="E113" s="23"/>
      <c r="F113" s="23"/>
      <c r="G113" s="23"/>
      <c r="H113" s="23"/>
      <c r="I113" s="23"/>
      <c r="J113" s="23"/>
      <c r="K113" s="23"/>
      <c r="L113" s="21"/>
    </row>
    <row r="114" s="2" customFormat="1" ht="16.5" customHeight="1">
      <c r="A114" s="39"/>
      <c r="B114" s="40"/>
      <c r="C114" s="41"/>
      <c r="D114" s="41"/>
      <c r="E114" s="185" t="s">
        <v>4243</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182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03-05 - Zařízení elektronické komunikace - Slaboproud</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 xml:space="preserve"> </v>
      </c>
      <c r="G118" s="41"/>
      <c r="H118" s="41"/>
      <c r="I118" s="33" t="s">
        <v>22</v>
      </c>
      <c r="J118" s="80" t="str">
        <f>IF(J14="","",J14)</f>
        <v>19. 3. 2025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Ing. Vladimír Cigánek</v>
      </c>
      <c r="G120" s="41"/>
      <c r="H120" s="41"/>
      <c r="I120" s="33" t="s">
        <v>30</v>
      </c>
      <c r="J120" s="37" t="str">
        <f>E23</f>
        <v>PPS Kania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kolektiv autorů</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6"/>
      <c r="B123" s="197"/>
      <c r="C123" s="198" t="s">
        <v>194</v>
      </c>
      <c r="D123" s="199" t="s">
        <v>61</v>
      </c>
      <c r="E123" s="199" t="s">
        <v>57</v>
      </c>
      <c r="F123" s="199" t="s">
        <v>58</v>
      </c>
      <c r="G123" s="199" t="s">
        <v>195</v>
      </c>
      <c r="H123" s="199" t="s">
        <v>196</v>
      </c>
      <c r="I123" s="199" t="s">
        <v>197</v>
      </c>
      <c r="J123" s="200" t="s">
        <v>186</v>
      </c>
      <c r="K123" s="201" t="s">
        <v>198</v>
      </c>
      <c r="L123" s="202"/>
      <c r="M123" s="101" t="s">
        <v>1</v>
      </c>
      <c r="N123" s="102" t="s">
        <v>40</v>
      </c>
      <c r="O123" s="102" t="s">
        <v>199</v>
      </c>
      <c r="P123" s="102" t="s">
        <v>200</v>
      </c>
      <c r="Q123" s="102" t="s">
        <v>201</v>
      </c>
      <c r="R123" s="102" t="s">
        <v>202</v>
      </c>
      <c r="S123" s="102" t="s">
        <v>203</v>
      </c>
      <c r="T123" s="103" t="s">
        <v>204</v>
      </c>
      <c r="U123" s="196"/>
      <c r="V123" s="196"/>
      <c r="W123" s="196"/>
      <c r="X123" s="196"/>
      <c r="Y123" s="196"/>
      <c r="Z123" s="196"/>
      <c r="AA123" s="196"/>
      <c r="AB123" s="196"/>
      <c r="AC123" s="196"/>
      <c r="AD123" s="196"/>
      <c r="AE123" s="196"/>
    </row>
    <row r="124" s="2" customFormat="1" ht="22.8" customHeight="1">
      <c r="A124" s="39"/>
      <c r="B124" s="40"/>
      <c r="C124" s="108" t="s">
        <v>205</v>
      </c>
      <c r="D124" s="41"/>
      <c r="E124" s="41"/>
      <c r="F124" s="41"/>
      <c r="G124" s="41"/>
      <c r="H124" s="41"/>
      <c r="I124" s="41"/>
      <c r="J124" s="203">
        <f>BK124</f>
        <v>0</v>
      </c>
      <c r="K124" s="41"/>
      <c r="L124" s="45"/>
      <c r="M124" s="104"/>
      <c r="N124" s="204"/>
      <c r="O124" s="105"/>
      <c r="P124" s="205">
        <f>P125+P132+P142+P164</f>
        <v>0</v>
      </c>
      <c r="Q124" s="105"/>
      <c r="R124" s="205">
        <f>R125+R132+R142+R164</f>
        <v>0</v>
      </c>
      <c r="S124" s="105"/>
      <c r="T124" s="206">
        <f>T125+T132+T142+T164</f>
        <v>0</v>
      </c>
      <c r="U124" s="39"/>
      <c r="V124" s="39"/>
      <c r="W124" s="39"/>
      <c r="X124" s="39"/>
      <c r="Y124" s="39"/>
      <c r="Z124" s="39"/>
      <c r="AA124" s="39"/>
      <c r="AB124" s="39"/>
      <c r="AC124" s="39"/>
      <c r="AD124" s="39"/>
      <c r="AE124" s="39"/>
      <c r="AT124" s="18" t="s">
        <v>75</v>
      </c>
      <c r="AU124" s="18" t="s">
        <v>188</v>
      </c>
      <c r="BK124" s="207">
        <f>BK125+BK132+BK142+BK164</f>
        <v>0</v>
      </c>
    </row>
    <row r="125" s="11" customFormat="1" ht="25.92" customHeight="1">
      <c r="A125" s="11"/>
      <c r="B125" s="208"/>
      <c r="C125" s="209"/>
      <c r="D125" s="210" t="s">
        <v>75</v>
      </c>
      <c r="E125" s="211" t="s">
        <v>1731</v>
      </c>
      <c r="F125" s="211" t="s">
        <v>3852</v>
      </c>
      <c r="G125" s="209"/>
      <c r="H125" s="209"/>
      <c r="I125" s="212"/>
      <c r="J125" s="213">
        <f>BK125</f>
        <v>0</v>
      </c>
      <c r="K125" s="209"/>
      <c r="L125" s="214"/>
      <c r="M125" s="215"/>
      <c r="N125" s="216"/>
      <c r="O125" s="216"/>
      <c r="P125" s="217">
        <f>SUM(P126:P131)</f>
        <v>0</v>
      </c>
      <c r="Q125" s="216"/>
      <c r="R125" s="217">
        <f>SUM(R126:R131)</f>
        <v>0</v>
      </c>
      <c r="S125" s="216"/>
      <c r="T125" s="218">
        <f>SUM(T126:T131)</f>
        <v>0</v>
      </c>
      <c r="U125" s="11"/>
      <c r="V125" s="11"/>
      <c r="W125" s="11"/>
      <c r="X125" s="11"/>
      <c r="Y125" s="11"/>
      <c r="Z125" s="11"/>
      <c r="AA125" s="11"/>
      <c r="AB125" s="11"/>
      <c r="AC125" s="11"/>
      <c r="AD125" s="11"/>
      <c r="AE125" s="11"/>
      <c r="AR125" s="219" t="s">
        <v>83</v>
      </c>
      <c r="AT125" s="220" t="s">
        <v>75</v>
      </c>
      <c r="AU125" s="220" t="s">
        <v>76</v>
      </c>
      <c r="AY125" s="219" t="s">
        <v>207</v>
      </c>
      <c r="BK125" s="221">
        <f>SUM(BK126:BK131)</f>
        <v>0</v>
      </c>
    </row>
    <row r="126" s="2" customFormat="1" ht="21.75" customHeight="1">
      <c r="A126" s="39"/>
      <c r="B126" s="40"/>
      <c r="C126" s="222" t="s">
        <v>83</v>
      </c>
      <c r="D126" s="222" t="s">
        <v>208</v>
      </c>
      <c r="E126" s="223" t="s">
        <v>80</v>
      </c>
      <c r="F126" s="224" t="s">
        <v>3856</v>
      </c>
      <c r="G126" s="225" t="s">
        <v>931</v>
      </c>
      <c r="H126" s="226">
        <v>5</v>
      </c>
      <c r="I126" s="227"/>
      <c r="J126" s="228">
        <f>ROUND(I126*H126,2)</f>
        <v>0</v>
      </c>
      <c r="K126" s="229"/>
      <c r="L126" s="45"/>
      <c r="M126" s="230" t="s">
        <v>1</v>
      </c>
      <c r="N126" s="231" t="s">
        <v>41</v>
      </c>
      <c r="O126" s="92"/>
      <c r="P126" s="232">
        <f>O126*H126</f>
        <v>0</v>
      </c>
      <c r="Q126" s="232">
        <v>0</v>
      </c>
      <c r="R126" s="232">
        <f>Q126*H126</f>
        <v>0</v>
      </c>
      <c r="S126" s="232">
        <v>0</v>
      </c>
      <c r="T126" s="233">
        <f>S126*H126</f>
        <v>0</v>
      </c>
      <c r="U126" s="39"/>
      <c r="V126" s="39"/>
      <c r="W126" s="39"/>
      <c r="X126" s="39"/>
      <c r="Y126" s="39"/>
      <c r="Z126" s="39"/>
      <c r="AA126" s="39"/>
      <c r="AB126" s="39"/>
      <c r="AC126" s="39"/>
      <c r="AD126" s="39"/>
      <c r="AE126" s="39"/>
      <c r="AR126" s="234" t="s">
        <v>361</v>
      </c>
      <c r="AT126" s="234" t="s">
        <v>208</v>
      </c>
      <c r="AU126" s="234" t="s">
        <v>83</v>
      </c>
      <c r="AY126" s="18" t="s">
        <v>207</v>
      </c>
      <c r="BE126" s="235">
        <f>IF(N126="základní",J126,0)</f>
        <v>0</v>
      </c>
      <c r="BF126" s="235">
        <f>IF(N126="snížená",J126,0)</f>
        <v>0</v>
      </c>
      <c r="BG126" s="235">
        <f>IF(N126="zákl. přenesená",J126,0)</f>
        <v>0</v>
      </c>
      <c r="BH126" s="235">
        <f>IF(N126="sníž. přenesená",J126,0)</f>
        <v>0</v>
      </c>
      <c r="BI126" s="235">
        <f>IF(N126="nulová",J126,0)</f>
        <v>0</v>
      </c>
      <c r="BJ126" s="18" t="s">
        <v>83</v>
      </c>
      <c r="BK126" s="235">
        <f>ROUND(I126*H126,2)</f>
        <v>0</v>
      </c>
      <c r="BL126" s="18" t="s">
        <v>361</v>
      </c>
      <c r="BM126" s="234" t="s">
        <v>85</v>
      </c>
    </row>
    <row r="127" s="2" customFormat="1">
      <c r="A127" s="39"/>
      <c r="B127" s="40"/>
      <c r="C127" s="41"/>
      <c r="D127" s="236" t="s">
        <v>214</v>
      </c>
      <c r="E127" s="41"/>
      <c r="F127" s="237" t="s">
        <v>3856</v>
      </c>
      <c r="G127" s="41"/>
      <c r="H127" s="41"/>
      <c r="I127" s="238"/>
      <c r="J127" s="41"/>
      <c r="K127" s="41"/>
      <c r="L127" s="45"/>
      <c r="M127" s="239"/>
      <c r="N127" s="240"/>
      <c r="O127" s="92"/>
      <c r="P127" s="92"/>
      <c r="Q127" s="92"/>
      <c r="R127" s="92"/>
      <c r="S127" s="92"/>
      <c r="T127" s="93"/>
      <c r="U127" s="39"/>
      <c r="V127" s="39"/>
      <c r="W127" s="39"/>
      <c r="X127" s="39"/>
      <c r="Y127" s="39"/>
      <c r="Z127" s="39"/>
      <c r="AA127" s="39"/>
      <c r="AB127" s="39"/>
      <c r="AC127" s="39"/>
      <c r="AD127" s="39"/>
      <c r="AE127" s="39"/>
      <c r="AT127" s="18" t="s">
        <v>214</v>
      </c>
      <c r="AU127" s="18" t="s">
        <v>83</v>
      </c>
    </row>
    <row r="128" s="2" customFormat="1">
      <c r="A128" s="39"/>
      <c r="B128" s="40"/>
      <c r="C128" s="41"/>
      <c r="D128" s="241" t="s">
        <v>216</v>
      </c>
      <c r="E128" s="41"/>
      <c r="F128" s="242" t="s">
        <v>4664</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216</v>
      </c>
      <c r="AU128" s="18" t="s">
        <v>83</v>
      </c>
    </row>
    <row r="129" s="2" customFormat="1" ht="16.5" customHeight="1">
      <c r="A129" s="39"/>
      <c r="B129" s="40"/>
      <c r="C129" s="222" t="s">
        <v>85</v>
      </c>
      <c r="D129" s="222" t="s">
        <v>208</v>
      </c>
      <c r="E129" s="223" t="s">
        <v>94</v>
      </c>
      <c r="F129" s="224" t="s">
        <v>3876</v>
      </c>
      <c r="G129" s="225" t="s">
        <v>783</v>
      </c>
      <c r="H129" s="226">
        <v>280</v>
      </c>
      <c r="I129" s="227"/>
      <c r="J129" s="228">
        <f>ROUND(I129*H129,2)</f>
        <v>0</v>
      </c>
      <c r="K129" s="229"/>
      <c r="L129" s="45"/>
      <c r="M129" s="230" t="s">
        <v>1</v>
      </c>
      <c r="N129" s="231" t="s">
        <v>41</v>
      </c>
      <c r="O129" s="92"/>
      <c r="P129" s="232">
        <f>O129*H129</f>
        <v>0</v>
      </c>
      <c r="Q129" s="232">
        <v>0</v>
      </c>
      <c r="R129" s="232">
        <f>Q129*H129</f>
        <v>0</v>
      </c>
      <c r="S129" s="232">
        <v>0</v>
      </c>
      <c r="T129" s="233">
        <f>S129*H129</f>
        <v>0</v>
      </c>
      <c r="U129" s="39"/>
      <c r="V129" s="39"/>
      <c r="W129" s="39"/>
      <c r="X129" s="39"/>
      <c r="Y129" s="39"/>
      <c r="Z129" s="39"/>
      <c r="AA129" s="39"/>
      <c r="AB129" s="39"/>
      <c r="AC129" s="39"/>
      <c r="AD129" s="39"/>
      <c r="AE129" s="39"/>
      <c r="AR129" s="234" t="s">
        <v>361</v>
      </c>
      <c r="AT129" s="234" t="s">
        <v>208</v>
      </c>
      <c r="AU129" s="234" t="s">
        <v>83</v>
      </c>
      <c r="AY129" s="18" t="s">
        <v>207</v>
      </c>
      <c r="BE129" s="235">
        <f>IF(N129="základní",J129,0)</f>
        <v>0</v>
      </c>
      <c r="BF129" s="235">
        <f>IF(N129="snížená",J129,0)</f>
        <v>0</v>
      </c>
      <c r="BG129" s="235">
        <f>IF(N129="zákl. přenesená",J129,0)</f>
        <v>0</v>
      </c>
      <c r="BH129" s="235">
        <f>IF(N129="sníž. přenesená",J129,0)</f>
        <v>0</v>
      </c>
      <c r="BI129" s="235">
        <f>IF(N129="nulová",J129,0)</f>
        <v>0</v>
      </c>
      <c r="BJ129" s="18" t="s">
        <v>83</v>
      </c>
      <c r="BK129" s="235">
        <f>ROUND(I129*H129,2)</f>
        <v>0</v>
      </c>
      <c r="BL129" s="18" t="s">
        <v>361</v>
      </c>
      <c r="BM129" s="234" t="s">
        <v>212</v>
      </c>
    </row>
    <row r="130" s="2" customFormat="1">
      <c r="A130" s="39"/>
      <c r="B130" s="40"/>
      <c r="C130" s="41"/>
      <c r="D130" s="236" t="s">
        <v>214</v>
      </c>
      <c r="E130" s="41"/>
      <c r="F130" s="237" t="s">
        <v>3876</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214</v>
      </c>
      <c r="AU130" s="18" t="s">
        <v>83</v>
      </c>
    </row>
    <row r="131" s="2" customFormat="1">
      <c r="A131" s="39"/>
      <c r="B131" s="40"/>
      <c r="C131" s="41"/>
      <c r="D131" s="241" t="s">
        <v>216</v>
      </c>
      <c r="E131" s="41"/>
      <c r="F131" s="242" t="s">
        <v>4666</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216</v>
      </c>
      <c r="AU131" s="18" t="s">
        <v>83</v>
      </c>
    </row>
    <row r="132" s="11" customFormat="1" ht="25.92" customHeight="1">
      <c r="A132" s="11"/>
      <c r="B132" s="208"/>
      <c r="C132" s="209"/>
      <c r="D132" s="210" t="s">
        <v>75</v>
      </c>
      <c r="E132" s="211" t="s">
        <v>1594</v>
      </c>
      <c r="F132" s="211" t="s">
        <v>4731</v>
      </c>
      <c r="G132" s="209"/>
      <c r="H132" s="209"/>
      <c r="I132" s="212"/>
      <c r="J132" s="213">
        <f>BK132</f>
        <v>0</v>
      </c>
      <c r="K132" s="209"/>
      <c r="L132" s="214"/>
      <c r="M132" s="215"/>
      <c r="N132" s="216"/>
      <c r="O132" s="216"/>
      <c r="P132" s="217">
        <f>SUM(P133:P141)</f>
        <v>0</v>
      </c>
      <c r="Q132" s="216"/>
      <c r="R132" s="217">
        <f>SUM(R133:R141)</f>
        <v>0</v>
      </c>
      <c r="S132" s="216"/>
      <c r="T132" s="218">
        <f>SUM(T133:T141)</f>
        <v>0</v>
      </c>
      <c r="U132" s="11"/>
      <c r="V132" s="11"/>
      <c r="W132" s="11"/>
      <c r="X132" s="11"/>
      <c r="Y132" s="11"/>
      <c r="Z132" s="11"/>
      <c r="AA132" s="11"/>
      <c r="AB132" s="11"/>
      <c r="AC132" s="11"/>
      <c r="AD132" s="11"/>
      <c r="AE132" s="11"/>
      <c r="AR132" s="219" t="s">
        <v>83</v>
      </c>
      <c r="AT132" s="220" t="s">
        <v>75</v>
      </c>
      <c r="AU132" s="220" t="s">
        <v>76</v>
      </c>
      <c r="AY132" s="219" t="s">
        <v>207</v>
      </c>
      <c r="BK132" s="221">
        <f>SUM(BK133:BK141)</f>
        <v>0</v>
      </c>
    </row>
    <row r="133" s="2" customFormat="1" ht="24.15" customHeight="1">
      <c r="A133" s="39"/>
      <c r="B133" s="40"/>
      <c r="C133" s="222" t="s">
        <v>138</v>
      </c>
      <c r="D133" s="222" t="s">
        <v>208</v>
      </c>
      <c r="E133" s="223" t="s">
        <v>121</v>
      </c>
      <c r="F133" s="224" t="s">
        <v>4732</v>
      </c>
      <c r="G133" s="225" t="s">
        <v>783</v>
      </c>
      <c r="H133" s="226">
        <v>360</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361</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361</v>
      </c>
      <c r="BM133" s="234" t="s">
        <v>261</v>
      </c>
    </row>
    <row r="134" s="2" customFormat="1">
      <c r="A134" s="39"/>
      <c r="B134" s="40"/>
      <c r="C134" s="41"/>
      <c r="D134" s="236" t="s">
        <v>214</v>
      </c>
      <c r="E134" s="41"/>
      <c r="F134" s="237" t="s">
        <v>4732</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4668</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2" customFormat="1" ht="21.75" customHeight="1">
      <c r="A136" s="39"/>
      <c r="B136" s="40"/>
      <c r="C136" s="222" t="s">
        <v>212</v>
      </c>
      <c r="D136" s="222" t="s">
        <v>208</v>
      </c>
      <c r="E136" s="223" t="s">
        <v>146</v>
      </c>
      <c r="F136" s="224" t="s">
        <v>4017</v>
      </c>
      <c r="G136" s="225" t="s">
        <v>931</v>
      </c>
      <c r="H136" s="226">
        <v>5</v>
      </c>
      <c r="I136" s="227"/>
      <c r="J136" s="228">
        <f>ROUND(I136*H136,2)</f>
        <v>0</v>
      </c>
      <c r="K136" s="229"/>
      <c r="L136" s="45"/>
      <c r="M136" s="230" t="s">
        <v>1</v>
      </c>
      <c r="N136" s="231"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361</v>
      </c>
      <c r="AT136" s="234" t="s">
        <v>208</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361</v>
      </c>
      <c r="BM136" s="234" t="s">
        <v>282</v>
      </c>
    </row>
    <row r="137" s="2" customFormat="1">
      <c r="A137" s="39"/>
      <c r="B137" s="40"/>
      <c r="C137" s="41"/>
      <c r="D137" s="236" t="s">
        <v>214</v>
      </c>
      <c r="E137" s="41"/>
      <c r="F137" s="237" t="s">
        <v>4017</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c r="A138" s="39"/>
      <c r="B138" s="40"/>
      <c r="C138" s="41"/>
      <c r="D138" s="241" t="s">
        <v>216</v>
      </c>
      <c r="E138" s="41"/>
      <c r="F138" s="242" t="s">
        <v>4670</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216</v>
      </c>
      <c r="AU138" s="18" t="s">
        <v>83</v>
      </c>
    </row>
    <row r="139" s="2" customFormat="1" ht="55.5" customHeight="1">
      <c r="A139" s="39"/>
      <c r="B139" s="40"/>
      <c r="C139" s="222" t="s">
        <v>251</v>
      </c>
      <c r="D139" s="222" t="s">
        <v>208</v>
      </c>
      <c r="E139" s="223" t="s">
        <v>155</v>
      </c>
      <c r="F139" s="224" t="s">
        <v>4021</v>
      </c>
      <c r="G139" s="225" t="s">
        <v>931</v>
      </c>
      <c r="H139" s="226">
        <v>5</v>
      </c>
      <c r="I139" s="227"/>
      <c r="J139" s="228">
        <f>ROUND(I139*H139,2)</f>
        <v>0</v>
      </c>
      <c r="K139" s="229"/>
      <c r="L139" s="45"/>
      <c r="M139" s="230" t="s">
        <v>1</v>
      </c>
      <c r="N139" s="231" t="s">
        <v>41</v>
      </c>
      <c r="O139" s="92"/>
      <c r="P139" s="232">
        <f>O139*H139</f>
        <v>0</v>
      </c>
      <c r="Q139" s="232">
        <v>0</v>
      </c>
      <c r="R139" s="232">
        <f>Q139*H139</f>
        <v>0</v>
      </c>
      <c r="S139" s="232">
        <v>0</v>
      </c>
      <c r="T139" s="233">
        <f>S139*H139</f>
        <v>0</v>
      </c>
      <c r="U139" s="39"/>
      <c r="V139" s="39"/>
      <c r="W139" s="39"/>
      <c r="X139" s="39"/>
      <c r="Y139" s="39"/>
      <c r="Z139" s="39"/>
      <c r="AA139" s="39"/>
      <c r="AB139" s="39"/>
      <c r="AC139" s="39"/>
      <c r="AD139" s="39"/>
      <c r="AE139" s="39"/>
      <c r="AR139" s="234" t="s">
        <v>361</v>
      </c>
      <c r="AT139" s="234" t="s">
        <v>208</v>
      </c>
      <c r="AU139" s="234" t="s">
        <v>83</v>
      </c>
      <c r="AY139" s="18" t="s">
        <v>207</v>
      </c>
      <c r="BE139" s="235">
        <f>IF(N139="základní",J139,0)</f>
        <v>0</v>
      </c>
      <c r="BF139" s="235">
        <f>IF(N139="snížená",J139,0)</f>
        <v>0</v>
      </c>
      <c r="BG139" s="235">
        <f>IF(N139="zákl. přenesená",J139,0)</f>
        <v>0</v>
      </c>
      <c r="BH139" s="235">
        <f>IF(N139="sníž. přenesená",J139,0)</f>
        <v>0</v>
      </c>
      <c r="BI139" s="235">
        <f>IF(N139="nulová",J139,0)</f>
        <v>0</v>
      </c>
      <c r="BJ139" s="18" t="s">
        <v>83</v>
      </c>
      <c r="BK139" s="235">
        <f>ROUND(I139*H139,2)</f>
        <v>0</v>
      </c>
      <c r="BL139" s="18" t="s">
        <v>361</v>
      </c>
      <c r="BM139" s="234" t="s">
        <v>173</v>
      </c>
    </row>
    <row r="140" s="2" customFormat="1">
      <c r="A140" s="39"/>
      <c r="B140" s="40"/>
      <c r="C140" s="41"/>
      <c r="D140" s="236" t="s">
        <v>214</v>
      </c>
      <c r="E140" s="41"/>
      <c r="F140" s="237" t="s">
        <v>4021</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214</v>
      </c>
      <c r="AU140" s="18" t="s">
        <v>83</v>
      </c>
    </row>
    <row r="141" s="2" customFormat="1">
      <c r="A141" s="39"/>
      <c r="B141" s="40"/>
      <c r="C141" s="41"/>
      <c r="D141" s="241" t="s">
        <v>216</v>
      </c>
      <c r="E141" s="41"/>
      <c r="F141" s="242" t="s">
        <v>4672</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216</v>
      </c>
      <c r="AU141" s="18" t="s">
        <v>83</v>
      </c>
    </row>
    <row r="142" s="11" customFormat="1" ht="25.92" customHeight="1">
      <c r="A142" s="11"/>
      <c r="B142" s="208"/>
      <c r="C142" s="209"/>
      <c r="D142" s="210" t="s">
        <v>75</v>
      </c>
      <c r="E142" s="211" t="s">
        <v>1792</v>
      </c>
      <c r="F142" s="211" t="s">
        <v>4733</v>
      </c>
      <c r="G142" s="209"/>
      <c r="H142" s="209"/>
      <c r="I142" s="212"/>
      <c r="J142" s="213">
        <f>BK142</f>
        <v>0</v>
      </c>
      <c r="K142" s="209"/>
      <c r="L142" s="214"/>
      <c r="M142" s="215"/>
      <c r="N142" s="216"/>
      <c r="O142" s="216"/>
      <c r="P142" s="217">
        <f>SUM(P143:P163)</f>
        <v>0</v>
      </c>
      <c r="Q142" s="216"/>
      <c r="R142" s="217">
        <f>SUM(R143:R163)</f>
        <v>0</v>
      </c>
      <c r="S142" s="216"/>
      <c r="T142" s="218">
        <f>SUM(T143:T163)</f>
        <v>0</v>
      </c>
      <c r="U142" s="11"/>
      <c r="V142" s="11"/>
      <c r="W142" s="11"/>
      <c r="X142" s="11"/>
      <c r="Y142" s="11"/>
      <c r="Z142" s="11"/>
      <c r="AA142" s="11"/>
      <c r="AB142" s="11"/>
      <c r="AC142" s="11"/>
      <c r="AD142" s="11"/>
      <c r="AE142" s="11"/>
      <c r="AR142" s="219" t="s">
        <v>83</v>
      </c>
      <c r="AT142" s="220" t="s">
        <v>75</v>
      </c>
      <c r="AU142" s="220" t="s">
        <v>76</v>
      </c>
      <c r="AY142" s="219" t="s">
        <v>207</v>
      </c>
      <c r="BK142" s="221">
        <f>SUM(BK143:BK163)</f>
        <v>0</v>
      </c>
    </row>
    <row r="143" s="2" customFormat="1" ht="24.15" customHeight="1">
      <c r="A143" s="39"/>
      <c r="B143" s="40"/>
      <c r="C143" s="222" t="s">
        <v>261</v>
      </c>
      <c r="D143" s="222" t="s">
        <v>208</v>
      </c>
      <c r="E143" s="223" t="s">
        <v>161</v>
      </c>
      <c r="F143" s="224" t="s">
        <v>4732</v>
      </c>
      <c r="G143" s="225" t="s">
        <v>783</v>
      </c>
      <c r="H143" s="226">
        <v>240</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361</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361</v>
      </c>
      <c r="BM143" s="234" t="s">
        <v>8</v>
      </c>
    </row>
    <row r="144" s="2" customFormat="1">
      <c r="A144" s="39"/>
      <c r="B144" s="40"/>
      <c r="C144" s="41"/>
      <c r="D144" s="236" t="s">
        <v>214</v>
      </c>
      <c r="E144" s="41"/>
      <c r="F144" s="237" t="s">
        <v>4732</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4674</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2" customFormat="1" ht="66.75" customHeight="1">
      <c r="A146" s="39"/>
      <c r="B146" s="40"/>
      <c r="C146" s="222" t="s">
        <v>276</v>
      </c>
      <c r="D146" s="222" t="s">
        <v>208</v>
      </c>
      <c r="E146" s="223" t="s">
        <v>164</v>
      </c>
      <c r="F146" s="224" t="s">
        <v>4734</v>
      </c>
      <c r="G146" s="225" t="s">
        <v>931</v>
      </c>
      <c r="H146" s="226">
        <v>1</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361</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361</v>
      </c>
      <c r="BM146" s="234" t="s">
        <v>345</v>
      </c>
    </row>
    <row r="147" s="2" customFormat="1">
      <c r="A147" s="39"/>
      <c r="B147" s="40"/>
      <c r="C147" s="41"/>
      <c r="D147" s="236" t="s">
        <v>214</v>
      </c>
      <c r="E147" s="41"/>
      <c r="F147" s="237" t="s">
        <v>4735</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c r="A148" s="39"/>
      <c r="B148" s="40"/>
      <c r="C148" s="41"/>
      <c r="D148" s="241" t="s">
        <v>216</v>
      </c>
      <c r="E148" s="41"/>
      <c r="F148" s="242" t="s">
        <v>4676</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216</v>
      </c>
      <c r="AU148" s="18" t="s">
        <v>83</v>
      </c>
    </row>
    <row r="149" s="2" customFormat="1" ht="66.75" customHeight="1">
      <c r="A149" s="39"/>
      <c r="B149" s="40"/>
      <c r="C149" s="222" t="s">
        <v>282</v>
      </c>
      <c r="D149" s="222" t="s">
        <v>208</v>
      </c>
      <c r="E149" s="223" t="s">
        <v>167</v>
      </c>
      <c r="F149" s="224" t="s">
        <v>3979</v>
      </c>
      <c r="G149" s="225" t="s">
        <v>931</v>
      </c>
      <c r="H149" s="226">
        <v>1</v>
      </c>
      <c r="I149" s="227"/>
      <c r="J149" s="228">
        <f>ROUND(I149*H149,2)</f>
        <v>0</v>
      </c>
      <c r="K149" s="229"/>
      <c r="L149" s="45"/>
      <c r="M149" s="230" t="s">
        <v>1</v>
      </c>
      <c r="N149" s="231"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361</v>
      </c>
      <c r="AT149" s="234" t="s">
        <v>208</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361</v>
      </c>
      <c r="BM149" s="234" t="s">
        <v>361</v>
      </c>
    </row>
    <row r="150" s="2" customFormat="1">
      <c r="A150" s="39"/>
      <c r="B150" s="40"/>
      <c r="C150" s="41"/>
      <c r="D150" s="236" t="s">
        <v>214</v>
      </c>
      <c r="E150" s="41"/>
      <c r="F150" s="237" t="s">
        <v>3980</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c r="A151" s="39"/>
      <c r="B151" s="40"/>
      <c r="C151" s="41"/>
      <c r="D151" s="241" t="s">
        <v>216</v>
      </c>
      <c r="E151" s="41"/>
      <c r="F151" s="242" t="s">
        <v>4677</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216</v>
      </c>
      <c r="AU151" s="18" t="s">
        <v>83</v>
      </c>
    </row>
    <row r="152" s="2" customFormat="1" ht="33" customHeight="1">
      <c r="A152" s="39"/>
      <c r="B152" s="40"/>
      <c r="C152" s="222" t="s">
        <v>301</v>
      </c>
      <c r="D152" s="222" t="s">
        <v>208</v>
      </c>
      <c r="E152" s="223" t="s">
        <v>170</v>
      </c>
      <c r="F152" s="224" t="s">
        <v>4736</v>
      </c>
      <c r="G152" s="225" t="s">
        <v>931</v>
      </c>
      <c r="H152" s="226">
        <v>1</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361</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361</v>
      </c>
      <c r="BM152" s="234" t="s">
        <v>700</v>
      </c>
    </row>
    <row r="153" s="2" customFormat="1">
      <c r="A153" s="39"/>
      <c r="B153" s="40"/>
      <c r="C153" s="41"/>
      <c r="D153" s="236" t="s">
        <v>214</v>
      </c>
      <c r="E153" s="41"/>
      <c r="F153" s="237" t="s">
        <v>4736</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c r="A154" s="39"/>
      <c r="B154" s="40"/>
      <c r="C154" s="41"/>
      <c r="D154" s="241" t="s">
        <v>216</v>
      </c>
      <c r="E154" s="41"/>
      <c r="F154" s="242" t="s">
        <v>4679</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216</v>
      </c>
      <c r="AU154" s="18" t="s">
        <v>83</v>
      </c>
    </row>
    <row r="155" s="2" customFormat="1" ht="66.75" customHeight="1">
      <c r="A155" s="39"/>
      <c r="B155" s="40"/>
      <c r="C155" s="222" t="s">
        <v>173</v>
      </c>
      <c r="D155" s="222" t="s">
        <v>208</v>
      </c>
      <c r="E155" s="223" t="s">
        <v>173</v>
      </c>
      <c r="F155" s="224" t="s">
        <v>4737</v>
      </c>
      <c r="G155" s="225" t="s">
        <v>931</v>
      </c>
      <c r="H155" s="226">
        <v>1</v>
      </c>
      <c r="I155" s="227"/>
      <c r="J155" s="228">
        <f>ROUND(I155*H155,2)</f>
        <v>0</v>
      </c>
      <c r="K155" s="229"/>
      <c r="L155" s="45"/>
      <c r="M155" s="230" t="s">
        <v>1</v>
      </c>
      <c r="N155" s="231"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361</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361</v>
      </c>
      <c r="BM155" s="234" t="s">
        <v>712</v>
      </c>
    </row>
    <row r="156" s="2" customFormat="1">
      <c r="A156" s="39"/>
      <c r="B156" s="40"/>
      <c r="C156" s="41"/>
      <c r="D156" s="236" t="s">
        <v>214</v>
      </c>
      <c r="E156" s="41"/>
      <c r="F156" s="237" t="s">
        <v>4738</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c r="A157" s="39"/>
      <c r="B157" s="40"/>
      <c r="C157" s="41"/>
      <c r="D157" s="241" t="s">
        <v>216</v>
      </c>
      <c r="E157" s="41"/>
      <c r="F157" s="242" t="s">
        <v>4681</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216</v>
      </c>
      <c r="AU157" s="18" t="s">
        <v>83</v>
      </c>
    </row>
    <row r="158" s="2" customFormat="1" ht="33" customHeight="1">
      <c r="A158" s="39"/>
      <c r="B158" s="40"/>
      <c r="C158" s="222" t="s">
        <v>176</v>
      </c>
      <c r="D158" s="222" t="s">
        <v>208</v>
      </c>
      <c r="E158" s="223" t="s">
        <v>176</v>
      </c>
      <c r="F158" s="224" t="s">
        <v>4739</v>
      </c>
      <c r="G158" s="225" t="s">
        <v>931</v>
      </c>
      <c r="H158" s="226">
        <v>1</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720</v>
      </c>
    </row>
    <row r="159" s="2" customFormat="1">
      <c r="A159" s="39"/>
      <c r="B159" s="40"/>
      <c r="C159" s="41"/>
      <c r="D159" s="236" t="s">
        <v>214</v>
      </c>
      <c r="E159" s="41"/>
      <c r="F159" s="237" t="s">
        <v>4739</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c r="A160" s="39"/>
      <c r="B160" s="40"/>
      <c r="C160" s="41"/>
      <c r="D160" s="241" t="s">
        <v>216</v>
      </c>
      <c r="E160" s="41"/>
      <c r="F160" s="242" t="s">
        <v>4683</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216</v>
      </c>
      <c r="AU160" s="18" t="s">
        <v>83</v>
      </c>
    </row>
    <row r="161" s="2" customFormat="1" ht="24.15" customHeight="1">
      <c r="A161" s="39"/>
      <c r="B161" s="40"/>
      <c r="C161" s="222" t="s">
        <v>8</v>
      </c>
      <c r="D161" s="222" t="s">
        <v>208</v>
      </c>
      <c r="E161" s="223" t="s">
        <v>8</v>
      </c>
      <c r="F161" s="224" t="s">
        <v>3982</v>
      </c>
      <c r="G161" s="225" t="s">
        <v>931</v>
      </c>
      <c r="H161" s="226">
        <v>1</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361</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361</v>
      </c>
      <c r="BM161" s="234" t="s">
        <v>731</v>
      </c>
    </row>
    <row r="162" s="2" customFormat="1">
      <c r="A162" s="39"/>
      <c r="B162" s="40"/>
      <c r="C162" s="41"/>
      <c r="D162" s="236" t="s">
        <v>214</v>
      </c>
      <c r="E162" s="41"/>
      <c r="F162" s="237" t="s">
        <v>3982</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c r="A163" s="39"/>
      <c r="B163" s="40"/>
      <c r="C163" s="41"/>
      <c r="D163" s="241" t="s">
        <v>216</v>
      </c>
      <c r="E163" s="41"/>
      <c r="F163" s="242" t="s">
        <v>4685</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216</v>
      </c>
      <c r="AU163" s="18" t="s">
        <v>83</v>
      </c>
    </row>
    <row r="164" s="11" customFormat="1" ht="25.92" customHeight="1">
      <c r="A164" s="11"/>
      <c r="B164" s="208"/>
      <c r="C164" s="209"/>
      <c r="D164" s="210" t="s">
        <v>75</v>
      </c>
      <c r="E164" s="211" t="s">
        <v>1793</v>
      </c>
      <c r="F164" s="211" t="s">
        <v>4740</v>
      </c>
      <c r="G164" s="209"/>
      <c r="H164" s="209"/>
      <c r="I164" s="212"/>
      <c r="J164" s="213">
        <f>BK164</f>
        <v>0</v>
      </c>
      <c r="K164" s="209"/>
      <c r="L164" s="214"/>
      <c r="M164" s="215"/>
      <c r="N164" s="216"/>
      <c r="O164" s="216"/>
      <c r="P164" s="217">
        <f>SUM(P165:P170)</f>
        <v>0</v>
      </c>
      <c r="Q164" s="216"/>
      <c r="R164" s="217">
        <f>SUM(R165:R170)</f>
        <v>0</v>
      </c>
      <c r="S164" s="216"/>
      <c r="T164" s="218">
        <f>SUM(T165:T170)</f>
        <v>0</v>
      </c>
      <c r="U164" s="11"/>
      <c r="V164" s="11"/>
      <c r="W164" s="11"/>
      <c r="X164" s="11"/>
      <c r="Y164" s="11"/>
      <c r="Z164" s="11"/>
      <c r="AA164" s="11"/>
      <c r="AB164" s="11"/>
      <c r="AC164" s="11"/>
      <c r="AD164" s="11"/>
      <c r="AE164" s="11"/>
      <c r="AR164" s="219" t="s">
        <v>83</v>
      </c>
      <c r="AT164" s="220" t="s">
        <v>75</v>
      </c>
      <c r="AU164" s="220" t="s">
        <v>76</v>
      </c>
      <c r="AY164" s="219" t="s">
        <v>207</v>
      </c>
      <c r="BK164" s="221">
        <f>SUM(BK165:BK170)</f>
        <v>0</v>
      </c>
    </row>
    <row r="165" s="2" customFormat="1" ht="16.5" customHeight="1">
      <c r="A165" s="39"/>
      <c r="B165" s="40"/>
      <c r="C165" s="222" t="s">
        <v>339</v>
      </c>
      <c r="D165" s="222" t="s">
        <v>208</v>
      </c>
      <c r="E165" s="223" t="s">
        <v>4741</v>
      </c>
      <c r="F165" s="224" t="s">
        <v>4742</v>
      </c>
      <c r="G165" s="225" t="s">
        <v>975</v>
      </c>
      <c r="H165" s="226">
        <v>16</v>
      </c>
      <c r="I165" s="227"/>
      <c r="J165" s="228">
        <f>ROUND(I165*H165,2)</f>
        <v>0</v>
      </c>
      <c r="K165" s="229"/>
      <c r="L165" s="45"/>
      <c r="M165" s="230" t="s">
        <v>1</v>
      </c>
      <c r="N165" s="231"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4049</v>
      </c>
      <c r="AT165" s="234" t="s">
        <v>208</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4049</v>
      </c>
      <c r="BM165" s="234" t="s">
        <v>742</v>
      </c>
    </row>
    <row r="166" s="2" customFormat="1">
      <c r="A166" s="39"/>
      <c r="B166" s="40"/>
      <c r="C166" s="41"/>
      <c r="D166" s="236" t="s">
        <v>214</v>
      </c>
      <c r="E166" s="41"/>
      <c r="F166" s="237" t="s">
        <v>4742</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c r="A167" s="39"/>
      <c r="B167" s="40"/>
      <c r="C167" s="41"/>
      <c r="D167" s="241" t="s">
        <v>216</v>
      </c>
      <c r="E167" s="41"/>
      <c r="F167" s="242" t="s">
        <v>4743</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216</v>
      </c>
      <c r="AU167" s="18" t="s">
        <v>83</v>
      </c>
    </row>
    <row r="168" s="2" customFormat="1" ht="16.5" customHeight="1">
      <c r="A168" s="39"/>
      <c r="B168" s="40"/>
      <c r="C168" s="222" t="s">
        <v>345</v>
      </c>
      <c r="D168" s="222" t="s">
        <v>208</v>
      </c>
      <c r="E168" s="223" t="s">
        <v>339</v>
      </c>
      <c r="F168" s="224" t="s">
        <v>4744</v>
      </c>
      <c r="G168" s="225" t="s">
        <v>975</v>
      </c>
      <c r="H168" s="226">
        <v>8</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4049</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4049</v>
      </c>
      <c r="BM168" s="234" t="s">
        <v>751</v>
      </c>
    </row>
    <row r="169" s="2" customFormat="1">
      <c r="A169" s="39"/>
      <c r="B169" s="40"/>
      <c r="C169" s="41"/>
      <c r="D169" s="236" t="s">
        <v>214</v>
      </c>
      <c r="E169" s="41"/>
      <c r="F169" s="237" t="s">
        <v>4744</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c r="A170" s="39"/>
      <c r="B170" s="40"/>
      <c r="C170" s="41"/>
      <c r="D170" s="241" t="s">
        <v>216</v>
      </c>
      <c r="E170" s="41"/>
      <c r="F170" s="242" t="s">
        <v>4687</v>
      </c>
      <c r="G170" s="41"/>
      <c r="H170" s="41"/>
      <c r="I170" s="238"/>
      <c r="J170" s="41"/>
      <c r="K170" s="41"/>
      <c r="L170" s="45"/>
      <c r="M170" s="286"/>
      <c r="N170" s="287"/>
      <c r="O170" s="288"/>
      <c r="P170" s="288"/>
      <c r="Q170" s="288"/>
      <c r="R170" s="288"/>
      <c r="S170" s="288"/>
      <c r="T170" s="289"/>
      <c r="U170" s="39"/>
      <c r="V170" s="39"/>
      <c r="W170" s="39"/>
      <c r="X170" s="39"/>
      <c r="Y170" s="39"/>
      <c r="Z170" s="39"/>
      <c r="AA170" s="39"/>
      <c r="AB170" s="39"/>
      <c r="AC170" s="39"/>
      <c r="AD170" s="39"/>
      <c r="AE170" s="39"/>
      <c r="AT170" s="18" t="s">
        <v>216</v>
      </c>
      <c r="AU170" s="18" t="s">
        <v>83</v>
      </c>
    </row>
    <row r="171" s="2" customFormat="1" ht="6.96" customHeight="1">
      <c r="A171" s="39"/>
      <c r="B171" s="67"/>
      <c r="C171" s="68"/>
      <c r="D171" s="68"/>
      <c r="E171" s="68"/>
      <c r="F171" s="68"/>
      <c r="G171" s="68"/>
      <c r="H171" s="68"/>
      <c r="I171" s="68"/>
      <c r="J171" s="68"/>
      <c r="K171" s="68"/>
      <c r="L171" s="45"/>
      <c r="M171" s="39"/>
      <c r="O171" s="39"/>
      <c r="P171" s="39"/>
      <c r="Q171" s="39"/>
      <c r="R171" s="39"/>
      <c r="S171" s="39"/>
      <c r="T171" s="39"/>
      <c r="U171" s="39"/>
      <c r="V171" s="39"/>
      <c r="W171" s="39"/>
      <c r="X171" s="39"/>
      <c r="Y171" s="39"/>
      <c r="Z171" s="39"/>
      <c r="AA171" s="39"/>
      <c r="AB171" s="39"/>
      <c r="AC171" s="39"/>
      <c r="AD171" s="39"/>
      <c r="AE171" s="39"/>
    </row>
  </sheetData>
  <sheetProtection sheet="1" autoFilter="0" formatColumns="0" formatRows="0" objects="1" scenarios="1" spinCount="100000" saltValue="xBIymuMUGCD6xXbUukSp9Ke1LPmd/9jE8WGU/bQgg2zL9H6U8hPn6Mn6huP7gonaYU4CHgjITvGvV9E0yY6uRQ==" hashValue="BXqnsV5UQmHHzige+UmehhId++dIafBIn/uDbhhKnmnsPkRBF+37PAaE8j9OsF5yNQQJJSHGKo1YU3wMRlZatg==" algorithmName="SHA-512" password="CC35"/>
  <autoFilter ref="C123:K170"/>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8" r:id="rId1" display="https://podminky.urs.cz/item/CS_URS_2024_01/01"/>
    <hyperlink ref="F131" r:id="rId2" display="https://podminky.urs.cz/item/CS_URS_2024_01/02"/>
    <hyperlink ref="F135" r:id="rId3" display="https://podminky.urs.cz/item/CS_URS_2024_01/03"/>
    <hyperlink ref="F138" r:id="rId4" display="https://podminky.urs.cz/item/CS_URS_2024_01/04"/>
    <hyperlink ref="F141" r:id="rId5" display="https://podminky.urs.cz/item/CS_URS_2024_01/05"/>
    <hyperlink ref="F145" r:id="rId6" display="https://podminky.urs.cz/item/CS_URS_2024_01/06"/>
    <hyperlink ref="F148" r:id="rId7" display="https://podminky.urs.cz/item/CS_URS_2024_01/07"/>
    <hyperlink ref="F151" r:id="rId8" display="https://podminky.urs.cz/item/CS_URS_2024_01/08"/>
    <hyperlink ref="F154" r:id="rId9" display="https://podminky.urs.cz/item/CS_URS_2024_01/09"/>
    <hyperlink ref="F157" r:id="rId10" display="https://podminky.urs.cz/item/CS_URS_2024_01/10"/>
    <hyperlink ref="F160" r:id="rId11" display="https://podminky.urs.cz/item/CS_URS_2024_01/11"/>
    <hyperlink ref="F163" r:id="rId12" display="https://podminky.urs.cz/item/CS_URS_2024_01/12"/>
    <hyperlink ref="F167" r:id="rId13" display="https://podminky.urs.cz/item/CS_URS_2024_01/12.1"/>
    <hyperlink ref="F170" r:id="rId14" display="https://podminky.urs.cz/item/CS_URS_2024_01/13"/>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c r="B8" s="21"/>
      <c r="D8" s="152" t="s">
        <v>180</v>
      </c>
      <c r="L8" s="21"/>
    </row>
    <row r="9" s="1" customFormat="1" ht="16.5" customHeight="1">
      <c r="B9" s="21"/>
      <c r="E9" s="153" t="s">
        <v>4243</v>
      </c>
      <c r="F9" s="1"/>
      <c r="G9" s="1"/>
      <c r="H9" s="1"/>
      <c r="L9" s="21"/>
    </row>
    <row r="10" s="1" customFormat="1" ht="12" customHeight="1">
      <c r="B10" s="21"/>
      <c r="D10" s="152" t="s">
        <v>182</v>
      </c>
      <c r="L10" s="21"/>
    </row>
    <row r="11" s="2" customFormat="1" ht="16.5" customHeight="1">
      <c r="A11" s="39"/>
      <c r="B11" s="45"/>
      <c r="C11" s="39"/>
      <c r="D11" s="39"/>
      <c r="E11" s="164" t="s">
        <v>4745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2" t="s">
        <v>4746</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4" t="s">
        <v>4747</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2" t="s">
        <v>18</v>
      </c>
      <c r="E15" s="39"/>
      <c r="F15" s="142" t="s">
        <v>1</v>
      </c>
      <c r="G15" s="39"/>
      <c r="H15" s="39"/>
      <c r="I15" s="152"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2" t="s">
        <v>20</v>
      </c>
      <c r="E16" s="39"/>
      <c r="F16" s="142" t="s">
        <v>21</v>
      </c>
      <c r="G16" s="39"/>
      <c r="H16" s="39"/>
      <c r="I16" s="152" t="s">
        <v>22</v>
      </c>
      <c r="J16" s="155" t="str">
        <f>'Rekapitulace stavby'!AN8</f>
        <v>19. 3. 2025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2" t="s">
        <v>24</v>
      </c>
      <c r="E18" s="39"/>
      <c r="F18" s="39"/>
      <c r="G18" s="39"/>
      <c r="H18" s="39"/>
      <c r="I18" s="152"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2"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2" t="s">
        <v>28</v>
      </c>
      <c r="E21" s="39"/>
      <c r="F21" s="39"/>
      <c r="G21" s="39"/>
      <c r="H21" s="39"/>
      <c r="I21" s="152"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2"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2" t="s">
        <v>30</v>
      </c>
      <c r="E24" s="39"/>
      <c r="F24" s="39"/>
      <c r="G24" s="39"/>
      <c r="H24" s="39"/>
      <c r="I24" s="152"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2"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2" t="s">
        <v>33</v>
      </c>
      <c r="E27" s="39"/>
      <c r="F27" s="39"/>
      <c r="G27" s="39"/>
      <c r="H27" s="39"/>
      <c r="I27" s="152" t="s">
        <v>25</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34</v>
      </c>
      <c r="F28" s="39"/>
      <c r="G28" s="39"/>
      <c r="H28" s="39"/>
      <c r="I28" s="152" t="s">
        <v>27</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2"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6"/>
      <c r="B31" s="157"/>
      <c r="C31" s="156"/>
      <c r="D31" s="156"/>
      <c r="E31" s="158" t="s">
        <v>1</v>
      </c>
      <c r="F31" s="158"/>
      <c r="G31" s="158"/>
      <c r="H31" s="158"/>
      <c r="I31" s="156"/>
      <c r="J31" s="156"/>
      <c r="K31" s="156"/>
      <c r="L31" s="159"/>
      <c r="S31" s="156"/>
      <c r="T31" s="156"/>
      <c r="U31" s="156"/>
      <c r="V31" s="156"/>
      <c r="W31" s="156"/>
      <c r="X31" s="156"/>
      <c r="Y31" s="156"/>
      <c r="Z31" s="156"/>
      <c r="AA31" s="156"/>
      <c r="AB31" s="156"/>
      <c r="AC31" s="156"/>
      <c r="AD31" s="156"/>
      <c r="AE31" s="156"/>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25.44" customHeight="1">
      <c r="A34" s="39"/>
      <c r="B34" s="45"/>
      <c r="C34" s="39"/>
      <c r="D34" s="161" t="s">
        <v>36</v>
      </c>
      <c r="E34" s="39"/>
      <c r="F34" s="39"/>
      <c r="G34" s="39"/>
      <c r="H34" s="39"/>
      <c r="I34" s="39"/>
      <c r="J34" s="162">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0"/>
      <c r="E35" s="160"/>
      <c r="F35" s="160"/>
      <c r="G35" s="160"/>
      <c r="H35" s="160"/>
      <c r="I35" s="160"/>
      <c r="J35" s="160"/>
      <c r="K35" s="160"/>
      <c r="L35" s="64"/>
      <c r="S35" s="39"/>
      <c r="T35" s="39"/>
      <c r="U35" s="39"/>
      <c r="V35" s="39"/>
      <c r="W35" s="39"/>
      <c r="X35" s="39"/>
      <c r="Y35" s="39"/>
      <c r="Z35" s="39"/>
      <c r="AA35" s="39"/>
      <c r="AB35" s="39"/>
      <c r="AC35" s="39"/>
      <c r="AD35" s="39"/>
      <c r="AE35" s="39"/>
    </row>
    <row r="36" s="2" customFormat="1" ht="14.4" customHeight="1">
      <c r="A36" s="39"/>
      <c r="B36" s="45"/>
      <c r="C36" s="39"/>
      <c r="D36" s="39"/>
      <c r="E36" s="39"/>
      <c r="F36" s="163" t="s">
        <v>38</v>
      </c>
      <c r="G36" s="39"/>
      <c r="H36" s="39"/>
      <c r="I36" s="163" t="s">
        <v>37</v>
      </c>
      <c r="J36" s="163" t="s">
        <v>39</v>
      </c>
      <c r="K36" s="39"/>
      <c r="L36" s="64"/>
      <c r="S36" s="39"/>
      <c r="T36" s="39"/>
      <c r="U36" s="39"/>
      <c r="V36" s="39"/>
      <c r="W36" s="39"/>
      <c r="X36" s="39"/>
      <c r="Y36" s="39"/>
      <c r="Z36" s="39"/>
      <c r="AA36" s="39"/>
      <c r="AB36" s="39"/>
      <c r="AC36" s="39"/>
      <c r="AD36" s="39"/>
      <c r="AE36" s="39"/>
    </row>
    <row r="37" s="2" customFormat="1" ht="14.4" customHeight="1">
      <c r="A37" s="39"/>
      <c r="B37" s="45"/>
      <c r="C37" s="39"/>
      <c r="D37" s="164" t="s">
        <v>40</v>
      </c>
      <c r="E37" s="152" t="s">
        <v>41</v>
      </c>
      <c r="F37" s="165">
        <f>ROUND((SUM(BE126:BE180)),  2)</f>
        <v>0</v>
      </c>
      <c r="G37" s="39"/>
      <c r="H37" s="39"/>
      <c r="I37" s="166">
        <v>0.20999999999999999</v>
      </c>
      <c r="J37" s="165">
        <f>ROUND(((SUM(BE126:BE180))*I37),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2" t="s">
        <v>42</v>
      </c>
      <c r="F38" s="165">
        <f>ROUND((SUM(BF126:BF180)),  2)</f>
        <v>0</v>
      </c>
      <c r="G38" s="39"/>
      <c r="H38" s="39"/>
      <c r="I38" s="166">
        <v>0.12</v>
      </c>
      <c r="J38" s="165">
        <f>ROUND(((SUM(BF126:BF180))*I38),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43</v>
      </c>
      <c r="F39" s="165">
        <f>ROUND((SUM(BG126:BG180)),  2)</f>
        <v>0</v>
      </c>
      <c r="G39" s="39"/>
      <c r="H39" s="39"/>
      <c r="I39" s="166">
        <v>0.20999999999999999</v>
      </c>
      <c r="J39" s="165">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2" t="s">
        <v>44</v>
      </c>
      <c r="F40" s="165">
        <f>ROUND((SUM(BH126:BH180)),  2)</f>
        <v>0</v>
      </c>
      <c r="G40" s="39"/>
      <c r="H40" s="39"/>
      <c r="I40" s="166">
        <v>0.12</v>
      </c>
      <c r="J40" s="165">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2" t="s">
        <v>45</v>
      </c>
      <c r="F41" s="165">
        <f>ROUND((SUM(BI126:BI180)),  2)</f>
        <v>0</v>
      </c>
      <c r="G41" s="39"/>
      <c r="H41" s="39"/>
      <c r="I41" s="166">
        <v>0</v>
      </c>
      <c r="J41" s="165">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7"/>
      <c r="D43" s="168" t="s">
        <v>46</v>
      </c>
      <c r="E43" s="169"/>
      <c r="F43" s="169"/>
      <c r="G43" s="170" t="s">
        <v>47</v>
      </c>
      <c r="H43" s="171" t="s">
        <v>48</v>
      </c>
      <c r="I43" s="169"/>
      <c r="J43" s="172">
        <f>SUM(J34:J41)</f>
        <v>0</v>
      </c>
      <c r="K43" s="173"/>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1" customFormat="1" ht="16.5" customHeight="1">
      <c r="B87" s="22"/>
      <c r="C87" s="23"/>
      <c r="D87" s="23"/>
      <c r="E87" s="185" t="s">
        <v>4243</v>
      </c>
      <c r="F87" s="23"/>
      <c r="G87" s="23"/>
      <c r="H87" s="23"/>
      <c r="I87" s="23"/>
      <c r="J87" s="23"/>
      <c r="K87" s="23"/>
      <c r="L87" s="21"/>
    </row>
    <row r="88" s="1" customFormat="1" ht="12" customHeight="1">
      <c r="B88" s="22"/>
      <c r="C88" s="33" t="s">
        <v>182</v>
      </c>
      <c r="D88" s="23"/>
      <c r="E88" s="23"/>
      <c r="F88" s="23"/>
      <c r="G88" s="23"/>
      <c r="H88" s="23"/>
      <c r="I88" s="23"/>
      <c r="J88" s="23"/>
      <c r="K88" s="23"/>
      <c r="L88" s="21"/>
    </row>
    <row r="89" s="2" customFormat="1" ht="16.5" customHeight="1">
      <c r="A89" s="39"/>
      <c r="B89" s="40"/>
      <c r="C89" s="41"/>
      <c r="D89" s="41"/>
      <c r="E89" s="312" t="s">
        <v>4745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4746</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01 - Panely a konstrukce</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 xml:space="preserve"> </v>
      </c>
      <c r="G93" s="41"/>
      <c r="H93" s="41"/>
      <c r="I93" s="33" t="s">
        <v>22</v>
      </c>
      <c r="J93" s="80" t="str">
        <f>IF(J16="","",J16)</f>
        <v>19. 3. 2025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Ing. Vladimír Cigánek</v>
      </c>
      <c r="G95" s="41"/>
      <c r="H95" s="41"/>
      <c r="I95" s="33" t="s">
        <v>30</v>
      </c>
      <c r="J95" s="37" t="str">
        <f>E25</f>
        <v>PPS Kania s.r.o.</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kolektiv autorů</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6" t="s">
        <v>185</v>
      </c>
      <c r="D98" s="187"/>
      <c r="E98" s="187"/>
      <c r="F98" s="187"/>
      <c r="G98" s="187"/>
      <c r="H98" s="187"/>
      <c r="I98" s="187"/>
      <c r="J98" s="188" t="s">
        <v>186</v>
      </c>
      <c r="K98" s="187"/>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89" t="s">
        <v>187</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188</v>
      </c>
    </row>
    <row r="101" s="9" customFormat="1" ht="24.96" customHeight="1">
      <c r="A101" s="9"/>
      <c r="B101" s="190"/>
      <c r="C101" s="191"/>
      <c r="D101" s="192" t="s">
        <v>4748</v>
      </c>
      <c r="E101" s="193"/>
      <c r="F101" s="193"/>
      <c r="G101" s="193"/>
      <c r="H101" s="193"/>
      <c r="I101" s="193"/>
      <c r="J101" s="194">
        <f>J127</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4749</v>
      </c>
      <c r="E102" s="193"/>
      <c r="F102" s="193"/>
      <c r="G102" s="193"/>
      <c r="H102" s="193"/>
      <c r="I102" s="193"/>
      <c r="J102" s="194">
        <f>J148</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180</v>
      </c>
      <c r="D113" s="23"/>
      <c r="E113" s="23"/>
      <c r="F113" s="23"/>
      <c r="G113" s="23"/>
      <c r="H113" s="23"/>
      <c r="I113" s="23"/>
      <c r="J113" s="23"/>
      <c r="K113" s="23"/>
      <c r="L113" s="21"/>
    </row>
    <row r="114" s="1" customFormat="1" ht="16.5" customHeight="1">
      <c r="B114" s="22"/>
      <c r="C114" s="23"/>
      <c r="D114" s="23"/>
      <c r="E114" s="185" t="s">
        <v>4243</v>
      </c>
      <c r="F114" s="23"/>
      <c r="G114" s="23"/>
      <c r="H114" s="23"/>
      <c r="I114" s="23"/>
      <c r="J114" s="23"/>
      <c r="K114" s="23"/>
      <c r="L114" s="21"/>
    </row>
    <row r="115" s="1" customFormat="1" ht="12" customHeight="1">
      <c r="B115" s="22"/>
      <c r="C115" s="33" t="s">
        <v>182</v>
      </c>
      <c r="D115" s="23"/>
      <c r="E115" s="23"/>
      <c r="F115" s="23"/>
      <c r="G115" s="23"/>
      <c r="H115" s="23"/>
      <c r="I115" s="23"/>
      <c r="J115" s="23"/>
      <c r="K115" s="23"/>
      <c r="L115" s="21"/>
    </row>
    <row r="116" s="2" customFormat="1" ht="16.5" customHeight="1">
      <c r="A116" s="39"/>
      <c r="B116" s="40"/>
      <c r="C116" s="41"/>
      <c r="D116" s="41"/>
      <c r="E116" s="312" t="s">
        <v>4745</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4746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01 - Panely a konstrukce</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 xml:space="preserve"> </v>
      </c>
      <c r="G120" s="41"/>
      <c r="H120" s="41"/>
      <c r="I120" s="33" t="s">
        <v>22</v>
      </c>
      <c r="J120" s="80" t="str">
        <f>IF(J16="","",J16)</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E19</f>
        <v>Ing. Vladimír Cigánek</v>
      </c>
      <c r="G122" s="41"/>
      <c r="H122" s="41"/>
      <c r="I122" s="33" t="s">
        <v>30</v>
      </c>
      <c r="J122" s="37" t="str">
        <f>E25</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P127+P148</f>
        <v>0</v>
      </c>
      <c r="Q126" s="105"/>
      <c r="R126" s="205">
        <f>R127+R148</f>
        <v>0</v>
      </c>
      <c r="S126" s="105"/>
      <c r="T126" s="206">
        <f>T127+T148</f>
        <v>0</v>
      </c>
      <c r="U126" s="39"/>
      <c r="V126" s="39"/>
      <c r="W126" s="39"/>
      <c r="X126" s="39"/>
      <c r="Y126" s="39"/>
      <c r="Z126" s="39"/>
      <c r="AA126" s="39"/>
      <c r="AB126" s="39"/>
      <c r="AC126" s="39"/>
      <c r="AD126" s="39"/>
      <c r="AE126" s="39"/>
      <c r="AT126" s="18" t="s">
        <v>75</v>
      </c>
      <c r="AU126" s="18" t="s">
        <v>188</v>
      </c>
      <c r="BK126" s="207">
        <f>BK127+BK148</f>
        <v>0</v>
      </c>
    </row>
    <row r="127" s="11" customFormat="1" ht="25.92" customHeight="1">
      <c r="A127" s="11"/>
      <c r="B127" s="208"/>
      <c r="C127" s="209"/>
      <c r="D127" s="210" t="s">
        <v>75</v>
      </c>
      <c r="E127" s="211" t="s">
        <v>1731</v>
      </c>
      <c r="F127" s="211" t="s">
        <v>4750</v>
      </c>
      <c r="G127" s="209"/>
      <c r="H127" s="209"/>
      <c r="I127" s="212"/>
      <c r="J127" s="213">
        <f>BK127</f>
        <v>0</v>
      </c>
      <c r="K127" s="209"/>
      <c r="L127" s="214"/>
      <c r="M127" s="215"/>
      <c r="N127" s="216"/>
      <c r="O127" s="216"/>
      <c r="P127" s="217">
        <f>SUM(P128:P147)</f>
        <v>0</v>
      </c>
      <c r="Q127" s="216"/>
      <c r="R127" s="217">
        <f>SUM(R128:R147)</f>
        <v>0</v>
      </c>
      <c r="S127" s="216"/>
      <c r="T127" s="218">
        <f>SUM(T128:T147)</f>
        <v>0</v>
      </c>
      <c r="U127" s="11"/>
      <c r="V127" s="11"/>
      <c r="W127" s="11"/>
      <c r="X127" s="11"/>
      <c r="Y127" s="11"/>
      <c r="Z127" s="11"/>
      <c r="AA127" s="11"/>
      <c r="AB127" s="11"/>
      <c r="AC127" s="11"/>
      <c r="AD127" s="11"/>
      <c r="AE127" s="11"/>
      <c r="AR127" s="219" t="s">
        <v>83</v>
      </c>
      <c r="AT127" s="220" t="s">
        <v>75</v>
      </c>
      <c r="AU127" s="220" t="s">
        <v>76</v>
      </c>
      <c r="AY127" s="219" t="s">
        <v>207</v>
      </c>
      <c r="BK127" s="221">
        <f>SUM(BK128:BK147)</f>
        <v>0</v>
      </c>
    </row>
    <row r="128" s="2" customFormat="1" ht="16.5" customHeight="1">
      <c r="A128" s="39"/>
      <c r="B128" s="40"/>
      <c r="C128" s="293" t="s">
        <v>83</v>
      </c>
      <c r="D128" s="293" t="s">
        <v>690</v>
      </c>
      <c r="E128" s="294" t="s">
        <v>4751</v>
      </c>
      <c r="F128" s="295" t="s">
        <v>4752</v>
      </c>
      <c r="G128" s="296" t="s">
        <v>592</v>
      </c>
      <c r="H128" s="297">
        <v>110</v>
      </c>
      <c r="I128" s="298"/>
      <c r="J128" s="299">
        <f>ROUND(I128*H128,2)</f>
        <v>0</v>
      </c>
      <c r="K128" s="300"/>
      <c r="L128" s="301"/>
      <c r="M128" s="302" t="s">
        <v>1</v>
      </c>
      <c r="N128" s="303"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85</v>
      </c>
      <c r="AT128" s="234" t="s">
        <v>690</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83</v>
      </c>
      <c r="BM128" s="234" t="s">
        <v>4753</v>
      </c>
    </row>
    <row r="129" s="2" customFormat="1">
      <c r="A129" s="39"/>
      <c r="B129" s="40"/>
      <c r="C129" s="41"/>
      <c r="D129" s="236" t="s">
        <v>214</v>
      </c>
      <c r="E129" s="41"/>
      <c r="F129" s="237" t="s">
        <v>4752</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ht="16.5" customHeight="1">
      <c r="A130" s="39"/>
      <c r="B130" s="40"/>
      <c r="C130" s="222" t="s">
        <v>85</v>
      </c>
      <c r="D130" s="222" t="s">
        <v>208</v>
      </c>
      <c r="E130" s="223" t="s">
        <v>4754</v>
      </c>
      <c r="F130" s="224" t="s">
        <v>4755</v>
      </c>
      <c r="G130" s="225" t="s">
        <v>592</v>
      </c>
      <c r="H130" s="226">
        <v>110</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83</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83</v>
      </c>
      <c r="BM130" s="234" t="s">
        <v>212</v>
      </c>
    </row>
    <row r="131" s="2" customFormat="1">
      <c r="A131" s="39"/>
      <c r="B131" s="40"/>
      <c r="C131" s="41"/>
      <c r="D131" s="236" t="s">
        <v>214</v>
      </c>
      <c r="E131" s="41"/>
      <c r="F131" s="237" t="s">
        <v>4755</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ht="16.5" customHeight="1">
      <c r="A132" s="39"/>
      <c r="B132" s="40"/>
      <c r="C132" s="293" t="s">
        <v>138</v>
      </c>
      <c r="D132" s="293" t="s">
        <v>690</v>
      </c>
      <c r="E132" s="294" t="s">
        <v>4756</v>
      </c>
      <c r="F132" s="295" t="s">
        <v>4757</v>
      </c>
      <c r="G132" s="296" t="s">
        <v>592</v>
      </c>
      <c r="H132" s="297">
        <v>30</v>
      </c>
      <c r="I132" s="298"/>
      <c r="J132" s="299">
        <f>ROUND(I132*H132,2)</f>
        <v>0</v>
      </c>
      <c r="K132" s="300"/>
      <c r="L132" s="301"/>
      <c r="M132" s="302" t="s">
        <v>1</v>
      </c>
      <c r="N132" s="303"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85</v>
      </c>
      <c r="AT132" s="234" t="s">
        <v>690</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83</v>
      </c>
      <c r="BM132" s="234" t="s">
        <v>4758</v>
      </c>
    </row>
    <row r="133" s="2" customFormat="1">
      <c r="A133" s="39"/>
      <c r="B133" s="40"/>
      <c r="C133" s="41"/>
      <c r="D133" s="236" t="s">
        <v>214</v>
      </c>
      <c r="E133" s="41"/>
      <c r="F133" s="237" t="s">
        <v>4757</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ht="16.5" customHeight="1">
      <c r="A134" s="39"/>
      <c r="B134" s="40"/>
      <c r="C134" s="222" t="s">
        <v>212</v>
      </c>
      <c r="D134" s="222" t="s">
        <v>208</v>
      </c>
      <c r="E134" s="223" t="s">
        <v>4759</v>
      </c>
      <c r="F134" s="224" t="s">
        <v>4760</v>
      </c>
      <c r="G134" s="225" t="s">
        <v>592</v>
      </c>
      <c r="H134" s="226">
        <v>30</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83</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83</v>
      </c>
      <c r="BM134" s="234" t="s">
        <v>4761</v>
      </c>
    </row>
    <row r="135" s="2" customFormat="1">
      <c r="A135" s="39"/>
      <c r="B135" s="40"/>
      <c r="C135" s="41"/>
      <c r="D135" s="236" t="s">
        <v>214</v>
      </c>
      <c r="E135" s="41"/>
      <c r="F135" s="237" t="s">
        <v>4760</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ht="16.5" customHeight="1">
      <c r="A136" s="39"/>
      <c r="B136" s="40"/>
      <c r="C136" s="293" t="s">
        <v>251</v>
      </c>
      <c r="D136" s="293" t="s">
        <v>690</v>
      </c>
      <c r="E136" s="294" t="s">
        <v>4762</v>
      </c>
      <c r="F136" s="295" t="s">
        <v>4763</v>
      </c>
      <c r="G136" s="296" t="s">
        <v>592</v>
      </c>
      <c r="H136" s="297">
        <v>140</v>
      </c>
      <c r="I136" s="298"/>
      <c r="J136" s="299">
        <f>ROUND(I136*H136,2)</f>
        <v>0</v>
      </c>
      <c r="K136" s="300"/>
      <c r="L136" s="301"/>
      <c r="M136" s="302" t="s">
        <v>1</v>
      </c>
      <c r="N136" s="303"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85</v>
      </c>
      <c r="AT136" s="234" t="s">
        <v>690</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83</v>
      </c>
      <c r="BM136" s="234" t="s">
        <v>4764</v>
      </c>
    </row>
    <row r="137" s="2" customFormat="1">
      <c r="A137" s="39"/>
      <c r="B137" s="40"/>
      <c r="C137" s="41"/>
      <c r="D137" s="236" t="s">
        <v>214</v>
      </c>
      <c r="E137" s="41"/>
      <c r="F137" s="237" t="s">
        <v>4763</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21.75" customHeight="1">
      <c r="A138" s="39"/>
      <c r="B138" s="40"/>
      <c r="C138" s="222" t="s">
        <v>261</v>
      </c>
      <c r="D138" s="222" t="s">
        <v>208</v>
      </c>
      <c r="E138" s="223" t="s">
        <v>4765</v>
      </c>
      <c r="F138" s="224" t="s">
        <v>4766</v>
      </c>
      <c r="G138" s="225" t="s">
        <v>592</v>
      </c>
      <c r="H138" s="226">
        <v>140</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83</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83</v>
      </c>
      <c r="BM138" s="234" t="s">
        <v>282</v>
      </c>
    </row>
    <row r="139" s="2" customFormat="1">
      <c r="A139" s="39"/>
      <c r="B139" s="40"/>
      <c r="C139" s="41"/>
      <c r="D139" s="236" t="s">
        <v>214</v>
      </c>
      <c r="E139" s="41"/>
      <c r="F139" s="237" t="s">
        <v>4766</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ht="16.5" customHeight="1">
      <c r="A140" s="39"/>
      <c r="B140" s="40"/>
      <c r="C140" s="293" t="s">
        <v>276</v>
      </c>
      <c r="D140" s="293" t="s">
        <v>690</v>
      </c>
      <c r="E140" s="294" t="s">
        <v>4767</v>
      </c>
      <c r="F140" s="295" t="s">
        <v>4768</v>
      </c>
      <c r="G140" s="296" t="s">
        <v>592</v>
      </c>
      <c r="H140" s="297">
        <v>3</v>
      </c>
      <c r="I140" s="298"/>
      <c r="J140" s="299">
        <f>ROUND(I140*H140,2)</f>
        <v>0</v>
      </c>
      <c r="K140" s="300"/>
      <c r="L140" s="301"/>
      <c r="M140" s="302" t="s">
        <v>1</v>
      </c>
      <c r="N140" s="303"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85</v>
      </c>
      <c r="AT140" s="234" t="s">
        <v>690</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83</v>
      </c>
      <c r="BM140" s="234" t="s">
        <v>4769</v>
      </c>
    </row>
    <row r="141" s="2" customFormat="1">
      <c r="A141" s="39"/>
      <c r="B141" s="40"/>
      <c r="C141" s="41"/>
      <c r="D141" s="236" t="s">
        <v>214</v>
      </c>
      <c r="E141" s="41"/>
      <c r="F141" s="237" t="s">
        <v>4768</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ht="21.75" customHeight="1">
      <c r="A142" s="39"/>
      <c r="B142" s="40"/>
      <c r="C142" s="222" t="s">
        <v>282</v>
      </c>
      <c r="D142" s="222" t="s">
        <v>208</v>
      </c>
      <c r="E142" s="223" t="s">
        <v>4770</v>
      </c>
      <c r="F142" s="224" t="s">
        <v>4771</v>
      </c>
      <c r="G142" s="225" t="s">
        <v>592</v>
      </c>
      <c r="H142" s="226">
        <v>3</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83</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83</v>
      </c>
      <c r="BM142" s="234" t="s">
        <v>8</v>
      </c>
    </row>
    <row r="143" s="2" customFormat="1">
      <c r="A143" s="39"/>
      <c r="B143" s="40"/>
      <c r="C143" s="41"/>
      <c r="D143" s="236" t="s">
        <v>214</v>
      </c>
      <c r="E143" s="41"/>
      <c r="F143" s="237" t="s">
        <v>4771</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ht="16.5" customHeight="1">
      <c r="A144" s="39"/>
      <c r="B144" s="40"/>
      <c r="C144" s="293" t="s">
        <v>301</v>
      </c>
      <c r="D144" s="293" t="s">
        <v>690</v>
      </c>
      <c r="E144" s="294" t="s">
        <v>4772</v>
      </c>
      <c r="F144" s="295" t="s">
        <v>4773</v>
      </c>
      <c r="G144" s="296" t="s">
        <v>592</v>
      </c>
      <c r="H144" s="297">
        <v>3</v>
      </c>
      <c r="I144" s="298"/>
      <c r="J144" s="299">
        <f>ROUND(I144*H144,2)</f>
        <v>0</v>
      </c>
      <c r="K144" s="300"/>
      <c r="L144" s="301"/>
      <c r="M144" s="302" t="s">
        <v>1</v>
      </c>
      <c r="N144" s="303"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85</v>
      </c>
      <c r="AT144" s="234" t="s">
        <v>690</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83</v>
      </c>
      <c r="BM144" s="234" t="s">
        <v>4774</v>
      </c>
    </row>
    <row r="145" s="2" customFormat="1">
      <c r="A145" s="39"/>
      <c r="B145" s="40"/>
      <c r="C145" s="41"/>
      <c r="D145" s="236" t="s">
        <v>214</v>
      </c>
      <c r="E145" s="41"/>
      <c r="F145" s="237" t="s">
        <v>4773</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ht="16.5" customHeight="1">
      <c r="A146" s="39"/>
      <c r="B146" s="40"/>
      <c r="C146" s="222" t="s">
        <v>173</v>
      </c>
      <c r="D146" s="222" t="s">
        <v>208</v>
      </c>
      <c r="E146" s="223" t="s">
        <v>4775</v>
      </c>
      <c r="F146" s="224" t="s">
        <v>4776</v>
      </c>
      <c r="G146" s="225" t="s">
        <v>592</v>
      </c>
      <c r="H146" s="226">
        <v>3</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83</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83</v>
      </c>
      <c r="BM146" s="234" t="s">
        <v>361</v>
      </c>
    </row>
    <row r="147" s="2" customFormat="1">
      <c r="A147" s="39"/>
      <c r="B147" s="40"/>
      <c r="C147" s="41"/>
      <c r="D147" s="236" t="s">
        <v>214</v>
      </c>
      <c r="E147" s="41"/>
      <c r="F147" s="237" t="s">
        <v>4776</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11" customFormat="1" ht="25.92" customHeight="1">
      <c r="A148" s="11"/>
      <c r="B148" s="208"/>
      <c r="C148" s="209"/>
      <c r="D148" s="210" t="s">
        <v>75</v>
      </c>
      <c r="E148" s="211" t="s">
        <v>1594</v>
      </c>
      <c r="F148" s="211" t="s">
        <v>4777</v>
      </c>
      <c r="G148" s="209"/>
      <c r="H148" s="209"/>
      <c r="I148" s="212"/>
      <c r="J148" s="213">
        <f>BK148</f>
        <v>0</v>
      </c>
      <c r="K148" s="209"/>
      <c r="L148" s="214"/>
      <c r="M148" s="215"/>
      <c r="N148" s="216"/>
      <c r="O148" s="216"/>
      <c r="P148" s="217">
        <f>SUM(P149:P180)</f>
        <v>0</v>
      </c>
      <c r="Q148" s="216"/>
      <c r="R148" s="217">
        <f>SUM(R149:R180)</f>
        <v>0</v>
      </c>
      <c r="S148" s="216"/>
      <c r="T148" s="218">
        <f>SUM(T149:T180)</f>
        <v>0</v>
      </c>
      <c r="U148" s="11"/>
      <c r="V148" s="11"/>
      <c r="W148" s="11"/>
      <c r="X148" s="11"/>
      <c r="Y148" s="11"/>
      <c r="Z148" s="11"/>
      <c r="AA148" s="11"/>
      <c r="AB148" s="11"/>
      <c r="AC148" s="11"/>
      <c r="AD148" s="11"/>
      <c r="AE148" s="11"/>
      <c r="AR148" s="219" t="s">
        <v>83</v>
      </c>
      <c r="AT148" s="220" t="s">
        <v>75</v>
      </c>
      <c r="AU148" s="220" t="s">
        <v>76</v>
      </c>
      <c r="AY148" s="219" t="s">
        <v>207</v>
      </c>
      <c r="BK148" s="221">
        <f>SUM(BK149:BK180)</f>
        <v>0</v>
      </c>
    </row>
    <row r="149" s="2" customFormat="1" ht="16.5" customHeight="1">
      <c r="A149" s="39"/>
      <c r="B149" s="40"/>
      <c r="C149" s="293" t="s">
        <v>176</v>
      </c>
      <c r="D149" s="293" t="s">
        <v>690</v>
      </c>
      <c r="E149" s="294" t="s">
        <v>4778</v>
      </c>
      <c r="F149" s="295" t="s">
        <v>4779</v>
      </c>
      <c r="G149" s="296" t="s">
        <v>931</v>
      </c>
      <c r="H149" s="297">
        <v>424</v>
      </c>
      <c r="I149" s="298"/>
      <c r="J149" s="299">
        <f>ROUND(I149*H149,2)</f>
        <v>0</v>
      </c>
      <c r="K149" s="300"/>
      <c r="L149" s="301"/>
      <c r="M149" s="302" t="s">
        <v>1</v>
      </c>
      <c r="N149" s="303"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85</v>
      </c>
      <c r="AT149" s="234" t="s">
        <v>690</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83</v>
      </c>
      <c r="BM149" s="234" t="s">
        <v>4780</v>
      </c>
    </row>
    <row r="150" s="2" customFormat="1">
      <c r="A150" s="39"/>
      <c r="B150" s="40"/>
      <c r="C150" s="41"/>
      <c r="D150" s="236" t="s">
        <v>214</v>
      </c>
      <c r="E150" s="41"/>
      <c r="F150" s="237" t="s">
        <v>4779</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ht="16.5" customHeight="1">
      <c r="A151" s="39"/>
      <c r="B151" s="40"/>
      <c r="C151" s="293" t="s">
        <v>8</v>
      </c>
      <c r="D151" s="293" t="s">
        <v>690</v>
      </c>
      <c r="E151" s="294" t="s">
        <v>4781</v>
      </c>
      <c r="F151" s="295" t="s">
        <v>4782</v>
      </c>
      <c r="G151" s="296" t="s">
        <v>931</v>
      </c>
      <c r="H151" s="297">
        <v>424</v>
      </c>
      <c r="I151" s="298"/>
      <c r="J151" s="299">
        <f>ROUND(I151*H151,2)</f>
        <v>0</v>
      </c>
      <c r="K151" s="300"/>
      <c r="L151" s="301"/>
      <c r="M151" s="302" t="s">
        <v>1</v>
      </c>
      <c r="N151" s="303"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85</v>
      </c>
      <c r="AT151" s="234" t="s">
        <v>690</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83</v>
      </c>
      <c r="BM151" s="234" t="s">
        <v>1504</v>
      </c>
    </row>
    <row r="152" s="2" customFormat="1">
      <c r="A152" s="39"/>
      <c r="B152" s="40"/>
      <c r="C152" s="41"/>
      <c r="D152" s="236" t="s">
        <v>214</v>
      </c>
      <c r="E152" s="41"/>
      <c r="F152" s="237" t="s">
        <v>4782</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ht="16.5" customHeight="1">
      <c r="A153" s="39"/>
      <c r="B153" s="40"/>
      <c r="C153" s="293" t="s">
        <v>339</v>
      </c>
      <c r="D153" s="293" t="s">
        <v>690</v>
      </c>
      <c r="E153" s="294" t="s">
        <v>4783</v>
      </c>
      <c r="F153" s="295" t="s">
        <v>4784</v>
      </c>
      <c r="G153" s="296" t="s">
        <v>931</v>
      </c>
      <c r="H153" s="297">
        <v>424</v>
      </c>
      <c r="I153" s="298"/>
      <c r="J153" s="299">
        <f>ROUND(I153*H153,2)</f>
        <v>0</v>
      </c>
      <c r="K153" s="300"/>
      <c r="L153" s="301"/>
      <c r="M153" s="302" t="s">
        <v>1</v>
      </c>
      <c r="N153" s="303"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85</v>
      </c>
      <c r="AT153" s="234" t="s">
        <v>690</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83</v>
      </c>
      <c r="BM153" s="234" t="s">
        <v>1510</v>
      </c>
    </row>
    <row r="154" s="2" customFormat="1">
      <c r="A154" s="39"/>
      <c r="B154" s="40"/>
      <c r="C154" s="41"/>
      <c r="D154" s="236" t="s">
        <v>214</v>
      </c>
      <c r="E154" s="41"/>
      <c r="F154" s="237" t="s">
        <v>4784</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ht="16.5" customHeight="1">
      <c r="A155" s="39"/>
      <c r="B155" s="40"/>
      <c r="C155" s="293" t="s">
        <v>345</v>
      </c>
      <c r="D155" s="293" t="s">
        <v>690</v>
      </c>
      <c r="E155" s="294" t="s">
        <v>4785</v>
      </c>
      <c r="F155" s="295" t="s">
        <v>4786</v>
      </c>
      <c r="G155" s="296" t="s">
        <v>931</v>
      </c>
      <c r="H155" s="297">
        <v>64</v>
      </c>
      <c r="I155" s="298"/>
      <c r="J155" s="299">
        <f>ROUND(I155*H155,2)</f>
        <v>0</v>
      </c>
      <c r="K155" s="300"/>
      <c r="L155" s="301"/>
      <c r="M155" s="302" t="s">
        <v>1</v>
      </c>
      <c r="N155" s="303"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85</v>
      </c>
      <c r="AT155" s="234" t="s">
        <v>690</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83</v>
      </c>
      <c r="BM155" s="234" t="s">
        <v>4787</v>
      </c>
    </row>
    <row r="156" s="2" customFormat="1">
      <c r="A156" s="39"/>
      <c r="B156" s="40"/>
      <c r="C156" s="41"/>
      <c r="D156" s="236" t="s">
        <v>214</v>
      </c>
      <c r="E156" s="41"/>
      <c r="F156" s="237" t="s">
        <v>4786</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ht="16.5" customHeight="1">
      <c r="A157" s="39"/>
      <c r="B157" s="40"/>
      <c r="C157" s="293" t="s">
        <v>351</v>
      </c>
      <c r="D157" s="293" t="s">
        <v>690</v>
      </c>
      <c r="E157" s="294" t="s">
        <v>4788</v>
      </c>
      <c r="F157" s="295" t="s">
        <v>4789</v>
      </c>
      <c r="G157" s="296" t="s">
        <v>931</v>
      </c>
      <c r="H157" s="297">
        <v>109</v>
      </c>
      <c r="I157" s="298"/>
      <c r="J157" s="299">
        <f>ROUND(I157*H157,2)</f>
        <v>0</v>
      </c>
      <c r="K157" s="300"/>
      <c r="L157" s="301"/>
      <c r="M157" s="302" t="s">
        <v>1</v>
      </c>
      <c r="N157" s="303" t="s">
        <v>41</v>
      </c>
      <c r="O157" s="92"/>
      <c r="P157" s="232">
        <f>O157*H157</f>
        <v>0</v>
      </c>
      <c r="Q157" s="232">
        <v>0</v>
      </c>
      <c r="R157" s="232">
        <f>Q157*H157</f>
        <v>0</v>
      </c>
      <c r="S157" s="232">
        <v>0</v>
      </c>
      <c r="T157" s="233">
        <f>S157*H157</f>
        <v>0</v>
      </c>
      <c r="U157" s="39"/>
      <c r="V157" s="39"/>
      <c r="W157" s="39"/>
      <c r="X157" s="39"/>
      <c r="Y157" s="39"/>
      <c r="Z157" s="39"/>
      <c r="AA157" s="39"/>
      <c r="AB157" s="39"/>
      <c r="AC157" s="39"/>
      <c r="AD157" s="39"/>
      <c r="AE157" s="39"/>
      <c r="AR157" s="234" t="s">
        <v>85</v>
      </c>
      <c r="AT157" s="234" t="s">
        <v>690</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83</v>
      </c>
      <c r="BM157" s="234" t="s">
        <v>4790</v>
      </c>
    </row>
    <row r="158" s="2" customFormat="1">
      <c r="A158" s="39"/>
      <c r="B158" s="40"/>
      <c r="C158" s="41"/>
      <c r="D158" s="236" t="s">
        <v>214</v>
      </c>
      <c r="E158" s="41"/>
      <c r="F158" s="237" t="s">
        <v>4789</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ht="16.5" customHeight="1">
      <c r="A159" s="39"/>
      <c r="B159" s="40"/>
      <c r="C159" s="293" t="s">
        <v>361</v>
      </c>
      <c r="D159" s="293" t="s">
        <v>690</v>
      </c>
      <c r="E159" s="294" t="s">
        <v>4791</v>
      </c>
      <c r="F159" s="295" t="s">
        <v>4792</v>
      </c>
      <c r="G159" s="296" t="s">
        <v>931</v>
      </c>
      <c r="H159" s="297">
        <v>61</v>
      </c>
      <c r="I159" s="298"/>
      <c r="J159" s="299">
        <f>ROUND(I159*H159,2)</f>
        <v>0</v>
      </c>
      <c r="K159" s="300"/>
      <c r="L159" s="301"/>
      <c r="M159" s="302" t="s">
        <v>1</v>
      </c>
      <c r="N159" s="303"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85</v>
      </c>
      <c r="AT159" s="234" t="s">
        <v>690</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83</v>
      </c>
      <c r="BM159" s="234" t="s">
        <v>4793</v>
      </c>
    </row>
    <row r="160" s="2" customFormat="1">
      <c r="A160" s="39"/>
      <c r="B160" s="40"/>
      <c r="C160" s="41"/>
      <c r="D160" s="236" t="s">
        <v>214</v>
      </c>
      <c r="E160" s="41"/>
      <c r="F160" s="237" t="s">
        <v>4792</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ht="16.5" customHeight="1">
      <c r="A161" s="39"/>
      <c r="B161" s="40"/>
      <c r="C161" s="293" t="s">
        <v>371</v>
      </c>
      <c r="D161" s="293" t="s">
        <v>690</v>
      </c>
      <c r="E161" s="294" t="s">
        <v>4794</v>
      </c>
      <c r="F161" s="295" t="s">
        <v>4795</v>
      </c>
      <c r="G161" s="296" t="s">
        <v>931</v>
      </c>
      <c r="H161" s="297">
        <v>36</v>
      </c>
      <c r="I161" s="298"/>
      <c r="J161" s="299">
        <f>ROUND(I161*H161,2)</f>
        <v>0</v>
      </c>
      <c r="K161" s="300"/>
      <c r="L161" s="301"/>
      <c r="M161" s="302" t="s">
        <v>1</v>
      </c>
      <c r="N161" s="303"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85</v>
      </c>
      <c r="AT161" s="234" t="s">
        <v>690</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83</v>
      </c>
      <c r="BM161" s="234" t="s">
        <v>4796</v>
      </c>
    </row>
    <row r="162" s="2" customFormat="1">
      <c r="A162" s="39"/>
      <c r="B162" s="40"/>
      <c r="C162" s="41"/>
      <c r="D162" s="236" t="s">
        <v>214</v>
      </c>
      <c r="E162" s="41"/>
      <c r="F162" s="237" t="s">
        <v>4795</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ht="16.5" customHeight="1">
      <c r="A163" s="39"/>
      <c r="B163" s="40"/>
      <c r="C163" s="293" t="s">
        <v>700</v>
      </c>
      <c r="D163" s="293" t="s">
        <v>690</v>
      </c>
      <c r="E163" s="294" t="s">
        <v>4797</v>
      </c>
      <c r="F163" s="295" t="s">
        <v>4798</v>
      </c>
      <c r="G163" s="296" t="s">
        <v>931</v>
      </c>
      <c r="H163" s="297">
        <v>420</v>
      </c>
      <c r="I163" s="298"/>
      <c r="J163" s="299">
        <f>ROUND(I163*H163,2)</f>
        <v>0</v>
      </c>
      <c r="K163" s="300"/>
      <c r="L163" s="301"/>
      <c r="M163" s="302" t="s">
        <v>1</v>
      </c>
      <c r="N163" s="303" t="s">
        <v>41</v>
      </c>
      <c r="O163" s="92"/>
      <c r="P163" s="232">
        <f>O163*H163</f>
        <v>0</v>
      </c>
      <c r="Q163" s="232">
        <v>0</v>
      </c>
      <c r="R163" s="232">
        <f>Q163*H163</f>
        <v>0</v>
      </c>
      <c r="S163" s="232">
        <v>0</v>
      </c>
      <c r="T163" s="233">
        <f>S163*H163</f>
        <v>0</v>
      </c>
      <c r="U163" s="39"/>
      <c r="V163" s="39"/>
      <c r="W163" s="39"/>
      <c r="X163" s="39"/>
      <c r="Y163" s="39"/>
      <c r="Z163" s="39"/>
      <c r="AA163" s="39"/>
      <c r="AB163" s="39"/>
      <c r="AC163" s="39"/>
      <c r="AD163" s="39"/>
      <c r="AE163" s="39"/>
      <c r="AR163" s="234" t="s">
        <v>85</v>
      </c>
      <c r="AT163" s="234" t="s">
        <v>690</v>
      </c>
      <c r="AU163" s="234" t="s">
        <v>83</v>
      </c>
      <c r="AY163" s="18" t="s">
        <v>207</v>
      </c>
      <c r="BE163" s="235">
        <f>IF(N163="základní",J163,0)</f>
        <v>0</v>
      </c>
      <c r="BF163" s="235">
        <f>IF(N163="snížená",J163,0)</f>
        <v>0</v>
      </c>
      <c r="BG163" s="235">
        <f>IF(N163="zákl. přenesená",J163,0)</f>
        <v>0</v>
      </c>
      <c r="BH163" s="235">
        <f>IF(N163="sníž. přenesená",J163,0)</f>
        <v>0</v>
      </c>
      <c r="BI163" s="235">
        <f>IF(N163="nulová",J163,0)</f>
        <v>0</v>
      </c>
      <c r="BJ163" s="18" t="s">
        <v>83</v>
      </c>
      <c r="BK163" s="235">
        <f>ROUND(I163*H163,2)</f>
        <v>0</v>
      </c>
      <c r="BL163" s="18" t="s">
        <v>83</v>
      </c>
      <c r="BM163" s="234" t="s">
        <v>4799</v>
      </c>
    </row>
    <row r="164" s="2" customFormat="1">
      <c r="A164" s="39"/>
      <c r="B164" s="40"/>
      <c r="C164" s="41"/>
      <c r="D164" s="236" t="s">
        <v>214</v>
      </c>
      <c r="E164" s="41"/>
      <c r="F164" s="237" t="s">
        <v>4798</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214</v>
      </c>
      <c r="AU164" s="18" t="s">
        <v>83</v>
      </c>
    </row>
    <row r="165" s="2" customFormat="1" ht="16.5" customHeight="1">
      <c r="A165" s="39"/>
      <c r="B165" s="40"/>
      <c r="C165" s="293" t="s">
        <v>706</v>
      </c>
      <c r="D165" s="293" t="s">
        <v>690</v>
      </c>
      <c r="E165" s="294" t="s">
        <v>4800</v>
      </c>
      <c r="F165" s="295" t="s">
        <v>4801</v>
      </c>
      <c r="G165" s="296" t="s">
        <v>931</v>
      </c>
      <c r="H165" s="297">
        <v>326</v>
      </c>
      <c r="I165" s="298"/>
      <c r="J165" s="299">
        <f>ROUND(I165*H165,2)</f>
        <v>0</v>
      </c>
      <c r="K165" s="300"/>
      <c r="L165" s="301"/>
      <c r="M165" s="302" t="s">
        <v>1</v>
      </c>
      <c r="N165" s="303"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85</v>
      </c>
      <c r="AT165" s="234" t="s">
        <v>690</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83</v>
      </c>
      <c r="BM165" s="234" t="s">
        <v>4802</v>
      </c>
    </row>
    <row r="166" s="2" customFormat="1">
      <c r="A166" s="39"/>
      <c r="B166" s="40"/>
      <c r="C166" s="41"/>
      <c r="D166" s="236" t="s">
        <v>214</v>
      </c>
      <c r="E166" s="41"/>
      <c r="F166" s="237" t="s">
        <v>4801</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16.5" customHeight="1">
      <c r="A167" s="39"/>
      <c r="B167" s="40"/>
      <c r="C167" s="293" t="s">
        <v>712</v>
      </c>
      <c r="D167" s="293" t="s">
        <v>690</v>
      </c>
      <c r="E167" s="294" t="s">
        <v>4803</v>
      </c>
      <c r="F167" s="295" t="s">
        <v>4804</v>
      </c>
      <c r="G167" s="296" t="s">
        <v>931</v>
      </c>
      <c r="H167" s="297">
        <v>64</v>
      </c>
      <c r="I167" s="298"/>
      <c r="J167" s="299">
        <f>ROUND(I167*H167,2)</f>
        <v>0</v>
      </c>
      <c r="K167" s="300"/>
      <c r="L167" s="301"/>
      <c r="M167" s="302" t="s">
        <v>1</v>
      </c>
      <c r="N167" s="303"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85</v>
      </c>
      <c r="AT167" s="234" t="s">
        <v>690</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83</v>
      </c>
      <c r="BM167" s="234" t="s">
        <v>4805</v>
      </c>
    </row>
    <row r="168" s="2" customFormat="1">
      <c r="A168" s="39"/>
      <c r="B168" s="40"/>
      <c r="C168" s="41"/>
      <c r="D168" s="236" t="s">
        <v>214</v>
      </c>
      <c r="E168" s="41"/>
      <c r="F168" s="237" t="s">
        <v>4804</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ht="16.5" customHeight="1">
      <c r="A169" s="39"/>
      <c r="B169" s="40"/>
      <c r="C169" s="293" t="s">
        <v>7</v>
      </c>
      <c r="D169" s="293" t="s">
        <v>690</v>
      </c>
      <c r="E169" s="294" t="s">
        <v>4806</v>
      </c>
      <c r="F169" s="295" t="s">
        <v>4807</v>
      </c>
      <c r="G169" s="296" t="s">
        <v>931</v>
      </c>
      <c r="H169" s="297">
        <v>64</v>
      </c>
      <c r="I169" s="298"/>
      <c r="J169" s="299">
        <f>ROUND(I169*H169,2)</f>
        <v>0</v>
      </c>
      <c r="K169" s="300"/>
      <c r="L169" s="301"/>
      <c r="M169" s="302" t="s">
        <v>1</v>
      </c>
      <c r="N169" s="303"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85</v>
      </c>
      <c r="AT169" s="234" t="s">
        <v>690</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83</v>
      </c>
      <c r="BM169" s="234" t="s">
        <v>4808</v>
      </c>
    </row>
    <row r="170" s="2" customFormat="1">
      <c r="A170" s="39"/>
      <c r="B170" s="40"/>
      <c r="C170" s="41"/>
      <c r="D170" s="236" t="s">
        <v>214</v>
      </c>
      <c r="E170" s="41"/>
      <c r="F170" s="237" t="s">
        <v>4807</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ht="16.5" customHeight="1">
      <c r="A171" s="39"/>
      <c r="B171" s="40"/>
      <c r="C171" s="293" t="s">
        <v>720</v>
      </c>
      <c r="D171" s="293" t="s">
        <v>690</v>
      </c>
      <c r="E171" s="294" t="s">
        <v>4809</v>
      </c>
      <c r="F171" s="295" t="s">
        <v>4810</v>
      </c>
      <c r="G171" s="296" t="s">
        <v>931</v>
      </c>
      <c r="H171" s="297">
        <v>124</v>
      </c>
      <c r="I171" s="298"/>
      <c r="J171" s="299">
        <f>ROUND(I171*H171,2)</f>
        <v>0</v>
      </c>
      <c r="K171" s="300"/>
      <c r="L171" s="301"/>
      <c r="M171" s="302" t="s">
        <v>1</v>
      </c>
      <c r="N171" s="303"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85</v>
      </c>
      <c r="AT171" s="234" t="s">
        <v>690</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83</v>
      </c>
      <c r="BM171" s="234" t="s">
        <v>4811</v>
      </c>
    </row>
    <row r="172" s="2" customFormat="1">
      <c r="A172" s="39"/>
      <c r="B172" s="40"/>
      <c r="C172" s="41"/>
      <c r="D172" s="236" t="s">
        <v>214</v>
      </c>
      <c r="E172" s="41"/>
      <c r="F172" s="237" t="s">
        <v>4810</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2" customFormat="1" ht="16.5" customHeight="1">
      <c r="A173" s="39"/>
      <c r="B173" s="40"/>
      <c r="C173" s="293" t="s">
        <v>726</v>
      </c>
      <c r="D173" s="293" t="s">
        <v>690</v>
      </c>
      <c r="E173" s="294" t="s">
        <v>4812</v>
      </c>
      <c r="F173" s="295" t="s">
        <v>4813</v>
      </c>
      <c r="G173" s="296" t="s">
        <v>931</v>
      </c>
      <c r="H173" s="297">
        <v>1</v>
      </c>
      <c r="I173" s="298"/>
      <c r="J173" s="299">
        <f>ROUND(I173*H173,2)</f>
        <v>0</v>
      </c>
      <c r="K173" s="300"/>
      <c r="L173" s="301"/>
      <c r="M173" s="302" t="s">
        <v>1</v>
      </c>
      <c r="N173" s="303" t="s">
        <v>41</v>
      </c>
      <c r="O173" s="92"/>
      <c r="P173" s="232">
        <f>O173*H173</f>
        <v>0</v>
      </c>
      <c r="Q173" s="232">
        <v>0</v>
      </c>
      <c r="R173" s="232">
        <f>Q173*H173</f>
        <v>0</v>
      </c>
      <c r="S173" s="232">
        <v>0</v>
      </c>
      <c r="T173" s="233">
        <f>S173*H173</f>
        <v>0</v>
      </c>
      <c r="U173" s="39"/>
      <c r="V173" s="39"/>
      <c r="W173" s="39"/>
      <c r="X173" s="39"/>
      <c r="Y173" s="39"/>
      <c r="Z173" s="39"/>
      <c r="AA173" s="39"/>
      <c r="AB173" s="39"/>
      <c r="AC173" s="39"/>
      <c r="AD173" s="39"/>
      <c r="AE173" s="39"/>
      <c r="AR173" s="234" t="s">
        <v>85</v>
      </c>
      <c r="AT173" s="234" t="s">
        <v>690</v>
      </c>
      <c r="AU173" s="234" t="s">
        <v>83</v>
      </c>
      <c r="AY173" s="18" t="s">
        <v>207</v>
      </c>
      <c r="BE173" s="235">
        <f>IF(N173="základní",J173,0)</f>
        <v>0</v>
      </c>
      <c r="BF173" s="235">
        <f>IF(N173="snížená",J173,0)</f>
        <v>0</v>
      </c>
      <c r="BG173" s="235">
        <f>IF(N173="zákl. přenesená",J173,0)</f>
        <v>0</v>
      </c>
      <c r="BH173" s="235">
        <f>IF(N173="sníž. přenesená",J173,0)</f>
        <v>0</v>
      </c>
      <c r="BI173" s="235">
        <f>IF(N173="nulová",J173,0)</f>
        <v>0</v>
      </c>
      <c r="BJ173" s="18" t="s">
        <v>83</v>
      </c>
      <c r="BK173" s="235">
        <f>ROUND(I173*H173,2)</f>
        <v>0</v>
      </c>
      <c r="BL173" s="18" t="s">
        <v>83</v>
      </c>
      <c r="BM173" s="234" t="s">
        <v>4814</v>
      </c>
    </row>
    <row r="174" s="2" customFormat="1">
      <c r="A174" s="39"/>
      <c r="B174" s="40"/>
      <c r="C174" s="41"/>
      <c r="D174" s="236" t="s">
        <v>214</v>
      </c>
      <c r="E174" s="41"/>
      <c r="F174" s="237" t="s">
        <v>4813</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214</v>
      </c>
      <c r="AU174" s="18" t="s">
        <v>83</v>
      </c>
    </row>
    <row r="175" s="2" customFormat="1" ht="16.5" customHeight="1">
      <c r="A175" s="39"/>
      <c r="B175" s="40"/>
      <c r="C175" s="293" t="s">
        <v>731</v>
      </c>
      <c r="D175" s="293" t="s">
        <v>690</v>
      </c>
      <c r="E175" s="294" t="s">
        <v>4815</v>
      </c>
      <c r="F175" s="295" t="s">
        <v>4816</v>
      </c>
      <c r="G175" s="296" t="s">
        <v>931</v>
      </c>
      <c r="H175" s="297">
        <v>15</v>
      </c>
      <c r="I175" s="298"/>
      <c r="J175" s="299">
        <f>ROUND(I175*H175,2)</f>
        <v>0</v>
      </c>
      <c r="K175" s="300"/>
      <c r="L175" s="301"/>
      <c r="M175" s="302" t="s">
        <v>1</v>
      </c>
      <c r="N175" s="303"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85</v>
      </c>
      <c r="AT175" s="234" t="s">
        <v>690</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83</v>
      </c>
      <c r="BM175" s="234" t="s">
        <v>4817</v>
      </c>
    </row>
    <row r="176" s="2" customFormat="1">
      <c r="A176" s="39"/>
      <c r="B176" s="40"/>
      <c r="C176" s="41"/>
      <c r="D176" s="236" t="s">
        <v>214</v>
      </c>
      <c r="E176" s="41"/>
      <c r="F176" s="237" t="s">
        <v>4816</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ht="16.5" customHeight="1">
      <c r="A177" s="39"/>
      <c r="B177" s="40"/>
      <c r="C177" s="293" t="s">
        <v>737</v>
      </c>
      <c r="D177" s="293" t="s">
        <v>690</v>
      </c>
      <c r="E177" s="294" t="s">
        <v>4818</v>
      </c>
      <c r="F177" s="295" t="s">
        <v>4819</v>
      </c>
      <c r="G177" s="296" t="s">
        <v>931</v>
      </c>
      <c r="H177" s="297">
        <v>10</v>
      </c>
      <c r="I177" s="298"/>
      <c r="J177" s="299">
        <f>ROUND(I177*H177,2)</f>
        <v>0</v>
      </c>
      <c r="K177" s="300"/>
      <c r="L177" s="301"/>
      <c r="M177" s="302" t="s">
        <v>1</v>
      </c>
      <c r="N177" s="303"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85</v>
      </c>
      <c r="AT177" s="234" t="s">
        <v>690</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83</v>
      </c>
      <c r="BM177" s="234" t="s">
        <v>4820</v>
      </c>
    </row>
    <row r="178" s="2" customFormat="1">
      <c r="A178" s="39"/>
      <c r="B178" s="40"/>
      <c r="C178" s="41"/>
      <c r="D178" s="236" t="s">
        <v>214</v>
      </c>
      <c r="E178" s="41"/>
      <c r="F178" s="237" t="s">
        <v>4819</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ht="16.5" customHeight="1">
      <c r="A179" s="39"/>
      <c r="B179" s="40"/>
      <c r="C179" s="222" t="s">
        <v>742</v>
      </c>
      <c r="D179" s="222" t="s">
        <v>208</v>
      </c>
      <c r="E179" s="223" t="s">
        <v>4821</v>
      </c>
      <c r="F179" s="224" t="s">
        <v>4822</v>
      </c>
      <c r="G179" s="225" t="s">
        <v>658</v>
      </c>
      <c r="H179" s="226">
        <v>1</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83</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83</v>
      </c>
      <c r="BM179" s="234" t="s">
        <v>910</v>
      </c>
    </row>
    <row r="180" s="2" customFormat="1">
      <c r="A180" s="39"/>
      <c r="B180" s="40"/>
      <c r="C180" s="41"/>
      <c r="D180" s="236" t="s">
        <v>214</v>
      </c>
      <c r="E180" s="41"/>
      <c r="F180" s="237" t="s">
        <v>4822</v>
      </c>
      <c r="G180" s="41"/>
      <c r="H180" s="41"/>
      <c r="I180" s="238"/>
      <c r="J180" s="41"/>
      <c r="K180" s="41"/>
      <c r="L180" s="45"/>
      <c r="M180" s="286"/>
      <c r="N180" s="287"/>
      <c r="O180" s="288"/>
      <c r="P180" s="288"/>
      <c r="Q180" s="288"/>
      <c r="R180" s="288"/>
      <c r="S180" s="288"/>
      <c r="T180" s="289"/>
      <c r="U180" s="39"/>
      <c r="V180" s="39"/>
      <c r="W180" s="39"/>
      <c r="X180" s="39"/>
      <c r="Y180" s="39"/>
      <c r="Z180" s="39"/>
      <c r="AA180" s="39"/>
      <c r="AB180" s="39"/>
      <c r="AC180" s="39"/>
      <c r="AD180" s="39"/>
      <c r="AE180" s="39"/>
      <c r="AT180" s="18" t="s">
        <v>214</v>
      </c>
      <c r="AU180" s="18" t="s">
        <v>83</v>
      </c>
    </row>
    <row r="181" s="2" customFormat="1" ht="6.96" customHeight="1">
      <c r="A181" s="39"/>
      <c r="B181" s="67"/>
      <c r="C181" s="68"/>
      <c r="D181" s="68"/>
      <c r="E181" s="68"/>
      <c r="F181" s="68"/>
      <c r="G181" s="68"/>
      <c r="H181" s="68"/>
      <c r="I181" s="68"/>
      <c r="J181" s="68"/>
      <c r="K181" s="68"/>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2AW9fDLtCVGdaqFtwZ9e4/DcLArCV8HHPjmXh/hmjab96p2Uyd9QFXvyfjyawJ2F5IsIVnMgh99Pm8Q0Bl7Yrg==" hashValue="XEJBqGmJZ1Mv7hGxRQg4Z6pSC5qbZrV7tyJY9jAAgvyBM8AayGsOuv1TKFlUmYgLJi47gGJt4aAhyYtZqqI1Mg==" algorithmName="SHA-512" password="CC35"/>
  <autoFilter ref="C125:K18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143</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c r="B8" s="21"/>
      <c r="D8" s="152" t="s">
        <v>180</v>
      </c>
      <c r="L8" s="21"/>
    </row>
    <row r="9" s="1" customFormat="1" ht="16.5" customHeight="1">
      <c r="B9" s="21"/>
      <c r="E9" s="153" t="s">
        <v>4243</v>
      </c>
      <c r="F9" s="1"/>
      <c r="G9" s="1"/>
      <c r="H9" s="1"/>
      <c r="L9" s="21"/>
    </row>
    <row r="10" s="1" customFormat="1" ht="12" customHeight="1">
      <c r="B10" s="21"/>
      <c r="D10" s="152" t="s">
        <v>182</v>
      </c>
      <c r="L10" s="21"/>
    </row>
    <row r="11" s="2" customFormat="1" ht="16.5" customHeight="1">
      <c r="A11" s="39"/>
      <c r="B11" s="45"/>
      <c r="C11" s="39"/>
      <c r="D11" s="39"/>
      <c r="E11" s="164" t="s">
        <v>4745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2" t="s">
        <v>4746</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4" t="s">
        <v>4823</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2" t="s">
        <v>18</v>
      </c>
      <c r="E15" s="39"/>
      <c r="F15" s="142" t="s">
        <v>1</v>
      </c>
      <c r="G15" s="39"/>
      <c r="H15" s="39"/>
      <c r="I15" s="152"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2" t="s">
        <v>20</v>
      </c>
      <c r="E16" s="39"/>
      <c r="F16" s="142" t="s">
        <v>21</v>
      </c>
      <c r="G16" s="39"/>
      <c r="H16" s="39"/>
      <c r="I16" s="152" t="s">
        <v>22</v>
      </c>
      <c r="J16" s="155" t="str">
        <f>'Rekapitulace stavby'!AN8</f>
        <v>19. 3. 2025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2" t="s">
        <v>24</v>
      </c>
      <c r="E18" s="39"/>
      <c r="F18" s="39"/>
      <c r="G18" s="39"/>
      <c r="H18" s="39"/>
      <c r="I18" s="152"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2"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2" t="s">
        <v>28</v>
      </c>
      <c r="E21" s="39"/>
      <c r="F21" s="39"/>
      <c r="G21" s="39"/>
      <c r="H21" s="39"/>
      <c r="I21" s="152"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2"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2" t="s">
        <v>30</v>
      </c>
      <c r="E24" s="39"/>
      <c r="F24" s="39"/>
      <c r="G24" s="39"/>
      <c r="H24" s="39"/>
      <c r="I24" s="152"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2"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2" t="s">
        <v>33</v>
      </c>
      <c r="E27" s="39"/>
      <c r="F27" s="39"/>
      <c r="G27" s="39"/>
      <c r="H27" s="39"/>
      <c r="I27" s="152" t="s">
        <v>25</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34</v>
      </c>
      <c r="F28" s="39"/>
      <c r="G28" s="39"/>
      <c r="H28" s="39"/>
      <c r="I28" s="152" t="s">
        <v>27</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2"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6"/>
      <c r="B31" s="157"/>
      <c r="C31" s="156"/>
      <c r="D31" s="156"/>
      <c r="E31" s="158" t="s">
        <v>1</v>
      </c>
      <c r="F31" s="158"/>
      <c r="G31" s="158"/>
      <c r="H31" s="158"/>
      <c r="I31" s="156"/>
      <c r="J31" s="156"/>
      <c r="K31" s="156"/>
      <c r="L31" s="159"/>
      <c r="S31" s="156"/>
      <c r="T31" s="156"/>
      <c r="U31" s="156"/>
      <c r="V31" s="156"/>
      <c r="W31" s="156"/>
      <c r="X31" s="156"/>
      <c r="Y31" s="156"/>
      <c r="Z31" s="156"/>
      <c r="AA31" s="156"/>
      <c r="AB31" s="156"/>
      <c r="AC31" s="156"/>
      <c r="AD31" s="156"/>
      <c r="AE31" s="156"/>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25.44" customHeight="1">
      <c r="A34" s="39"/>
      <c r="B34" s="45"/>
      <c r="C34" s="39"/>
      <c r="D34" s="161" t="s">
        <v>36</v>
      </c>
      <c r="E34" s="39"/>
      <c r="F34" s="39"/>
      <c r="G34" s="39"/>
      <c r="H34" s="39"/>
      <c r="I34" s="39"/>
      <c r="J34" s="162">
        <f>ROUND(J126, 2)</f>
        <v>0</v>
      </c>
      <c r="K34" s="39"/>
      <c r="L34" s="64"/>
      <c r="S34" s="39"/>
      <c r="T34" s="39"/>
      <c r="U34" s="39"/>
      <c r="V34" s="39"/>
      <c r="W34" s="39"/>
      <c r="X34" s="39"/>
      <c r="Y34" s="39"/>
      <c r="Z34" s="39"/>
      <c r="AA34" s="39"/>
      <c r="AB34" s="39"/>
      <c r="AC34" s="39"/>
      <c r="AD34" s="39"/>
      <c r="AE34" s="39"/>
    </row>
    <row r="35" s="2" customFormat="1" ht="6.96" customHeight="1">
      <c r="A35" s="39"/>
      <c r="B35" s="45"/>
      <c r="C35" s="39"/>
      <c r="D35" s="160"/>
      <c r="E35" s="160"/>
      <c r="F35" s="160"/>
      <c r="G35" s="160"/>
      <c r="H35" s="160"/>
      <c r="I35" s="160"/>
      <c r="J35" s="160"/>
      <c r="K35" s="160"/>
      <c r="L35" s="64"/>
      <c r="S35" s="39"/>
      <c r="T35" s="39"/>
      <c r="U35" s="39"/>
      <c r="V35" s="39"/>
      <c r="W35" s="39"/>
      <c r="X35" s="39"/>
      <c r="Y35" s="39"/>
      <c r="Z35" s="39"/>
      <c r="AA35" s="39"/>
      <c r="AB35" s="39"/>
      <c r="AC35" s="39"/>
      <c r="AD35" s="39"/>
      <c r="AE35" s="39"/>
    </row>
    <row r="36" s="2" customFormat="1" ht="14.4" customHeight="1">
      <c r="A36" s="39"/>
      <c r="B36" s="45"/>
      <c r="C36" s="39"/>
      <c r="D36" s="39"/>
      <c r="E36" s="39"/>
      <c r="F36" s="163" t="s">
        <v>38</v>
      </c>
      <c r="G36" s="39"/>
      <c r="H36" s="39"/>
      <c r="I36" s="163" t="s">
        <v>37</v>
      </c>
      <c r="J36" s="163" t="s">
        <v>39</v>
      </c>
      <c r="K36" s="39"/>
      <c r="L36" s="64"/>
      <c r="S36" s="39"/>
      <c r="T36" s="39"/>
      <c r="U36" s="39"/>
      <c r="V36" s="39"/>
      <c r="W36" s="39"/>
      <c r="X36" s="39"/>
      <c r="Y36" s="39"/>
      <c r="Z36" s="39"/>
      <c r="AA36" s="39"/>
      <c r="AB36" s="39"/>
      <c r="AC36" s="39"/>
      <c r="AD36" s="39"/>
      <c r="AE36" s="39"/>
    </row>
    <row r="37" s="2" customFormat="1" ht="14.4" customHeight="1">
      <c r="A37" s="39"/>
      <c r="B37" s="45"/>
      <c r="C37" s="39"/>
      <c r="D37" s="164" t="s">
        <v>40</v>
      </c>
      <c r="E37" s="152" t="s">
        <v>41</v>
      </c>
      <c r="F37" s="165">
        <f>ROUND((SUM(BE126:BE210)),  2)</f>
        <v>0</v>
      </c>
      <c r="G37" s="39"/>
      <c r="H37" s="39"/>
      <c r="I37" s="166">
        <v>0.20999999999999999</v>
      </c>
      <c r="J37" s="165">
        <f>ROUND(((SUM(BE126:BE210))*I37),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2" t="s">
        <v>42</v>
      </c>
      <c r="F38" s="165">
        <f>ROUND((SUM(BF126:BF210)),  2)</f>
        <v>0</v>
      </c>
      <c r="G38" s="39"/>
      <c r="H38" s="39"/>
      <c r="I38" s="166">
        <v>0.12</v>
      </c>
      <c r="J38" s="165">
        <f>ROUND(((SUM(BF126:BF210))*I38),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43</v>
      </c>
      <c r="F39" s="165">
        <f>ROUND((SUM(BG126:BG210)),  2)</f>
        <v>0</v>
      </c>
      <c r="G39" s="39"/>
      <c r="H39" s="39"/>
      <c r="I39" s="166">
        <v>0.20999999999999999</v>
      </c>
      <c r="J39" s="165">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2" t="s">
        <v>44</v>
      </c>
      <c r="F40" s="165">
        <f>ROUND((SUM(BH126:BH210)),  2)</f>
        <v>0</v>
      </c>
      <c r="G40" s="39"/>
      <c r="H40" s="39"/>
      <c r="I40" s="166">
        <v>0.12</v>
      </c>
      <c r="J40" s="165">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2" t="s">
        <v>45</v>
      </c>
      <c r="F41" s="165">
        <f>ROUND((SUM(BI126:BI210)),  2)</f>
        <v>0</v>
      </c>
      <c r="G41" s="39"/>
      <c r="H41" s="39"/>
      <c r="I41" s="166">
        <v>0</v>
      </c>
      <c r="J41" s="165">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7"/>
      <c r="D43" s="168" t="s">
        <v>46</v>
      </c>
      <c r="E43" s="169"/>
      <c r="F43" s="169"/>
      <c r="G43" s="170" t="s">
        <v>47</v>
      </c>
      <c r="H43" s="171" t="s">
        <v>48</v>
      </c>
      <c r="I43" s="169"/>
      <c r="J43" s="172">
        <f>SUM(J34:J41)</f>
        <v>0</v>
      </c>
      <c r="K43" s="173"/>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1" customFormat="1" ht="16.5" customHeight="1">
      <c r="B87" s="22"/>
      <c r="C87" s="23"/>
      <c r="D87" s="23"/>
      <c r="E87" s="185" t="s">
        <v>4243</v>
      </c>
      <c r="F87" s="23"/>
      <c r="G87" s="23"/>
      <c r="H87" s="23"/>
      <c r="I87" s="23"/>
      <c r="J87" s="23"/>
      <c r="K87" s="23"/>
      <c r="L87" s="21"/>
    </row>
    <row r="88" s="1" customFormat="1" ht="12" customHeight="1">
      <c r="B88" s="22"/>
      <c r="C88" s="33" t="s">
        <v>182</v>
      </c>
      <c r="D88" s="23"/>
      <c r="E88" s="23"/>
      <c r="F88" s="23"/>
      <c r="G88" s="23"/>
      <c r="H88" s="23"/>
      <c r="I88" s="23"/>
      <c r="J88" s="23"/>
      <c r="K88" s="23"/>
      <c r="L88" s="21"/>
    </row>
    <row r="89" s="2" customFormat="1" ht="16.5" customHeight="1">
      <c r="A89" s="39"/>
      <c r="B89" s="40"/>
      <c r="C89" s="41"/>
      <c r="D89" s="41"/>
      <c r="E89" s="312" t="s">
        <v>4745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4746</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02 - Rozvaděče a kabely</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 xml:space="preserve"> </v>
      </c>
      <c r="G93" s="41"/>
      <c r="H93" s="41"/>
      <c r="I93" s="33" t="s">
        <v>22</v>
      </c>
      <c r="J93" s="80" t="str">
        <f>IF(J16="","",J16)</f>
        <v>19. 3. 2025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Ing. Vladimír Cigánek</v>
      </c>
      <c r="G95" s="41"/>
      <c r="H95" s="41"/>
      <c r="I95" s="33" t="s">
        <v>30</v>
      </c>
      <c r="J95" s="37" t="str">
        <f>E25</f>
        <v>PPS Kania s.r.o.</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kolektiv autorů</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6" t="s">
        <v>185</v>
      </c>
      <c r="D98" s="187"/>
      <c r="E98" s="187"/>
      <c r="F98" s="187"/>
      <c r="G98" s="187"/>
      <c r="H98" s="187"/>
      <c r="I98" s="187"/>
      <c r="J98" s="188" t="s">
        <v>186</v>
      </c>
      <c r="K98" s="187"/>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89" t="s">
        <v>187</v>
      </c>
      <c r="D100" s="41"/>
      <c r="E100" s="41"/>
      <c r="F100" s="41"/>
      <c r="G100" s="41"/>
      <c r="H100" s="41"/>
      <c r="I100" s="41"/>
      <c r="J100" s="111">
        <f>J126</f>
        <v>0</v>
      </c>
      <c r="K100" s="41"/>
      <c r="L100" s="64"/>
      <c r="S100" s="39"/>
      <c r="T100" s="39"/>
      <c r="U100" s="39"/>
      <c r="V100" s="39"/>
      <c r="W100" s="39"/>
      <c r="X100" s="39"/>
      <c r="Y100" s="39"/>
      <c r="Z100" s="39"/>
      <c r="AA100" s="39"/>
      <c r="AB100" s="39"/>
      <c r="AC100" s="39"/>
      <c r="AD100" s="39"/>
      <c r="AE100" s="39"/>
      <c r="AU100" s="18" t="s">
        <v>188</v>
      </c>
    </row>
    <row r="101" s="9" customFormat="1" ht="24.96" customHeight="1">
      <c r="A101" s="9"/>
      <c r="B101" s="190"/>
      <c r="C101" s="191"/>
      <c r="D101" s="192" t="s">
        <v>4824</v>
      </c>
      <c r="E101" s="193"/>
      <c r="F101" s="193"/>
      <c r="G101" s="193"/>
      <c r="H101" s="193"/>
      <c r="I101" s="193"/>
      <c r="J101" s="194">
        <f>J127</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4825</v>
      </c>
      <c r="E102" s="193"/>
      <c r="F102" s="193"/>
      <c r="G102" s="193"/>
      <c r="H102" s="193"/>
      <c r="I102" s="193"/>
      <c r="J102" s="194">
        <f>J148</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180</v>
      </c>
      <c r="D113" s="23"/>
      <c r="E113" s="23"/>
      <c r="F113" s="23"/>
      <c r="G113" s="23"/>
      <c r="H113" s="23"/>
      <c r="I113" s="23"/>
      <c r="J113" s="23"/>
      <c r="K113" s="23"/>
      <c r="L113" s="21"/>
    </row>
    <row r="114" s="1" customFormat="1" ht="16.5" customHeight="1">
      <c r="B114" s="22"/>
      <c r="C114" s="23"/>
      <c r="D114" s="23"/>
      <c r="E114" s="185" t="s">
        <v>4243</v>
      </c>
      <c r="F114" s="23"/>
      <c r="G114" s="23"/>
      <c r="H114" s="23"/>
      <c r="I114" s="23"/>
      <c r="J114" s="23"/>
      <c r="K114" s="23"/>
      <c r="L114" s="21"/>
    </row>
    <row r="115" s="1" customFormat="1" ht="12" customHeight="1">
      <c r="B115" s="22"/>
      <c r="C115" s="33" t="s">
        <v>182</v>
      </c>
      <c r="D115" s="23"/>
      <c r="E115" s="23"/>
      <c r="F115" s="23"/>
      <c r="G115" s="23"/>
      <c r="H115" s="23"/>
      <c r="I115" s="23"/>
      <c r="J115" s="23"/>
      <c r="K115" s="23"/>
      <c r="L115" s="21"/>
    </row>
    <row r="116" s="2" customFormat="1" ht="16.5" customHeight="1">
      <c r="A116" s="39"/>
      <c r="B116" s="40"/>
      <c r="C116" s="41"/>
      <c r="D116" s="41"/>
      <c r="E116" s="312" t="s">
        <v>4745</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4746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E13</f>
        <v>02 - Rozvaděče a kabely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F16</f>
        <v xml:space="preserve"> </v>
      </c>
      <c r="G120" s="41"/>
      <c r="H120" s="41"/>
      <c r="I120" s="33" t="s">
        <v>22</v>
      </c>
      <c r="J120" s="80" t="str">
        <f>IF(J16="","",J16)</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E19</f>
        <v>Ing. Vladimír Cigánek</v>
      </c>
      <c r="G122" s="41"/>
      <c r="H122" s="41"/>
      <c r="I122" s="33" t="s">
        <v>30</v>
      </c>
      <c r="J122" s="37" t="str">
        <f>E25</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IF(E22="","",E22)</f>
        <v>Vyplň údaj</v>
      </c>
      <c r="G123" s="41"/>
      <c r="H123" s="41"/>
      <c r="I123" s="33" t="s">
        <v>33</v>
      </c>
      <c r="J123" s="37" t="str">
        <f>E28</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P127+P148</f>
        <v>0</v>
      </c>
      <c r="Q126" s="105"/>
      <c r="R126" s="205">
        <f>R127+R148</f>
        <v>0</v>
      </c>
      <c r="S126" s="105"/>
      <c r="T126" s="206">
        <f>T127+T148</f>
        <v>0</v>
      </c>
      <c r="U126" s="39"/>
      <c r="V126" s="39"/>
      <c r="W126" s="39"/>
      <c r="X126" s="39"/>
      <c r="Y126" s="39"/>
      <c r="Z126" s="39"/>
      <c r="AA126" s="39"/>
      <c r="AB126" s="39"/>
      <c r="AC126" s="39"/>
      <c r="AD126" s="39"/>
      <c r="AE126" s="39"/>
      <c r="AT126" s="18" t="s">
        <v>75</v>
      </c>
      <c r="AU126" s="18" t="s">
        <v>188</v>
      </c>
      <c r="BK126" s="207">
        <f>BK127+BK148</f>
        <v>0</v>
      </c>
    </row>
    <row r="127" s="11" customFormat="1" ht="25.92" customHeight="1">
      <c r="A127" s="11"/>
      <c r="B127" s="208"/>
      <c r="C127" s="209"/>
      <c r="D127" s="210" t="s">
        <v>75</v>
      </c>
      <c r="E127" s="211" t="s">
        <v>1731</v>
      </c>
      <c r="F127" s="211" t="s">
        <v>4826</v>
      </c>
      <c r="G127" s="209"/>
      <c r="H127" s="209"/>
      <c r="I127" s="212"/>
      <c r="J127" s="213">
        <f>BK127</f>
        <v>0</v>
      </c>
      <c r="K127" s="209"/>
      <c r="L127" s="214"/>
      <c r="M127" s="215"/>
      <c r="N127" s="216"/>
      <c r="O127" s="216"/>
      <c r="P127" s="217">
        <f>SUM(P128:P147)</f>
        <v>0</v>
      </c>
      <c r="Q127" s="216"/>
      <c r="R127" s="217">
        <f>SUM(R128:R147)</f>
        <v>0</v>
      </c>
      <c r="S127" s="216"/>
      <c r="T127" s="218">
        <f>SUM(T128:T147)</f>
        <v>0</v>
      </c>
      <c r="U127" s="11"/>
      <c r="V127" s="11"/>
      <c r="W127" s="11"/>
      <c r="X127" s="11"/>
      <c r="Y127" s="11"/>
      <c r="Z127" s="11"/>
      <c r="AA127" s="11"/>
      <c r="AB127" s="11"/>
      <c r="AC127" s="11"/>
      <c r="AD127" s="11"/>
      <c r="AE127" s="11"/>
      <c r="AR127" s="219" t="s">
        <v>83</v>
      </c>
      <c r="AT127" s="220" t="s">
        <v>75</v>
      </c>
      <c r="AU127" s="220" t="s">
        <v>76</v>
      </c>
      <c r="AY127" s="219" t="s">
        <v>207</v>
      </c>
      <c r="BK127" s="221">
        <f>SUM(BK128:BK147)</f>
        <v>0</v>
      </c>
    </row>
    <row r="128" s="2" customFormat="1" ht="16.5" customHeight="1">
      <c r="A128" s="39"/>
      <c r="B128" s="40"/>
      <c r="C128" s="293" t="s">
        <v>83</v>
      </c>
      <c r="D128" s="293" t="s">
        <v>690</v>
      </c>
      <c r="E128" s="294" t="s">
        <v>4827</v>
      </c>
      <c r="F128" s="295" t="s">
        <v>4828</v>
      </c>
      <c r="G128" s="296" t="s">
        <v>4829</v>
      </c>
      <c r="H128" s="297">
        <v>1</v>
      </c>
      <c r="I128" s="298"/>
      <c r="J128" s="299">
        <f>ROUND(I128*H128,2)</f>
        <v>0</v>
      </c>
      <c r="K128" s="300"/>
      <c r="L128" s="301"/>
      <c r="M128" s="302" t="s">
        <v>1</v>
      </c>
      <c r="N128" s="303"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85</v>
      </c>
      <c r="AT128" s="234" t="s">
        <v>690</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83</v>
      </c>
      <c r="BM128" s="234" t="s">
        <v>4830</v>
      </c>
    </row>
    <row r="129" s="2" customFormat="1">
      <c r="A129" s="39"/>
      <c r="B129" s="40"/>
      <c r="C129" s="41"/>
      <c r="D129" s="236" t="s">
        <v>214</v>
      </c>
      <c r="E129" s="41"/>
      <c r="F129" s="237" t="s">
        <v>4828</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ht="16.5" customHeight="1">
      <c r="A130" s="39"/>
      <c r="B130" s="40"/>
      <c r="C130" s="222" t="s">
        <v>85</v>
      </c>
      <c r="D130" s="222" t="s">
        <v>208</v>
      </c>
      <c r="E130" s="223" t="s">
        <v>4831</v>
      </c>
      <c r="F130" s="224" t="s">
        <v>4832</v>
      </c>
      <c r="G130" s="225" t="s">
        <v>4829</v>
      </c>
      <c r="H130" s="226">
        <v>1</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83</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83</v>
      </c>
      <c r="BM130" s="234" t="s">
        <v>212</v>
      </c>
    </row>
    <row r="131" s="2" customFormat="1">
      <c r="A131" s="39"/>
      <c r="B131" s="40"/>
      <c r="C131" s="41"/>
      <c r="D131" s="236" t="s">
        <v>214</v>
      </c>
      <c r="E131" s="41"/>
      <c r="F131" s="237" t="s">
        <v>4832</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ht="16.5" customHeight="1">
      <c r="A132" s="39"/>
      <c r="B132" s="40"/>
      <c r="C132" s="293" t="s">
        <v>138</v>
      </c>
      <c r="D132" s="293" t="s">
        <v>690</v>
      </c>
      <c r="E132" s="294" t="s">
        <v>4833</v>
      </c>
      <c r="F132" s="295" t="s">
        <v>4834</v>
      </c>
      <c r="G132" s="296" t="s">
        <v>4829</v>
      </c>
      <c r="H132" s="297">
        <v>2</v>
      </c>
      <c r="I132" s="298"/>
      <c r="J132" s="299">
        <f>ROUND(I132*H132,2)</f>
        <v>0</v>
      </c>
      <c r="K132" s="300"/>
      <c r="L132" s="301"/>
      <c r="M132" s="302" t="s">
        <v>1</v>
      </c>
      <c r="N132" s="303"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85</v>
      </c>
      <c r="AT132" s="234" t="s">
        <v>690</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83</v>
      </c>
      <c r="BM132" s="234" t="s">
        <v>4835</v>
      </c>
    </row>
    <row r="133" s="2" customFormat="1">
      <c r="A133" s="39"/>
      <c r="B133" s="40"/>
      <c r="C133" s="41"/>
      <c r="D133" s="236" t="s">
        <v>214</v>
      </c>
      <c r="E133" s="41"/>
      <c r="F133" s="237" t="s">
        <v>4834</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ht="16.5" customHeight="1">
      <c r="A134" s="39"/>
      <c r="B134" s="40"/>
      <c r="C134" s="222" t="s">
        <v>212</v>
      </c>
      <c r="D134" s="222" t="s">
        <v>208</v>
      </c>
      <c r="E134" s="223" t="s">
        <v>4836</v>
      </c>
      <c r="F134" s="224" t="s">
        <v>4837</v>
      </c>
      <c r="G134" s="225" t="s">
        <v>4829</v>
      </c>
      <c r="H134" s="226">
        <v>2</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83</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83</v>
      </c>
      <c r="BM134" s="234" t="s">
        <v>282</v>
      </c>
    </row>
    <row r="135" s="2" customFormat="1">
      <c r="A135" s="39"/>
      <c r="B135" s="40"/>
      <c r="C135" s="41"/>
      <c r="D135" s="236" t="s">
        <v>214</v>
      </c>
      <c r="E135" s="41"/>
      <c r="F135" s="237" t="s">
        <v>4837</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ht="16.5" customHeight="1">
      <c r="A136" s="39"/>
      <c r="B136" s="40"/>
      <c r="C136" s="293" t="s">
        <v>251</v>
      </c>
      <c r="D136" s="293" t="s">
        <v>690</v>
      </c>
      <c r="E136" s="294" t="s">
        <v>4838</v>
      </c>
      <c r="F136" s="295" t="s">
        <v>4834</v>
      </c>
      <c r="G136" s="296" t="s">
        <v>4829</v>
      </c>
      <c r="H136" s="297">
        <v>2</v>
      </c>
      <c r="I136" s="298"/>
      <c r="J136" s="299">
        <f>ROUND(I136*H136,2)</f>
        <v>0</v>
      </c>
      <c r="K136" s="300"/>
      <c r="L136" s="301"/>
      <c r="M136" s="302" t="s">
        <v>1</v>
      </c>
      <c r="N136" s="303"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85</v>
      </c>
      <c r="AT136" s="234" t="s">
        <v>690</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83</v>
      </c>
      <c r="BM136" s="234" t="s">
        <v>4839</v>
      </c>
    </row>
    <row r="137" s="2" customFormat="1">
      <c r="A137" s="39"/>
      <c r="B137" s="40"/>
      <c r="C137" s="41"/>
      <c r="D137" s="236" t="s">
        <v>214</v>
      </c>
      <c r="E137" s="41"/>
      <c r="F137" s="237" t="s">
        <v>4834</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16.5" customHeight="1">
      <c r="A138" s="39"/>
      <c r="B138" s="40"/>
      <c r="C138" s="293" t="s">
        <v>261</v>
      </c>
      <c r="D138" s="293" t="s">
        <v>690</v>
      </c>
      <c r="E138" s="294" t="s">
        <v>4840</v>
      </c>
      <c r="F138" s="295" t="s">
        <v>4841</v>
      </c>
      <c r="G138" s="296" t="s">
        <v>4829</v>
      </c>
      <c r="H138" s="297">
        <v>1</v>
      </c>
      <c r="I138" s="298"/>
      <c r="J138" s="299">
        <f>ROUND(I138*H138,2)</f>
        <v>0</v>
      </c>
      <c r="K138" s="300"/>
      <c r="L138" s="301"/>
      <c r="M138" s="302" t="s">
        <v>1</v>
      </c>
      <c r="N138" s="303"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85</v>
      </c>
      <c r="AT138" s="234" t="s">
        <v>690</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83</v>
      </c>
      <c r="BM138" s="234" t="s">
        <v>4842</v>
      </c>
    </row>
    <row r="139" s="2" customFormat="1">
      <c r="A139" s="39"/>
      <c r="B139" s="40"/>
      <c r="C139" s="41"/>
      <c r="D139" s="236" t="s">
        <v>214</v>
      </c>
      <c r="E139" s="41"/>
      <c r="F139" s="237" t="s">
        <v>4841</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ht="16.5" customHeight="1">
      <c r="A140" s="39"/>
      <c r="B140" s="40"/>
      <c r="C140" s="222" t="s">
        <v>276</v>
      </c>
      <c r="D140" s="222" t="s">
        <v>208</v>
      </c>
      <c r="E140" s="223" t="s">
        <v>4843</v>
      </c>
      <c r="F140" s="224" t="s">
        <v>4837</v>
      </c>
      <c r="G140" s="225" t="s">
        <v>4829</v>
      </c>
      <c r="H140" s="226">
        <v>2</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83</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83</v>
      </c>
      <c r="BM140" s="234" t="s">
        <v>4844</v>
      </c>
    </row>
    <row r="141" s="2" customFormat="1">
      <c r="A141" s="39"/>
      <c r="B141" s="40"/>
      <c r="C141" s="41"/>
      <c r="D141" s="236" t="s">
        <v>214</v>
      </c>
      <c r="E141" s="41"/>
      <c r="F141" s="237" t="s">
        <v>4837</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ht="16.5" customHeight="1">
      <c r="A142" s="39"/>
      <c r="B142" s="40"/>
      <c r="C142" s="222" t="s">
        <v>282</v>
      </c>
      <c r="D142" s="222" t="s">
        <v>208</v>
      </c>
      <c r="E142" s="223" t="s">
        <v>4845</v>
      </c>
      <c r="F142" s="224" t="s">
        <v>4846</v>
      </c>
      <c r="G142" s="225" t="s">
        <v>4829</v>
      </c>
      <c r="H142" s="226">
        <v>1</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83</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83</v>
      </c>
      <c r="BM142" s="234" t="s">
        <v>8</v>
      </c>
    </row>
    <row r="143" s="2" customFormat="1">
      <c r="A143" s="39"/>
      <c r="B143" s="40"/>
      <c r="C143" s="41"/>
      <c r="D143" s="236" t="s">
        <v>214</v>
      </c>
      <c r="E143" s="41"/>
      <c r="F143" s="237" t="s">
        <v>4846</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ht="16.5" customHeight="1">
      <c r="A144" s="39"/>
      <c r="B144" s="40"/>
      <c r="C144" s="293" t="s">
        <v>301</v>
      </c>
      <c r="D144" s="293" t="s">
        <v>690</v>
      </c>
      <c r="E144" s="294" t="s">
        <v>4847</v>
      </c>
      <c r="F144" s="295" t="s">
        <v>4848</v>
      </c>
      <c r="G144" s="296" t="s">
        <v>4829</v>
      </c>
      <c r="H144" s="297">
        <v>1</v>
      </c>
      <c r="I144" s="298"/>
      <c r="J144" s="299">
        <f>ROUND(I144*H144,2)</f>
        <v>0</v>
      </c>
      <c r="K144" s="300"/>
      <c r="L144" s="301"/>
      <c r="M144" s="302" t="s">
        <v>1</v>
      </c>
      <c r="N144" s="303"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85</v>
      </c>
      <c r="AT144" s="234" t="s">
        <v>690</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83</v>
      </c>
      <c r="BM144" s="234" t="s">
        <v>4849</v>
      </c>
    </row>
    <row r="145" s="2" customFormat="1">
      <c r="A145" s="39"/>
      <c r="B145" s="40"/>
      <c r="C145" s="41"/>
      <c r="D145" s="236" t="s">
        <v>214</v>
      </c>
      <c r="E145" s="41"/>
      <c r="F145" s="237" t="s">
        <v>4848</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ht="16.5" customHeight="1">
      <c r="A146" s="39"/>
      <c r="B146" s="40"/>
      <c r="C146" s="222" t="s">
        <v>173</v>
      </c>
      <c r="D146" s="222" t="s">
        <v>208</v>
      </c>
      <c r="E146" s="223" t="s">
        <v>4850</v>
      </c>
      <c r="F146" s="224" t="s">
        <v>4851</v>
      </c>
      <c r="G146" s="225" t="s">
        <v>4829</v>
      </c>
      <c r="H146" s="226">
        <v>1</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83</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83</v>
      </c>
      <c r="BM146" s="234" t="s">
        <v>361</v>
      </c>
    </row>
    <row r="147" s="2" customFormat="1">
      <c r="A147" s="39"/>
      <c r="B147" s="40"/>
      <c r="C147" s="41"/>
      <c r="D147" s="236" t="s">
        <v>214</v>
      </c>
      <c r="E147" s="41"/>
      <c r="F147" s="237" t="s">
        <v>4851</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11" customFormat="1" ht="25.92" customHeight="1">
      <c r="A148" s="11"/>
      <c r="B148" s="208"/>
      <c r="C148" s="209"/>
      <c r="D148" s="210" t="s">
        <v>75</v>
      </c>
      <c r="E148" s="211" t="s">
        <v>1594</v>
      </c>
      <c r="F148" s="211" t="s">
        <v>4852</v>
      </c>
      <c r="G148" s="209"/>
      <c r="H148" s="209"/>
      <c r="I148" s="212"/>
      <c r="J148" s="213">
        <f>BK148</f>
        <v>0</v>
      </c>
      <c r="K148" s="209"/>
      <c r="L148" s="214"/>
      <c r="M148" s="215"/>
      <c r="N148" s="216"/>
      <c r="O148" s="216"/>
      <c r="P148" s="217">
        <f>SUM(P149:P210)</f>
        <v>0</v>
      </c>
      <c r="Q148" s="216"/>
      <c r="R148" s="217">
        <f>SUM(R149:R210)</f>
        <v>0</v>
      </c>
      <c r="S148" s="216"/>
      <c r="T148" s="218">
        <f>SUM(T149:T210)</f>
        <v>0</v>
      </c>
      <c r="U148" s="11"/>
      <c r="V148" s="11"/>
      <c r="W148" s="11"/>
      <c r="X148" s="11"/>
      <c r="Y148" s="11"/>
      <c r="Z148" s="11"/>
      <c r="AA148" s="11"/>
      <c r="AB148" s="11"/>
      <c r="AC148" s="11"/>
      <c r="AD148" s="11"/>
      <c r="AE148" s="11"/>
      <c r="AR148" s="219" t="s">
        <v>83</v>
      </c>
      <c r="AT148" s="220" t="s">
        <v>75</v>
      </c>
      <c r="AU148" s="220" t="s">
        <v>76</v>
      </c>
      <c r="AY148" s="219" t="s">
        <v>207</v>
      </c>
      <c r="BK148" s="221">
        <f>SUM(BK149:BK210)</f>
        <v>0</v>
      </c>
    </row>
    <row r="149" s="2" customFormat="1" ht="16.5" customHeight="1">
      <c r="A149" s="39"/>
      <c r="B149" s="40"/>
      <c r="C149" s="293" t="s">
        <v>176</v>
      </c>
      <c r="D149" s="293" t="s">
        <v>690</v>
      </c>
      <c r="E149" s="294" t="s">
        <v>4853</v>
      </c>
      <c r="F149" s="295" t="s">
        <v>4854</v>
      </c>
      <c r="G149" s="296" t="s">
        <v>783</v>
      </c>
      <c r="H149" s="297">
        <v>680</v>
      </c>
      <c r="I149" s="298"/>
      <c r="J149" s="299">
        <f>ROUND(I149*H149,2)</f>
        <v>0</v>
      </c>
      <c r="K149" s="300"/>
      <c r="L149" s="301"/>
      <c r="M149" s="302" t="s">
        <v>1</v>
      </c>
      <c r="N149" s="303"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85</v>
      </c>
      <c r="AT149" s="234" t="s">
        <v>690</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83</v>
      </c>
      <c r="BM149" s="234" t="s">
        <v>4855</v>
      </c>
    </row>
    <row r="150" s="2" customFormat="1">
      <c r="A150" s="39"/>
      <c r="B150" s="40"/>
      <c r="C150" s="41"/>
      <c r="D150" s="236" t="s">
        <v>214</v>
      </c>
      <c r="E150" s="41"/>
      <c r="F150" s="237" t="s">
        <v>4854</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ht="16.5" customHeight="1">
      <c r="A151" s="39"/>
      <c r="B151" s="40"/>
      <c r="C151" s="222" t="s">
        <v>8</v>
      </c>
      <c r="D151" s="222" t="s">
        <v>208</v>
      </c>
      <c r="E151" s="223" t="s">
        <v>4856</v>
      </c>
      <c r="F151" s="224" t="s">
        <v>4857</v>
      </c>
      <c r="G151" s="225" t="s">
        <v>783</v>
      </c>
      <c r="H151" s="226">
        <v>680</v>
      </c>
      <c r="I151" s="227"/>
      <c r="J151" s="228">
        <f>ROUND(I151*H151,2)</f>
        <v>0</v>
      </c>
      <c r="K151" s="229"/>
      <c r="L151" s="45"/>
      <c r="M151" s="230" t="s">
        <v>1</v>
      </c>
      <c r="N151" s="231"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83</v>
      </c>
      <c r="AT151" s="234" t="s">
        <v>208</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83</v>
      </c>
      <c r="BM151" s="234" t="s">
        <v>712</v>
      </c>
    </row>
    <row r="152" s="2" customFormat="1">
      <c r="A152" s="39"/>
      <c r="B152" s="40"/>
      <c r="C152" s="41"/>
      <c r="D152" s="236" t="s">
        <v>214</v>
      </c>
      <c r="E152" s="41"/>
      <c r="F152" s="237" t="s">
        <v>4857</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ht="16.5" customHeight="1">
      <c r="A153" s="39"/>
      <c r="B153" s="40"/>
      <c r="C153" s="293" t="s">
        <v>339</v>
      </c>
      <c r="D153" s="293" t="s">
        <v>690</v>
      </c>
      <c r="E153" s="294" t="s">
        <v>4858</v>
      </c>
      <c r="F153" s="295" t="s">
        <v>4859</v>
      </c>
      <c r="G153" s="296" t="s">
        <v>783</v>
      </c>
      <c r="H153" s="297">
        <v>150</v>
      </c>
      <c r="I153" s="298"/>
      <c r="J153" s="299">
        <f>ROUND(I153*H153,2)</f>
        <v>0</v>
      </c>
      <c r="K153" s="300"/>
      <c r="L153" s="301"/>
      <c r="M153" s="302" t="s">
        <v>1</v>
      </c>
      <c r="N153" s="303"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85</v>
      </c>
      <c r="AT153" s="234" t="s">
        <v>690</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83</v>
      </c>
      <c r="BM153" s="234" t="s">
        <v>4860</v>
      </c>
    </row>
    <row r="154" s="2" customFormat="1">
      <c r="A154" s="39"/>
      <c r="B154" s="40"/>
      <c r="C154" s="41"/>
      <c r="D154" s="236" t="s">
        <v>214</v>
      </c>
      <c r="E154" s="41"/>
      <c r="F154" s="237" t="s">
        <v>4859</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ht="37.8" customHeight="1">
      <c r="A155" s="39"/>
      <c r="B155" s="40"/>
      <c r="C155" s="222" t="s">
        <v>345</v>
      </c>
      <c r="D155" s="222" t="s">
        <v>208</v>
      </c>
      <c r="E155" s="223" t="s">
        <v>4861</v>
      </c>
      <c r="F155" s="224" t="s">
        <v>4862</v>
      </c>
      <c r="G155" s="225" t="s">
        <v>783</v>
      </c>
      <c r="H155" s="226">
        <v>150</v>
      </c>
      <c r="I155" s="227"/>
      <c r="J155" s="228">
        <f>ROUND(I155*H155,2)</f>
        <v>0</v>
      </c>
      <c r="K155" s="229"/>
      <c r="L155" s="45"/>
      <c r="M155" s="230" t="s">
        <v>1</v>
      </c>
      <c r="N155" s="231"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83</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83</v>
      </c>
      <c r="BM155" s="234" t="s">
        <v>731</v>
      </c>
    </row>
    <row r="156" s="2" customFormat="1">
      <c r="A156" s="39"/>
      <c r="B156" s="40"/>
      <c r="C156" s="41"/>
      <c r="D156" s="236" t="s">
        <v>214</v>
      </c>
      <c r="E156" s="41"/>
      <c r="F156" s="237" t="s">
        <v>4862</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ht="16.5" customHeight="1">
      <c r="A157" s="39"/>
      <c r="B157" s="40"/>
      <c r="C157" s="293" t="s">
        <v>351</v>
      </c>
      <c r="D157" s="293" t="s">
        <v>690</v>
      </c>
      <c r="E157" s="294" t="s">
        <v>4863</v>
      </c>
      <c r="F157" s="295" t="s">
        <v>4864</v>
      </c>
      <c r="G157" s="296" t="s">
        <v>783</v>
      </c>
      <c r="H157" s="297">
        <v>250</v>
      </c>
      <c r="I157" s="298"/>
      <c r="J157" s="299">
        <f>ROUND(I157*H157,2)</f>
        <v>0</v>
      </c>
      <c r="K157" s="300"/>
      <c r="L157" s="301"/>
      <c r="M157" s="302" t="s">
        <v>1</v>
      </c>
      <c r="N157" s="303" t="s">
        <v>41</v>
      </c>
      <c r="O157" s="92"/>
      <c r="P157" s="232">
        <f>O157*H157</f>
        <v>0</v>
      </c>
      <c r="Q157" s="232">
        <v>0</v>
      </c>
      <c r="R157" s="232">
        <f>Q157*H157</f>
        <v>0</v>
      </c>
      <c r="S157" s="232">
        <v>0</v>
      </c>
      <c r="T157" s="233">
        <f>S157*H157</f>
        <v>0</v>
      </c>
      <c r="U157" s="39"/>
      <c r="V157" s="39"/>
      <c r="W157" s="39"/>
      <c r="X157" s="39"/>
      <c r="Y157" s="39"/>
      <c r="Z157" s="39"/>
      <c r="AA157" s="39"/>
      <c r="AB157" s="39"/>
      <c r="AC157" s="39"/>
      <c r="AD157" s="39"/>
      <c r="AE157" s="39"/>
      <c r="AR157" s="234" t="s">
        <v>85</v>
      </c>
      <c r="AT157" s="234" t="s">
        <v>690</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83</v>
      </c>
      <c r="BM157" s="234" t="s">
        <v>4865</v>
      </c>
    </row>
    <row r="158" s="2" customFormat="1">
      <c r="A158" s="39"/>
      <c r="B158" s="40"/>
      <c r="C158" s="41"/>
      <c r="D158" s="236" t="s">
        <v>214</v>
      </c>
      <c r="E158" s="41"/>
      <c r="F158" s="237" t="s">
        <v>4864</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ht="37.8" customHeight="1">
      <c r="A159" s="39"/>
      <c r="B159" s="40"/>
      <c r="C159" s="222" t="s">
        <v>361</v>
      </c>
      <c r="D159" s="222" t="s">
        <v>208</v>
      </c>
      <c r="E159" s="223" t="s">
        <v>4866</v>
      </c>
      <c r="F159" s="224" t="s">
        <v>4867</v>
      </c>
      <c r="G159" s="225" t="s">
        <v>783</v>
      </c>
      <c r="H159" s="226">
        <v>250</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83</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83</v>
      </c>
      <c r="BM159" s="234" t="s">
        <v>751</v>
      </c>
    </row>
    <row r="160" s="2" customFormat="1">
      <c r="A160" s="39"/>
      <c r="B160" s="40"/>
      <c r="C160" s="41"/>
      <c r="D160" s="236" t="s">
        <v>214</v>
      </c>
      <c r="E160" s="41"/>
      <c r="F160" s="237" t="s">
        <v>4867</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ht="16.5" customHeight="1">
      <c r="A161" s="39"/>
      <c r="B161" s="40"/>
      <c r="C161" s="293" t="s">
        <v>371</v>
      </c>
      <c r="D161" s="293" t="s">
        <v>690</v>
      </c>
      <c r="E161" s="294" t="s">
        <v>4853</v>
      </c>
      <c r="F161" s="295" t="s">
        <v>4854</v>
      </c>
      <c r="G161" s="296" t="s">
        <v>783</v>
      </c>
      <c r="H161" s="297">
        <v>600</v>
      </c>
      <c r="I161" s="298"/>
      <c r="J161" s="299">
        <f>ROUND(I161*H161,2)</f>
        <v>0</v>
      </c>
      <c r="K161" s="300"/>
      <c r="L161" s="301"/>
      <c r="M161" s="302" t="s">
        <v>1</v>
      </c>
      <c r="N161" s="303"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85</v>
      </c>
      <c r="AT161" s="234" t="s">
        <v>690</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83</v>
      </c>
      <c r="BM161" s="234" t="s">
        <v>4868</v>
      </c>
    </row>
    <row r="162" s="2" customFormat="1">
      <c r="A162" s="39"/>
      <c r="B162" s="40"/>
      <c r="C162" s="41"/>
      <c r="D162" s="236" t="s">
        <v>214</v>
      </c>
      <c r="E162" s="41"/>
      <c r="F162" s="237" t="s">
        <v>4854</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ht="16.5" customHeight="1">
      <c r="A163" s="39"/>
      <c r="B163" s="40"/>
      <c r="C163" s="222" t="s">
        <v>700</v>
      </c>
      <c r="D163" s="222" t="s">
        <v>208</v>
      </c>
      <c r="E163" s="223" t="s">
        <v>4856</v>
      </c>
      <c r="F163" s="224" t="s">
        <v>4857</v>
      </c>
      <c r="G163" s="225" t="s">
        <v>783</v>
      </c>
      <c r="H163" s="226">
        <v>600</v>
      </c>
      <c r="I163" s="227"/>
      <c r="J163" s="228">
        <f>ROUND(I163*H163,2)</f>
        <v>0</v>
      </c>
      <c r="K163" s="229"/>
      <c r="L163" s="45"/>
      <c r="M163" s="230" t="s">
        <v>1</v>
      </c>
      <c r="N163" s="231" t="s">
        <v>41</v>
      </c>
      <c r="O163" s="92"/>
      <c r="P163" s="232">
        <f>O163*H163</f>
        <v>0</v>
      </c>
      <c r="Q163" s="232">
        <v>0</v>
      </c>
      <c r="R163" s="232">
        <f>Q163*H163</f>
        <v>0</v>
      </c>
      <c r="S163" s="232">
        <v>0</v>
      </c>
      <c r="T163" s="233">
        <f>S163*H163</f>
        <v>0</v>
      </c>
      <c r="U163" s="39"/>
      <c r="V163" s="39"/>
      <c r="W163" s="39"/>
      <c r="X163" s="39"/>
      <c r="Y163" s="39"/>
      <c r="Z163" s="39"/>
      <c r="AA163" s="39"/>
      <c r="AB163" s="39"/>
      <c r="AC163" s="39"/>
      <c r="AD163" s="39"/>
      <c r="AE163" s="39"/>
      <c r="AR163" s="234" t="s">
        <v>83</v>
      </c>
      <c r="AT163" s="234" t="s">
        <v>208</v>
      </c>
      <c r="AU163" s="234" t="s">
        <v>83</v>
      </c>
      <c r="AY163" s="18" t="s">
        <v>207</v>
      </c>
      <c r="BE163" s="235">
        <f>IF(N163="základní",J163,0)</f>
        <v>0</v>
      </c>
      <c r="BF163" s="235">
        <f>IF(N163="snížená",J163,0)</f>
        <v>0</v>
      </c>
      <c r="BG163" s="235">
        <f>IF(N163="zákl. přenesená",J163,0)</f>
        <v>0</v>
      </c>
      <c r="BH163" s="235">
        <f>IF(N163="sníž. přenesená",J163,0)</f>
        <v>0</v>
      </c>
      <c r="BI163" s="235">
        <f>IF(N163="nulová",J163,0)</f>
        <v>0</v>
      </c>
      <c r="BJ163" s="18" t="s">
        <v>83</v>
      </c>
      <c r="BK163" s="235">
        <f>ROUND(I163*H163,2)</f>
        <v>0</v>
      </c>
      <c r="BL163" s="18" t="s">
        <v>83</v>
      </c>
      <c r="BM163" s="234" t="s">
        <v>774</v>
      </c>
    </row>
    <row r="164" s="2" customFormat="1">
      <c r="A164" s="39"/>
      <c r="B164" s="40"/>
      <c r="C164" s="41"/>
      <c r="D164" s="236" t="s">
        <v>214</v>
      </c>
      <c r="E164" s="41"/>
      <c r="F164" s="237" t="s">
        <v>4857</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214</v>
      </c>
      <c r="AU164" s="18" t="s">
        <v>83</v>
      </c>
    </row>
    <row r="165" s="2" customFormat="1" ht="16.5" customHeight="1">
      <c r="A165" s="39"/>
      <c r="B165" s="40"/>
      <c r="C165" s="293" t="s">
        <v>706</v>
      </c>
      <c r="D165" s="293" t="s">
        <v>690</v>
      </c>
      <c r="E165" s="294" t="s">
        <v>4858</v>
      </c>
      <c r="F165" s="295" t="s">
        <v>4859</v>
      </c>
      <c r="G165" s="296" t="s">
        <v>783</v>
      </c>
      <c r="H165" s="297">
        <v>100</v>
      </c>
      <c r="I165" s="298"/>
      <c r="J165" s="299">
        <f>ROUND(I165*H165,2)</f>
        <v>0</v>
      </c>
      <c r="K165" s="300"/>
      <c r="L165" s="301"/>
      <c r="M165" s="302" t="s">
        <v>1</v>
      </c>
      <c r="N165" s="303"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85</v>
      </c>
      <c r="AT165" s="234" t="s">
        <v>690</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83</v>
      </c>
      <c r="BM165" s="234" t="s">
        <v>4869</v>
      </c>
    </row>
    <row r="166" s="2" customFormat="1">
      <c r="A166" s="39"/>
      <c r="B166" s="40"/>
      <c r="C166" s="41"/>
      <c r="D166" s="236" t="s">
        <v>214</v>
      </c>
      <c r="E166" s="41"/>
      <c r="F166" s="237" t="s">
        <v>4859</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37.8" customHeight="1">
      <c r="A167" s="39"/>
      <c r="B167" s="40"/>
      <c r="C167" s="222" t="s">
        <v>712</v>
      </c>
      <c r="D167" s="222" t="s">
        <v>208</v>
      </c>
      <c r="E167" s="223" t="s">
        <v>4861</v>
      </c>
      <c r="F167" s="224" t="s">
        <v>4862</v>
      </c>
      <c r="G167" s="225" t="s">
        <v>783</v>
      </c>
      <c r="H167" s="226">
        <v>100</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83</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83</v>
      </c>
      <c r="BM167" s="234" t="s">
        <v>799</v>
      </c>
    </row>
    <row r="168" s="2" customFormat="1">
      <c r="A168" s="39"/>
      <c r="B168" s="40"/>
      <c r="C168" s="41"/>
      <c r="D168" s="236" t="s">
        <v>214</v>
      </c>
      <c r="E168" s="41"/>
      <c r="F168" s="237" t="s">
        <v>4862</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ht="16.5" customHeight="1">
      <c r="A169" s="39"/>
      <c r="B169" s="40"/>
      <c r="C169" s="293" t="s">
        <v>7</v>
      </c>
      <c r="D169" s="293" t="s">
        <v>690</v>
      </c>
      <c r="E169" s="294" t="s">
        <v>4863</v>
      </c>
      <c r="F169" s="295" t="s">
        <v>4864</v>
      </c>
      <c r="G169" s="296" t="s">
        <v>783</v>
      </c>
      <c r="H169" s="297">
        <v>75</v>
      </c>
      <c r="I169" s="298"/>
      <c r="J169" s="299">
        <f>ROUND(I169*H169,2)</f>
        <v>0</v>
      </c>
      <c r="K169" s="300"/>
      <c r="L169" s="301"/>
      <c r="M169" s="302" t="s">
        <v>1</v>
      </c>
      <c r="N169" s="303"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85</v>
      </c>
      <c r="AT169" s="234" t="s">
        <v>690</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83</v>
      </c>
      <c r="BM169" s="234" t="s">
        <v>4870</v>
      </c>
    </row>
    <row r="170" s="2" customFormat="1">
      <c r="A170" s="39"/>
      <c r="B170" s="40"/>
      <c r="C170" s="41"/>
      <c r="D170" s="236" t="s">
        <v>214</v>
      </c>
      <c r="E170" s="41"/>
      <c r="F170" s="237" t="s">
        <v>4864</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ht="37.8" customHeight="1">
      <c r="A171" s="39"/>
      <c r="B171" s="40"/>
      <c r="C171" s="222" t="s">
        <v>720</v>
      </c>
      <c r="D171" s="222" t="s">
        <v>208</v>
      </c>
      <c r="E171" s="223" t="s">
        <v>4866</v>
      </c>
      <c r="F171" s="224" t="s">
        <v>4867</v>
      </c>
      <c r="G171" s="225" t="s">
        <v>783</v>
      </c>
      <c r="H171" s="226">
        <v>75</v>
      </c>
      <c r="I171" s="227"/>
      <c r="J171" s="228">
        <f>ROUND(I171*H171,2)</f>
        <v>0</v>
      </c>
      <c r="K171" s="229"/>
      <c r="L171" s="45"/>
      <c r="M171" s="230" t="s">
        <v>1</v>
      </c>
      <c r="N171" s="231"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83</v>
      </c>
      <c r="AT171" s="234" t="s">
        <v>208</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83</v>
      </c>
      <c r="BM171" s="234" t="s">
        <v>840</v>
      </c>
    </row>
    <row r="172" s="2" customFormat="1">
      <c r="A172" s="39"/>
      <c r="B172" s="40"/>
      <c r="C172" s="41"/>
      <c r="D172" s="236" t="s">
        <v>214</v>
      </c>
      <c r="E172" s="41"/>
      <c r="F172" s="237" t="s">
        <v>4867</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2" customFormat="1" ht="16.5" customHeight="1">
      <c r="A173" s="39"/>
      <c r="B173" s="40"/>
      <c r="C173" s="293" t="s">
        <v>726</v>
      </c>
      <c r="D173" s="293" t="s">
        <v>690</v>
      </c>
      <c r="E173" s="294" t="s">
        <v>4871</v>
      </c>
      <c r="F173" s="295" t="s">
        <v>4872</v>
      </c>
      <c r="G173" s="296" t="s">
        <v>783</v>
      </c>
      <c r="H173" s="297">
        <v>80</v>
      </c>
      <c r="I173" s="298"/>
      <c r="J173" s="299">
        <f>ROUND(I173*H173,2)</f>
        <v>0</v>
      </c>
      <c r="K173" s="300"/>
      <c r="L173" s="301"/>
      <c r="M173" s="302" t="s">
        <v>1</v>
      </c>
      <c r="N173" s="303" t="s">
        <v>41</v>
      </c>
      <c r="O173" s="92"/>
      <c r="P173" s="232">
        <f>O173*H173</f>
        <v>0</v>
      </c>
      <c r="Q173" s="232">
        <v>0</v>
      </c>
      <c r="R173" s="232">
        <f>Q173*H173</f>
        <v>0</v>
      </c>
      <c r="S173" s="232">
        <v>0</v>
      </c>
      <c r="T173" s="233">
        <f>S173*H173</f>
        <v>0</v>
      </c>
      <c r="U173" s="39"/>
      <c r="V173" s="39"/>
      <c r="W173" s="39"/>
      <c r="X173" s="39"/>
      <c r="Y173" s="39"/>
      <c r="Z173" s="39"/>
      <c r="AA173" s="39"/>
      <c r="AB173" s="39"/>
      <c r="AC173" s="39"/>
      <c r="AD173" s="39"/>
      <c r="AE173" s="39"/>
      <c r="AR173" s="234" t="s">
        <v>85</v>
      </c>
      <c r="AT173" s="234" t="s">
        <v>690</v>
      </c>
      <c r="AU173" s="234" t="s">
        <v>83</v>
      </c>
      <c r="AY173" s="18" t="s">
        <v>207</v>
      </c>
      <c r="BE173" s="235">
        <f>IF(N173="základní",J173,0)</f>
        <v>0</v>
      </c>
      <c r="BF173" s="235">
        <f>IF(N173="snížená",J173,0)</f>
        <v>0</v>
      </c>
      <c r="BG173" s="235">
        <f>IF(N173="zákl. přenesená",J173,0)</f>
        <v>0</v>
      </c>
      <c r="BH173" s="235">
        <f>IF(N173="sníž. přenesená",J173,0)</f>
        <v>0</v>
      </c>
      <c r="BI173" s="235">
        <f>IF(N173="nulová",J173,0)</f>
        <v>0</v>
      </c>
      <c r="BJ173" s="18" t="s">
        <v>83</v>
      </c>
      <c r="BK173" s="235">
        <f>ROUND(I173*H173,2)</f>
        <v>0</v>
      </c>
      <c r="BL173" s="18" t="s">
        <v>83</v>
      </c>
      <c r="BM173" s="234" t="s">
        <v>4873</v>
      </c>
    </row>
    <row r="174" s="2" customFormat="1">
      <c r="A174" s="39"/>
      <c r="B174" s="40"/>
      <c r="C174" s="41"/>
      <c r="D174" s="236" t="s">
        <v>214</v>
      </c>
      <c r="E174" s="41"/>
      <c r="F174" s="237" t="s">
        <v>4872</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214</v>
      </c>
      <c r="AU174" s="18" t="s">
        <v>83</v>
      </c>
    </row>
    <row r="175" s="2" customFormat="1" ht="37.8" customHeight="1">
      <c r="A175" s="39"/>
      <c r="B175" s="40"/>
      <c r="C175" s="222" t="s">
        <v>731</v>
      </c>
      <c r="D175" s="222" t="s">
        <v>208</v>
      </c>
      <c r="E175" s="223" t="s">
        <v>4874</v>
      </c>
      <c r="F175" s="224" t="s">
        <v>4875</v>
      </c>
      <c r="G175" s="225" t="s">
        <v>783</v>
      </c>
      <c r="H175" s="226">
        <v>80</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83</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83</v>
      </c>
      <c r="BM175" s="234" t="s">
        <v>866</v>
      </c>
    </row>
    <row r="176" s="2" customFormat="1">
      <c r="A176" s="39"/>
      <c r="B176" s="40"/>
      <c r="C176" s="41"/>
      <c r="D176" s="236" t="s">
        <v>214</v>
      </c>
      <c r="E176" s="41"/>
      <c r="F176" s="237" t="s">
        <v>4875</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ht="16.5" customHeight="1">
      <c r="A177" s="39"/>
      <c r="B177" s="40"/>
      <c r="C177" s="293" t="s">
        <v>737</v>
      </c>
      <c r="D177" s="293" t="s">
        <v>690</v>
      </c>
      <c r="E177" s="294" t="s">
        <v>4876</v>
      </c>
      <c r="F177" s="295" t="s">
        <v>4877</v>
      </c>
      <c r="G177" s="296" t="s">
        <v>783</v>
      </c>
      <c r="H177" s="297">
        <v>50</v>
      </c>
      <c r="I177" s="298"/>
      <c r="J177" s="299">
        <f>ROUND(I177*H177,2)</f>
        <v>0</v>
      </c>
      <c r="K177" s="300"/>
      <c r="L177" s="301"/>
      <c r="M177" s="302" t="s">
        <v>1</v>
      </c>
      <c r="N177" s="303"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85</v>
      </c>
      <c r="AT177" s="234" t="s">
        <v>690</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83</v>
      </c>
      <c r="BM177" s="234" t="s">
        <v>4878</v>
      </c>
    </row>
    <row r="178" s="2" customFormat="1">
      <c r="A178" s="39"/>
      <c r="B178" s="40"/>
      <c r="C178" s="41"/>
      <c r="D178" s="236" t="s">
        <v>214</v>
      </c>
      <c r="E178" s="41"/>
      <c r="F178" s="237" t="s">
        <v>4877</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ht="37.8" customHeight="1">
      <c r="A179" s="39"/>
      <c r="B179" s="40"/>
      <c r="C179" s="222" t="s">
        <v>742</v>
      </c>
      <c r="D179" s="222" t="s">
        <v>208</v>
      </c>
      <c r="E179" s="223" t="s">
        <v>4879</v>
      </c>
      <c r="F179" s="224" t="s">
        <v>4880</v>
      </c>
      <c r="G179" s="225" t="s">
        <v>783</v>
      </c>
      <c r="H179" s="226">
        <v>50</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83</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83</v>
      </c>
      <c r="BM179" s="234" t="s">
        <v>910</v>
      </c>
    </row>
    <row r="180" s="2" customFormat="1">
      <c r="A180" s="39"/>
      <c r="B180" s="40"/>
      <c r="C180" s="41"/>
      <c r="D180" s="236" t="s">
        <v>214</v>
      </c>
      <c r="E180" s="41"/>
      <c r="F180" s="237" t="s">
        <v>4880</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ht="16.5" customHeight="1">
      <c r="A181" s="39"/>
      <c r="B181" s="40"/>
      <c r="C181" s="293" t="s">
        <v>748</v>
      </c>
      <c r="D181" s="293" t="s">
        <v>690</v>
      </c>
      <c r="E181" s="294" t="s">
        <v>4881</v>
      </c>
      <c r="F181" s="295" t="s">
        <v>4882</v>
      </c>
      <c r="G181" s="296" t="s">
        <v>783</v>
      </c>
      <c r="H181" s="297">
        <v>200</v>
      </c>
      <c r="I181" s="298"/>
      <c r="J181" s="299">
        <f>ROUND(I181*H181,2)</f>
        <v>0</v>
      </c>
      <c r="K181" s="300"/>
      <c r="L181" s="301"/>
      <c r="M181" s="302" t="s">
        <v>1</v>
      </c>
      <c r="N181" s="303" t="s">
        <v>41</v>
      </c>
      <c r="O181" s="92"/>
      <c r="P181" s="232">
        <f>O181*H181</f>
        <v>0</v>
      </c>
      <c r="Q181" s="232">
        <v>0</v>
      </c>
      <c r="R181" s="232">
        <f>Q181*H181</f>
        <v>0</v>
      </c>
      <c r="S181" s="232">
        <v>0</v>
      </c>
      <c r="T181" s="233">
        <f>S181*H181</f>
        <v>0</v>
      </c>
      <c r="U181" s="39"/>
      <c r="V181" s="39"/>
      <c r="W181" s="39"/>
      <c r="X181" s="39"/>
      <c r="Y181" s="39"/>
      <c r="Z181" s="39"/>
      <c r="AA181" s="39"/>
      <c r="AB181" s="39"/>
      <c r="AC181" s="39"/>
      <c r="AD181" s="39"/>
      <c r="AE181" s="39"/>
      <c r="AR181" s="234" t="s">
        <v>85</v>
      </c>
      <c r="AT181" s="234" t="s">
        <v>690</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83</v>
      </c>
      <c r="BM181" s="234" t="s">
        <v>4883</v>
      </c>
    </row>
    <row r="182" s="2" customFormat="1">
      <c r="A182" s="39"/>
      <c r="B182" s="40"/>
      <c r="C182" s="41"/>
      <c r="D182" s="236" t="s">
        <v>214</v>
      </c>
      <c r="E182" s="41"/>
      <c r="F182" s="237" t="s">
        <v>4882</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ht="37.8" customHeight="1">
      <c r="A183" s="39"/>
      <c r="B183" s="40"/>
      <c r="C183" s="222" t="s">
        <v>751</v>
      </c>
      <c r="D183" s="222" t="s">
        <v>208</v>
      </c>
      <c r="E183" s="223" t="s">
        <v>4884</v>
      </c>
      <c r="F183" s="224" t="s">
        <v>4885</v>
      </c>
      <c r="G183" s="225" t="s">
        <v>783</v>
      </c>
      <c r="H183" s="226">
        <v>200</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83</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83</v>
      </c>
      <c r="BM183" s="234" t="s">
        <v>934</v>
      </c>
    </row>
    <row r="184" s="2" customFormat="1">
      <c r="A184" s="39"/>
      <c r="B184" s="40"/>
      <c r="C184" s="41"/>
      <c r="D184" s="236" t="s">
        <v>214</v>
      </c>
      <c r="E184" s="41"/>
      <c r="F184" s="237" t="s">
        <v>4885</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16.5" customHeight="1">
      <c r="A185" s="39"/>
      <c r="B185" s="40"/>
      <c r="C185" s="293" t="s">
        <v>757</v>
      </c>
      <c r="D185" s="293" t="s">
        <v>690</v>
      </c>
      <c r="E185" s="294" t="s">
        <v>4886</v>
      </c>
      <c r="F185" s="295" t="s">
        <v>4887</v>
      </c>
      <c r="G185" s="296" t="s">
        <v>783</v>
      </c>
      <c r="H185" s="297">
        <v>300</v>
      </c>
      <c r="I185" s="298"/>
      <c r="J185" s="299">
        <f>ROUND(I185*H185,2)</f>
        <v>0</v>
      </c>
      <c r="K185" s="300"/>
      <c r="L185" s="301"/>
      <c r="M185" s="302" t="s">
        <v>1</v>
      </c>
      <c r="N185" s="303"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85</v>
      </c>
      <c r="AT185" s="234" t="s">
        <v>690</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83</v>
      </c>
      <c r="BM185" s="234" t="s">
        <v>4888</v>
      </c>
    </row>
    <row r="186" s="2" customFormat="1">
      <c r="A186" s="39"/>
      <c r="B186" s="40"/>
      <c r="C186" s="41"/>
      <c r="D186" s="236" t="s">
        <v>214</v>
      </c>
      <c r="E186" s="41"/>
      <c r="F186" s="237" t="s">
        <v>4887</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37.8" customHeight="1">
      <c r="A187" s="39"/>
      <c r="B187" s="40"/>
      <c r="C187" s="222" t="s">
        <v>763</v>
      </c>
      <c r="D187" s="222" t="s">
        <v>208</v>
      </c>
      <c r="E187" s="223" t="s">
        <v>4889</v>
      </c>
      <c r="F187" s="224" t="s">
        <v>4890</v>
      </c>
      <c r="G187" s="225" t="s">
        <v>783</v>
      </c>
      <c r="H187" s="226">
        <v>300</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83</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83</v>
      </c>
      <c r="BM187" s="234" t="s">
        <v>960</v>
      </c>
    </row>
    <row r="188" s="2" customFormat="1">
      <c r="A188" s="39"/>
      <c r="B188" s="40"/>
      <c r="C188" s="41"/>
      <c r="D188" s="236" t="s">
        <v>214</v>
      </c>
      <c r="E188" s="41"/>
      <c r="F188" s="237" t="s">
        <v>4890</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16.5" customHeight="1">
      <c r="A189" s="39"/>
      <c r="B189" s="40"/>
      <c r="C189" s="293" t="s">
        <v>769</v>
      </c>
      <c r="D189" s="293" t="s">
        <v>690</v>
      </c>
      <c r="E189" s="294" t="s">
        <v>4891</v>
      </c>
      <c r="F189" s="295" t="s">
        <v>4892</v>
      </c>
      <c r="G189" s="296" t="s">
        <v>783</v>
      </c>
      <c r="H189" s="297">
        <v>150</v>
      </c>
      <c r="I189" s="298"/>
      <c r="J189" s="299">
        <f>ROUND(I189*H189,2)</f>
        <v>0</v>
      </c>
      <c r="K189" s="300"/>
      <c r="L189" s="301"/>
      <c r="M189" s="302" t="s">
        <v>1</v>
      </c>
      <c r="N189" s="303"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85</v>
      </c>
      <c r="AT189" s="234" t="s">
        <v>690</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83</v>
      </c>
      <c r="BM189" s="234" t="s">
        <v>4893</v>
      </c>
    </row>
    <row r="190" s="2" customFormat="1">
      <c r="A190" s="39"/>
      <c r="B190" s="40"/>
      <c r="C190" s="41"/>
      <c r="D190" s="236" t="s">
        <v>214</v>
      </c>
      <c r="E190" s="41"/>
      <c r="F190" s="237" t="s">
        <v>4892</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37.8" customHeight="1">
      <c r="A191" s="39"/>
      <c r="B191" s="40"/>
      <c r="C191" s="222" t="s">
        <v>774</v>
      </c>
      <c r="D191" s="222" t="s">
        <v>208</v>
      </c>
      <c r="E191" s="223" t="s">
        <v>4894</v>
      </c>
      <c r="F191" s="224" t="s">
        <v>4895</v>
      </c>
      <c r="G191" s="225" t="s">
        <v>783</v>
      </c>
      <c r="H191" s="226">
        <v>150</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83</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83</v>
      </c>
      <c r="BM191" s="234" t="s">
        <v>993</v>
      </c>
    </row>
    <row r="192" s="2" customFormat="1">
      <c r="A192" s="39"/>
      <c r="B192" s="40"/>
      <c r="C192" s="41"/>
      <c r="D192" s="236" t="s">
        <v>214</v>
      </c>
      <c r="E192" s="41"/>
      <c r="F192" s="237" t="s">
        <v>4895</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ht="16.5" customHeight="1">
      <c r="A193" s="39"/>
      <c r="B193" s="40"/>
      <c r="C193" s="293" t="s">
        <v>780</v>
      </c>
      <c r="D193" s="293" t="s">
        <v>690</v>
      </c>
      <c r="E193" s="294" t="s">
        <v>4896</v>
      </c>
      <c r="F193" s="295" t="s">
        <v>4897</v>
      </c>
      <c r="G193" s="296" t="s">
        <v>783</v>
      </c>
      <c r="H193" s="297">
        <v>400</v>
      </c>
      <c r="I193" s="298"/>
      <c r="J193" s="299">
        <f>ROUND(I193*H193,2)</f>
        <v>0</v>
      </c>
      <c r="K193" s="300"/>
      <c r="L193" s="301"/>
      <c r="M193" s="302" t="s">
        <v>1</v>
      </c>
      <c r="N193" s="303" t="s">
        <v>41</v>
      </c>
      <c r="O193" s="92"/>
      <c r="P193" s="232">
        <f>O193*H193</f>
        <v>0</v>
      </c>
      <c r="Q193" s="232">
        <v>0</v>
      </c>
      <c r="R193" s="232">
        <f>Q193*H193</f>
        <v>0</v>
      </c>
      <c r="S193" s="232">
        <v>0</v>
      </c>
      <c r="T193" s="233">
        <f>S193*H193</f>
        <v>0</v>
      </c>
      <c r="U193" s="39"/>
      <c r="V193" s="39"/>
      <c r="W193" s="39"/>
      <c r="X193" s="39"/>
      <c r="Y193" s="39"/>
      <c r="Z193" s="39"/>
      <c r="AA193" s="39"/>
      <c r="AB193" s="39"/>
      <c r="AC193" s="39"/>
      <c r="AD193" s="39"/>
      <c r="AE193" s="39"/>
      <c r="AR193" s="234" t="s">
        <v>85</v>
      </c>
      <c r="AT193" s="234" t="s">
        <v>690</v>
      </c>
      <c r="AU193" s="234" t="s">
        <v>83</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83</v>
      </c>
      <c r="BM193" s="234" t="s">
        <v>4898</v>
      </c>
    </row>
    <row r="194" s="2" customFormat="1">
      <c r="A194" s="39"/>
      <c r="B194" s="40"/>
      <c r="C194" s="41"/>
      <c r="D194" s="236" t="s">
        <v>214</v>
      </c>
      <c r="E194" s="41"/>
      <c r="F194" s="237" t="s">
        <v>4897</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83</v>
      </c>
    </row>
    <row r="195" s="2" customFormat="1" ht="33" customHeight="1">
      <c r="A195" s="39"/>
      <c r="B195" s="40"/>
      <c r="C195" s="222" t="s">
        <v>788</v>
      </c>
      <c r="D195" s="222" t="s">
        <v>208</v>
      </c>
      <c r="E195" s="223" t="s">
        <v>4899</v>
      </c>
      <c r="F195" s="224" t="s">
        <v>4900</v>
      </c>
      <c r="G195" s="225" t="s">
        <v>783</v>
      </c>
      <c r="H195" s="226">
        <v>400</v>
      </c>
      <c r="I195" s="227"/>
      <c r="J195" s="228">
        <f>ROUND(I195*H195,2)</f>
        <v>0</v>
      </c>
      <c r="K195" s="229"/>
      <c r="L195" s="45"/>
      <c r="M195" s="230" t="s">
        <v>1</v>
      </c>
      <c r="N195" s="231" t="s">
        <v>41</v>
      </c>
      <c r="O195" s="92"/>
      <c r="P195" s="232">
        <f>O195*H195</f>
        <v>0</v>
      </c>
      <c r="Q195" s="232">
        <v>0</v>
      </c>
      <c r="R195" s="232">
        <f>Q195*H195</f>
        <v>0</v>
      </c>
      <c r="S195" s="232">
        <v>0</v>
      </c>
      <c r="T195" s="233">
        <f>S195*H195</f>
        <v>0</v>
      </c>
      <c r="U195" s="39"/>
      <c r="V195" s="39"/>
      <c r="W195" s="39"/>
      <c r="X195" s="39"/>
      <c r="Y195" s="39"/>
      <c r="Z195" s="39"/>
      <c r="AA195" s="39"/>
      <c r="AB195" s="39"/>
      <c r="AC195" s="39"/>
      <c r="AD195" s="39"/>
      <c r="AE195" s="39"/>
      <c r="AR195" s="234" t="s">
        <v>83</v>
      </c>
      <c r="AT195" s="234" t="s">
        <v>208</v>
      </c>
      <c r="AU195" s="234" t="s">
        <v>83</v>
      </c>
      <c r="AY195" s="18" t="s">
        <v>207</v>
      </c>
      <c r="BE195" s="235">
        <f>IF(N195="základní",J195,0)</f>
        <v>0</v>
      </c>
      <c r="BF195" s="235">
        <f>IF(N195="snížená",J195,0)</f>
        <v>0</v>
      </c>
      <c r="BG195" s="235">
        <f>IF(N195="zákl. přenesená",J195,0)</f>
        <v>0</v>
      </c>
      <c r="BH195" s="235">
        <f>IF(N195="sníž. přenesená",J195,0)</f>
        <v>0</v>
      </c>
      <c r="BI195" s="235">
        <f>IF(N195="nulová",J195,0)</f>
        <v>0</v>
      </c>
      <c r="BJ195" s="18" t="s">
        <v>83</v>
      </c>
      <c r="BK195" s="235">
        <f>ROUND(I195*H195,2)</f>
        <v>0</v>
      </c>
      <c r="BL195" s="18" t="s">
        <v>83</v>
      </c>
      <c r="BM195" s="234" t="s">
        <v>1032</v>
      </c>
    </row>
    <row r="196" s="2" customFormat="1">
      <c r="A196" s="39"/>
      <c r="B196" s="40"/>
      <c r="C196" s="41"/>
      <c r="D196" s="236" t="s">
        <v>214</v>
      </c>
      <c r="E196" s="41"/>
      <c r="F196" s="237" t="s">
        <v>4900</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214</v>
      </c>
      <c r="AU196" s="18" t="s">
        <v>83</v>
      </c>
    </row>
    <row r="197" s="2" customFormat="1" ht="16.5" customHeight="1">
      <c r="A197" s="39"/>
      <c r="B197" s="40"/>
      <c r="C197" s="293" t="s">
        <v>793</v>
      </c>
      <c r="D197" s="293" t="s">
        <v>690</v>
      </c>
      <c r="E197" s="294" t="s">
        <v>4901</v>
      </c>
      <c r="F197" s="295" t="s">
        <v>4902</v>
      </c>
      <c r="G197" s="296" t="s">
        <v>783</v>
      </c>
      <c r="H197" s="297">
        <v>400</v>
      </c>
      <c r="I197" s="298"/>
      <c r="J197" s="299">
        <f>ROUND(I197*H197,2)</f>
        <v>0</v>
      </c>
      <c r="K197" s="300"/>
      <c r="L197" s="301"/>
      <c r="M197" s="302" t="s">
        <v>1</v>
      </c>
      <c r="N197" s="303"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85</v>
      </c>
      <c r="AT197" s="234" t="s">
        <v>690</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83</v>
      </c>
      <c r="BM197" s="234" t="s">
        <v>4903</v>
      </c>
    </row>
    <row r="198" s="2" customFormat="1">
      <c r="A198" s="39"/>
      <c r="B198" s="40"/>
      <c r="C198" s="41"/>
      <c r="D198" s="236" t="s">
        <v>214</v>
      </c>
      <c r="E198" s="41"/>
      <c r="F198" s="237" t="s">
        <v>4902</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ht="33" customHeight="1">
      <c r="A199" s="39"/>
      <c r="B199" s="40"/>
      <c r="C199" s="222" t="s">
        <v>799</v>
      </c>
      <c r="D199" s="222" t="s">
        <v>208</v>
      </c>
      <c r="E199" s="223" t="s">
        <v>4904</v>
      </c>
      <c r="F199" s="224" t="s">
        <v>4905</v>
      </c>
      <c r="G199" s="225" t="s">
        <v>783</v>
      </c>
      <c r="H199" s="226">
        <v>400</v>
      </c>
      <c r="I199" s="227"/>
      <c r="J199" s="228">
        <f>ROUND(I199*H199,2)</f>
        <v>0</v>
      </c>
      <c r="K199" s="229"/>
      <c r="L199" s="45"/>
      <c r="M199" s="230" t="s">
        <v>1</v>
      </c>
      <c r="N199" s="231" t="s">
        <v>41</v>
      </c>
      <c r="O199" s="92"/>
      <c r="P199" s="232">
        <f>O199*H199</f>
        <v>0</v>
      </c>
      <c r="Q199" s="232">
        <v>0</v>
      </c>
      <c r="R199" s="232">
        <f>Q199*H199</f>
        <v>0</v>
      </c>
      <c r="S199" s="232">
        <v>0</v>
      </c>
      <c r="T199" s="233">
        <f>S199*H199</f>
        <v>0</v>
      </c>
      <c r="U199" s="39"/>
      <c r="V199" s="39"/>
      <c r="W199" s="39"/>
      <c r="X199" s="39"/>
      <c r="Y199" s="39"/>
      <c r="Z199" s="39"/>
      <c r="AA199" s="39"/>
      <c r="AB199" s="39"/>
      <c r="AC199" s="39"/>
      <c r="AD199" s="39"/>
      <c r="AE199" s="39"/>
      <c r="AR199" s="234" t="s">
        <v>83</v>
      </c>
      <c r="AT199" s="234" t="s">
        <v>208</v>
      </c>
      <c r="AU199" s="234" t="s">
        <v>83</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83</v>
      </c>
      <c r="BM199" s="234" t="s">
        <v>1079</v>
      </c>
    </row>
    <row r="200" s="2" customFormat="1">
      <c r="A200" s="39"/>
      <c r="B200" s="40"/>
      <c r="C200" s="41"/>
      <c r="D200" s="236" t="s">
        <v>214</v>
      </c>
      <c r="E200" s="41"/>
      <c r="F200" s="237" t="s">
        <v>4905</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83</v>
      </c>
    </row>
    <row r="201" s="2" customFormat="1" ht="16.5" customHeight="1">
      <c r="A201" s="39"/>
      <c r="B201" s="40"/>
      <c r="C201" s="293" t="s">
        <v>824</v>
      </c>
      <c r="D201" s="293" t="s">
        <v>690</v>
      </c>
      <c r="E201" s="294" t="s">
        <v>4906</v>
      </c>
      <c r="F201" s="295" t="s">
        <v>4907</v>
      </c>
      <c r="G201" s="296" t="s">
        <v>783</v>
      </c>
      <c r="H201" s="297">
        <v>30</v>
      </c>
      <c r="I201" s="298"/>
      <c r="J201" s="299">
        <f>ROUND(I201*H201,2)</f>
        <v>0</v>
      </c>
      <c r="K201" s="300"/>
      <c r="L201" s="301"/>
      <c r="M201" s="302" t="s">
        <v>1</v>
      </c>
      <c r="N201" s="303" t="s">
        <v>41</v>
      </c>
      <c r="O201" s="92"/>
      <c r="P201" s="232">
        <f>O201*H201</f>
        <v>0</v>
      </c>
      <c r="Q201" s="232">
        <v>0</v>
      </c>
      <c r="R201" s="232">
        <f>Q201*H201</f>
        <v>0</v>
      </c>
      <c r="S201" s="232">
        <v>0</v>
      </c>
      <c r="T201" s="233">
        <f>S201*H201</f>
        <v>0</v>
      </c>
      <c r="U201" s="39"/>
      <c r="V201" s="39"/>
      <c r="W201" s="39"/>
      <c r="X201" s="39"/>
      <c r="Y201" s="39"/>
      <c r="Z201" s="39"/>
      <c r="AA201" s="39"/>
      <c r="AB201" s="39"/>
      <c r="AC201" s="39"/>
      <c r="AD201" s="39"/>
      <c r="AE201" s="39"/>
      <c r="AR201" s="234" t="s">
        <v>85</v>
      </c>
      <c r="AT201" s="234" t="s">
        <v>690</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83</v>
      </c>
      <c r="BM201" s="234" t="s">
        <v>4908</v>
      </c>
    </row>
    <row r="202" s="2" customFormat="1">
      <c r="A202" s="39"/>
      <c r="B202" s="40"/>
      <c r="C202" s="41"/>
      <c r="D202" s="236" t="s">
        <v>214</v>
      </c>
      <c r="E202" s="41"/>
      <c r="F202" s="237" t="s">
        <v>4907</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83</v>
      </c>
    </row>
    <row r="203" s="2" customFormat="1" ht="37.8" customHeight="1">
      <c r="A203" s="39"/>
      <c r="B203" s="40"/>
      <c r="C203" s="222" t="s">
        <v>828</v>
      </c>
      <c r="D203" s="222" t="s">
        <v>208</v>
      </c>
      <c r="E203" s="223" t="s">
        <v>4909</v>
      </c>
      <c r="F203" s="224" t="s">
        <v>4910</v>
      </c>
      <c r="G203" s="225" t="s">
        <v>783</v>
      </c>
      <c r="H203" s="226">
        <v>30</v>
      </c>
      <c r="I203" s="227"/>
      <c r="J203" s="228">
        <f>ROUND(I203*H203,2)</f>
        <v>0</v>
      </c>
      <c r="K203" s="229"/>
      <c r="L203" s="45"/>
      <c r="M203" s="230" t="s">
        <v>1</v>
      </c>
      <c r="N203" s="231" t="s">
        <v>41</v>
      </c>
      <c r="O203" s="92"/>
      <c r="P203" s="232">
        <f>O203*H203</f>
        <v>0</v>
      </c>
      <c r="Q203" s="232">
        <v>0</v>
      </c>
      <c r="R203" s="232">
        <f>Q203*H203</f>
        <v>0</v>
      </c>
      <c r="S203" s="232">
        <v>0</v>
      </c>
      <c r="T203" s="233">
        <f>S203*H203</f>
        <v>0</v>
      </c>
      <c r="U203" s="39"/>
      <c r="V203" s="39"/>
      <c r="W203" s="39"/>
      <c r="X203" s="39"/>
      <c r="Y203" s="39"/>
      <c r="Z203" s="39"/>
      <c r="AA203" s="39"/>
      <c r="AB203" s="39"/>
      <c r="AC203" s="39"/>
      <c r="AD203" s="39"/>
      <c r="AE203" s="39"/>
      <c r="AR203" s="234" t="s">
        <v>83</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83</v>
      </c>
      <c r="BM203" s="234" t="s">
        <v>1111</v>
      </c>
    </row>
    <row r="204" s="2" customFormat="1">
      <c r="A204" s="39"/>
      <c r="B204" s="40"/>
      <c r="C204" s="41"/>
      <c r="D204" s="236" t="s">
        <v>214</v>
      </c>
      <c r="E204" s="41"/>
      <c r="F204" s="237" t="s">
        <v>4910</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ht="24.15" customHeight="1">
      <c r="A205" s="39"/>
      <c r="B205" s="40"/>
      <c r="C205" s="293" t="s">
        <v>836</v>
      </c>
      <c r="D205" s="293" t="s">
        <v>690</v>
      </c>
      <c r="E205" s="294" t="s">
        <v>4911</v>
      </c>
      <c r="F205" s="295" t="s">
        <v>4912</v>
      </c>
      <c r="G205" s="296" t="s">
        <v>592</v>
      </c>
      <c r="H205" s="297">
        <v>70</v>
      </c>
      <c r="I205" s="298"/>
      <c r="J205" s="299">
        <f>ROUND(I205*H205,2)</f>
        <v>0</v>
      </c>
      <c r="K205" s="300"/>
      <c r="L205" s="301"/>
      <c r="M205" s="302" t="s">
        <v>1</v>
      </c>
      <c r="N205" s="303" t="s">
        <v>41</v>
      </c>
      <c r="O205" s="92"/>
      <c r="P205" s="232">
        <f>O205*H205</f>
        <v>0</v>
      </c>
      <c r="Q205" s="232">
        <v>0</v>
      </c>
      <c r="R205" s="232">
        <f>Q205*H205</f>
        <v>0</v>
      </c>
      <c r="S205" s="232">
        <v>0</v>
      </c>
      <c r="T205" s="233">
        <f>S205*H205</f>
        <v>0</v>
      </c>
      <c r="U205" s="39"/>
      <c r="V205" s="39"/>
      <c r="W205" s="39"/>
      <c r="X205" s="39"/>
      <c r="Y205" s="39"/>
      <c r="Z205" s="39"/>
      <c r="AA205" s="39"/>
      <c r="AB205" s="39"/>
      <c r="AC205" s="39"/>
      <c r="AD205" s="39"/>
      <c r="AE205" s="39"/>
      <c r="AR205" s="234" t="s">
        <v>85</v>
      </c>
      <c r="AT205" s="234" t="s">
        <v>690</v>
      </c>
      <c r="AU205" s="234" t="s">
        <v>83</v>
      </c>
      <c r="AY205" s="18" t="s">
        <v>207</v>
      </c>
      <c r="BE205" s="235">
        <f>IF(N205="základní",J205,0)</f>
        <v>0</v>
      </c>
      <c r="BF205" s="235">
        <f>IF(N205="snížená",J205,0)</f>
        <v>0</v>
      </c>
      <c r="BG205" s="235">
        <f>IF(N205="zákl. přenesená",J205,0)</f>
        <v>0</v>
      </c>
      <c r="BH205" s="235">
        <f>IF(N205="sníž. přenesená",J205,0)</f>
        <v>0</v>
      </c>
      <c r="BI205" s="235">
        <f>IF(N205="nulová",J205,0)</f>
        <v>0</v>
      </c>
      <c r="BJ205" s="18" t="s">
        <v>83</v>
      </c>
      <c r="BK205" s="235">
        <f>ROUND(I205*H205,2)</f>
        <v>0</v>
      </c>
      <c r="BL205" s="18" t="s">
        <v>83</v>
      </c>
      <c r="BM205" s="234" t="s">
        <v>4913</v>
      </c>
    </row>
    <row r="206" s="2" customFormat="1">
      <c r="A206" s="39"/>
      <c r="B206" s="40"/>
      <c r="C206" s="41"/>
      <c r="D206" s="236" t="s">
        <v>214</v>
      </c>
      <c r="E206" s="41"/>
      <c r="F206" s="237" t="s">
        <v>4912</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214</v>
      </c>
      <c r="AU206" s="18" t="s">
        <v>83</v>
      </c>
    </row>
    <row r="207" s="2" customFormat="1" ht="16.5" customHeight="1">
      <c r="A207" s="39"/>
      <c r="B207" s="40"/>
      <c r="C207" s="222" t="s">
        <v>840</v>
      </c>
      <c r="D207" s="222" t="s">
        <v>208</v>
      </c>
      <c r="E207" s="223" t="s">
        <v>4914</v>
      </c>
      <c r="F207" s="224" t="s">
        <v>4915</v>
      </c>
      <c r="G207" s="225" t="s">
        <v>592</v>
      </c>
      <c r="H207" s="226">
        <v>70</v>
      </c>
      <c r="I207" s="227"/>
      <c r="J207" s="228">
        <f>ROUND(I207*H207,2)</f>
        <v>0</v>
      </c>
      <c r="K207" s="229"/>
      <c r="L207" s="45"/>
      <c r="M207" s="230" t="s">
        <v>1</v>
      </c>
      <c r="N207" s="231" t="s">
        <v>41</v>
      </c>
      <c r="O207" s="92"/>
      <c r="P207" s="232">
        <f>O207*H207</f>
        <v>0</v>
      </c>
      <c r="Q207" s="232">
        <v>0</v>
      </c>
      <c r="R207" s="232">
        <f>Q207*H207</f>
        <v>0</v>
      </c>
      <c r="S207" s="232">
        <v>0</v>
      </c>
      <c r="T207" s="233">
        <f>S207*H207</f>
        <v>0</v>
      </c>
      <c r="U207" s="39"/>
      <c r="V207" s="39"/>
      <c r="W207" s="39"/>
      <c r="X207" s="39"/>
      <c r="Y207" s="39"/>
      <c r="Z207" s="39"/>
      <c r="AA207" s="39"/>
      <c r="AB207" s="39"/>
      <c r="AC207" s="39"/>
      <c r="AD207" s="39"/>
      <c r="AE207" s="39"/>
      <c r="AR207" s="234" t="s">
        <v>83</v>
      </c>
      <c r="AT207" s="234" t="s">
        <v>208</v>
      </c>
      <c r="AU207" s="234" t="s">
        <v>83</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83</v>
      </c>
      <c r="BM207" s="234" t="s">
        <v>1127</v>
      </c>
    </row>
    <row r="208" s="2" customFormat="1">
      <c r="A208" s="39"/>
      <c r="B208" s="40"/>
      <c r="C208" s="41"/>
      <c r="D208" s="236" t="s">
        <v>214</v>
      </c>
      <c r="E208" s="41"/>
      <c r="F208" s="237" t="s">
        <v>4915</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214</v>
      </c>
      <c r="AU208" s="18" t="s">
        <v>83</v>
      </c>
    </row>
    <row r="209" s="2" customFormat="1" ht="16.5" customHeight="1">
      <c r="A209" s="39"/>
      <c r="B209" s="40"/>
      <c r="C209" s="222" t="s">
        <v>846</v>
      </c>
      <c r="D209" s="222" t="s">
        <v>208</v>
      </c>
      <c r="E209" s="223" t="s">
        <v>4916</v>
      </c>
      <c r="F209" s="224" t="s">
        <v>4917</v>
      </c>
      <c r="G209" s="225" t="s">
        <v>592</v>
      </c>
      <c r="H209" s="226">
        <v>426</v>
      </c>
      <c r="I209" s="227"/>
      <c r="J209" s="228">
        <f>ROUND(I209*H209,2)</f>
        <v>0</v>
      </c>
      <c r="K209" s="229"/>
      <c r="L209" s="45"/>
      <c r="M209" s="230" t="s">
        <v>1</v>
      </c>
      <c r="N209" s="231" t="s">
        <v>41</v>
      </c>
      <c r="O209" s="92"/>
      <c r="P209" s="232">
        <f>O209*H209</f>
        <v>0</v>
      </c>
      <c r="Q209" s="232">
        <v>0</v>
      </c>
      <c r="R209" s="232">
        <f>Q209*H209</f>
        <v>0</v>
      </c>
      <c r="S209" s="232">
        <v>0</v>
      </c>
      <c r="T209" s="233">
        <f>S209*H209</f>
        <v>0</v>
      </c>
      <c r="U209" s="39"/>
      <c r="V209" s="39"/>
      <c r="W209" s="39"/>
      <c r="X209" s="39"/>
      <c r="Y209" s="39"/>
      <c r="Z209" s="39"/>
      <c r="AA209" s="39"/>
      <c r="AB209" s="39"/>
      <c r="AC209" s="39"/>
      <c r="AD209" s="39"/>
      <c r="AE209" s="39"/>
      <c r="AR209" s="234" t="s">
        <v>83</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83</v>
      </c>
      <c r="BM209" s="234" t="s">
        <v>1137</v>
      </c>
    </row>
    <row r="210" s="2" customFormat="1">
      <c r="A210" s="39"/>
      <c r="B210" s="40"/>
      <c r="C210" s="41"/>
      <c r="D210" s="236" t="s">
        <v>214</v>
      </c>
      <c r="E210" s="41"/>
      <c r="F210" s="237" t="s">
        <v>4917</v>
      </c>
      <c r="G210" s="41"/>
      <c r="H210" s="41"/>
      <c r="I210" s="238"/>
      <c r="J210" s="41"/>
      <c r="K210" s="41"/>
      <c r="L210" s="45"/>
      <c r="M210" s="286"/>
      <c r="N210" s="287"/>
      <c r="O210" s="288"/>
      <c r="P210" s="288"/>
      <c r="Q210" s="288"/>
      <c r="R210" s="288"/>
      <c r="S210" s="288"/>
      <c r="T210" s="289"/>
      <c r="U210" s="39"/>
      <c r="V210" s="39"/>
      <c r="W210" s="39"/>
      <c r="X210" s="39"/>
      <c r="Y210" s="39"/>
      <c r="Z210" s="39"/>
      <c r="AA210" s="39"/>
      <c r="AB210" s="39"/>
      <c r="AC210" s="39"/>
      <c r="AD210" s="39"/>
      <c r="AE210" s="39"/>
      <c r="AT210" s="18" t="s">
        <v>214</v>
      </c>
      <c r="AU210" s="18" t="s">
        <v>83</v>
      </c>
    </row>
    <row r="211" s="2" customFormat="1" ht="6.96" customHeight="1">
      <c r="A211" s="39"/>
      <c r="B211" s="67"/>
      <c r="C211" s="68"/>
      <c r="D211" s="68"/>
      <c r="E211" s="68"/>
      <c r="F211" s="68"/>
      <c r="G211" s="68"/>
      <c r="H211" s="68"/>
      <c r="I211" s="68"/>
      <c r="J211" s="68"/>
      <c r="K211" s="68"/>
      <c r="L211" s="45"/>
      <c r="M211" s="39"/>
      <c r="O211" s="39"/>
      <c r="P211" s="39"/>
      <c r="Q211" s="39"/>
      <c r="R211" s="39"/>
      <c r="S211" s="39"/>
      <c r="T211" s="39"/>
      <c r="U211" s="39"/>
      <c r="V211" s="39"/>
      <c r="W211" s="39"/>
      <c r="X211" s="39"/>
      <c r="Y211" s="39"/>
      <c r="Z211" s="39"/>
      <c r="AA211" s="39"/>
      <c r="AB211" s="39"/>
      <c r="AC211" s="39"/>
      <c r="AD211" s="39"/>
      <c r="AE211" s="39"/>
    </row>
  </sheetData>
  <sheetProtection sheet="1" autoFilter="0" formatColumns="0" formatRows="0" objects="1" scenarios="1" spinCount="100000" saltValue="0HCzMEVN0/xmUPqSfiyFzBqr8UmVVZnrFS29GAXTfJRBLEE3wUL23oAat+bI59Cw91/f2/W9qqr1/p1JZUpVTw==" hashValue="nkSMUy2AYEG4zzck5XuGfnR89dFnDQ5I7Kk4crWyOA0GOTQP1b6p6OBDhXKcw529caDiofpFZg7xOU21TEXSfA==" algorithmName="SHA-512" password="CC35"/>
  <autoFilter ref="C125:K21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145</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c r="B8" s="21"/>
      <c r="D8" s="152" t="s">
        <v>180</v>
      </c>
      <c r="L8" s="21"/>
    </row>
    <row r="9" s="1" customFormat="1" ht="16.5" customHeight="1">
      <c r="B9" s="21"/>
      <c r="E9" s="153" t="s">
        <v>4243</v>
      </c>
      <c r="F9" s="1"/>
      <c r="G9" s="1"/>
      <c r="H9" s="1"/>
      <c r="L9" s="21"/>
    </row>
    <row r="10" s="1" customFormat="1" ht="12" customHeight="1">
      <c r="B10" s="21"/>
      <c r="D10" s="152" t="s">
        <v>182</v>
      </c>
      <c r="L10" s="21"/>
    </row>
    <row r="11" s="2" customFormat="1" ht="16.5" customHeight="1">
      <c r="A11" s="39"/>
      <c r="B11" s="45"/>
      <c r="C11" s="39"/>
      <c r="D11" s="39"/>
      <c r="E11" s="164" t="s">
        <v>4745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2" t="s">
        <v>4746</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4" t="s">
        <v>4918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2" t="s">
        <v>18</v>
      </c>
      <c r="E15" s="39"/>
      <c r="F15" s="142" t="s">
        <v>1</v>
      </c>
      <c r="G15" s="39"/>
      <c r="H15" s="39"/>
      <c r="I15" s="152" t="s">
        <v>19</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2" t="s">
        <v>20</v>
      </c>
      <c r="E16" s="39"/>
      <c r="F16" s="142" t="s">
        <v>21</v>
      </c>
      <c r="G16" s="39"/>
      <c r="H16" s="39"/>
      <c r="I16" s="152" t="s">
        <v>22</v>
      </c>
      <c r="J16" s="155" t="str">
        <f>'Rekapitulace stavby'!AN8</f>
        <v>19. 3. 2025</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2" t="s">
        <v>24</v>
      </c>
      <c r="E18" s="39"/>
      <c r="F18" s="39"/>
      <c r="G18" s="39"/>
      <c r="H18" s="39"/>
      <c r="I18" s="152" t="s">
        <v>25</v>
      </c>
      <c r="J18" s="142" t="s">
        <v>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26</v>
      </c>
      <c r="F19" s="39"/>
      <c r="G19" s="39"/>
      <c r="H19" s="39"/>
      <c r="I19" s="152" t="s">
        <v>27</v>
      </c>
      <c r="J19" s="142" t="s">
        <v>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2" t="s">
        <v>28</v>
      </c>
      <c r="E21" s="39"/>
      <c r="F21" s="39"/>
      <c r="G21" s="39"/>
      <c r="H21" s="39"/>
      <c r="I21" s="152" t="s">
        <v>25</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2" t="s">
        <v>27</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2" t="s">
        <v>30</v>
      </c>
      <c r="E24" s="39"/>
      <c r="F24" s="39"/>
      <c r="G24" s="39"/>
      <c r="H24" s="39"/>
      <c r="I24" s="152" t="s">
        <v>25</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31</v>
      </c>
      <c r="F25" s="39"/>
      <c r="G25" s="39"/>
      <c r="H25" s="39"/>
      <c r="I25" s="152" t="s">
        <v>27</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2" t="s">
        <v>33</v>
      </c>
      <c r="E27" s="39"/>
      <c r="F27" s="39"/>
      <c r="G27" s="39"/>
      <c r="H27" s="39"/>
      <c r="I27" s="152" t="s">
        <v>25</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34</v>
      </c>
      <c r="F28" s="39"/>
      <c r="G28" s="39"/>
      <c r="H28" s="39"/>
      <c r="I28" s="152" t="s">
        <v>27</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2" t="s">
        <v>35</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6"/>
      <c r="B31" s="157"/>
      <c r="C31" s="156"/>
      <c r="D31" s="156"/>
      <c r="E31" s="158" t="s">
        <v>1</v>
      </c>
      <c r="F31" s="158"/>
      <c r="G31" s="158"/>
      <c r="H31" s="158"/>
      <c r="I31" s="156"/>
      <c r="J31" s="156"/>
      <c r="K31" s="156"/>
      <c r="L31" s="159"/>
      <c r="S31" s="156"/>
      <c r="T31" s="156"/>
      <c r="U31" s="156"/>
      <c r="V31" s="156"/>
      <c r="W31" s="156"/>
      <c r="X31" s="156"/>
      <c r="Y31" s="156"/>
      <c r="Z31" s="156"/>
      <c r="AA31" s="156"/>
      <c r="AB31" s="156"/>
      <c r="AC31" s="156"/>
      <c r="AD31" s="156"/>
      <c r="AE31" s="156"/>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25.44" customHeight="1">
      <c r="A34" s="39"/>
      <c r="B34" s="45"/>
      <c r="C34" s="39"/>
      <c r="D34" s="161" t="s">
        <v>36</v>
      </c>
      <c r="E34" s="39"/>
      <c r="F34" s="39"/>
      <c r="G34" s="39"/>
      <c r="H34" s="39"/>
      <c r="I34" s="39"/>
      <c r="J34" s="162">
        <f>ROUND(J127, 2)</f>
        <v>0</v>
      </c>
      <c r="K34" s="39"/>
      <c r="L34" s="64"/>
      <c r="S34" s="39"/>
      <c r="T34" s="39"/>
      <c r="U34" s="39"/>
      <c r="V34" s="39"/>
      <c r="W34" s="39"/>
      <c r="X34" s="39"/>
      <c r="Y34" s="39"/>
      <c r="Z34" s="39"/>
      <c r="AA34" s="39"/>
      <c r="AB34" s="39"/>
      <c r="AC34" s="39"/>
      <c r="AD34" s="39"/>
      <c r="AE34" s="39"/>
    </row>
    <row r="35" s="2" customFormat="1" ht="6.96" customHeight="1">
      <c r="A35" s="39"/>
      <c r="B35" s="45"/>
      <c r="C35" s="39"/>
      <c r="D35" s="160"/>
      <c r="E35" s="160"/>
      <c r="F35" s="160"/>
      <c r="G35" s="160"/>
      <c r="H35" s="160"/>
      <c r="I35" s="160"/>
      <c r="J35" s="160"/>
      <c r="K35" s="160"/>
      <c r="L35" s="64"/>
      <c r="S35" s="39"/>
      <c r="T35" s="39"/>
      <c r="U35" s="39"/>
      <c r="V35" s="39"/>
      <c r="W35" s="39"/>
      <c r="X35" s="39"/>
      <c r="Y35" s="39"/>
      <c r="Z35" s="39"/>
      <c r="AA35" s="39"/>
      <c r="AB35" s="39"/>
      <c r="AC35" s="39"/>
      <c r="AD35" s="39"/>
      <c r="AE35" s="39"/>
    </row>
    <row r="36" s="2" customFormat="1" ht="14.4" customHeight="1">
      <c r="A36" s="39"/>
      <c r="B36" s="45"/>
      <c r="C36" s="39"/>
      <c r="D36" s="39"/>
      <c r="E36" s="39"/>
      <c r="F36" s="163" t="s">
        <v>38</v>
      </c>
      <c r="G36" s="39"/>
      <c r="H36" s="39"/>
      <c r="I36" s="163" t="s">
        <v>37</v>
      </c>
      <c r="J36" s="163" t="s">
        <v>39</v>
      </c>
      <c r="K36" s="39"/>
      <c r="L36" s="64"/>
      <c r="S36" s="39"/>
      <c r="T36" s="39"/>
      <c r="U36" s="39"/>
      <c r="V36" s="39"/>
      <c r="W36" s="39"/>
      <c r="X36" s="39"/>
      <c r="Y36" s="39"/>
      <c r="Z36" s="39"/>
      <c r="AA36" s="39"/>
      <c r="AB36" s="39"/>
      <c r="AC36" s="39"/>
      <c r="AD36" s="39"/>
      <c r="AE36" s="39"/>
    </row>
    <row r="37" s="2" customFormat="1" ht="14.4" customHeight="1">
      <c r="A37" s="39"/>
      <c r="B37" s="45"/>
      <c r="C37" s="39"/>
      <c r="D37" s="164" t="s">
        <v>40</v>
      </c>
      <c r="E37" s="152" t="s">
        <v>41</v>
      </c>
      <c r="F37" s="165">
        <f>ROUND((SUM(BE127:BE208)),  2)</f>
        <v>0</v>
      </c>
      <c r="G37" s="39"/>
      <c r="H37" s="39"/>
      <c r="I37" s="166">
        <v>0.20999999999999999</v>
      </c>
      <c r="J37" s="165">
        <f>ROUND(((SUM(BE127:BE208))*I37),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2" t="s">
        <v>42</v>
      </c>
      <c r="F38" s="165">
        <f>ROUND((SUM(BF127:BF208)),  2)</f>
        <v>0</v>
      </c>
      <c r="G38" s="39"/>
      <c r="H38" s="39"/>
      <c r="I38" s="166">
        <v>0.12</v>
      </c>
      <c r="J38" s="165">
        <f>ROUND(((SUM(BF127:BF208))*I38),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43</v>
      </c>
      <c r="F39" s="165">
        <f>ROUND((SUM(BG127:BG208)),  2)</f>
        <v>0</v>
      </c>
      <c r="G39" s="39"/>
      <c r="H39" s="39"/>
      <c r="I39" s="166">
        <v>0.20999999999999999</v>
      </c>
      <c r="J39" s="165">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2" t="s">
        <v>44</v>
      </c>
      <c r="F40" s="165">
        <f>ROUND((SUM(BH127:BH208)),  2)</f>
        <v>0</v>
      </c>
      <c r="G40" s="39"/>
      <c r="H40" s="39"/>
      <c r="I40" s="166">
        <v>0.12</v>
      </c>
      <c r="J40" s="165">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2" t="s">
        <v>45</v>
      </c>
      <c r="F41" s="165">
        <f>ROUND((SUM(BI127:BI208)),  2)</f>
        <v>0</v>
      </c>
      <c r="G41" s="39"/>
      <c r="H41" s="39"/>
      <c r="I41" s="166">
        <v>0</v>
      </c>
      <c r="J41" s="165">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7"/>
      <c r="D43" s="168" t="s">
        <v>46</v>
      </c>
      <c r="E43" s="169"/>
      <c r="F43" s="169"/>
      <c r="G43" s="170" t="s">
        <v>47</v>
      </c>
      <c r="H43" s="171" t="s">
        <v>48</v>
      </c>
      <c r="I43" s="169"/>
      <c r="J43" s="172">
        <f>SUM(J34:J41)</f>
        <v>0</v>
      </c>
      <c r="K43" s="173"/>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1" customFormat="1" ht="16.5" customHeight="1">
      <c r="B87" s="22"/>
      <c r="C87" s="23"/>
      <c r="D87" s="23"/>
      <c r="E87" s="185" t="s">
        <v>4243</v>
      </c>
      <c r="F87" s="23"/>
      <c r="G87" s="23"/>
      <c r="H87" s="23"/>
      <c r="I87" s="23"/>
      <c r="J87" s="23"/>
      <c r="K87" s="23"/>
      <c r="L87" s="21"/>
    </row>
    <row r="88" s="1" customFormat="1" ht="12" customHeight="1">
      <c r="B88" s="22"/>
      <c r="C88" s="33" t="s">
        <v>182</v>
      </c>
      <c r="D88" s="23"/>
      <c r="E88" s="23"/>
      <c r="F88" s="23"/>
      <c r="G88" s="23"/>
      <c r="H88" s="23"/>
      <c r="I88" s="23"/>
      <c r="J88" s="23"/>
      <c r="K88" s="23"/>
      <c r="L88" s="21"/>
    </row>
    <row r="89" s="2" customFormat="1" ht="16.5" customHeight="1">
      <c r="A89" s="39"/>
      <c r="B89" s="40"/>
      <c r="C89" s="41"/>
      <c r="D89" s="41"/>
      <c r="E89" s="312" t="s">
        <v>4745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4746</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03 - Ostatní zřízení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20</v>
      </c>
      <c r="D93" s="41"/>
      <c r="E93" s="41"/>
      <c r="F93" s="28" t="str">
        <f>F16</f>
        <v xml:space="preserve"> </v>
      </c>
      <c r="G93" s="41"/>
      <c r="H93" s="41"/>
      <c r="I93" s="33" t="s">
        <v>22</v>
      </c>
      <c r="J93" s="80" t="str">
        <f>IF(J16="","",J16)</f>
        <v>19. 3. 2025</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24</v>
      </c>
      <c r="D95" s="41"/>
      <c r="E95" s="41"/>
      <c r="F95" s="28" t="str">
        <f>E19</f>
        <v>Ing. Vladimír Cigánek</v>
      </c>
      <c r="G95" s="41"/>
      <c r="H95" s="41"/>
      <c r="I95" s="33" t="s">
        <v>30</v>
      </c>
      <c r="J95" s="37" t="str">
        <f>E25</f>
        <v>PPS Kania s.r.o.</v>
      </c>
      <c r="K95" s="41"/>
      <c r="L95" s="64"/>
      <c r="S95" s="39"/>
      <c r="T95" s="39"/>
      <c r="U95" s="39"/>
      <c r="V95" s="39"/>
      <c r="W95" s="39"/>
      <c r="X95" s="39"/>
      <c r="Y95" s="39"/>
      <c r="Z95" s="39"/>
      <c r="AA95" s="39"/>
      <c r="AB95" s="39"/>
      <c r="AC95" s="39"/>
      <c r="AD95" s="39"/>
      <c r="AE95" s="39"/>
    </row>
    <row r="96" s="2" customFormat="1" ht="15.15" customHeight="1">
      <c r="A96" s="39"/>
      <c r="B96" s="40"/>
      <c r="C96" s="33" t="s">
        <v>28</v>
      </c>
      <c r="D96" s="41"/>
      <c r="E96" s="41"/>
      <c r="F96" s="28" t="str">
        <f>IF(E22="","",E22)</f>
        <v>Vyplň údaj</v>
      </c>
      <c r="G96" s="41"/>
      <c r="H96" s="41"/>
      <c r="I96" s="33" t="s">
        <v>33</v>
      </c>
      <c r="J96" s="37" t="str">
        <f>E28</f>
        <v>kolektiv autorů</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6" t="s">
        <v>185</v>
      </c>
      <c r="D98" s="187"/>
      <c r="E98" s="187"/>
      <c r="F98" s="187"/>
      <c r="G98" s="187"/>
      <c r="H98" s="187"/>
      <c r="I98" s="187"/>
      <c r="J98" s="188" t="s">
        <v>186</v>
      </c>
      <c r="K98" s="187"/>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89" t="s">
        <v>187</v>
      </c>
      <c r="D100" s="41"/>
      <c r="E100" s="41"/>
      <c r="F100" s="41"/>
      <c r="G100" s="41"/>
      <c r="H100" s="41"/>
      <c r="I100" s="41"/>
      <c r="J100" s="111">
        <f>J127</f>
        <v>0</v>
      </c>
      <c r="K100" s="41"/>
      <c r="L100" s="64"/>
      <c r="S100" s="39"/>
      <c r="T100" s="39"/>
      <c r="U100" s="39"/>
      <c r="V100" s="39"/>
      <c r="W100" s="39"/>
      <c r="X100" s="39"/>
      <c r="Y100" s="39"/>
      <c r="Z100" s="39"/>
      <c r="AA100" s="39"/>
      <c r="AB100" s="39"/>
      <c r="AC100" s="39"/>
      <c r="AD100" s="39"/>
      <c r="AE100" s="39"/>
      <c r="AU100" s="18" t="s">
        <v>188</v>
      </c>
    </row>
    <row r="101" s="9" customFormat="1" ht="24.96" customHeight="1">
      <c r="A101" s="9"/>
      <c r="B101" s="190"/>
      <c r="C101" s="191"/>
      <c r="D101" s="192" t="s">
        <v>4919</v>
      </c>
      <c r="E101" s="193"/>
      <c r="F101" s="193"/>
      <c r="G101" s="193"/>
      <c r="H101" s="193"/>
      <c r="I101" s="193"/>
      <c r="J101" s="194">
        <f>J128</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4920</v>
      </c>
      <c r="E102" s="193"/>
      <c r="F102" s="193"/>
      <c r="G102" s="193"/>
      <c r="H102" s="193"/>
      <c r="I102" s="193"/>
      <c r="J102" s="194">
        <f>J157</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4921</v>
      </c>
      <c r="E103" s="193"/>
      <c r="F103" s="193"/>
      <c r="G103" s="193"/>
      <c r="H103" s="193"/>
      <c r="I103" s="193"/>
      <c r="J103" s="194">
        <f>J174</f>
        <v>0</v>
      </c>
      <c r="K103" s="191"/>
      <c r="L103" s="195"/>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193</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26.25" customHeight="1">
      <c r="A113" s="39"/>
      <c r="B113" s="40"/>
      <c r="C113" s="41"/>
      <c r="D113" s="41"/>
      <c r="E113" s="185" t="str">
        <f>E7</f>
        <v>Konverze Vodárenské věže - výstavba větrné elektrárny Bohumín - Pudlov</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180</v>
      </c>
      <c r="D114" s="23"/>
      <c r="E114" s="23"/>
      <c r="F114" s="23"/>
      <c r="G114" s="23"/>
      <c r="H114" s="23"/>
      <c r="I114" s="23"/>
      <c r="J114" s="23"/>
      <c r="K114" s="23"/>
      <c r="L114" s="21"/>
    </row>
    <row r="115" s="1" customFormat="1" ht="16.5" customHeight="1">
      <c r="B115" s="22"/>
      <c r="C115" s="23"/>
      <c r="D115" s="23"/>
      <c r="E115" s="185" t="s">
        <v>4243</v>
      </c>
      <c r="F115" s="23"/>
      <c r="G115" s="23"/>
      <c r="H115" s="23"/>
      <c r="I115" s="23"/>
      <c r="J115" s="23"/>
      <c r="K115" s="23"/>
      <c r="L115" s="21"/>
    </row>
    <row r="116" s="1" customFormat="1" ht="12" customHeight="1">
      <c r="B116" s="22"/>
      <c r="C116" s="33" t="s">
        <v>182</v>
      </c>
      <c r="D116" s="23"/>
      <c r="E116" s="23"/>
      <c r="F116" s="23"/>
      <c r="G116" s="23"/>
      <c r="H116" s="23"/>
      <c r="I116" s="23"/>
      <c r="J116" s="23"/>
      <c r="K116" s="23"/>
      <c r="L116" s="21"/>
    </row>
    <row r="117" s="2" customFormat="1" ht="16.5" customHeight="1">
      <c r="A117" s="39"/>
      <c r="B117" s="40"/>
      <c r="C117" s="41"/>
      <c r="D117" s="41"/>
      <c r="E117" s="312" t="s">
        <v>4745</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4746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E13</f>
        <v>03 - Ostatní zřízení</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F16</f>
        <v xml:space="preserve"> </v>
      </c>
      <c r="G121" s="41"/>
      <c r="H121" s="41"/>
      <c r="I121" s="33" t="s">
        <v>22</v>
      </c>
      <c r="J121" s="80" t="str">
        <f>IF(J16="","",J16)</f>
        <v>19. 3. 2025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E19</f>
        <v>Ing. Vladimír Cigánek</v>
      </c>
      <c r="G123" s="41"/>
      <c r="H123" s="41"/>
      <c r="I123" s="33" t="s">
        <v>30</v>
      </c>
      <c r="J123" s="37" t="str">
        <f>E25</f>
        <v>PPS Kania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IF(E22="","",E22)</f>
        <v>Vyplň údaj</v>
      </c>
      <c r="G124" s="41"/>
      <c r="H124" s="41"/>
      <c r="I124" s="33" t="s">
        <v>33</v>
      </c>
      <c r="J124" s="37" t="str">
        <f>E28</f>
        <v>kolektiv autorů</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6"/>
      <c r="B126" s="197"/>
      <c r="C126" s="198" t="s">
        <v>194</v>
      </c>
      <c r="D126" s="199" t="s">
        <v>61</v>
      </c>
      <c r="E126" s="199" t="s">
        <v>57</v>
      </c>
      <c r="F126" s="199" t="s">
        <v>58</v>
      </c>
      <c r="G126" s="199" t="s">
        <v>195</v>
      </c>
      <c r="H126" s="199" t="s">
        <v>196</v>
      </c>
      <c r="I126" s="199" t="s">
        <v>197</v>
      </c>
      <c r="J126" s="200" t="s">
        <v>186</v>
      </c>
      <c r="K126" s="201" t="s">
        <v>198</v>
      </c>
      <c r="L126" s="202"/>
      <c r="M126" s="101" t="s">
        <v>1</v>
      </c>
      <c r="N126" s="102" t="s">
        <v>40</v>
      </c>
      <c r="O126" s="102" t="s">
        <v>199</v>
      </c>
      <c r="P126" s="102" t="s">
        <v>200</v>
      </c>
      <c r="Q126" s="102" t="s">
        <v>201</v>
      </c>
      <c r="R126" s="102" t="s">
        <v>202</v>
      </c>
      <c r="S126" s="102" t="s">
        <v>203</v>
      </c>
      <c r="T126" s="103" t="s">
        <v>204</v>
      </c>
      <c r="U126" s="196"/>
      <c r="V126" s="196"/>
      <c r="W126" s="196"/>
      <c r="X126" s="196"/>
      <c r="Y126" s="196"/>
      <c r="Z126" s="196"/>
      <c r="AA126" s="196"/>
      <c r="AB126" s="196"/>
      <c r="AC126" s="196"/>
      <c r="AD126" s="196"/>
      <c r="AE126" s="196"/>
    </row>
    <row r="127" s="2" customFormat="1" ht="22.8" customHeight="1">
      <c r="A127" s="39"/>
      <c r="B127" s="40"/>
      <c r="C127" s="108" t="s">
        <v>205</v>
      </c>
      <c r="D127" s="41"/>
      <c r="E127" s="41"/>
      <c r="F127" s="41"/>
      <c r="G127" s="41"/>
      <c r="H127" s="41"/>
      <c r="I127" s="41"/>
      <c r="J127" s="203">
        <f>BK127</f>
        <v>0</v>
      </c>
      <c r="K127" s="41"/>
      <c r="L127" s="45"/>
      <c r="M127" s="104"/>
      <c r="N127" s="204"/>
      <c r="O127" s="105"/>
      <c r="P127" s="205">
        <f>P128+P157+P174</f>
        <v>0</v>
      </c>
      <c r="Q127" s="105"/>
      <c r="R127" s="205">
        <f>R128+R157+R174</f>
        <v>0</v>
      </c>
      <c r="S127" s="105"/>
      <c r="T127" s="206">
        <f>T128+T157+T174</f>
        <v>0</v>
      </c>
      <c r="U127" s="39"/>
      <c r="V127" s="39"/>
      <c r="W127" s="39"/>
      <c r="X127" s="39"/>
      <c r="Y127" s="39"/>
      <c r="Z127" s="39"/>
      <c r="AA127" s="39"/>
      <c r="AB127" s="39"/>
      <c r="AC127" s="39"/>
      <c r="AD127" s="39"/>
      <c r="AE127" s="39"/>
      <c r="AT127" s="18" t="s">
        <v>75</v>
      </c>
      <c r="AU127" s="18" t="s">
        <v>188</v>
      </c>
      <c r="BK127" s="207">
        <f>BK128+BK157+BK174</f>
        <v>0</v>
      </c>
    </row>
    <row r="128" s="11" customFormat="1" ht="25.92" customHeight="1">
      <c r="A128" s="11"/>
      <c r="B128" s="208"/>
      <c r="C128" s="209"/>
      <c r="D128" s="210" t="s">
        <v>75</v>
      </c>
      <c r="E128" s="211" t="s">
        <v>1731</v>
      </c>
      <c r="F128" s="211" t="s">
        <v>4922</v>
      </c>
      <c r="G128" s="209"/>
      <c r="H128" s="209"/>
      <c r="I128" s="212"/>
      <c r="J128" s="213">
        <f>BK128</f>
        <v>0</v>
      </c>
      <c r="K128" s="209"/>
      <c r="L128" s="214"/>
      <c r="M128" s="215"/>
      <c r="N128" s="216"/>
      <c r="O128" s="216"/>
      <c r="P128" s="217">
        <f>SUM(P129:P156)</f>
        <v>0</v>
      </c>
      <c r="Q128" s="216"/>
      <c r="R128" s="217">
        <f>SUM(R129:R156)</f>
        <v>0</v>
      </c>
      <c r="S128" s="216"/>
      <c r="T128" s="218">
        <f>SUM(T129:T156)</f>
        <v>0</v>
      </c>
      <c r="U128" s="11"/>
      <c r="V128" s="11"/>
      <c r="W128" s="11"/>
      <c r="X128" s="11"/>
      <c r="Y128" s="11"/>
      <c r="Z128" s="11"/>
      <c r="AA128" s="11"/>
      <c r="AB128" s="11"/>
      <c r="AC128" s="11"/>
      <c r="AD128" s="11"/>
      <c r="AE128" s="11"/>
      <c r="AR128" s="219" t="s">
        <v>83</v>
      </c>
      <c r="AT128" s="220" t="s">
        <v>75</v>
      </c>
      <c r="AU128" s="220" t="s">
        <v>76</v>
      </c>
      <c r="AY128" s="219" t="s">
        <v>207</v>
      </c>
      <c r="BK128" s="221">
        <f>SUM(BK129:BK156)</f>
        <v>0</v>
      </c>
    </row>
    <row r="129" s="2" customFormat="1" ht="24.15" customHeight="1">
      <c r="A129" s="39"/>
      <c r="B129" s="40"/>
      <c r="C129" s="293" t="s">
        <v>83</v>
      </c>
      <c r="D129" s="293" t="s">
        <v>690</v>
      </c>
      <c r="E129" s="294" t="s">
        <v>4923</v>
      </c>
      <c r="F129" s="295" t="s">
        <v>4924</v>
      </c>
      <c r="G129" s="296" t="s">
        <v>783</v>
      </c>
      <c r="H129" s="297">
        <v>22</v>
      </c>
      <c r="I129" s="298"/>
      <c r="J129" s="299">
        <f>ROUND(I129*H129,2)</f>
        <v>0</v>
      </c>
      <c r="K129" s="300"/>
      <c r="L129" s="301"/>
      <c r="M129" s="302" t="s">
        <v>1</v>
      </c>
      <c r="N129" s="303" t="s">
        <v>41</v>
      </c>
      <c r="O129" s="92"/>
      <c r="P129" s="232">
        <f>O129*H129</f>
        <v>0</v>
      </c>
      <c r="Q129" s="232">
        <v>0</v>
      </c>
      <c r="R129" s="232">
        <f>Q129*H129</f>
        <v>0</v>
      </c>
      <c r="S129" s="232">
        <v>0</v>
      </c>
      <c r="T129" s="233">
        <f>S129*H129</f>
        <v>0</v>
      </c>
      <c r="U129" s="39"/>
      <c r="V129" s="39"/>
      <c r="W129" s="39"/>
      <c r="X129" s="39"/>
      <c r="Y129" s="39"/>
      <c r="Z129" s="39"/>
      <c r="AA129" s="39"/>
      <c r="AB129" s="39"/>
      <c r="AC129" s="39"/>
      <c r="AD129" s="39"/>
      <c r="AE129" s="39"/>
      <c r="AR129" s="234" t="s">
        <v>85</v>
      </c>
      <c r="AT129" s="234" t="s">
        <v>690</v>
      </c>
      <c r="AU129" s="234" t="s">
        <v>83</v>
      </c>
      <c r="AY129" s="18" t="s">
        <v>207</v>
      </c>
      <c r="BE129" s="235">
        <f>IF(N129="základní",J129,0)</f>
        <v>0</v>
      </c>
      <c r="BF129" s="235">
        <f>IF(N129="snížená",J129,0)</f>
        <v>0</v>
      </c>
      <c r="BG129" s="235">
        <f>IF(N129="zákl. přenesená",J129,0)</f>
        <v>0</v>
      </c>
      <c r="BH129" s="235">
        <f>IF(N129="sníž. přenesená",J129,0)</f>
        <v>0</v>
      </c>
      <c r="BI129" s="235">
        <f>IF(N129="nulová",J129,0)</f>
        <v>0</v>
      </c>
      <c r="BJ129" s="18" t="s">
        <v>83</v>
      </c>
      <c r="BK129" s="235">
        <f>ROUND(I129*H129,2)</f>
        <v>0</v>
      </c>
      <c r="BL129" s="18" t="s">
        <v>83</v>
      </c>
      <c r="BM129" s="234" t="s">
        <v>4925</v>
      </c>
    </row>
    <row r="130" s="2" customFormat="1">
      <c r="A130" s="39"/>
      <c r="B130" s="40"/>
      <c r="C130" s="41"/>
      <c r="D130" s="236" t="s">
        <v>214</v>
      </c>
      <c r="E130" s="41"/>
      <c r="F130" s="237" t="s">
        <v>4924</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214</v>
      </c>
      <c r="AU130" s="18" t="s">
        <v>83</v>
      </c>
    </row>
    <row r="131" s="2" customFormat="1" ht="16.5" customHeight="1">
      <c r="A131" s="39"/>
      <c r="B131" s="40"/>
      <c r="C131" s="222" t="s">
        <v>85</v>
      </c>
      <c r="D131" s="222" t="s">
        <v>208</v>
      </c>
      <c r="E131" s="223" t="s">
        <v>4926</v>
      </c>
      <c r="F131" s="224" t="s">
        <v>4927</v>
      </c>
      <c r="G131" s="225" t="s">
        <v>783</v>
      </c>
      <c r="H131" s="226">
        <v>22</v>
      </c>
      <c r="I131" s="227"/>
      <c r="J131" s="228">
        <f>ROUND(I131*H131,2)</f>
        <v>0</v>
      </c>
      <c r="K131" s="229"/>
      <c r="L131" s="45"/>
      <c r="M131" s="230" t="s">
        <v>1</v>
      </c>
      <c r="N131" s="231" t="s">
        <v>41</v>
      </c>
      <c r="O131" s="92"/>
      <c r="P131" s="232">
        <f>O131*H131</f>
        <v>0</v>
      </c>
      <c r="Q131" s="232">
        <v>0</v>
      </c>
      <c r="R131" s="232">
        <f>Q131*H131</f>
        <v>0</v>
      </c>
      <c r="S131" s="232">
        <v>0</v>
      </c>
      <c r="T131" s="233">
        <f>S131*H131</f>
        <v>0</v>
      </c>
      <c r="U131" s="39"/>
      <c r="V131" s="39"/>
      <c r="W131" s="39"/>
      <c r="X131" s="39"/>
      <c r="Y131" s="39"/>
      <c r="Z131" s="39"/>
      <c r="AA131" s="39"/>
      <c r="AB131" s="39"/>
      <c r="AC131" s="39"/>
      <c r="AD131" s="39"/>
      <c r="AE131" s="39"/>
      <c r="AR131" s="234" t="s">
        <v>83</v>
      </c>
      <c r="AT131" s="234" t="s">
        <v>208</v>
      </c>
      <c r="AU131" s="234" t="s">
        <v>83</v>
      </c>
      <c r="AY131" s="18" t="s">
        <v>207</v>
      </c>
      <c r="BE131" s="235">
        <f>IF(N131="základní",J131,0)</f>
        <v>0</v>
      </c>
      <c r="BF131" s="235">
        <f>IF(N131="snížená",J131,0)</f>
        <v>0</v>
      </c>
      <c r="BG131" s="235">
        <f>IF(N131="zákl. přenesená",J131,0)</f>
        <v>0</v>
      </c>
      <c r="BH131" s="235">
        <f>IF(N131="sníž. přenesená",J131,0)</f>
        <v>0</v>
      </c>
      <c r="BI131" s="235">
        <f>IF(N131="nulová",J131,0)</f>
        <v>0</v>
      </c>
      <c r="BJ131" s="18" t="s">
        <v>83</v>
      </c>
      <c r="BK131" s="235">
        <f>ROUND(I131*H131,2)</f>
        <v>0</v>
      </c>
      <c r="BL131" s="18" t="s">
        <v>83</v>
      </c>
      <c r="BM131" s="234" t="s">
        <v>212</v>
      </c>
    </row>
    <row r="132" s="2" customFormat="1">
      <c r="A132" s="39"/>
      <c r="B132" s="40"/>
      <c r="C132" s="41"/>
      <c r="D132" s="236" t="s">
        <v>214</v>
      </c>
      <c r="E132" s="41"/>
      <c r="F132" s="237" t="s">
        <v>4927</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214</v>
      </c>
      <c r="AU132" s="18" t="s">
        <v>83</v>
      </c>
    </row>
    <row r="133" s="2" customFormat="1" ht="16.5" customHeight="1">
      <c r="A133" s="39"/>
      <c r="B133" s="40"/>
      <c r="C133" s="293" t="s">
        <v>138</v>
      </c>
      <c r="D133" s="293" t="s">
        <v>690</v>
      </c>
      <c r="E133" s="294" t="s">
        <v>4928</v>
      </c>
      <c r="F133" s="295" t="s">
        <v>4929</v>
      </c>
      <c r="G133" s="296" t="s">
        <v>783</v>
      </c>
      <c r="H133" s="297">
        <v>77</v>
      </c>
      <c r="I133" s="298"/>
      <c r="J133" s="299">
        <f>ROUND(I133*H133,2)</f>
        <v>0</v>
      </c>
      <c r="K133" s="300"/>
      <c r="L133" s="301"/>
      <c r="M133" s="302" t="s">
        <v>1</v>
      </c>
      <c r="N133" s="303"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85</v>
      </c>
      <c r="AT133" s="234" t="s">
        <v>690</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83</v>
      </c>
      <c r="BM133" s="234" t="s">
        <v>4930</v>
      </c>
    </row>
    <row r="134" s="2" customFormat="1">
      <c r="A134" s="39"/>
      <c r="B134" s="40"/>
      <c r="C134" s="41"/>
      <c r="D134" s="236" t="s">
        <v>214</v>
      </c>
      <c r="E134" s="41"/>
      <c r="F134" s="237" t="s">
        <v>4929</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ht="16.5" customHeight="1">
      <c r="A135" s="39"/>
      <c r="B135" s="40"/>
      <c r="C135" s="222" t="s">
        <v>212</v>
      </c>
      <c r="D135" s="222" t="s">
        <v>208</v>
      </c>
      <c r="E135" s="223" t="s">
        <v>4931</v>
      </c>
      <c r="F135" s="224" t="s">
        <v>4932</v>
      </c>
      <c r="G135" s="225" t="s">
        <v>783</v>
      </c>
      <c r="H135" s="226">
        <v>77</v>
      </c>
      <c r="I135" s="227"/>
      <c r="J135" s="228">
        <f>ROUND(I135*H135,2)</f>
        <v>0</v>
      </c>
      <c r="K135" s="229"/>
      <c r="L135" s="45"/>
      <c r="M135" s="230" t="s">
        <v>1</v>
      </c>
      <c r="N135" s="231"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83</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83</v>
      </c>
      <c r="BM135" s="234" t="s">
        <v>282</v>
      </c>
    </row>
    <row r="136" s="2" customFormat="1">
      <c r="A136" s="39"/>
      <c r="B136" s="40"/>
      <c r="C136" s="41"/>
      <c r="D136" s="236" t="s">
        <v>214</v>
      </c>
      <c r="E136" s="41"/>
      <c r="F136" s="237" t="s">
        <v>4932</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ht="37.8" customHeight="1">
      <c r="A137" s="39"/>
      <c r="B137" s="40"/>
      <c r="C137" s="293" t="s">
        <v>251</v>
      </c>
      <c r="D137" s="293" t="s">
        <v>690</v>
      </c>
      <c r="E137" s="294" t="s">
        <v>4933</v>
      </c>
      <c r="F137" s="295" t="s">
        <v>4934</v>
      </c>
      <c r="G137" s="296" t="s">
        <v>4829</v>
      </c>
      <c r="H137" s="297">
        <v>1</v>
      </c>
      <c r="I137" s="298"/>
      <c r="J137" s="299">
        <f>ROUND(I137*H137,2)</f>
        <v>0</v>
      </c>
      <c r="K137" s="300"/>
      <c r="L137" s="301"/>
      <c r="M137" s="302" t="s">
        <v>1</v>
      </c>
      <c r="N137" s="303" t="s">
        <v>41</v>
      </c>
      <c r="O137" s="92"/>
      <c r="P137" s="232">
        <f>O137*H137</f>
        <v>0</v>
      </c>
      <c r="Q137" s="232">
        <v>0</v>
      </c>
      <c r="R137" s="232">
        <f>Q137*H137</f>
        <v>0</v>
      </c>
      <c r="S137" s="232">
        <v>0</v>
      </c>
      <c r="T137" s="233">
        <f>S137*H137</f>
        <v>0</v>
      </c>
      <c r="U137" s="39"/>
      <c r="V137" s="39"/>
      <c r="W137" s="39"/>
      <c r="X137" s="39"/>
      <c r="Y137" s="39"/>
      <c r="Z137" s="39"/>
      <c r="AA137" s="39"/>
      <c r="AB137" s="39"/>
      <c r="AC137" s="39"/>
      <c r="AD137" s="39"/>
      <c r="AE137" s="39"/>
      <c r="AR137" s="234" t="s">
        <v>85</v>
      </c>
      <c r="AT137" s="234" t="s">
        <v>690</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83</v>
      </c>
      <c r="BM137" s="234" t="s">
        <v>4935</v>
      </c>
    </row>
    <row r="138" s="2" customFormat="1">
      <c r="A138" s="39"/>
      <c r="B138" s="40"/>
      <c r="C138" s="41"/>
      <c r="D138" s="236" t="s">
        <v>214</v>
      </c>
      <c r="E138" s="41"/>
      <c r="F138" s="237" t="s">
        <v>4934</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ht="16.5" customHeight="1">
      <c r="A139" s="39"/>
      <c r="B139" s="40"/>
      <c r="C139" s="293" t="s">
        <v>261</v>
      </c>
      <c r="D139" s="293" t="s">
        <v>690</v>
      </c>
      <c r="E139" s="294" t="s">
        <v>4936</v>
      </c>
      <c r="F139" s="295" t="s">
        <v>4937</v>
      </c>
      <c r="G139" s="296" t="s">
        <v>783</v>
      </c>
      <c r="H139" s="297">
        <v>12</v>
      </c>
      <c r="I139" s="298"/>
      <c r="J139" s="299">
        <f>ROUND(I139*H139,2)</f>
        <v>0</v>
      </c>
      <c r="K139" s="300"/>
      <c r="L139" s="301"/>
      <c r="M139" s="302" t="s">
        <v>1</v>
      </c>
      <c r="N139" s="303" t="s">
        <v>41</v>
      </c>
      <c r="O139" s="92"/>
      <c r="P139" s="232">
        <f>O139*H139</f>
        <v>0</v>
      </c>
      <c r="Q139" s="232">
        <v>0</v>
      </c>
      <c r="R139" s="232">
        <f>Q139*H139</f>
        <v>0</v>
      </c>
      <c r="S139" s="232">
        <v>0</v>
      </c>
      <c r="T139" s="233">
        <f>S139*H139</f>
        <v>0</v>
      </c>
      <c r="U139" s="39"/>
      <c r="V139" s="39"/>
      <c r="W139" s="39"/>
      <c r="X139" s="39"/>
      <c r="Y139" s="39"/>
      <c r="Z139" s="39"/>
      <c r="AA139" s="39"/>
      <c r="AB139" s="39"/>
      <c r="AC139" s="39"/>
      <c r="AD139" s="39"/>
      <c r="AE139" s="39"/>
      <c r="AR139" s="234" t="s">
        <v>85</v>
      </c>
      <c r="AT139" s="234" t="s">
        <v>690</v>
      </c>
      <c r="AU139" s="234" t="s">
        <v>83</v>
      </c>
      <c r="AY139" s="18" t="s">
        <v>207</v>
      </c>
      <c r="BE139" s="235">
        <f>IF(N139="základní",J139,0)</f>
        <v>0</v>
      </c>
      <c r="BF139" s="235">
        <f>IF(N139="snížená",J139,0)</f>
        <v>0</v>
      </c>
      <c r="BG139" s="235">
        <f>IF(N139="zákl. přenesená",J139,0)</f>
        <v>0</v>
      </c>
      <c r="BH139" s="235">
        <f>IF(N139="sníž. přenesená",J139,0)</f>
        <v>0</v>
      </c>
      <c r="BI139" s="235">
        <f>IF(N139="nulová",J139,0)</f>
        <v>0</v>
      </c>
      <c r="BJ139" s="18" t="s">
        <v>83</v>
      </c>
      <c r="BK139" s="235">
        <f>ROUND(I139*H139,2)</f>
        <v>0</v>
      </c>
      <c r="BL139" s="18" t="s">
        <v>83</v>
      </c>
      <c r="BM139" s="234" t="s">
        <v>4938</v>
      </c>
    </row>
    <row r="140" s="2" customFormat="1">
      <c r="A140" s="39"/>
      <c r="B140" s="40"/>
      <c r="C140" s="41"/>
      <c r="D140" s="236" t="s">
        <v>214</v>
      </c>
      <c r="E140" s="41"/>
      <c r="F140" s="237" t="s">
        <v>4937</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214</v>
      </c>
      <c r="AU140" s="18" t="s">
        <v>83</v>
      </c>
    </row>
    <row r="141" s="2" customFormat="1" ht="33" customHeight="1">
      <c r="A141" s="39"/>
      <c r="B141" s="40"/>
      <c r="C141" s="222" t="s">
        <v>276</v>
      </c>
      <c r="D141" s="222" t="s">
        <v>208</v>
      </c>
      <c r="E141" s="223" t="s">
        <v>4939</v>
      </c>
      <c r="F141" s="224" t="s">
        <v>4940</v>
      </c>
      <c r="G141" s="225" t="s">
        <v>783</v>
      </c>
      <c r="H141" s="226">
        <v>12</v>
      </c>
      <c r="I141" s="227"/>
      <c r="J141" s="228">
        <f>ROUND(I141*H141,2)</f>
        <v>0</v>
      </c>
      <c r="K141" s="229"/>
      <c r="L141" s="45"/>
      <c r="M141" s="230" t="s">
        <v>1</v>
      </c>
      <c r="N141" s="231"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83</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83</v>
      </c>
      <c r="BM141" s="234" t="s">
        <v>345</v>
      </c>
    </row>
    <row r="142" s="2" customFormat="1">
      <c r="A142" s="39"/>
      <c r="B142" s="40"/>
      <c r="C142" s="41"/>
      <c r="D142" s="236" t="s">
        <v>214</v>
      </c>
      <c r="E142" s="41"/>
      <c r="F142" s="237" t="s">
        <v>4940</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ht="16.5" customHeight="1">
      <c r="A143" s="39"/>
      <c r="B143" s="40"/>
      <c r="C143" s="293" t="s">
        <v>282</v>
      </c>
      <c r="D143" s="293" t="s">
        <v>690</v>
      </c>
      <c r="E143" s="294" t="s">
        <v>4941</v>
      </c>
      <c r="F143" s="295" t="s">
        <v>4942</v>
      </c>
      <c r="G143" s="296" t="s">
        <v>783</v>
      </c>
      <c r="H143" s="297">
        <v>150</v>
      </c>
      <c r="I143" s="298"/>
      <c r="J143" s="299">
        <f>ROUND(I143*H143,2)</f>
        <v>0</v>
      </c>
      <c r="K143" s="300"/>
      <c r="L143" s="301"/>
      <c r="M143" s="302" t="s">
        <v>1</v>
      </c>
      <c r="N143" s="303"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85</v>
      </c>
      <c r="AT143" s="234" t="s">
        <v>690</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83</v>
      </c>
      <c r="BM143" s="234" t="s">
        <v>4943</v>
      </c>
    </row>
    <row r="144" s="2" customFormat="1">
      <c r="A144" s="39"/>
      <c r="B144" s="40"/>
      <c r="C144" s="41"/>
      <c r="D144" s="236" t="s">
        <v>214</v>
      </c>
      <c r="E144" s="41"/>
      <c r="F144" s="237" t="s">
        <v>4942</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ht="24.15" customHeight="1">
      <c r="A145" s="39"/>
      <c r="B145" s="40"/>
      <c r="C145" s="222" t="s">
        <v>301</v>
      </c>
      <c r="D145" s="222" t="s">
        <v>208</v>
      </c>
      <c r="E145" s="223" t="s">
        <v>4944</v>
      </c>
      <c r="F145" s="224" t="s">
        <v>4945</v>
      </c>
      <c r="G145" s="225" t="s">
        <v>783</v>
      </c>
      <c r="H145" s="226">
        <v>150</v>
      </c>
      <c r="I145" s="227"/>
      <c r="J145" s="228">
        <f>ROUND(I145*H145,2)</f>
        <v>0</v>
      </c>
      <c r="K145" s="229"/>
      <c r="L145" s="45"/>
      <c r="M145" s="230" t="s">
        <v>1</v>
      </c>
      <c r="N145" s="231" t="s">
        <v>41</v>
      </c>
      <c r="O145" s="92"/>
      <c r="P145" s="232">
        <f>O145*H145</f>
        <v>0</v>
      </c>
      <c r="Q145" s="232">
        <v>0</v>
      </c>
      <c r="R145" s="232">
        <f>Q145*H145</f>
        <v>0</v>
      </c>
      <c r="S145" s="232">
        <v>0</v>
      </c>
      <c r="T145" s="233">
        <f>S145*H145</f>
        <v>0</v>
      </c>
      <c r="U145" s="39"/>
      <c r="V145" s="39"/>
      <c r="W145" s="39"/>
      <c r="X145" s="39"/>
      <c r="Y145" s="39"/>
      <c r="Z145" s="39"/>
      <c r="AA145" s="39"/>
      <c r="AB145" s="39"/>
      <c r="AC145" s="39"/>
      <c r="AD145" s="39"/>
      <c r="AE145" s="39"/>
      <c r="AR145" s="234" t="s">
        <v>83</v>
      </c>
      <c r="AT145" s="234" t="s">
        <v>208</v>
      </c>
      <c r="AU145" s="234" t="s">
        <v>83</v>
      </c>
      <c r="AY145" s="18" t="s">
        <v>207</v>
      </c>
      <c r="BE145" s="235">
        <f>IF(N145="základní",J145,0)</f>
        <v>0</v>
      </c>
      <c r="BF145" s="235">
        <f>IF(N145="snížená",J145,0)</f>
        <v>0</v>
      </c>
      <c r="BG145" s="235">
        <f>IF(N145="zákl. přenesená",J145,0)</f>
        <v>0</v>
      </c>
      <c r="BH145" s="235">
        <f>IF(N145="sníž. přenesená",J145,0)</f>
        <v>0</v>
      </c>
      <c r="BI145" s="235">
        <f>IF(N145="nulová",J145,0)</f>
        <v>0</v>
      </c>
      <c r="BJ145" s="18" t="s">
        <v>83</v>
      </c>
      <c r="BK145" s="235">
        <f>ROUND(I145*H145,2)</f>
        <v>0</v>
      </c>
      <c r="BL145" s="18" t="s">
        <v>83</v>
      </c>
      <c r="BM145" s="234" t="s">
        <v>700</v>
      </c>
    </row>
    <row r="146" s="2" customFormat="1">
      <c r="A146" s="39"/>
      <c r="B146" s="40"/>
      <c r="C146" s="41"/>
      <c r="D146" s="236" t="s">
        <v>214</v>
      </c>
      <c r="E146" s="41"/>
      <c r="F146" s="237" t="s">
        <v>4945</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214</v>
      </c>
      <c r="AU146" s="18" t="s">
        <v>83</v>
      </c>
    </row>
    <row r="147" s="2" customFormat="1" ht="16.5" customHeight="1">
      <c r="A147" s="39"/>
      <c r="B147" s="40"/>
      <c r="C147" s="293" t="s">
        <v>173</v>
      </c>
      <c r="D147" s="293" t="s">
        <v>690</v>
      </c>
      <c r="E147" s="294" t="s">
        <v>4946</v>
      </c>
      <c r="F147" s="295" t="s">
        <v>4947</v>
      </c>
      <c r="G147" s="296" t="s">
        <v>931</v>
      </c>
      <c r="H147" s="297">
        <v>42</v>
      </c>
      <c r="I147" s="298"/>
      <c r="J147" s="299">
        <f>ROUND(I147*H147,2)</f>
        <v>0</v>
      </c>
      <c r="K147" s="300"/>
      <c r="L147" s="301"/>
      <c r="M147" s="302" t="s">
        <v>1</v>
      </c>
      <c r="N147" s="303"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85</v>
      </c>
      <c r="AT147" s="234" t="s">
        <v>690</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83</v>
      </c>
      <c r="BM147" s="234" t="s">
        <v>4948</v>
      </c>
    </row>
    <row r="148" s="2" customFormat="1">
      <c r="A148" s="39"/>
      <c r="B148" s="40"/>
      <c r="C148" s="41"/>
      <c r="D148" s="236" t="s">
        <v>214</v>
      </c>
      <c r="E148" s="41"/>
      <c r="F148" s="237" t="s">
        <v>4947</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ht="16.5" customHeight="1">
      <c r="A149" s="39"/>
      <c r="B149" s="40"/>
      <c r="C149" s="222" t="s">
        <v>176</v>
      </c>
      <c r="D149" s="222" t="s">
        <v>208</v>
      </c>
      <c r="E149" s="223" t="s">
        <v>4949</v>
      </c>
      <c r="F149" s="224" t="s">
        <v>4950</v>
      </c>
      <c r="G149" s="225" t="s">
        <v>783</v>
      </c>
      <c r="H149" s="226">
        <v>42</v>
      </c>
      <c r="I149" s="227"/>
      <c r="J149" s="228">
        <f>ROUND(I149*H149,2)</f>
        <v>0</v>
      </c>
      <c r="K149" s="229"/>
      <c r="L149" s="45"/>
      <c r="M149" s="230" t="s">
        <v>1</v>
      </c>
      <c r="N149" s="231"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83</v>
      </c>
      <c r="AT149" s="234" t="s">
        <v>208</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83</v>
      </c>
      <c r="BM149" s="234" t="s">
        <v>720</v>
      </c>
    </row>
    <row r="150" s="2" customFormat="1">
      <c r="A150" s="39"/>
      <c r="B150" s="40"/>
      <c r="C150" s="41"/>
      <c r="D150" s="236" t="s">
        <v>214</v>
      </c>
      <c r="E150" s="41"/>
      <c r="F150" s="237" t="s">
        <v>4950</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ht="16.5" customHeight="1">
      <c r="A151" s="39"/>
      <c r="B151" s="40"/>
      <c r="C151" s="293" t="s">
        <v>8</v>
      </c>
      <c r="D151" s="293" t="s">
        <v>690</v>
      </c>
      <c r="E151" s="294" t="s">
        <v>4951</v>
      </c>
      <c r="F151" s="295" t="s">
        <v>4952</v>
      </c>
      <c r="G151" s="296" t="s">
        <v>4829</v>
      </c>
      <c r="H151" s="297">
        <v>3</v>
      </c>
      <c r="I151" s="298"/>
      <c r="J151" s="299">
        <f>ROUND(I151*H151,2)</f>
        <v>0</v>
      </c>
      <c r="K151" s="300"/>
      <c r="L151" s="301"/>
      <c r="M151" s="302" t="s">
        <v>1</v>
      </c>
      <c r="N151" s="303"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85</v>
      </c>
      <c r="AT151" s="234" t="s">
        <v>690</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83</v>
      </c>
      <c r="BM151" s="234" t="s">
        <v>4953</v>
      </c>
    </row>
    <row r="152" s="2" customFormat="1">
      <c r="A152" s="39"/>
      <c r="B152" s="40"/>
      <c r="C152" s="41"/>
      <c r="D152" s="236" t="s">
        <v>214</v>
      </c>
      <c r="E152" s="41"/>
      <c r="F152" s="237" t="s">
        <v>4952</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ht="49.05" customHeight="1">
      <c r="A153" s="39"/>
      <c r="B153" s="40"/>
      <c r="C153" s="222" t="s">
        <v>339</v>
      </c>
      <c r="D153" s="222" t="s">
        <v>208</v>
      </c>
      <c r="E153" s="223" t="s">
        <v>4954</v>
      </c>
      <c r="F153" s="224" t="s">
        <v>4955</v>
      </c>
      <c r="G153" s="225" t="s">
        <v>4829</v>
      </c>
      <c r="H153" s="226">
        <v>1</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83</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83</v>
      </c>
      <c r="BM153" s="234" t="s">
        <v>742</v>
      </c>
    </row>
    <row r="154" s="2" customFormat="1">
      <c r="A154" s="39"/>
      <c r="B154" s="40"/>
      <c r="C154" s="41"/>
      <c r="D154" s="236" t="s">
        <v>214</v>
      </c>
      <c r="E154" s="41"/>
      <c r="F154" s="237" t="s">
        <v>4955</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ht="44.25" customHeight="1">
      <c r="A155" s="39"/>
      <c r="B155" s="40"/>
      <c r="C155" s="222" t="s">
        <v>345</v>
      </c>
      <c r="D155" s="222" t="s">
        <v>208</v>
      </c>
      <c r="E155" s="223" t="s">
        <v>4956</v>
      </c>
      <c r="F155" s="224" t="s">
        <v>4957</v>
      </c>
      <c r="G155" s="225" t="s">
        <v>4829</v>
      </c>
      <c r="H155" s="226">
        <v>6</v>
      </c>
      <c r="I155" s="227"/>
      <c r="J155" s="228">
        <f>ROUND(I155*H155,2)</f>
        <v>0</v>
      </c>
      <c r="K155" s="229"/>
      <c r="L155" s="45"/>
      <c r="M155" s="230" t="s">
        <v>1</v>
      </c>
      <c r="N155" s="231"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83</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83</v>
      </c>
      <c r="BM155" s="234" t="s">
        <v>751</v>
      </c>
    </row>
    <row r="156" s="2" customFormat="1">
      <c r="A156" s="39"/>
      <c r="B156" s="40"/>
      <c r="C156" s="41"/>
      <c r="D156" s="236" t="s">
        <v>214</v>
      </c>
      <c r="E156" s="41"/>
      <c r="F156" s="237" t="s">
        <v>4957</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11" customFormat="1" ht="25.92" customHeight="1">
      <c r="A157" s="11"/>
      <c r="B157" s="208"/>
      <c r="C157" s="209"/>
      <c r="D157" s="210" t="s">
        <v>75</v>
      </c>
      <c r="E157" s="211" t="s">
        <v>1594</v>
      </c>
      <c r="F157" s="211" t="s">
        <v>4958</v>
      </c>
      <c r="G157" s="209"/>
      <c r="H157" s="209"/>
      <c r="I157" s="212"/>
      <c r="J157" s="213">
        <f>BK157</f>
        <v>0</v>
      </c>
      <c r="K157" s="209"/>
      <c r="L157" s="214"/>
      <c r="M157" s="215"/>
      <c r="N157" s="216"/>
      <c r="O157" s="216"/>
      <c r="P157" s="217">
        <f>SUM(P158:P173)</f>
        <v>0</v>
      </c>
      <c r="Q157" s="216"/>
      <c r="R157" s="217">
        <f>SUM(R158:R173)</f>
        <v>0</v>
      </c>
      <c r="S157" s="216"/>
      <c r="T157" s="218">
        <f>SUM(T158:T173)</f>
        <v>0</v>
      </c>
      <c r="U157" s="11"/>
      <c r="V157" s="11"/>
      <c r="W157" s="11"/>
      <c r="X157" s="11"/>
      <c r="Y157" s="11"/>
      <c r="Z157" s="11"/>
      <c r="AA157" s="11"/>
      <c r="AB157" s="11"/>
      <c r="AC157" s="11"/>
      <c r="AD157" s="11"/>
      <c r="AE157" s="11"/>
      <c r="AR157" s="219" t="s">
        <v>83</v>
      </c>
      <c r="AT157" s="220" t="s">
        <v>75</v>
      </c>
      <c r="AU157" s="220" t="s">
        <v>76</v>
      </c>
      <c r="AY157" s="219" t="s">
        <v>207</v>
      </c>
      <c r="BK157" s="221">
        <f>SUM(BK158:BK173)</f>
        <v>0</v>
      </c>
    </row>
    <row r="158" s="2" customFormat="1" ht="24.15" customHeight="1">
      <c r="A158" s="39"/>
      <c r="B158" s="40"/>
      <c r="C158" s="293" t="s">
        <v>351</v>
      </c>
      <c r="D158" s="293" t="s">
        <v>690</v>
      </c>
      <c r="E158" s="294" t="s">
        <v>4959</v>
      </c>
      <c r="F158" s="295" t="s">
        <v>4960</v>
      </c>
      <c r="G158" s="296" t="s">
        <v>592</v>
      </c>
      <c r="H158" s="297">
        <v>1</v>
      </c>
      <c r="I158" s="298"/>
      <c r="J158" s="299">
        <f>ROUND(I158*H158,2)</f>
        <v>0</v>
      </c>
      <c r="K158" s="300"/>
      <c r="L158" s="301"/>
      <c r="M158" s="302" t="s">
        <v>1</v>
      </c>
      <c r="N158" s="303"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85</v>
      </c>
      <c r="AT158" s="234" t="s">
        <v>690</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83</v>
      </c>
      <c r="BM158" s="234" t="s">
        <v>4961</v>
      </c>
    </row>
    <row r="159" s="2" customFormat="1">
      <c r="A159" s="39"/>
      <c r="B159" s="40"/>
      <c r="C159" s="41"/>
      <c r="D159" s="236" t="s">
        <v>214</v>
      </c>
      <c r="E159" s="41"/>
      <c r="F159" s="237" t="s">
        <v>4960</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ht="16.5" customHeight="1">
      <c r="A160" s="39"/>
      <c r="B160" s="40"/>
      <c r="C160" s="222" t="s">
        <v>361</v>
      </c>
      <c r="D160" s="222" t="s">
        <v>208</v>
      </c>
      <c r="E160" s="223" t="s">
        <v>4962</v>
      </c>
      <c r="F160" s="224" t="s">
        <v>4963</v>
      </c>
      <c r="G160" s="225" t="s">
        <v>592</v>
      </c>
      <c r="H160" s="226">
        <v>1</v>
      </c>
      <c r="I160" s="227"/>
      <c r="J160" s="228">
        <f>ROUND(I160*H160,2)</f>
        <v>0</v>
      </c>
      <c r="K160" s="229"/>
      <c r="L160" s="45"/>
      <c r="M160" s="230" t="s">
        <v>1</v>
      </c>
      <c r="N160" s="231" t="s">
        <v>41</v>
      </c>
      <c r="O160" s="92"/>
      <c r="P160" s="232">
        <f>O160*H160</f>
        <v>0</v>
      </c>
      <c r="Q160" s="232">
        <v>0</v>
      </c>
      <c r="R160" s="232">
        <f>Q160*H160</f>
        <v>0</v>
      </c>
      <c r="S160" s="232">
        <v>0</v>
      </c>
      <c r="T160" s="233">
        <f>S160*H160</f>
        <v>0</v>
      </c>
      <c r="U160" s="39"/>
      <c r="V160" s="39"/>
      <c r="W160" s="39"/>
      <c r="X160" s="39"/>
      <c r="Y160" s="39"/>
      <c r="Z160" s="39"/>
      <c r="AA160" s="39"/>
      <c r="AB160" s="39"/>
      <c r="AC160" s="39"/>
      <c r="AD160" s="39"/>
      <c r="AE160" s="39"/>
      <c r="AR160" s="234" t="s">
        <v>83</v>
      </c>
      <c r="AT160" s="234" t="s">
        <v>208</v>
      </c>
      <c r="AU160" s="234" t="s">
        <v>83</v>
      </c>
      <c r="AY160" s="18" t="s">
        <v>207</v>
      </c>
      <c r="BE160" s="235">
        <f>IF(N160="základní",J160,0)</f>
        <v>0</v>
      </c>
      <c r="BF160" s="235">
        <f>IF(N160="snížená",J160,0)</f>
        <v>0</v>
      </c>
      <c r="BG160" s="235">
        <f>IF(N160="zákl. přenesená",J160,0)</f>
        <v>0</v>
      </c>
      <c r="BH160" s="235">
        <f>IF(N160="sníž. přenesená",J160,0)</f>
        <v>0</v>
      </c>
      <c r="BI160" s="235">
        <f>IF(N160="nulová",J160,0)</f>
        <v>0</v>
      </c>
      <c r="BJ160" s="18" t="s">
        <v>83</v>
      </c>
      <c r="BK160" s="235">
        <f>ROUND(I160*H160,2)</f>
        <v>0</v>
      </c>
      <c r="BL160" s="18" t="s">
        <v>83</v>
      </c>
      <c r="BM160" s="234" t="s">
        <v>774</v>
      </c>
    </row>
    <row r="161" s="2" customFormat="1">
      <c r="A161" s="39"/>
      <c r="B161" s="40"/>
      <c r="C161" s="41"/>
      <c r="D161" s="236" t="s">
        <v>214</v>
      </c>
      <c r="E161" s="41"/>
      <c r="F161" s="237" t="s">
        <v>4963</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214</v>
      </c>
      <c r="AU161" s="18" t="s">
        <v>83</v>
      </c>
    </row>
    <row r="162" s="2" customFormat="1" ht="16.5" customHeight="1">
      <c r="A162" s="39"/>
      <c r="B162" s="40"/>
      <c r="C162" s="293" t="s">
        <v>371</v>
      </c>
      <c r="D162" s="293" t="s">
        <v>690</v>
      </c>
      <c r="E162" s="294" t="s">
        <v>4964</v>
      </c>
      <c r="F162" s="295" t="s">
        <v>4965</v>
      </c>
      <c r="G162" s="296" t="s">
        <v>592</v>
      </c>
      <c r="H162" s="297">
        <v>1</v>
      </c>
      <c r="I162" s="298"/>
      <c r="J162" s="299">
        <f>ROUND(I162*H162,2)</f>
        <v>0</v>
      </c>
      <c r="K162" s="300"/>
      <c r="L162" s="301"/>
      <c r="M162" s="302" t="s">
        <v>1</v>
      </c>
      <c r="N162" s="303"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85</v>
      </c>
      <c r="AT162" s="234" t="s">
        <v>690</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83</v>
      </c>
      <c r="BM162" s="234" t="s">
        <v>4966</v>
      </c>
    </row>
    <row r="163" s="2" customFormat="1">
      <c r="A163" s="39"/>
      <c r="B163" s="40"/>
      <c r="C163" s="41"/>
      <c r="D163" s="236" t="s">
        <v>214</v>
      </c>
      <c r="E163" s="41"/>
      <c r="F163" s="237" t="s">
        <v>4965</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ht="16.5" customHeight="1">
      <c r="A164" s="39"/>
      <c r="B164" s="40"/>
      <c r="C164" s="222" t="s">
        <v>700</v>
      </c>
      <c r="D164" s="222" t="s">
        <v>208</v>
      </c>
      <c r="E164" s="223" t="s">
        <v>4967</v>
      </c>
      <c r="F164" s="224" t="s">
        <v>4968</v>
      </c>
      <c r="G164" s="225" t="s">
        <v>592</v>
      </c>
      <c r="H164" s="226">
        <v>1</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83</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83</v>
      </c>
      <c r="BM164" s="234" t="s">
        <v>799</v>
      </c>
    </row>
    <row r="165" s="2" customFormat="1">
      <c r="A165" s="39"/>
      <c r="B165" s="40"/>
      <c r="C165" s="41"/>
      <c r="D165" s="236" t="s">
        <v>214</v>
      </c>
      <c r="E165" s="41"/>
      <c r="F165" s="237" t="s">
        <v>4968</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ht="16.5" customHeight="1">
      <c r="A166" s="39"/>
      <c r="B166" s="40"/>
      <c r="C166" s="293" t="s">
        <v>706</v>
      </c>
      <c r="D166" s="293" t="s">
        <v>690</v>
      </c>
      <c r="E166" s="294" t="s">
        <v>4969</v>
      </c>
      <c r="F166" s="295" t="s">
        <v>4970</v>
      </c>
      <c r="G166" s="296" t="s">
        <v>592</v>
      </c>
      <c r="H166" s="297">
        <v>1</v>
      </c>
      <c r="I166" s="298"/>
      <c r="J166" s="299">
        <f>ROUND(I166*H166,2)</f>
        <v>0</v>
      </c>
      <c r="K166" s="300"/>
      <c r="L166" s="301"/>
      <c r="M166" s="302" t="s">
        <v>1</v>
      </c>
      <c r="N166" s="303"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85</v>
      </c>
      <c r="AT166" s="234" t="s">
        <v>690</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83</v>
      </c>
      <c r="BM166" s="234" t="s">
        <v>4971</v>
      </c>
    </row>
    <row r="167" s="2" customFormat="1">
      <c r="A167" s="39"/>
      <c r="B167" s="40"/>
      <c r="C167" s="41"/>
      <c r="D167" s="236" t="s">
        <v>214</v>
      </c>
      <c r="E167" s="41"/>
      <c r="F167" s="237" t="s">
        <v>4970</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ht="16.5" customHeight="1">
      <c r="A168" s="39"/>
      <c r="B168" s="40"/>
      <c r="C168" s="222" t="s">
        <v>712</v>
      </c>
      <c r="D168" s="222" t="s">
        <v>208</v>
      </c>
      <c r="E168" s="223" t="s">
        <v>4972</v>
      </c>
      <c r="F168" s="224" t="s">
        <v>4973</v>
      </c>
      <c r="G168" s="225" t="s">
        <v>592</v>
      </c>
      <c r="H168" s="226">
        <v>1</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83</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83</v>
      </c>
      <c r="BM168" s="234" t="s">
        <v>840</v>
      </c>
    </row>
    <row r="169" s="2" customFormat="1">
      <c r="A169" s="39"/>
      <c r="B169" s="40"/>
      <c r="C169" s="41"/>
      <c r="D169" s="236" t="s">
        <v>214</v>
      </c>
      <c r="E169" s="41"/>
      <c r="F169" s="237" t="s">
        <v>4973</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ht="16.5" customHeight="1">
      <c r="A170" s="39"/>
      <c r="B170" s="40"/>
      <c r="C170" s="293" t="s">
        <v>7</v>
      </c>
      <c r="D170" s="293" t="s">
        <v>690</v>
      </c>
      <c r="E170" s="294" t="s">
        <v>4974</v>
      </c>
      <c r="F170" s="295" t="s">
        <v>4975</v>
      </c>
      <c r="G170" s="296" t="s">
        <v>592</v>
      </c>
      <c r="H170" s="297">
        <v>1</v>
      </c>
      <c r="I170" s="298"/>
      <c r="J170" s="299">
        <f>ROUND(I170*H170,2)</f>
        <v>0</v>
      </c>
      <c r="K170" s="300"/>
      <c r="L170" s="301"/>
      <c r="M170" s="302" t="s">
        <v>1</v>
      </c>
      <c r="N170" s="303" t="s">
        <v>41</v>
      </c>
      <c r="O170" s="92"/>
      <c r="P170" s="232">
        <f>O170*H170</f>
        <v>0</v>
      </c>
      <c r="Q170" s="232">
        <v>0</v>
      </c>
      <c r="R170" s="232">
        <f>Q170*H170</f>
        <v>0</v>
      </c>
      <c r="S170" s="232">
        <v>0</v>
      </c>
      <c r="T170" s="233">
        <f>S170*H170</f>
        <v>0</v>
      </c>
      <c r="U170" s="39"/>
      <c r="V170" s="39"/>
      <c r="W170" s="39"/>
      <c r="X170" s="39"/>
      <c r="Y170" s="39"/>
      <c r="Z170" s="39"/>
      <c r="AA170" s="39"/>
      <c r="AB170" s="39"/>
      <c r="AC170" s="39"/>
      <c r="AD170" s="39"/>
      <c r="AE170" s="39"/>
      <c r="AR170" s="234" t="s">
        <v>85</v>
      </c>
      <c r="AT170" s="234" t="s">
        <v>690</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83</v>
      </c>
      <c r="BM170" s="234" t="s">
        <v>4976</v>
      </c>
    </row>
    <row r="171" s="2" customFormat="1">
      <c r="A171" s="39"/>
      <c r="B171" s="40"/>
      <c r="C171" s="41"/>
      <c r="D171" s="236" t="s">
        <v>214</v>
      </c>
      <c r="E171" s="41"/>
      <c r="F171" s="237" t="s">
        <v>4975</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ht="16.5" customHeight="1">
      <c r="A172" s="39"/>
      <c r="B172" s="40"/>
      <c r="C172" s="222" t="s">
        <v>720</v>
      </c>
      <c r="D172" s="222" t="s">
        <v>208</v>
      </c>
      <c r="E172" s="223" t="s">
        <v>4977</v>
      </c>
      <c r="F172" s="224" t="s">
        <v>4978</v>
      </c>
      <c r="G172" s="225" t="s">
        <v>592</v>
      </c>
      <c r="H172" s="226">
        <v>1</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83</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83</v>
      </c>
      <c r="BM172" s="234" t="s">
        <v>866</v>
      </c>
    </row>
    <row r="173" s="2" customFormat="1">
      <c r="A173" s="39"/>
      <c r="B173" s="40"/>
      <c r="C173" s="41"/>
      <c r="D173" s="236" t="s">
        <v>214</v>
      </c>
      <c r="E173" s="41"/>
      <c r="F173" s="237" t="s">
        <v>4978</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11" customFormat="1" ht="25.92" customHeight="1">
      <c r="A174" s="11"/>
      <c r="B174" s="208"/>
      <c r="C174" s="209"/>
      <c r="D174" s="210" t="s">
        <v>75</v>
      </c>
      <c r="E174" s="211" t="s">
        <v>1792</v>
      </c>
      <c r="F174" s="211" t="s">
        <v>4509</v>
      </c>
      <c r="G174" s="209"/>
      <c r="H174" s="209"/>
      <c r="I174" s="212"/>
      <c r="J174" s="213">
        <f>BK174</f>
        <v>0</v>
      </c>
      <c r="K174" s="209"/>
      <c r="L174" s="214"/>
      <c r="M174" s="215"/>
      <c r="N174" s="216"/>
      <c r="O174" s="216"/>
      <c r="P174" s="217">
        <f>SUM(P175:P208)</f>
        <v>0</v>
      </c>
      <c r="Q174" s="216"/>
      <c r="R174" s="217">
        <f>SUM(R175:R208)</f>
        <v>0</v>
      </c>
      <c r="S174" s="216"/>
      <c r="T174" s="218">
        <f>SUM(T175:T208)</f>
        <v>0</v>
      </c>
      <c r="U174" s="11"/>
      <c r="V174" s="11"/>
      <c r="W174" s="11"/>
      <c r="X174" s="11"/>
      <c r="Y174" s="11"/>
      <c r="Z174" s="11"/>
      <c r="AA174" s="11"/>
      <c r="AB174" s="11"/>
      <c r="AC174" s="11"/>
      <c r="AD174" s="11"/>
      <c r="AE174" s="11"/>
      <c r="AR174" s="219" t="s">
        <v>83</v>
      </c>
      <c r="AT174" s="220" t="s">
        <v>75</v>
      </c>
      <c r="AU174" s="220" t="s">
        <v>76</v>
      </c>
      <c r="AY174" s="219" t="s">
        <v>207</v>
      </c>
      <c r="BK174" s="221">
        <f>SUM(BK175:BK208)</f>
        <v>0</v>
      </c>
    </row>
    <row r="175" s="2" customFormat="1" ht="16.5" customHeight="1">
      <c r="A175" s="39"/>
      <c r="B175" s="40"/>
      <c r="C175" s="222" t="s">
        <v>726</v>
      </c>
      <c r="D175" s="222" t="s">
        <v>208</v>
      </c>
      <c r="E175" s="223" t="s">
        <v>4979</v>
      </c>
      <c r="F175" s="224" t="s">
        <v>4980</v>
      </c>
      <c r="G175" s="225" t="s">
        <v>975</v>
      </c>
      <c r="H175" s="226">
        <v>8</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83</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83</v>
      </c>
      <c r="BM175" s="234" t="s">
        <v>879</v>
      </c>
    </row>
    <row r="176" s="2" customFormat="1">
      <c r="A176" s="39"/>
      <c r="B176" s="40"/>
      <c r="C176" s="41"/>
      <c r="D176" s="236" t="s">
        <v>214</v>
      </c>
      <c r="E176" s="41"/>
      <c r="F176" s="237" t="s">
        <v>4980</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ht="16.5" customHeight="1">
      <c r="A177" s="39"/>
      <c r="B177" s="40"/>
      <c r="C177" s="222" t="s">
        <v>731</v>
      </c>
      <c r="D177" s="222" t="s">
        <v>208</v>
      </c>
      <c r="E177" s="223" t="s">
        <v>4981</v>
      </c>
      <c r="F177" s="224" t="s">
        <v>4982</v>
      </c>
      <c r="G177" s="225" t="s">
        <v>4983</v>
      </c>
      <c r="H177" s="226">
        <v>25</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83</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83</v>
      </c>
      <c r="BM177" s="234" t="s">
        <v>910</v>
      </c>
    </row>
    <row r="178" s="2" customFormat="1">
      <c r="A178" s="39"/>
      <c r="B178" s="40"/>
      <c r="C178" s="41"/>
      <c r="D178" s="236" t="s">
        <v>214</v>
      </c>
      <c r="E178" s="41"/>
      <c r="F178" s="237" t="s">
        <v>4982</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ht="16.5" customHeight="1">
      <c r="A179" s="39"/>
      <c r="B179" s="40"/>
      <c r="C179" s="222" t="s">
        <v>737</v>
      </c>
      <c r="D179" s="222" t="s">
        <v>208</v>
      </c>
      <c r="E179" s="223" t="s">
        <v>4984</v>
      </c>
      <c r="F179" s="224" t="s">
        <v>4985</v>
      </c>
      <c r="G179" s="225" t="s">
        <v>4829</v>
      </c>
      <c r="H179" s="226">
        <v>1</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83</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83</v>
      </c>
      <c r="BM179" s="234" t="s">
        <v>923</v>
      </c>
    </row>
    <row r="180" s="2" customFormat="1">
      <c r="A180" s="39"/>
      <c r="B180" s="40"/>
      <c r="C180" s="41"/>
      <c r="D180" s="236" t="s">
        <v>214</v>
      </c>
      <c r="E180" s="41"/>
      <c r="F180" s="237" t="s">
        <v>4985</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ht="37.8" customHeight="1">
      <c r="A181" s="39"/>
      <c r="B181" s="40"/>
      <c r="C181" s="222" t="s">
        <v>742</v>
      </c>
      <c r="D181" s="222" t="s">
        <v>208</v>
      </c>
      <c r="E181" s="223" t="s">
        <v>4986</v>
      </c>
      <c r="F181" s="224" t="s">
        <v>4987</v>
      </c>
      <c r="G181" s="225" t="s">
        <v>975</v>
      </c>
      <c r="H181" s="226">
        <v>16</v>
      </c>
      <c r="I181" s="227"/>
      <c r="J181" s="228">
        <f>ROUND(I181*H181,2)</f>
        <v>0</v>
      </c>
      <c r="K181" s="229"/>
      <c r="L181" s="45"/>
      <c r="M181" s="230" t="s">
        <v>1</v>
      </c>
      <c r="N181" s="231" t="s">
        <v>41</v>
      </c>
      <c r="O181" s="92"/>
      <c r="P181" s="232">
        <f>O181*H181</f>
        <v>0</v>
      </c>
      <c r="Q181" s="232">
        <v>0</v>
      </c>
      <c r="R181" s="232">
        <f>Q181*H181</f>
        <v>0</v>
      </c>
      <c r="S181" s="232">
        <v>0</v>
      </c>
      <c r="T181" s="233">
        <f>S181*H181</f>
        <v>0</v>
      </c>
      <c r="U181" s="39"/>
      <c r="V181" s="39"/>
      <c r="W181" s="39"/>
      <c r="X181" s="39"/>
      <c r="Y181" s="39"/>
      <c r="Z181" s="39"/>
      <c r="AA181" s="39"/>
      <c r="AB181" s="39"/>
      <c r="AC181" s="39"/>
      <c r="AD181" s="39"/>
      <c r="AE181" s="39"/>
      <c r="AR181" s="234" t="s">
        <v>83</v>
      </c>
      <c r="AT181" s="234" t="s">
        <v>208</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83</v>
      </c>
      <c r="BM181" s="234" t="s">
        <v>934</v>
      </c>
    </row>
    <row r="182" s="2" customFormat="1">
      <c r="A182" s="39"/>
      <c r="B182" s="40"/>
      <c r="C182" s="41"/>
      <c r="D182" s="236" t="s">
        <v>214</v>
      </c>
      <c r="E182" s="41"/>
      <c r="F182" s="237" t="s">
        <v>4987</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ht="21.75" customHeight="1">
      <c r="A183" s="39"/>
      <c r="B183" s="40"/>
      <c r="C183" s="222" t="s">
        <v>748</v>
      </c>
      <c r="D183" s="222" t="s">
        <v>208</v>
      </c>
      <c r="E183" s="223" t="s">
        <v>4988</v>
      </c>
      <c r="F183" s="224" t="s">
        <v>4989</v>
      </c>
      <c r="G183" s="225" t="s">
        <v>975</v>
      </c>
      <c r="H183" s="226">
        <v>16</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83</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83</v>
      </c>
      <c r="BM183" s="234" t="s">
        <v>948</v>
      </c>
    </row>
    <row r="184" s="2" customFormat="1">
      <c r="A184" s="39"/>
      <c r="B184" s="40"/>
      <c r="C184" s="41"/>
      <c r="D184" s="236" t="s">
        <v>214</v>
      </c>
      <c r="E184" s="41"/>
      <c r="F184" s="237" t="s">
        <v>4989</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24.15" customHeight="1">
      <c r="A185" s="39"/>
      <c r="B185" s="40"/>
      <c r="C185" s="222" t="s">
        <v>751</v>
      </c>
      <c r="D185" s="222" t="s">
        <v>208</v>
      </c>
      <c r="E185" s="223" t="s">
        <v>4990</v>
      </c>
      <c r="F185" s="224" t="s">
        <v>4991</v>
      </c>
      <c r="G185" s="225" t="s">
        <v>4829</v>
      </c>
      <c r="H185" s="226">
        <v>2</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83</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83</v>
      </c>
      <c r="BM185" s="234" t="s">
        <v>960</v>
      </c>
    </row>
    <row r="186" s="2" customFormat="1">
      <c r="A186" s="39"/>
      <c r="B186" s="40"/>
      <c r="C186" s="41"/>
      <c r="D186" s="236" t="s">
        <v>214</v>
      </c>
      <c r="E186" s="41"/>
      <c r="F186" s="237" t="s">
        <v>4991</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37.8" customHeight="1">
      <c r="A187" s="39"/>
      <c r="B187" s="40"/>
      <c r="C187" s="222" t="s">
        <v>757</v>
      </c>
      <c r="D187" s="222" t="s">
        <v>208</v>
      </c>
      <c r="E187" s="223" t="s">
        <v>4992</v>
      </c>
      <c r="F187" s="224" t="s">
        <v>4993</v>
      </c>
      <c r="G187" s="225" t="s">
        <v>975</v>
      </c>
      <c r="H187" s="226">
        <v>10</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83</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83</v>
      </c>
      <c r="BM187" s="234" t="s">
        <v>972</v>
      </c>
    </row>
    <row r="188" s="2" customFormat="1">
      <c r="A188" s="39"/>
      <c r="B188" s="40"/>
      <c r="C188" s="41"/>
      <c r="D188" s="236" t="s">
        <v>214</v>
      </c>
      <c r="E188" s="41"/>
      <c r="F188" s="237" t="s">
        <v>4993</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16.5" customHeight="1">
      <c r="A189" s="39"/>
      <c r="B189" s="40"/>
      <c r="C189" s="222" t="s">
        <v>763</v>
      </c>
      <c r="D189" s="222" t="s">
        <v>208</v>
      </c>
      <c r="E189" s="223" t="s">
        <v>4994</v>
      </c>
      <c r="F189" s="224" t="s">
        <v>4995</v>
      </c>
      <c r="G189" s="225" t="s">
        <v>975</v>
      </c>
      <c r="H189" s="226">
        <v>24</v>
      </c>
      <c r="I189" s="227"/>
      <c r="J189" s="228">
        <f>ROUND(I189*H189,2)</f>
        <v>0</v>
      </c>
      <c r="K189" s="229"/>
      <c r="L189" s="45"/>
      <c r="M189" s="230" t="s">
        <v>1</v>
      </c>
      <c r="N189" s="231"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83</v>
      </c>
      <c r="AT189" s="234" t="s">
        <v>208</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83</v>
      </c>
      <c r="BM189" s="234" t="s">
        <v>993</v>
      </c>
    </row>
    <row r="190" s="2" customFormat="1">
      <c r="A190" s="39"/>
      <c r="B190" s="40"/>
      <c r="C190" s="41"/>
      <c r="D190" s="236" t="s">
        <v>214</v>
      </c>
      <c r="E190" s="41"/>
      <c r="F190" s="237" t="s">
        <v>4995</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24.15" customHeight="1">
      <c r="A191" s="39"/>
      <c r="B191" s="40"/>
      <c r="C191" s="222" t="s">
        <v>769</v>
      </c>
      <c r="D191" s="222" t="s">
        <v>208</v>
      </c>
      <c r="E191" s="223" t="s">
        <v>4996</v>
      </c>
      <c r="F191" s="224" t="s">
        <v>4997</v>
      </c>
      <c r="G191" s="225" t="s">
        <v>975</v>
      </c>
      <c r="H191" s="226">
        <v>8</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83</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83</v>
      </c>
      <c r="BM191" s="234" t="s">
        <v>1011</v>
      </c>
    </row>
    <row r="192" s="2" customFormat="1">
      <c r="A192" s="39"/>
      <c r="B192" s="40"/>
      <c r="C192" s="41"/>
      <c r="D192" s="236" t="s">
        <v>214</v>
      </c>
      <c r="E192" s="41"/>
      <c r="F192" s="237" t="s">
        <v>4997</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ht="16.5" customHeight="1">
      <c r="A193" s="39"/>
      <c r="B193" s="40"/>
      <c r="C193" s="222" t="s">
        <v>774</v>
      </c>
      <c r="D193" s="222" t="s">
        <v>208</v>
      </c>
      <c r="E193" s="223" t="s">
        <v>4998</v>
      </c>
      <c r="F193" s="224" t="s">
        <v>4999</v>
      </c>
      <c r="G193" s="225" t="s">
        <v>4829</v>
      </c>
      <c r="H193" s="226">
        <v>1</v>
      </c>
      <c r="I193" s="227"/>
      <c r="J193" s="228">
        <f>ROUND(I193*H193,2)</f>
        <v>0</v>
      </c>
      <c r="K193" s="229"/>
      <c r="L193" s="45"/>
      <c r="M193" s="230" t="s">
        <v>1</v>
      </c>
      <c r="N193" s="231" t="s">
        <v>41</v>
      </c>
      <c r="O193" s="92"/>
      <c r="P193" s="232">
        <f>O193*H193</f>
        <v>0</v>
      </c>
      <c r="Q193" s="232">
        <v>0</v>
      </c>
      <c r="R193" s="232">
        <f>Q193*H193</f>
        <v>0</v>
      </c>
      <c r="S193" s="232">
        <v>0</v>
      </c>
      <c r="T193" s="233">
        <f>S193*H193</f>
        <v>0</v>
      </c>
      <c r="U193" s="39"/>
      <c r="V193" s="39"/>
      <c r="W193" s="39"/>
      <c r="X193" s="39"/>
      <c r="Y193" s="39"/>
      <c r="Z193" s="39"/>
      <c r="AA193" s="39"/>
      <c r="AB193" s="39"/>
      <c r="AC193" s="39"/>
      <c r="AD193" s="39"/>
      <c r="AE193" s="39"/>
      <c r="AR193" s="234" t="s">
        <v>83</v>
      </c>
      <c r="AT193" s="234" t="s">
        <v>208</v>
      </c>
      <c r="AU193" s="234" t="s">
        <v>83</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83</v>
      </c>
      <c r="BM193" s="234" t="s">
        <v>1032</v>
      </c>
    </row>
    <row r="194" s="2" customFormat="1">
      <c r="A194" s="39"/>
      <c r="B194" s="40"/>
      <c r="C194" s="41"/>
      <c r="D194" s="236" t="s">
        <v>214</v>
      </c>
      <c r="E194" s="41"/>
      <c r="F194" s="237" t="s">
        <v>4999</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83</v>
      </c>
    </row>
    <row r="195" s="2" customFormat="1" ht="16.5" customHeight="1">
      <c r="A195" s="39"/>
      <c r="B195" s="40"/>
      <c r="C195" s="222" t="s">
        <v>780</v>
      </c>
      <c r="D195" s="222" t="s">
        <v>208</v>
      </c>
      <c r="E195" s="223" t="s">
        <v>5000</v>
      </c>
      <c r="F195" s="224" t="s">
        <v>5001</v>
      </c>
      <c r="G195" s="225" t="s">
        <v>4829</v>
      </c>
      <c r="H195" s="226">
        <v>1</v>
      </c>
      <c r="I195" s="227"/>
      <c r="J195" s="228">
        <f>ROUND(I195*H195,2)</f>
        <v>0</v>
      </c>
      <c r="K195" s="229"/>
      <c r="L195" s="45"/>
      <c r="M195" s="230" t="s">
        <v>1</v>
      </c>
      <c r="N195" s="231" t="s">
        <v>41</v>
      </c>
      <c r="O195" s="92"/>
      <c r="P195" s="232">
        <f>O195*H195</f>
        <v>0</v>
      </c>
      <c r="Q195" s="232">
        <v>0</v>
      </c>
      <c r="R195" s="232">
        <f>Q195*H195</f>
        <v>0</v>
      </c>
      <c r="S195" s="232">
        <v>0</v>
      </c>
      <c r="T195" s="233">
        <f>S195*H195</f>
        <v>0</v>
      </c>
      <c r="U195" s="39"/>
      <c r="V195" s="39"/>
      <c r="W195" s="39"/>
      <c r="X195" s="39"/>
      <c r="Y195" s="39"/>
      <c r="Z195" s="39"/>
      <c r="AA195" s="39"/>
      <c r="AB195" s="39"/>
      <c r="AC195" s="39"/>
      <c r="AD195" s="39"/>
      <c r="AE195" s="39"/>
      <c r="AR195" s="234" t="s">
        <v>83</v>
      </c>
      <c r="AT195" s="234" t="s">
        <v>208</v>
      </c>
      <c r="AU195" s="234" t="s">
        <v>83</v>
      </c>
      <c r="AY195" s="18" t="s">
        <v>207</v>
      </c>
      <c r="BE195" s="235">
        <f>IF(N195="základní",J195,0)</f>
        <v>0</v>
      </c>
      <c r="BF195" s="235">
        <f>IF(N195="snížená",J195,0)</f>
        <v>0</v>
      </c>
      <c r="BG195" s="235">
        <f>IF(N195="zákl. přenesená",J195,0)</f>
        <v>0</v>
      </c>
      <c r="BH195" s="235">
        <f>IF(N195="sníž. přenesená",J195,0)</f>
        <v>0</v>
      </c>
      <c r="BI195" s="235">
        <f>IF(N195="nulová",J195,0)</f>
        <v>0</v>
      </c>
      <c r="BJ195" s="18" t="s">
        <v>83</v>
      </c>
      <c r="BK195" s="235">
        <f>ROUND(I195*H195,2)</f>
        <v>0</v>
      </c>
      <c r="BL195" s="18" t="s">
        <v>83</v>
      </c>
      <c r="BM195" s="234" t="s">
        <v>1047</v>
      </c>
    </row>
    <row r="196" s="2" customFormat="1">
      <c r="A196" s="39"/>
      <c r="B196" s="40"/>
      <c r="C196" s="41"/>
      <c r="D196" s="236" t="s">
        <v>214</v>
      </c>
      <c r="E196" s="41"/>
      <c r="F196" s="237" t="s">
        <v>5001</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214</v>
      </c>
      <c r="AU196" s="18" t="s">
        <v>83</v>
      </c>
    </row>
    <row r="197" s="2" customFormat="1" ht="16.5" customHeight="1">
      <c r="A197" s="39"/>
      <c r="B197" s="40"/>
      <c r="C197" s="222" t="s">
        <v>788</v>
      </c>
      <c r="D197" s="222" t="s">
        <v>208</v>
      </c>
      <c r="E197" s="223" t="s">
        <v>5002</v>
      </c>
      <c r="F197" s="224" t="s">
        <v>5003</v>
      </c>
      <c r="G197" s="225" t="s">
        <v>4829</v>
      </c>
      <c r="H197" s="226">
        <v>1</v>
      </c>
      <c r="I197" s="227"/>
      <c r="J197" s="228">
        <f>ROUND(I197*H197,2)</f>
        <v>0</v>
      </c>
      <c r="K197" s="229"/>
      <c r="L197" s="45"/>
      <c r="M197" s="230" t="s">
        <v>1</v>
      </c>
      <c r="N197" s="231"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83</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83</v>
      </c>
      <c r="BM197" s="234" t="s">
        <v>1079</v>
      </c>
    </row>
    <row r="198" s="2" customFormat="1">
      <c r="A198" s="39"/>
      <c r="B198" s="40"/>
      <c r="C198" s="41"/>
      <c r="D198" s="236" t="s">
        <v>214</v>
      </c>
      <c r="E198" s="41"/>
      <c r="F198" s="237" t="s">
        <v>5003</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ht="37.8" customHeight="1">
      <c r="A199" s="39"/>
      <c r="B199" s="40"/>
      <c r="C199" s="222" t="s">
        <v>793</v>
      </c>
      <c r="D199" s="222" t="s">
        <v>208</v>
      </c>
      <c r="E199" s="223" t="s">
        <v>5004</v>
      </c>
      <c r="F199" s="224" t="s">
        <v>5005</v>
      </c>
      <c r="G199" s="225" t="s">
        <v>931</v>
      </c>
      <c r="H199" s="226">
        <v>6</v>
      </c>
      <c r="I199" s="227"/>
      <c r="J199" s="228">
        <f>ROUND(I199*H199,2)</f>
        <v>0</v>
      </c>
      <c r="K199" s="229"/>
      <c r="L199" s="45"/>
      <c r="M199" s="230" t="s">
        <v>1</v>
      </c>
      <c r="N199" s="231" t="s">
        <v>41</v>
      </c>
      <c r="O199" s="92"/>
      <c r="P199" s="232">
        <f>O199*H199</f>
        <v>0</v>
      </c>
      <c r="Q199" s="232">
        <v>0</v>
      </c>
      <c r="R199" s="232">
        <f>Q199*H199</f>
        <v>0</v>
      </c>
      <c r="S199" s="232">
        <v>0</v>
      </c>
      <c r="T199" s="233">
        <f>S199*H199</f>
        <v>0</v>
      </c>
      <c r="U199" s="39"/>
      <c r="V199" s="39"/>
      <c r="W199" s="39"/>
      <c r="X199" s="39"/>
      <c r="Y199" s="39"/>
      <c r="Z199" s="39"/>
      <c r="AA199" s="39"/>
      <c r="AB199" s="39"/>
      <c r="AC199" s="39"/>
      <c r="AD199" s="39"/>
      <c r="AE199" s="39"/>
      <c r="AR199" s="234" t="s">
        <v>83</v>
      </c>
      <c r="AT199" s="234" t="s">
        <v>208</v>
      </c>
      <c r="AU199" s="234" t="s">
        <v>83</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83</v>
      </c>
      <c r="BM199" s="234" t="s">
        <v>5006</v>
      </c>
    </row>
    <row r="200" s="2" customFormat="1">
      <c r="A200" s="39"/>
      <c r="B200" s="40"/>
      <c r="C200" s="41"/>
      <c r="D200" s="236" t="s">
        <v>214</v>
      </c>
      <c r="E200" s="41"/>
      <c r="F200" s="237" t="s">
        <v>5005</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83</v>
      </c>
    </row>
    <row r="201" s="2" customFormat="1" ht="16.5" customHeight="1">
      <c r="A201" s="39"/>
      <c r="B201" s="40"/>
      <c r="C201" s="222" t="s">
        <v>799</v>
      </c>
      <c r="D201" s="222" t="s">
        <v>208</v>
      </c>
      <c r="E201" s="223" t="s">
        <v>5007</v>
      </c>
      <c r="F201" s="224" t="s">
        <v>5008</v>
      </c>
      <c r="G201" s="225" t="s">
        <v>931</v>
      </c>
      <c r="H201" s="226">
        <v>6</v>
      </c>
      <c r="I201" s="227"/>
      <c r="J201" s="228">
        <f>ROUND(I201*H201,2)</f>
        <v>0</v>
      </c>
      <c r="K201" s="229"/>
      <c r="L201" s="45"/>
      <c r="M201" s="230" t="s">
        <v>1</v>
      </c>
      <c r="N201" s="231" t="s">
        <v>41</v>
      </c>
      <c r="O201" s="92"/>
      <c r="P201" s="232">
        <f>O201*H201</f>
        <v>0</v>
      </c>
      <c r="Q201" s="232">
        <v>0</v>
      </c>
      <c r="R201" s="232">
        <f>Q201*H201</f>
        <v>0</v>
      </c>
      <c r="S201" s="232">
        <v>0</v>
      </c>
      <c r="T201" s="233">
        <f>S201*H201</f>
        <v>0</v>
      </c>
      <c r="U201" s="39"/>
      <c r="V201" s="39"/>
      <c r="W201" s="39"/>
      <c r="X201" s="39"/>
      <c r="Y201" s="39"/>
      <c r="Z201" s="39"/>
      <c r="AA201" s="39"/>
      <c r="AB201" s="39"/>
      <c r="AC201" s="39"/>
      <c r="AD201" s="39"/>
      <c r="AE201" s="39"/>
      <c r="AR201" s="234" t="s">
        <v>83</v>
      </c>
      <c r="AT201" s="234" t="s">
        <v>208</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83</v>
      </c>
      <c r="BM201" s="234" t="s">
        <v>5009</v>
      </c>
    </row>
    <row r="202" s="2" customFormat="1">
      <c r="A202" s="39"/>
      <c r="B202" s="40"/>
      <c r="C202" s="41"/>
      <c r="D202" s="236" t="s">
        <v>214</v>
      </c>
      <c r="E202" s="41"/>
      <c r="F202" s="237" t="s">
        <v>5008</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83</v>
      </c>
    </row>
    <row r="203" s="2" customFormat="1" ht="24.15" customHeight="1">
      <c r="A203" s="39"/>
      <c r="B203" s="40"/>
      <c r="C203" s="222" t="s">
        <v>824</v>
      </c>
      <c r="D203" s="222" t="s">
        <v>208</v>
      </c>
      <c r="E203" s="223" t="s">
        <v>5010</v>
      </c>
      <c r="F203" s="224" t="s">
        <v>5011</v>
      </c>
      <c r="G203" s="225" t="s">
        <v>931</v>
      </c>
      <c r="H203" s="226">
        <v>6</v>
      </c>
      <c r="I203" s="227"/>
      <c r="J203" s="228">
        <f>ROUND(I203*H203,2)</f>
        <v>0</v>
      </c>
      <c r="K203" s="229"/>
      <c r="L203" s="45"/>
      <c r="M203" s="230" t="s">
        <v>1</v>
      </c>
      <c r="N203" s="231" t="s">
        <v>41</v>
      </c>
      <c r="O203" s="92"/>
      <c r="P203" s="232">
        <f>O203*H203</f>
        <v>0</v>
      </c>
      <c r="Q203" s="232">
        <v>0</v>
      </c>
      <c r="R203" s="232">
        <f>Q203*H203</f>
        <v>0</v>
      </c>
      <c r="S203" s="232">
        <v>0</v>
      </c>
      <c r="T203" s="233">
        <f>S203*H203</f>
        <v>0</v>
      </c>
      <c r="U203" s="39"/>
      <c r="V203" s="39"/>
      <c r="W203" s="39"/>
      <c r="X203" s="39"/>
      <c r="Y203" s="39"/>
      <c r="Z203" s="39"/>
      <c r="AA203" s="39"/>
      <c r="AB203" s="39"/>
      <c r="AC203" s="39"/>
      <c r="AD203" s="39"/>
      <c r="AE203" s="39"/>
      <c r="AR203" s="234" t="s">
        <v>83</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83</v>
      </c>
      <c r="BM203" s="234" t="s">
        <v>5012</v>
      </c>
    </row>
    <row r="204" s="2" customFormat="1">
      <c r="A204" s="39"/>
      <c r="B204" s="40"/>
      <c r="C204" s="41"/>
      <c r="D204" s="236" t="s">
        <v>214</v>
      </c>
      <c r="E204" s="41"/>
      <c r="F204" s="237" t="s">
        <v>5013</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ht="21.75" customHeight="1">
      <c r="A205" s="39"/>
      <c r="B205" s="40"/>
      <c r="C205" s="222" t="s">
        <v>828</v>
      </c>
      <c r="D205" s="222" t="s">
        <v>208</v>
      </c>
      <c r="E205" s="223" t="s">
        <v>5014</v>
      </c>
      <c r="F205" s="224" t="s">
        <v>5015</v>
      </c>
      <c r="G205" s="225" t="s">
        <v>931</v>
      </c>
      <c r="H205" s="226">
        <v>12</v>
      </c>
      <c r="I205" s="227"/>
      <c r="J205" s="228">
        <f>ROUND(I205*H205,2)</f>
        <v>0</v>
      </c>
      <c r="K205" s="229"/>
      <c r="L205" s="45"/>
      <c r="M205" s="230" t="s">
        <v>1</v>
      </c>
      <c r="N205" s="231" t="s">
        <v>41</v>
      </c>
      <c r="O205" s="92"/>
      <c r="P205" s="232">
        <f>O205*H205</f>
        <v>0</v>
      </c>
      <c r="Q205" s="232">
        <v>0</v>
      </c>
      <c r="R205" s="232">
        <f>Q205*H205</f>
        <v>0</v>
      </c>
      <c r="S205" s="232">
        <v>0</v>
      </c>
      <c r="T205" s="233">
        <f>S205*H205</f>
        <v>0</v>
      </c>
      <c r="U205" s="39"/>
      <c r="V205" s="39"/>
      <c r="W205" s="39"/>
      <c r="X205" s="39"/>
      <c r="Y205" s="39"/>
      <c r="Z205" s="39"/>
      <c r="AA205" s="39"/>
      <c r="AB205" s="39"/>
      <c r="AC205" s="39"/>
      <c r="AD205" s="39"/>
      <c r="AE205" s="39"/>
      <c r="AR205" s="234" t="s">
        <v>83</v>
      </c>
      <c r="AT205" s="234" t="s">
        <v>208</v>
      </c>
      <c r="AU205" s="234" t="s">
        <v>83</v>
      </c>
      <c r="AY205" s="18" t="s">
        <v>207</v>
      </c>
      <c r="BE205" s="235">
        <f>IF(N205="základní",J205,0)</f>
        <v>0</v>
      </c>
      <c r="BF205" s="235">
        <f>IF(N205="snížená",J205,0)</f>
        <v>0</v>
      </c>
      <c r="BG205" s="235">
        <f>IF(N205="zákl. přenesená",J205,0)</f>
        <v>0</v>
      </c>
      <c r="BH205" s="235">
        <f>IF(N205="sníž. přenesená",J205,0)</f>
        <v>0</v>
      </c>
      <c r="BI205" s="235">
        <f>IF(N205="nulová",J205,0)</f>
        <v>0</v>
      </c>
      <c r="BJ205" s="18" t="s">
        <v>83</v>
      </c>
      <c r="BK205" s="235">
        <f>ROUND(I205*H205,2)</f>
        <v>0</v>
      </c>
      <c r="BL205" s="18" t="s">
        <v>83</v>
      </c>
      <c r="BM205" s="234" t="s">
        <v>5016</v>
      </c>
    </row>
    <row r="206" s="2" customFormat="1">
      <c r="A206" s="39"/>
      <c r="B206" s="40"/>
      <c r="C206" s="41"/>
      <c r="D206" s="236" t="s">
        <v>214</v>
      </c>
      <c r="E206" s="41"/>
      <c r="F206" s="237" t="s">
        <v>5015</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214</v>
      </c>
      <c r="AU206" s="18" t="s">
        <v>83</v>
      </c>
    </row>
    <row r="207" s="2" customFormat="1" ht="16.5" customHeight="1">
      <c r="A207" s="39"/>
      <c r="B207" s="40"/>
      <c r="C207" s="222" t="s">
        <v>836</v>
      </c>
      <c r="D207" s="222" t="s">
        <v>208</v>
      </c>
      <c r="E207" s="223" t="s">
        <v>5017</v>
      </c>
      <c r="F207" s="224" t="s">
        <v>5018</v>
      </c>
      <c r="G207" s="225" t="s">
        <v>931</v>
      </c>
      <c r="H207" s="226">
        <v>12</v>
      </c>
      <c r="I207" s="227"/>
      <c r="J207" s="228">
        <f>ROUND(I207*H207,2)</f>
        <v>0</v>
      </c>
      <c r="K207" s="229"/>
      <c r="L207" s="45"/>
      <c r="M207" s="230" t="s">
        <v>1</v>
      </c>
      <c r="N207" s="231" t="s">
        <v>41</v>
      </c>
      <c r="O207" s="92"/>
      <c r="P207" s="232">
        <f>O207*H207</f>
        <v>0</v>
      </c>
      <c r="Q207" s="232">
        <v>0</v>
      </c>
      <c r="R207" s="232">
        <f>Q207*H207</f>
        <v>0</v>
      </c>
      <c r="S207" s="232">
        <v>0</v>
      </c>
      <c r="T207" s="233">
        <f>S207*H207</f>
        <v>0</v>
      </c>
      <c r="U207" s="39"/>
      <c r="V207" s="39"/>
      <c r="W207" s="39"/>
      <c r="X207" s="39"/>
      <c r="Y207" s="39"/>
      <c r="Z207" s="39"/>
      <c r="AA207" s="39"/>
      <c r="AB207" s="39"/>
      <c r="AC207" s="39"/>
      <c r="AD207" s="39"/>
      <c r="AE207" s="39"/>
      <c r="AR207" s="234" t="s">
        <v>83</v>
      </c>
      <c r="AT207" s="234" t="s">
        <v>208</v>
      </c>
      <c r="AU207" s="234" t="s">
        <v>83</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83</v>
      </c>
      <c r="BM207" s="234" t="s">
        <v>5019</v>
      </c>
    </row>
    <row r="208" s="2" customFormat="1">
      <c r="A208" s="39"/>
      <c r="B208" s="40"/>
      <c r="C208" s="41"/>
      <c r="D208" s="236" t="s">
        <v>214</v>
      </c>
      <c r="E208" s="41"/>
      <c r="F208" s="237" t="s">
        <v>5018</v>
      </c>
      <c r="G208" s="41"/>
      <c r="H208" s="41"/>
      <c r="I208" s="238"/>
      <c r="J208" s="41"/>
      <c r="K208" s="41"/>
      <c r="L208" s="45"/>
      <c r="M208" s="286"/>
      <c r="N208" s="287"/>
      <c r="O208" s="288"/>
      <c r="P208" s="288"/>
      <c r="Q208" s="288"/>
      <c r="R208" s="288"/>
      <c r="S208" s="288"/>
      <c r="T208" s="289"/>
      <c r="U208" s="39"/>
      <c r="V208" s="39"/>
      <c r="W208" s="39"/>
      <c r="X208" s="39"/>
      <c r="Y208" s="39"/>
      <c r="Z208" s="39"/>
      <c r="AA208" s="39"/>
      <c r="AB208" s="39"/>
      <c r="AC208" s="39"/>
      <c r="AD208" s="39"/>
      <c r="AE208" s="39"/>
      <c r="AT208" s="18" t="s">
        <v>214</v>
      </c>
      <c r="AU208" s="18" t="s">
        <v>83</v>
      </c>
    </row>
    <row r="209" s="2" customFormat="1" ht="6.96" customHeight="1">
      <c r="A209" s="39"/>
      <c r="B209" s="67"/>
      <c r="C209" s="68"/>
      <c r="D209" s="68"/>
      <c r="E209" s="68"/>
      <c r="F209" s="68"/>
      <c r="G209" s="68"/>
      <c r="H209" s="68"/>
      <c r="I209" s="68"/>
      <c r="J209" s="68"/>
      <c r="K209" s="68"/>
      <c r="L209" s="45"/>
      <c r="M209" s="39"/>
      <c r="O209" s="39"/>
      <c r="P209" s="39"/>
      <c r="Q209" s="39"/>
      <c r="R209" s="39"/>
      <c r="S209" s="39"/>
      <c r="T209" s="39"/>
      <c r="U209" s="39"/>
      <c r="V209" s="39"/>
      <c r="W209" s="39"/>
      <c r="X209" s="39"/>
      <c r="Y209" s="39"/>
      <c r="Z209" s="39"/>
      <c r="AA209" s="39"/>
      <c r="AB209" s="39"/>
      <c r="AC209" s="39"/>
      <c r="AD209" s="39"/>
      <c r="AE209" s="39"/>
    </row>
  </sheetData>
  <sheetProtection sheet="1" autoFilter="0" formatColumns="0" formatRows="0" objects="1" scenarios="1" spinCount="100000" saltValue="LpVlMoKtaGxK8sBiIwyPORuuEPOrDQHo/r5UkKU7pUizt3QORdOWwW1i7HvOPrO+UNZ4LtRSJHvJ7o9mxmGD6g==" hashValue="x9kKF5VGJyCIEFtZq4BAeUlmKAzpBXSFXpEfDt6Bs0PntM6j1DfitxldifRasaMdOCMr9JtJq+HxYswnwPwe4Q==" algorithmName="SHA-512" password="CC35"/>
  <autoFilter ref="C126:K20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5020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5021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ROUND((SUM(BE125:BE223)),  2)</f>
        <v>0</v>
      </c>
      <c r="G35" s="39"/>
      <c r="H35" s="39"/>
      <c r="I35" s="166">
        <v>0.20999999999999999</v>
      </c>
      <c r="J35" s="165">
        <f>ROUND(((SUM(BE125:BE223))*I35),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ROUND((SUM(BF125:BF223)),  2)</f>
        <v>0</v>
      </c>
      <c r="G36" s="39"/>
      <c r="H36" s="39"/>
      <c r="I36" s="166">
        <v>0.12</v>
      </c>
      <c r="J36" s="165">
        <f>ROUND(((SUM(BF125:BF223))*I36),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ROUND((SUM(BG125:BG223)),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ROUND((SUM(BH125:BH223)),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ROUND((SUM(BI125:BI223)),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5020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04-01 - Komunikace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521</v>
      </c>
      <c r="E99" s="193"/>
      <c r="F99" s="193"/>
      <c r="G99" s="193"/>
      <c r="H99" s="193"/>
      <c r="I99" s="193"/>
      <c r="J99" s="194">
        <f>J126</f>
        <v>0</v>
      </c>
      <c r="K99" s="191"/>
      <c r="L99" s="195"/>
      <c r="S99" s="9"/>
      <c r="T99" s="9"/>
      <c r="U99" s="9"/>
      <c r="V99" s="9"/>
      <c r="W99" s="9"/>
      <c r="X99" s="9"/>
      <c r="Y99" s="9"/>
      <c r="Z99" s="9"/>
      <c r="AA99" s="9"/>
      <c r="AB99" s="9"/>
      <c r="AC99" s="9"/>
      <c r="AD99" s="9"/>
      <c r="AE99" s="9"/>
    </row>
    <row r="100" s="9" customFormat="1" ht="24.96" customHeight="1">
      <c r="A100" s="9"/>
      <c r="B100" s="190"/>
      <c r="C100" s="191"/>
      <c r="D100" s="192" t="s">
        <v>191</v>
      </c>
      <c r="E100" s="193"/>
      <c r="F100" s="193"/>
      <c r="G100" s="193"/>
      <c r="H100" s="193"/>
      <c r="I100" s="193"/>
      <c r="J100" s="194">
        <f>J156</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4519</v>
      </c>
      <c r="E101" s="193"/>
      <c r="F101" s="193"/>
      <c r="G101" s="193"/>
      <c r="H101" s="193"/>
      <c r="I101" s="193"/>
      <c r="J101" s="194">
        <f>J163</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523</v>
      </c>
      <c r="E102" s="193"/>
      <c r="F102" s="193"/>
      <c r="G102" s="193"/>
      <c r="H102" s="193"/>
      <c r="I102" s="193"/>
      <c r="J102" s="194">
        <f>J192</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192</v>
      </c>
      <c r="E103" s="193"/>
      <c r="F103" s="193"/>
      <c r="G103" s="193"/>
      <c r="H103" s="193"/>
      <c r="I103" s="193"/>
      <c r="J103" s="194">
        <f>J220</f>
        <v>0</v>
      </c>
      <c r="K103" s="191"/>
      <c r="L103" s="195"/>
      <c r="S103" s="9"/>
      <c r="T103" s="9"/>
      <c r="U103" s="9"/>
      <c r="V103" s="9"/>
      <c r="W103" s="9"/>
      <c r="X103" s="9"/>
      <c r="Y103" s="9"/>
      <c r="Z103" s="9"/>
      <c r="AA103" s="9"/>
      <c r="AB103" s="9"/>
      <c r="AC103" s="9"/>
      <c r="AD103" s="9"/>
      <c r="AE103" s="9"/>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193</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26.25" customHeight="1">
      <c r="A113" s="39"/>
      <c r="B113" s="40"/>
      <c r="C113" s="41"/>
      <c r="D113" s="41"/>
      <c r="E113" s="185" t="str">
        <f>E7</f>
        <v>Konverze Vodárenské věže - výstavba větrné elektrárny Bohumín - Pudlov</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180</v>
      </c>
      <c r="D114" s="23"/>
      <c r="E114" s="23"/>
      <c r="F114" s="23"/>
      <c r="G114" s="23"/>
      <c r="H114" s="23"/>
      <c r="I114" s="23"/>
      <c r="J114" s="23"/>
      <c r="K114" s="23"/>
      <c r="L114" s="21"/>
    </row>
    <row r="115" s="2" customFormat="1" ht="16.5" customHeight="1">
      <c r="A115" s="39"/>
      <c r="B115" s="40"/>
      <c r="C115" s="41"/>
      <c r="D115" s="41"/>
      <c r="E115" s="185" t="s">
        <v>5020</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182</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04-01 - Komunikace</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 xml:space="preserve"> </v>
      </c>
      <c r="G119" s="41"/>
      <c r="H119" s="41"/>
      <c r="I119" s="33" t="s">
        <v>22</v>
      </c>
      <c r="J119" s="80" t="str">
        <f>IF(J14="","",J14)</f>
        <v>19. 3. 2025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5.15" customHeight="1">
      <c r="A121" s="39"/>
      <c r="B121" s="40"/>
      <c r="C121" s="33" t="s">
        <v>24</v>
      </c>
      <c r="D121" s="41"/>
      <c r="E121" s="41"/>
      <c r="F121" s="28" t="str">
        <f>E17</f>
        <v>Ing. Vladimír Cigánek</v>
      </c>
      <c r="G121" s="41"/>
      <c r="H121" s="41"/>
      <c r="I121" s="33" t="s">
        <v>30</v>
      </c>
      <c r="J121" s="37" t="str">
        <f>E23</f>
        <v>PPS Kania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IF(E20="","",E20)</f>
        <v>Vyplň údaj</v>
      </c>
      <c r="G122" s="41"/>
      <c r="H122" s="41"/>
      <c r="I122" s="33" t="s">
        <v>33</v>
      </c>
      <c r="J122" s="37" t="str">
        <f>E26</f>
        <v>kolektiv autorů</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0" customFormat="1" ht="29.28" customHeight="1">
      <c r="A124" s="196"/>
      <c r="B124" s="197"/>
      <c r="C124" s="198" t="s">
        <v>194</v>
      </c>
      <c r="D124" s="199" t="s">
        <v>61</v>
      </c>
      <c r="E124" s="199" t="s">
        <v>57</v>
      </c>
      <c r="F124" s="199" t="s">
        <v>58</v>
      </c>
      <c r="G124" s="199" t="s">
        <v>195</v>
      </c>
      <c r="H124" s="199" t="s">
        <v>196</v>
      </c>
      <c r="I124" s="199" t="s">
        <v>197</v>
      </c>
      <c r="J124" s="200" t="s">
        <v>186</v>
      </c>
      <c r="K124" s="201" t="s">
        <v>198</v>
      </c>
      <c r="L124" s="202"/>
      <c r="M124" s="101" t="s">
        <v>1</v>
      </c>
      <c r="N124" s="102" t="s">
        <v>40</v>
      </c>
      <c r="O124" s="102" t="s">
        <v>199</v>
      </c>
      <c r="P124" s="102" t="s">
        <v>200</v>
      </c>
      <c r="Q124" s="102" t="s">
        <v>201</v>
      </c>
      <c r="R124" s="102" t="s">
        <v>202</v>
      </c>
      <c r="S124" s="102" t="s">
        <v>203</v>
      </c>
      <c r="T124" s="103" t="s">
        <v>204</v>
      </c>
      <c r="U124" s="196"/>
      <c r="V124" s="196"/>
      <c r="W124" s="196"/>
      <c r="X124" s="196"/>
      <c r="Y124" s="196"/>
      <c r="Z124" s="196"/>
      <c r="AA124" s="196"/>
      <c r="AB124" s="196"/>
      <c r="AC124" s="196"/>
      <c r="AD124" s="196"/>
      <c r="AE124" s="196"/>
    </row>
    <row r="125" s="2" customFormat="1" ht="22.8" customHeight="1">
      <c r="A125" s="39"/>
      <c r="B125" s="40"/>
      <c r="C125" s="108" t="s">
        <v>205</v>
      </c>
      <c r="D125" s="41"/>
      <c r="E125" s="41"/>
      <c r="F125" s="41"/>
      <c r="G125" s="41"/>
      <c r="H125" s="41"/>
      <c r="I125" s="41"/>
      <c r="J125" s="203">
        <f>BK125</f>
        <v>0</v>
      </c>
      <c r="K125" s="41"/>
      <c r="L125" s="45"/>
      <c r="M125" s="104"/>
      <c r="N125" s="204"/>
      <c r="O125" s="105"/>
      <c r="P125" s="205">
        <f>P126+P156+P163+P192+P220</f>
        <v>0</v>
      </c>
      <c r="Q125" s="105"/>
      <c r="R125" s="205">
        <f>R126+R156+R163+R192+R220</f>
        <v>7.7836010000000009</v>
      </c>
      <c r="S125" s="105"/>
      <c r="T125" s="206">
        <f>T126+T156+T163+T192+T220</f>
        <v>0</v>
      </c>
      <c r="U125" s="39"/>
      <c r="V125" s="39"/>
      <c r="W125" s="39"/>
      <c r="X125" s="39"/>
      <c r="Y125" s="39"/>
      <c r="Z125" s="39"/>
      <c r="AA125" s="39"/>
      <c r="AB125" s="39"/>
      <c r="AC125" s="39"/>
      <c r="AD125" s="39"/>
      <c r="AE125" s="39"/>
      <c r="AT125" s="18" t="s">
        <v>75</v>
      </c>
      <c r="AU125" s="18" t="s">
        <v>188</v>
      </c>
      <c r="BK125" s="207">
        <f>BK126+BK156+BK163+BK192+BK220</f>
        <v>0</v>
      </c>
    </row>
    <row r="126" s="11" customFormat="1" ht="25.92" customHeight="1">
      <c r="A126" s="11"/>
      <c r="B126" s="208"/>
      <c r="C126" s="209"/>
      <c r="D126" s="210" t="s">
        <v>75</v>
      </c>
      <c r="E126" s="211" t="s">
        <v>83</v>
      </c>
      <c r="F126" s="211" t="s">
        <v>544</v>
      </c>
      <c r="G126" s="209"/>
      <c r="H126" s="209"/>
      <c r="I126" s="212"/>
      <c r="J126" s="213">
        <f>BK126</f>
        <v>0</v>
      </c>
      <c r="K126" s="209"/>
      <c r="L126" s="214"/>
      <c r="M126" s="215"/>
      <c r="N126" s="216"/>
      <c r="O126" s="216"/>
      <c r="P126" s="217">
        <f>SUM(P127:P155)</f>
        <v>0</v>
      </c>
      <c r="Q126" s="216"/>
      <c r="R126" s="217">
        <f>SUM(R127:R155)</f>
        <v>0.001214</v>
      </c>
      <c r="S126" s="216"/>
      <c r="T126" s="218">
        <f>SUM(T127:T155)</f>
        <v>0</v>
      </c>
      <c r="U126" s="11"/>
      <c r="V126" s="11"/>
      <c r="W126" s="11"/>
      <c r="X126" s="11"/>
      <c r="Y126" s="11"/>
      <c r="Z126" s="11"/>
      <c r="AA126" s="11"/>
      <c r="AB126" s="11"/>
      <c r="AC126" s="11"/>
      <c r="AD126" s="11"/>
      <c r="AE126" s="11"/>
      <c r="AR126" s="219" t="s">
        <v>83</v>
      </c>
      <c r="AT126" s="220" t="s">
        <v>75</v>
      </c>
      <c r="AU126" s="220" t="s">
        <v>76</v>
      </c>
      <c r="AY126" s="219" t="s">
        <v>207</v>
      </c>
      <c r="BK126" s="221">
        <f>SUM(BK127:BK155)</f>
        <v>0</v>
      </c>
    </row>
    <row r="127" s="2" customFormat="1" ht="24.15" customHeight="1">
      <c r="A127" s="39"/>
      <c r="B127" s="40"/>
      <c r="C127" s="222" t="s">
        <v>83</v>
      </c>
      <c r="D127" s="222" t="s">
        <v>208</v>
      </c>
      <c r="E127" s="223" t="s">
        <v>5022</v>
      </c>
      <c r="F127" s="224" t="s">
        <v>5023</v>
      </c>
      <c r="G127" s="225" t="s">
        <v>225</v>
      </c>
      <c r="H127" s="226">
        <v>62</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212</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212</v>
      </c>
      <c r="BM127" s="234" t="s">
        <v>5024</v>
      </c>
    </row>
    <row r="128" s="2" customFormat="1">
      <c r="A128" s="39"/>
      <c r="B128" s="40"/>
      <c r="C128" s="41"/>
      <c r="D128" s="236" t="s">
        <v>214</v>
      </c>
      <c r="E128" s="41"/>
      <c r="F128" s="237" t="s">
        <v>5025</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5026</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2" customFormat="1" ht="24.15" customHeight="1">
      <c r="A130" s="39"/>
      <c r="B130" s="40"/>
      <c r="C130" s="222" t="s">
        <v>85</v>
      </c>
      <c r="D130" s="222" t="s">
        <v>208</v>
      </c>
      <c r="E130" s="223" t="s">
        <v>5027</v>
      </c>
      <c r="F130" s="224" t="s">
        <v>5028</v>
      </c>
      <c r="G130" s="225" t="s">
        <v>211</v>
      </c>
      <c r="H130" s="226">
        <v>12.4</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212</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212</v>
      </c>
      <c r="BM130" s="234" t="s">
        <v>5029</v>
      </c>
    </row>
    <row r="131" s="2" customFormat="1">
      <c r="A131" s="39"/>
      <c r="B131" s="40"/>
      <c r="C131" s="41"/>
      <c r="D131" s="236" t="s">
        <v>214</v>
      </c>
      <c r="E131" s="41"/>
      <c r="F131" s="237" t="s">
        <v>5030</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5031</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13" customFormat="1">
      <c r="A133" s="13"/>
      <c r="B133" s="253"/>
      <c r="C133" s="254"/>
      <c r="D133" s="236" t="s">
        <v>218</v>
      </c>
      <c r="E133" s="255" t="s">
        <v>1</v>
      </c>
      <c r="F133" s="256" t="s">
        <v>5032</v>
      </c>
      <c r="G133" s="254"/>
      <c r="H133" s="257">
        <v>12.4</v>
      </c>
      <c r="I133" s="258"/>
      <c r="J133" s="254"/>
      <c r="K133" s="254"/>
      <c r="L133" s="259"/>
      <c r="M133" s="260"/>
      <c r="N133" s="261"/>
      <c r="O133" s="261"/>
      <c r="P133" s="261"/>
      <c r="Q133" s="261"/>
      <c r="R133" s="261"/>
      <c r="S133" s="261"/>
      <c r="T133" s="262"/>
      <c r="U133" s="13"/>
      <c r="V133" s="13"/>
      <c r="W133" s="13"/>
      <c r="X133" s="13"/>
      <c r="Y133" s="13"/>
      <c r="Z133" s="13"/>
      <c r="AA133" s="13"/>
      <c r="AB133" s="13"/>
      <c r="AC133" s="13"/>
      <c r="AD133" s="13"/>
      <c r="AE133" s="13"/>
      <c r="AT133" s="263" t="s">
        <v>218</v>
      </c>
      <c r="AU133" s="263" t="s">
        <v>83</v>
      </c>
      <c r="AV133" s="13" t="s">
        <v>85</v>
      </c>
      <c r="AW133" s="13" t="s">
        <v>32</v>
      </c>
      <c r="AX133" s="13" t="s">
        <v>83</v>
      </c>
      <c r="AY133" s="263" t="s">
        <v>207</v>
      </c>
    </row>
    <row r="134" s="2" customFormat="1" ht="37.8" customHeight="1">
      <c r="A134" s="39"/>
      <c r="B134" s="40"/>
      <c r="C134" s="222" t="s">
        <v>138</v>
      </c>
      <c r="D134" s="222" t="s">
        <v>208</v>
      </c>
      <c r="E134" s="223" t="s">
        <v>4578</v>
      </c>
      <c r="F134" s="224" t="s">
        <v>4579</v>
      </c>
      <c r="G134" s="225" t="s">
        <v>211</v>
      </c>
      <c r="H134" s="226">
        <v>53</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212</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212</v>
      </c>
      <c r="BM134" s="234" t="s">
        <v>5033</v>
      </c>
    </row>
    <row r="135" s="2" customFormat="1">
      <c r="A135" s="39"/>
      <c r="B135" s="40"/>
      <c r="C135" s="41"/>
      <c r="D135" s="236" t="s">
        <v>214</v>
      </c>
      <c r="E135" s="41"/>
      <c r="F135" s="237" t="s">
        <v>4581</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c r="A136" s="39"/>
      <c r="B136" s="40"/>
      <c r="C136" s="41"/>
      <c r="D136" s="241" t="s">
        <v>216</v>
      </c>
      <c r="E136" s="41"/>
      <c r="F136" s="242" t="s">
        <v>4582</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216</v>
      </c>
      <c r="AU136" s="18" t="s">
        <v>83</v>
      </c>
    </row>
    <row r="137" s="2" customFormat="1" ht="33" customHeight="1">
      <c r="A137" s="39"/>
      <c r="B137" s="40"/>
      <c r="C137" s="222" t="s">
        <v>212</v>
      </c>
      <c r="D137" s="222" t="s">
        <v>208</v>
      </c>
      <c r="E137" s="223" t="s">
        <v>4583</v>
      </c>
      <c r="F137" s="224" t="s">
        <v>4584</v>
      </c>
      <c r="G137" s="225" t="s">
        <v>237</v>
      </c>
      <c r="H137" s="226">
        <v>95.400000000000006</v>
      </c>
      <c r="I137" s="227"/>
      <c r="J137" s="228">
        <f>ROUND(I137*H137,2)</f>
        <v>0</v>
      </c>
      <c r="K137" s="229"/>
      <c r="L137" s="45"/>
      <c r="M137" s="230" t="s">
        <v>1</v>
      </c>
      <c r="N137" s="231" t="s">
        <v>41</v>
      </c>
      <c r="O137" s="92"/>
      <c r="P137" s="232">
        <f>O137*H137</f>
        <v>0</v>
      </c>
      <c r="Q137" s="232">
        <v>0</v>
      </c>
      <c r="R137" s="232">
        <f>Q137*H137</f>
        <v>0</v>
      </c>
      <c r="S137" s="232">
        <v>0</v>
      </c>
      <c r="T137" s="233">
        <f>S137*H137</f>
        <v>0</v>
      </c>
      <c r="U137" s="39"/>
      <c r="V137" s="39"/>
      <c r="W137" s="39"/>
      <c r="X137" s="39"/>
      <c r="Y137" s="39"/>
      <c r="Z137" s="39"/>
      <c r="AA137" s="39"/>
      <c r="AB137" s="39"/>
      <c r="AC137" s="39"/>
      <c r="AD137" s="39"/>
      <c r="AE137" s="39"/>
      <c r="AR137" s="234" t="s">
        <v>212</v>
      </c>
      <c r="AT137" s="234" t="s">
        <v>208</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212</v>
      </c>
      <c r="BM137" s="234" t="s">
        <v>5034</v>
      </c>
    </row>
    <row r="138" s="2" customFormat="1">
      <c r="A138" s="39"/>
      <c r="B138" s="40"/>
      <c r="C138" s="41"/>
      <c r="D138" s="236" t="s">
        <v>214</v>
      </c>
      <c r="E138" s="41"/>
      <c r="F138" s="237" t="s">
        <v>4586</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c r="A139" s="39"/>
      <c r="B139" s="40"/>
      <c r="C139" s="41"/>
      <c r="D139" s="241" t="s">
        <v>216</v>
      </c>
      <c r="E139" s="41"/>
      <c r="F139" s="242" t="s">
        <v>4587</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216</v>
      </c>
      <c r="AU139" s="18" t="s">
        <v>83</v>
      </c>
    </row>
    <row r="140" s="13" customFormat="1">
      <c r="A140" s="13"/>
      <c r="B140" s="253"/>
      <c r="C140" s="254"/>
      <c r="D140" s="236" t="s">
        <v>218</v>
      </c>
      <c r="E140" s="254"/>
      <c r="F140" s="256" t="s">
        <v>5035</v>
      </c>
      <c r="G140" s="254"/>
      <c r="H140" s="257">
        <v>95.400000000000006</v>
      </c>
      <c r="I140" s="258"/>
      <c r="J140" s="254"/>
      <c r="K140" s="254"/>
      <c r="L140" s="259"/>
      <c r="M140" s="260"/>
      <c r="N140" s="261"/>
      <c r="O140" s="261"/>
      <c r="P140" s="261"/>
      <c r="Q140" s="261"/>
      <c r="R140" s="261"/>
      <c r="S140" s="261"/>
      <c r="T140" s="262"/>
      <c r="U140" s="13"/>
      <c r="V140" s="13"/>
      <c r="W140" s="13"/>
      <c r="X140" s="13"/>
      <c r="Y140" s="13"/>
      <c r="Z140" s="13"/>
      <c r="AA140" s="13"/>
      <c r="AB140" s="13"/>
      <c r="AC140" s="13"/>
      <c r="AD140" s="13"/>
      <c r="AE140" s="13"/>
      <c r="AT140" s="263" t="s">
        <v>218</v>
      </c>
      <c r="AU140" s="263" t="s">
        <v>83</v>
      </c>
      <c r="AV140" s="13" t="s">
        <v>85</v>
      </c>
      <c r="AW140" s="13" t="s">
        <v>4</v>
      </c>
      <c r="AX140" s="13" t="s">
        <v>83</v>
      </c>
      <c r="AY140" s="263" t="s">
        <v>207</v>
      </c>
    </row>
    <row r="141" s="2" customFormat="1" ht="16.5" customHeight="1">
      <c r="A141" s="39"/>
      <c r="B141" s="40"/>
      <c r="C141" s="222" t="s">
        <v>251</v>
      </c>
      <c r="D141" s="222" t="s">
        <v>208</v>
      </c>
      <c r="E141" s="223" t="s">
        <v>4589</v>
      </c>
      <c r="F141" s="224" t="s">
        <v>4590</v>
      </c>
      <c r="G141" s="225" t="s">
        <v>211</v>
      </c>
      <c r="H141" s="226">
        <v>63</v>
      </c>
      <c r="I141" s="227"/>
      <c r="J141" s="228">
        <f>ROUND(I141*H141,2)</f>
        <v>0</v>
      </c>
      <c r="K141" s="229"/>
      <c r="L141" s="45"/>
      <c r="M141" s="230" t="s">
        <v>1</v>
      </c>
      <c r="N141" s="231"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212</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212</v>
      </c>
      <c r="BM141" s="234" t="s">
        <v>5036</v>
      </c>
    </row>
    <row r="142" s="2" customFormat="1">
      <c r="A142" s="39"/>
      <c r="B142" s="40"/>
      <c r="C142" s="41"/>
      <c r="D142" s="236" t="s">
        <v>214</v>
      </c>
      <c r="E142" s="41"/>
      <c r="F142" s="237" t="s">
        <v>4592</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41" t="s">
        <v>216</v>
      </c>
      <c r="E143" s="41"/>
      <c r="F143" s="242" t="s">
        <v>4593</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216</v>
      </c>
      <c r="AU143" s="18" t="s">
        <v>83</v>
      </c>
    </row>
    <row r="144" s="2" customFormat="1" ht="24.15" customHeight="1">
      <c r="A144" s="39"/>
      <c r="B144" s="40"/>
      <c r="C144" s="222" t="s">
        <v>261</v>
      </c>
      <c r="D144" s="222" t="s">
        <v>208</v>
      </c>
      <c r="E144" s="223" t="s">
        <v>5037</v>
      </c>
      <c r="F144" s="224" t="s">
        <v>5038</v>
      </c>
      <c r="G144" s="225" t="s">
        <v>225</v>
      </c>
      <c r="H144" s="226">
        <v>20</v>
      </c>
      <c r="I144" s="227"/>
      <c r="J144" s="228">
        <f>ROUND(I144*H144,2)</f>
        <v>0</v>
      </c>
      <c r="K144" s="229"/>
      <c r="L144" s="45"/>
      <c r="M144" s="230" t="s">
        <v>1</v>
      </c>
      <c r="N144" s="231"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212</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212</v>
      </c>
      <c r="BM144" s="234" t="s">
        <v>5039</v>
      </c>
    </row>
    <row r="145" s="2" customFormat="1">
      <c r="A145" s="39"/>
      <c r="B145" s="40"/>
      <c r="C145" s="41"/>
      <c r="D145" s="236" t="s">
        <v>214</v>
      </c>
      <c r="E145" s="41"/>
      <c r="F145" s="237" t="s">
        <v>5040</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c r="A146" s="39"/>
      <c r="B146" s="40"/>
      <c r="C146" s="41"/>
      <c r="D146" s="241" t="s">
        <v>216</v>
      </c>
      <c r="E146" s="41"/>
      <c r="F146" s="242" t="s">
        <v>5041</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216</v>
      </c>
      <c r="AU146" s="18" t="s">
        <v>83</v>
      </c>
    </row>
    <row r="147" s="2" customFormat="1" ht="24.15" customHeight="1">
      <c r="A147" s="39"/>
      <c r="B147" s="40"/>
      <c r="C147" s="222" t="s">
        <v>276</v>
      </c>
      <c r="D147" s="222" t="s">
        <v>208</v>
      </c>
      <c r="E147" s="223" t="s">
        <v>5042</v>
      </c>
      <c r="F147" s="224" t="s">
        <v>5043</v>
      </c>
      <c r="G147" s="225" t="s">
        <v>225</v>
      </c>
      <c r="H147" s="226">
        <v>20</v>
      </c>
      <c r="I147" s="227"/>
      <c r="J147" s="228">
        <f>ROUND(I147*H147,2)</f>
        <v>0</v>
      </c>
      <c r="K147" s="229"/>
      <c r="L147" s="45"/>
      <c r="M147" s="230" t="s">
        <v>1</v>
      </c>
      <c r="N147" s="231"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212</v>
      </c>
      <c r="AT147" s="234" t="s">
        <v>208</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5044</v>
      </c>
    </row>
    <row r="148" s="2" customFormat="1">
      <c r="A148" s="39"/>
      <c r="B148" s="40"/>
      <c r="C148" s="41"/>
      <c r="D148" s="236" t="s">
        <v>214</v>
      </c>
      <c r="E148" s="41"/>
      <c r="F148" s="237" t="s">
        <v>5045</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c r="A149" s="39"/>
      <c r="B149" s="40"/>
      <c r="C149" s="41"/>
      <c r="D149" s="241" t="s">
        <v>216</v>
      </c>
      <c r="E149" s="41"/>
      <c r="F149" s="242" t="s">
        <v>5046</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216</v>
      </c>
      <c r="AU149" s="18" t="s">
        <v>83</v>
      </c>
    </row>
    <row r="150" s="2" customFormat="1" ht="16.5" customHeight="1">
      <c r="A150" s="39"/>
      <c r="B150" s="40"/>
      <c r="C150" s="293" t="s">
        <v>282</v>
      </c>
      <c r="D150" s="293" t="s">
        <v>690</v>
      </c>
      <c r="E150" s="294" t="s">
        <v>5047</v>
      </c>
      <c r="F150" s="295" t="s">
        <v>5048</v>
      </c>
      <c r="G150" s="296" t="s">
        <v>1218</v>
      </c>
      <c r="H150" s="297">
        <v>1.214</v>
      </c>
      <c r="I150" s="298"/>
      <c r="J150" s="299">
        <f>ROUND(I150*H150,2)</f>
        <v>0</v>
      </c>
      <c r="K150" s="300"/>
      <c r="L150" s="301"/>
      <c r="M150" s="302" t="s">
        <v>1</v>
      </c>
      <c r="N150" s="303" t="s">
        <v>41</v>
      </c>
      <c r="O150" s="92"/>
      <c r="P150" s="232">
        <f>O150*H150</f>
        <v>0</v>
      </c>
      <c r="Q150" s="232">
        <v>0.001</v>
      </c>
      <c r="R150" s="232">
        <f>Q150*H150</f>
        <v>0.001214</v>
      </c>
      <c r="S150" s="232">
        <v>0</v>
      </c>
      <c r="T150" s="233">
        <f>S150*H150</f>
        <v>0</v>
      </c>
      <c r="U150" s="39"/>
      <c r="V150" s="39"/>
      <c r="W150" s="39"/>
      <c r="X150" s="39"/>
      <c r="Y150" s="39"/>
      <c r="Z150" s="39"/>
      <c r="AA150" s="39"/>
      <c r="AB150" s="39"/>
      <c r="AC150" s="39"/>
      <c r="AD150" s="39"/>
      <c r="AE150" s="39"/>
      <c r="AR150" s="234" t="s">
        <v>282</v>
      </c>
      <c r="AT150" s="234" t="s">
        <v>690</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212</v>
      </c>
      <c r="BM150" s="234" t="s">
        <v>5049</v>
      </c>
    </row>
    <row r="151" s="2" customFormat="1">
      <c r="A151" s="39"/>
      <c r="B151" s="40"/>
      <c r="C151" s="41"/>
      <c r="D151" s="236" t="s">
        <v>214</v>
      </c>
      <c r="E151" s="41"/>
      <c r="F151" s="237" t="s">
        <v>5048</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13" customFormat="1">
      <c r="A152" s="13"/>
      <c r="B152" s="253"/>
      <c r="C152" s="254"/>
      <c r="D152" s="236" t="s">
        <v>218</v>
      </c>
      <c r="E152" s="254"/>
      <c r="F152" s="256" t="s">
        <v>5050</v>
      </c>
      <c r="G152" s="254"/>
      <c r="H152" s="257">
        <v>1.214</v>
      </c>
      <c r="I152" s="258"/>
      <c r="J152" s="254"/>
      <c r="K152" s="254"/>
      <c r="L152" s="259"/>
      <c r="M152" s="260"/>
      <c r="N152" s="261"/>
      <c r="O152" s="261"/>
      <c r="P152" s="261"/>
      <c r="Q152" s="261"/>
      <c r="R152" s="261"/>
      <c r="S152" s="261"/>
      <c r="T152" s="262"/>
      <c r="U152" s="13"/>
      <c r="V152" s="13"/>
      <c r="W152" s="13"/>
      <c r="X152" s="13"/>
      <c r="Y152" s="13"/>
      <c r="Z152" s="13"/>
      <c r="AA152" s="13"/>
      <c r="AB152" s="13"/>
      <c r="AC152" s="13"/>
      <c r="AD152" s="13"/>
      <c r="AE152" s="13"/>
      <c r="AT152" s="263" t="s">
        <v>218</v>
      </c>
      <c r="AU152" s="263" t="s">
        <v>83</v>
      </c>
      <c r="AV152" s="13" t="s">
        <v>85</v>
      </c>
      <c r="AW152" s="13" t="s">
        <v>4</v>
      </c>
      <c r="AX152" s="13" t="s">
        <v>83</v>
      </c>
      <c r="AY152" s="263" t="s">
        <v>207</v>
      </c>
    </row>
    <row r="153" s="2" customFormat="1" ht="16.5" customHeight="1">
      <c r="A153" s="39"/>
      <c r="B153" s="40"/>
      <c r="C153" s="222" t="s">
        <v>301</v>
      </c>
      <c r="D153" s="222" t="s">
        <v>208</v>
      </c>
      <c r="E153" s="223" t="s">
        <v>5051</v>
      </c>
      <c r="F153" s="224" t="s">
        <v>5052</v>
      </c>
      <c r="G153" s="225" t="s">
        <v>225</v>
      </c>
      <c r="H153" s="226">
        <v>60.710000000000001</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212</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212</v>
      </c>
      <c r="BM153" s="234" t="s">
        <v>5053</v>
      </c>
    </row>
    <row r="154" s="2" customFormat="1">
      <c r="A154" s="39"/>
      <c r="B154" s="40"/>
      <c r="C154" s="41"/>
      <c r="D154" s="236" t="s">
        <v>214</v>
      </c>
      <c r="E154" s="41"/>
      <c r="F154" s="237" t="s">
        <v>5054</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c r="A155" s="39"/>
      <c r="B155" s="40"/>
      <c r="C155" s="41"/>
      <c r="D155" s="241" t="s">
        <v>216</v>
      </c>
      <c r="E155" s="41"/>
      <c r="F155" s="242" t="s">
        <v>5055</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216</v>
      </c>
      <c r="AU155" s="18" t="s">
        <v>83</v>
      </c>
    </row>
    <row r="156" s="11" customFormat="1" ht="25.92" customHeight="1">
      <c r="A156" s="11"/>
      <c r="B156" s="208"/>
      <c r="C156" s="209"/>
      <c r="D156" s="210" t="s">
        <v>75</v>
      </c>
      <c r="E156" s="211" t="s">
        <v>212</v>
      </c>
      <c r="F156" s="211" t="s">
        <v>309</v>
      </c>
      <c r="G156" s="209"/>
      <c r="H156" s="209"/>
      <c r="I156" s="212"/>
      <c r="J156" s="213">
        <f>BK156</f>
        <v>0</v>
      </c>
      <c r="K156" s="209"/>
      <c r="L156" s="214"/>
      <c r="M156" s="215"/>
      <c r="N156" s="216"/>
      <c r="O156" s="216"/>
      <c r="P156" s="217">
        <f>SUM(P157:P162)</f>
        <v>0</v>
      </c>
      <c r="Q156" s="216"/>
      <c r="R156" s="217">
        <f>SUM(R157:R162)</f>
        <v>3.9435750000000001</v>
      </c>
      <c r="S156" s="216"/>
      <c r="T156" s="218">
        <f>SUM(T157:T162)</f>
        <v>0</v>
      </c>
      <c r="U156" s="11"/>
      <c r="V156" s="11"/>
      <c r="W156" s="11"/>
      <c r="X156" s="11"/>
      <c r="Y156" s="11"/>
      <c r="Z156" s="11"/>
      <c r="AA156" s="11"/>
      <c r="AB156" s="11"/>
      <c r="AC156" s="11"/>
      <c r="AD156" s="11"/>
      <c r="AE156" s="11"/>
      <c r="AR156" s="219" t="s">
        <v>83</v>
      </c>
      <c r="AT156" s="220" t="s">
        <v>75</v>
      </c>
      <c r="AU156" s="220" t="s">
        <v>76</v>
      </c>
      <c r="AY156" s="219" t="s">
        <v>207</v>
      </c>
      <c r="BK156" s="221">
        <f>SUM(BK157:BK162)</f>
        <v>0</v>
      </c>
    </row>
    <row r="157" s="2" customFormat="1" ht="21.75" customHeight="1">
      <c r="A157" s="39"/>
      <c r="B157" s="40"/>
      <c r="C157" s="222" t="s">
        <v>173</v>
      </c>
      <c r="D157" s="222" t="s">
        <v>208</v>
      </c>
      <c r="E157" s="223" t="s">
        <v>5056</v>
      </c>
      <c r="F157" s="224" t="s">
        <v>5057</v>
      </c>
      <c r="G157" s="225" t="s">
        <v>783</v>
      </c>
      <c r="H157" s="226">
        <v>25.5</v>
      </c>
      <c r="I157" s="227"/>
      <c r="J157" s="228">
        <f>ROUND(I157*H157,2)</f>
        <v>0</v>
      </c>
      <c r="K157" s="229"/>
      <c r="L157" s="45"/>
      <c r="M157" s="230" t="s">
        <v>1</v>
      </c>
      <c r="N157" s="231" t="s">
        <v>41</v>
      </c>
      <c r="O157" s="92"/>
      <c r="P157" s="232">
        <f>O157*H157</f>
        <v>0</v>
      </c>
      <c r="Q157" s="232">
        <v>0.03465</v>
      </c>
      <c r="R157" s="232">
        <f>Q157*H157</f>
        <v>0.883575</v>
      </c>
      <c r="S157" s="232">
        <v>0</v>
      </c>
      <c r="T157" s="233">
        <f>S157*H157</f>
        <v>0</v>
      </c>
      <c r="U157" s="39"/>
      <c r="V157" s="39"/>
      <c r="W157" s="39"/>
      <c r="X157" s="39"/>
      <c r="Y157" s="39"/>
      <c r="Z157" s="39"/>
      <c r="AA157" s="39"/>
      <c r="AB157" s="39"/>
      <c r="AC157" s="39"/>
      <c r="AD157" s="39"/>
      <c r="AE157" s="39"/>
      <c r="AR157" s="234" t="s">
        <v>212</v>
      </c>
      <c r="AT157" s="234" t="s">
        <v>208</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212</v>
      </c>
      <c r="BM157" s="234" t="s">
        <v>5058</v>
      </c>
    </row>
    <row r="158" s="2" customFormat="1">
      <c r="A158" s="39"/>
      <c r="B158" s="40"/>
      <c r="C158" s="41"/>
      <c r="D158" s="236" t="s">
        <v>214</v>
      </c>
      <c r="E158" s="41"/>
      <c r="F158" s="237" t="s">
        <v>5059</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c r="A159" s="39"/>
      <c r="B159" s="40"/>
      <c r="C159" s="41"/>
      <c r="D159" s="241" t="s">
        <v>216</v>
      </c>
      <c r="E159" s="41"/>
      <c r="F159" s="242" t="s">
        <v>5060</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216</v>
      </c>
      <c r="AU159" s="18" t="s">
        <v>83</v>
      </c>
    </row>
    <row r="160" s="13" customFormat="1">
      <c r="A160" s="13"/>
      <c r="B160" s="253"/>
      <c r="C160" s="254"/>
      <c r="D160" s="236" t="s">
        <v>218</v>
      </c>
      <c r="E160" s="255" t="s">
        <v>1</v>
      </c>
      <c r="F160" s="256" t="s">
        <v>5061</v>
      </c>
      <c r="G160" s="254"/>
      <c r="H160" s="257">
        <v>25.5</v>
      </c>
      <c r="I160" s="258"/>
      <c r="J160" s="254"/>
      <c r="K160" s="254"/>
      <c r="L160" s="259"/>
      <c r="M160" s="260"/>
      <c r="N160" s="261"/>
      <c r="O160" s="261"/>
      <c r="P160" s="261"/>
      <c r="Q160" s="261"/>
      <c r="R160" s="261"/>
      <c r="S160" s="261"/>
      <c r="T160" s="262"/>
      <c r="U160" s="13"/>
      <c r="V160" s="13"/>
      <c r="W160" s="13"/>
      <c r="X160" s="13"/>
      <c r="Y160" s="13"/>
      <c r="Z160" s="13"/>
      <c r="AA160" s="13"/>
      <c r="AB160" s="13"/>
      <c r="AC160" s="13"/>
      <c r="AD160" s="13"/>
      <c r="AE160" s="13"/>
      <c r="AT160" s="263" t="s">
        <v>218</v>
      </c>
      <c r="AU160" s="263" t="s">
        <v>83</v>
      </c>
      <c r="AV160" s="13" t="s">
        <v>85</v>
      </c>
      <c r="AW160" s="13" t="s">
        <v>32</v>
      </c>
      <c r="AX160" s="13" t="s">
        <v>83</v>
      </c>
      <c r="AY160" s="263" t="s">
        <v>207</v>
      </c>
    </row>
    <row r="161" s="2" customFormat="1" ht="24.15" customHeight="1">
      <c r="A161" s="39"/>
      <c r="B161" s="40"/>
      <c r="C161" s="293" t="s">
        <v>176</v>
      </c>
      <c r="D161" s="293" t="s">
        <v>690</v>
      </c>
      <c r="E161" s="294" t="s">
        <v>5062</v>
      </c>
      <c r="F161" s="295" t="s">
        <v>5063</v>
      </c>
      <c r="G161" s="296" t="s">
        <v>592</v>
      </c>
      <c r="H161" s="297">
        <v>17</v>
      </c>
      <c r="I161" s="298"/>
      <c r="J161" s="299">
        <f>ROUND(I161*H161,2)</f>
        <v>0</v>
      </c>
      <c r="K161" s="300"/>
      <c r="L161" s="301"/>
      <c r="M161" s="302" t="s">
        <v>1</v>
      </c>
      <c r="N161" s="303" t="s">
        <v>41</v>
      </c>
      <c r="O161" s="92"/>
      <c r="P161" s="232">
        <f>O161*H161</f>
        <v>0</v>
      </c>
      <c r="Q161" s="232">
        <v>0.17999999999999999</v>
      </c>
      <c r="R161" s="232">
        <f>Q161*H161</f>
        <v>3.0600000000000001</v>
      </c>
      <c r="S161" s="232">
        <v>0</v>
      </c>
      <c r="T161" s="233">
        <f>S161*H161</f>
        <v>0</v>
      </c>
      <c r="U161" s="39"/>
      <c r="V161" s="39"/>
      <c r="W161" s="39"/>
      <c r="X161" s="39"/>
      <c r="Y161" s="39"/>
      <c r="Z161" s="39"/>
      <c r="AA161" s="39"/>
      <c r="AB161" s="39"/>
      <c r="AC161" s="39"/>
      <c r="AD161" s="39"/>
      <c r="AE161" s="39"/>
      <c r="AR161" s="234" t="s">
        <v>282</v>
      </c>
      <c r="AT161" s="234" t="s">
        <v>690</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212</v>
      </c>
      <c r="BM161" s="234" t="s">
        <v>5064</v>
      </c>
    </row>
    <row r="162" s="2" customFormat="1">
      <c r="A162" s="39"/>
      <c r="B162" s="40"/>
      <c r="C162" s="41"/>
      <c r="D162" s="236" t="s">
        <v>214</v>
      </c>
      <c r="E162" s="41"/>
      <c r="F162" s="237" t="s">
        <v>5063</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11" customFormat="1" ht="25.92" customHeight="1">
      <c r="A163" s="11"/>
      <c r="B163" s="208"/>
      <c r="C163" s="209"/>
      <c r="D163" s="210" t="s">
        <v>75</v>
      </c>
      <c r="E163" s="211" t="s">
        <v>251</v>
      </c>
      <c r="F163" s="211" t="s">
        <v>4647</v>
      </c>
      <c r="G163" s="209"/>
      <c r="H163" s="209"/>
      <c r="I163" s="212"/>
      <c r="J163" s="213">
        <f>BK163</f>
        <v>0</v>
      </c>
      <c r="K163" s="209"/>
      <c r="L163" s="214"/>
      <c r="M163" s="215"/>
      <c r="N163" s="216"/>
      <c r="O163" s="216"/>
      <c r="P163" s="217">
        <f>SUM(P164:P191)</f>
        <v>0</v>
      </c>
      <c r="Q163" s="216"/>
      <c r="R163" s="217">
        <f>SUM(R164:R191)</f>
        <v>0</v>
      </c>
      <c r="S163" s="216"/>
      <c r="T163" s="218">
        <f>SUM(T164:T191)</f>
        <v>0</v>
      </c>
      <c r="U163" s="11"/>
      <c r="V163" s="11"/>
      <c r="W163" s="11"/>
      <c r="X163" s="11"/>
      <c r="Y163" s="11"/>
      <c r="Z163" s="11"/>
      <c r="AA163" s="11"/>
      <c r="AB163" s="11"/>
      <c r="AC163" s="11"/>
      <c r="AD163" s="11"/>
      <c r="AE163" s="11"/>
      <c r="AR163" s="219" t="s">
        <v>83</v>
      </c>
      <c r="AT163" s="220" t="s">
        <v>75</v>
      </c>
      <c r="AU163" s="220" t="s">
        <v>76</v>
      </c>
      <c r="AY163" s="219" t="s">
        <v>207</v>
      </c>
      <c r="BK163" s="221">
        <f>SUM(BK164:BK191)</f>
        <v>0</v>
      </c>
    </row>
    <row r="164" s="2" customFormat="1" ht="21.75" customHeight="1">
      <c r="A164" s="39"/>
      <c r="B164" s="40"/>
      <c r="C164" s="222" t="s">
        <v>8</v>
      </c>
      <c r="D164" s="222" t="s">
        <v>208</v>
      </c>
      <c r="E164" s="223" t="s">
        <v>4648</v>
      </c>
      <c r="F164" s="224" t="s">
        <v>4649</v>
      </c>
      <c r="G164" s="225" t="s">
        <v>225</v>
      </c>
      <c r="H164" s="226">
        <v>290.60000000000002</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212</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212</v>
      </c>
      <c r="BM164" s="234" t="s">
        <v>5065</v>
      </c>
    </row>
    <row r="165" s="2" customFormat="1">
      <c r="A165" s="39"/>
      <c r="B165" s="40"/>
      <c r="C165" s="41"/>
      <c r="D165" s="236" t="s">
        <v>214</v>
      </c>
      <c r="E165" s="41"/>
      <c r="F165" s="237" t="s">
        <v>4651</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c r="A166" s="39"/>
      <c r="B166" s="40"/>
      <c r="C166" s="41"/>
      <c r="D166" s="241" t="s">
        <v>216</v>
      </c>
      <c r="E166" s="41"/>
      <c r="F166" s="242" t="s">
        <v>5066</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216</v>
      </c>
      <c r="AU166" s="18" t="s">
        <v>83</v>
      </c>
    </row>
    <row r="167" s="12" customFormat="1">
      <c r="A167" s="12"/>
      <c r="B167" s="243"/>
      <c r="C167" s="244"/>
      <c r="D167" s="236" t="s">
        <v>218</v>
      </c>
      <c r="E167" s="245" t="s">
        <v>1</v>
      </c>
      <c r="F167" s="246" t="s">
        <v>5067</v>
      </c>
      <c r="G167" s="244"/>
      <c r="H167" s="245" t="s">
        <v>1</v>
      </c>
      <c r="I167" s="247"/>
      <c r="J167" s="244"/>
      <c r="K167" s="244"/>
      <c r="L167" s="248"/>
      <c r="M167" s="249"/>
      <c r="N167" s="250"/>
      <c r="O167" s="250"/>
      <c r="P167" s="250"/>
      <c r="Q167" s="250"/>
      <c r="R167" s="250"/>
      <c r="S167" s="250"/>
      <c r="T167" s="251"/>
      <c r="U167" s="12"/>
      <c r="V167" s="12"/>
      <c r="W167" s="12"/>
      <c r="X167" s="12"/>
      <c r="Y167" s="12"/>
      <c r="Z167" s="12"/>
      <c r="AA167" s="12"/>
      <c r="AB167" s="12"/>
      <c r="AC167" s="12"/>
      <c r="AD167" s="12"/>
      <c r="AE167" s="12"/>
      <c r="AT167" s="252" t="s">
        <v>218</v>
      </c>
      <c r="AU167" s="252" t="s">
        <v>83</v>
      </c>
      <c r="AV167" s="12" t="s">
        <v>83</v>
      </c>
      <c r="AW167" s="12" t="s">
        <v>32</v>
      </c>
      <c r="AX167" s="12" t="s">
        <v>76</v>
      </c>
      <c r="AY167" s="252" t="s">
        <v>207</v>
      </c>
    </row>
    <row r="168" s="13" customFormat="1">
      <c r="A168" s="13"/>
      <c r="B168" s="253"/>
      <c r="C168" s="254"/>
      <c r="D168" s="236" t="s">
        <v>218</v>
      </c>
      <c r="E168" s="255" t="s">
        <v>1</v>
      </c>
      <c r="F168" s="256" t="s">
        <v>5068</v>
      </c>
      <c r="G168" s="254"/>
      <c r="H168" s="257">
        <v>188</v>
      </c>
      <c r="I168" s="258"/>
      <c r="J168" s="254"/>
      <c r="K168" s="254"/>
      <c r="L168" s="259"/>
      <c r="M168" s="260"/>
      <c r="N168" s="261"/>
      <c r="O168" s="261"/>
      <c r="P168" s="261"/>
      <c r="Q168" s="261"/>
      <c r="R168" s="261"/>
      <c r="S168" s="261"/>
      <c r="T168" s="262"/>
      <c r="U168" s="13"/>
      <c r="V168" s="13"/>
      <c r="W168" s="13"/>
      <c r="X168" s="13"/>
      <c r="Y168" s="13"/>
      <c r="Z168" s="13"/>
      <c r="AA168" s="13"/>
      <c r="AB168" s="13"/>
      <c r="AC168" s="13"/>
      <c r="AD168" s="13"/>
      <c r="AE168" s="13"/>
      <c r="AT168" s="263" t="s">
        <v>218</v>
      </c>
      <c r="AU168" s="263" t="s">
        <v>83</v>
      </c>
      <c r="AV168" s="13" t="s">
        <v>85</v>
      </c>
      <c r="AW168" s="13" t="s">
        <v>32</v>
      </c>
      <c r="AX168" s="13" t="s">
        <v>76</v>
      </c>
      <c r="AY168" s="263" t="s">
        <v>207</v>
      </c>
    </row>
    <row r="169" s="12" customFormat="1">
      <c r="A169" s="12"/>
      <c r="B169" s="243"/>
      <c r="C169" s="244"/>
      <c r="D169" s="236" t="s">
        <v>218</v>
      </c>
      <c r="E169" s="245" t="s">
        <v>1</v>
      </c>
      <c r="F169" s="246" t="s">
        <v>5069</v>
      </c>
      <c r="G169" s="244"/>
      <c r="H169" s="245" t="s">
        <v>1</v>
      </c>
      <c r="I169" s="247"/>
      <c r="J169" s="244"/>
      <c r="K169" s="244"/>
      <c r="L169" s="248"/>
      <c r="M169" s="249"/>
      <c r="N169" s="250"/>
      <c r="O169" s="250"/>
      <c r="P169" s="250"/>
      <c r="Q169" s="250"/>
      <c r="R169" s="250"/>
      <c r="S169" s="250"/>
      <c r="T169" s="251"/>
      <c r="U169" s="12"/>
      <c r="V169" s="12"/>
      <c r="W169" s="12"/>
      <c r="X169" s="12"/>
      <c r="Y169" s="12"/>
      <c r="Z169" s="12"/>
      <c r="AA169" s="12"/>
      <c r="AB169" s="12"/>
      <c r="AC169" s="12"/>
      <c r="AD169" s="12"/>
      <c r="AE169" s="12"/>
      <c r="AT169" s="252" t="s">
        <v>218</v>
      </c>
      <c r="AU169" s="252" t="s">
        <v>83</v>
      </c>
      <c r="AV169" s="12" t="s">
        <v>83</v>
      </c>
      <c r="AW169" s="12" t="s">
        <v>32</v>
      </c>
      <c r="AX169" s="12" t="s">
        <v>76</v>
      </c>
      <c r="AY169" s="252" t="s">
        <v>207</v>
      </c>
    </row>
    <row r="170" s="13" customFormat="1">
      <c r="A170" s="13"/>
      <c r="B170" s="253"/>
      <c r="C170" s="254"/>
      <c r="D170" s="236" t="s">
        <v>218</v>
      </c>
      <c r="E170" s="255" t="s">
        <v>1</v>
      </c>
      <c r="F170" s="256" t="s">
        <v>1771</v>
      </c>
      <c r="G170" s="254"/>
      <c r="H170" s="257">
        <v>95</v>
      </c>
      <c r="I170" s="258"/>
      <c r="J170" s="254"/>
      <c r="K170" s="254"/>
      <c r="L170" s="259"/>
      <c r="M170" s="260"/>
      <c r="N170" s="261"/>
      <c r="O170" s="261"/>
      <c r="P170" s="261"/>
      <c r="Q170" s="261"/>
      <c r="R170" s="261"/>
      <c r="S170" s="261"/>
      <c r="T170" s="262"/>
      <c r="U170" s="13"/>
      <c r="V170" s="13"/>
      <c r="W170" s="13"/>
      <c r="X170" s="13"/>
      <c r="Y170" s="13"/>
      <c r="Z170" s="13"/>
      <c r="AA170" s="13"/>
      <c r="AB170" s="13"/>
      <c r="AC170" s="13"/>
      <c r="AD170" s="13"/>
      <c r="AE170" s="13"/>
      <c r="AT170" s="263" t="s">
        <v>218</v>
      </c>
      <c r="AU170" s="263" t="s">
        <v>83</v>
      </c>
      <c r="AV170" s="13" t="s">
        <v>85</v>
      </c>
      <c r="AW170" s="13" t="s">
        <v>32</v>
      </c>
      <c r="AX170" s="13" t="s">
        <v>76</v>
      </c>
      <c r="AY170" s="263" t="s">
        <v>207</v>
      </c>
    </row>
    <row r="171" s="12" customFormat="1">
      <c r="A171" s="12"/>
      <c r="B171" s="243"/>
      <c r="C171" s="244"/>
      <c r="D171" s="236" t="s">
        <v>218</v>
      </c>
      <c r="E171" s="245" t="s">
        <v>1</v>
      </c>
      <c r="F171" s="246" t="s">
        <v>5070</v>
      </c>
      <c r="G171" s="244"/>
      <c r="H171" s="245" t="s">
        <v>1</v>
      </c>
      <c r="I171" s="247"/>
      <c r="J171" s="244"/>
      <c r="K171" s="244"/>
      <c r="L171" s="248"/>
      <c r="M171" s="249"/>
      <c r="N171" s="250"/>
      <c r="O171" s="250"/>
      <c r="P171" s="250"/>
      <c r="Q171" s="250"/>
      <c r="R171" s="250"/>
      <c r="S171" s="250"/>
      <c r="T171" s="251"/>
      <c r="U171" s="12"/>
      <c r="V171" s="12"/>
      <c r="W171" s="12"/>
      <c r="X171" s="12"/>
      <c r="Y171" s="12"/>
      <c r="Z171" s="12"/>
      <c r="AA171" s="12"/>
      <c r="AB171" s="12"/>
      <c r="AC171" s="12"/>
      <c r="AD171" s="12"/>
      <c r="AE171" s="12"/>
      <c r="AT171" s="252" t="s">
        <v>218</v>
      </c>
      <c r="AU171" s="252" t="s">
        <v>83</v>
      </c>
      <c r="AV171" s="12" t="s">
        <v>83</v>
      </c>
      <c r="AW171" s="12" t="s">
        <v>32</v>
      </c>
      <c r="AX171" s="12" t="s">
        <v>76</v>
      </c>
      <c r="AY171" s="252" t="s">
        <v>207</v>
      </c>
    </row>
    <row r="172" s="13" customFormat="1">
      <c r="A172" s="13"/>
      <c r="B172" s="253"/>
      <c r="C172" s="254"/>
      <c r="D172" s="236" t="s">
        <v>218</v>
      </c>
      <c r="E172" s="255" t="s">
        <v>1</v>
      </c>
      <c r="F172" s="256" t="s">
        <v>5071</v>
      </c>
      <c r="G172" s="254"/>
      <c r="H172" s="257">
        <v>7.5999999999999996</v>
      </c>
      <c r="I172" s="258"/>
      <c r="J172" s="254"/>
      <c r="K172" s="254"/>
      <c r="L172" s="259"/>
      <c r="M172" s="260"/>
      <c r="N172" s="261"/>
      <c r="O172" s="261"/>
      <c r="P172" s="261"/>
      <c r="Q172" s="261"/>
      <c r="R172" s="261"/>
      <c r="S172" s="261"/>
      <c r="T172" s="262"/>
      <c r="U172" s="13"/>
      <c r="V172" s="13"/>
      <c r="W172" s="13"/>
      <c r="X172" s="13"/>
      <c r="Y172" s="13"/>
      <c r="Z172" s="13"/>
      <c r="AA172" s="13"/>
      <c r="AB172" s="13"/>
      <c r="AC172" s="13"/>
      <c r="AD172" s="13"/>
      <c r="AE172" s="13"/>
      <c r="AT172" s="263" t="s">
        <v>218</v>
      </c>
      <c r="AU172" s="263" t="s">
        <v>83</v>
      </c>
      <c r="AV172" s="13" t="s">
        <v>85</v>
      </c>
      <c r="AW172" s="13" t="s">
        <v>32</v>
      </c>
      <c r="AX172" s="13" t="s">
        <v>76</v>
      </c>
      <c r="AY172" s="263" t="s">
        <v>207</v>
      </c>
    </row>
    <row r="173" s="14" customFormat="1">
      <c r="A173" s="14"/>
      <c r="B173" s="264"/>
      <c r="C173" s="265"/>
      <c r="D173" s="236" t="s">
        <v>218</v>
      </c>
      <c r="E173" s="266" t="s">
        <v>1</v>
      </c>
      <c r="F173" s="267" t="s">
        <v>222</v>
      </c>
      <c r="G173" s="265"/>
      <c r="H173" s="268">
        <v>290.60000000000002</v>
      </c>
      <c r="I173" s="269"/>
      <c r="J173" s="265"/>
      <c r="K173" s="265"/>
      <c r="L173" s="270"/>
      <c r="M173" s="271"/>
      <c r="N173" s="272"/>
      <c r="O173" s="272"/>
      <c r="P173" s="272"/>
      <c r="Q173" s="272"/>
      <c r="R173" s="272"/>
      <c r="S173" s="272"/>
      <c r="T173" s="273"/>
      <c r="U173" s="14"/>
      <c r="V173" s="14"/>
      <c r="W173" s="14"/>
      <c r="X173" s="14"/>
      <c r="Y173" s="14"/>
      <c r="Z173" s="14"/>
      <c r="AA173" s="14"/>
      <c r="AB173" s="14"/>
      <c r="AC173" s="14"/>
      <c r="AD173" s="14"/>
      <c r="AE173" s="14"/>
      <c r="AT173" s="274" t="s">
        <v>218</v>
      </c>
      <c r="AU173" s="274" t="s">
        <v>83</v>
      </c>
      <c r="AV173" s="14" t="s">
        <v>212</v>
      </c>
      <c r="AW173" s="14" t="s">
        <v>32</v>
      </c>
      <c r="AX173" s="14" t="s">
        <v>83</v>
      </c>
      <c r="AY173" s="274" t="s">
        <v>207</v>
      </c>
    </row>
    <row r="174" s="2" customFormat="1" ht="21.75" customHeight="1">
      <c r="A174" s="39"/>
      <c r="B174" s="40"/>
      <c r="C174" s="222" t="s">
        <v>339</v>
      </c>
      <c r="D174" s="222" t="s">
        <v>208</v>
      </c>
      <c r="E174" s="223" t="s">
        <v>5072</v>
      </c>
      <c r="F174" s="224" t="s">
        <v>5073</v>
      </c>
      <c r="G174" s="225" t="s">
        <v>225</v>
      </c>
      <c r="H174" s="226">
        <v>12</v>
      </c>
      <c r="I174" s="227"/>
      <c r="J174" s="228">
        <f>ROUND(I174*H174,2)</f>
        <v>0</v>
      </c>
      <c r="K174" s="229"/>
      <c r="L174" s="45"/>
      <c r="M174" s="230" t="s">
        <v>1</v>
      </c>
      <c r="N174" s="231" t="s">
        <v>41</v>
      </c>
      <c r="O174" s="92"/>
      <c r="P174" s="232">
        <f>O174*H174</f>
        <v>0</v>
      </c>
      <c r="Q174" s="232">
        <v>0</v>
      </c>
      <c r="R174" s="232">
        <f>Q174*H174</f>
        <v>0</v>
      </c>
      <c r="S174" s="232">
        <v>0</v>
      </c>
      <c r="T174" s="233">
        <f>S174*H174</f>
        <v>0</v>
      </c>
      <c r="U174" s="39"/>
      <c r="V174" s="39"/>
      <c r="W174" s="39"/>
      <c r="X174" s="39"/>
      <c r="Y174" s="39"/>
      <c r="Z174" s="39"/>
      <c r="AA174" s="39"/>
      <c r="AB174" s="39"/>
      <c r="AC174" s="39"/>
      <c r="AD174" s="39"/>
      <c r="AE174" s="39"/>
      <c r="AR174" s="234" t="s">
        <v>212</v>
      </c>
      <c r="AT174" s="234" t="s">
        <v>208</v>
      </c>
      <c r="AU174" s="234" t="s">
        <v>83</v>
      </c>
      <c r="AY174" s="18" t="s">
        <v>207</v>
      </c>
      <c r="BE174" s="235">
        <f>IF(N174="základní",J174,0)</f>
        <v>0</v>
      </c>
      <c r="BF174" s="235">
        <f>IF(N174="snížená",J174,0)</f>
        <v>0</v>
      </c>
      <c r="BG174" s="235">
        <f>IF(N174="zákl. přenesená",J174,0)</f>
        <v>0</v>
      </c>
      <c r="BH174" s="235">
        <f>IF(N174="sníž. přenesená",J174,0)</f>
        <v>0</v>
      </c>
      <c r="BI174" s="235">
        <f>IF(N174="nulová",J174,0)</f>
        <v>0</v>
      </c>
      <c r="BJ174" s="18" t="s">
        <v>83</v>
      </c>
      <c r="BK174" s="235">
        <f>ROUND(I174*H174,2)</f>
        <v>0</v>
      </c>
      <c r="BL174" s="18" t="s">
        <v>212</v>
      </c>
      <c r="BM174" s="234" t="s">
        <v>5074</v>
      </c>
    </row>
    <row r="175" s="2" customFormat="1">
      <c r="A175" s="39"/>
      <c r="B175" s="40"/>
      <c r="C175" s="41"/>
      <c r="D175" s="236" t="s">
        <v>214</v>
      </c>
      <c r="E175" s="41"/>
      <c r="F175" s="237" t="s">
        <v>5075</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214</v>
      </c>
      <c r="AU175" s="18" t="s">
        <v>83</v>
      </c>
    </row>
    <row r="176" s="2" customFormat="1">
      <c r="A176" s="39"/>
      <c r="B176" s="40"/>
      <c r="C176" s="41"/>
      <c r="D176" s="241" t="s">
        <v>216</v>
      </c>
      <c r="E176" s="41"/>
      <c r="F176" s="242" t="s">
        <v>5076</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216</v>
      </c>
      <c r="AU176" s="18" t="s">
        <v>83</v>
      </c>
    </row>
    <row r="177" s="12" customFormat="1">
      <c r="A177" s="12"/>
      <c r="B177" s="243"/>
      <c r="C177" s="244"/>
      <c r="D177" s="236" t="s">
        <v>218</v>
      </c>
      <c r="E177" s="245" t="s">
        <v>1</v>
      </c>
      <c r="F177" s="246" t="s">
        <v>5077</v>
      </c>
      <c r="G177" s="244"/>
      <c r="H177" s="245" t="s">
        <v>1</v>
      </c>
      <c r="I177" s="247"/>
      <c r="J177" s="244"/>
      <c r="K177" s="244"/>
      <c r="L177" s="248"/>
      <c r="M177" s="249"/>
      <c r="N177" s="250"/>
      <c r="O177" s="250"/>
      <c r="P177" s="250"/>
      <c r="Q177" s="250"/>
      <c r="R177" s="250"/>
      <c r="S177" s="250"/>
      <c r="T177" s="251"/>
      <c r="U177" s="12"/>
      <c r="V177" s="12"/>
      <c r="W177" s="12"/>
      <c r="X177" s="12"/>
      <c r="Y177" s="12"/>
      <c r="Z177" s="12"/>
      <c r="AA177" s="12"/>
      <c r="AB177" s="12"/>
      <c r="AC177" s="12"/>
      <c r="AD177" s="12"/>
      <c r="AE177" s="12"/>
      <c r="AT177" s="252" t="s">
        <v>218</v>
      </c>
      <c r="AU177" s="252" t="s">
        <v>83</v>
      </c>
      <c r="AV177" s="12" t="s">
        <v>83</v>
      </c>
      <c r="AW177" s="12" t="s">
        <v>32</v>
      </c>
      <c r="AX177" s="12" t="s">
        <v>76</v>
      </c>
      <c r="AY177" s="252" t="s">
        <v>207</v>
      </c>
    </row>
    <row r="178" s="13" customFormat="1">
      <c r="A178" s="13"/>
      <c r="B178" s="253"/>
      <c r="C178" s="254"/>
      <c r="D178" s="236" t="s">
        <v>218</v>
      </c>
      <c r="E178" s="255" t="s">
        <v>1</v>
      </c>
      <c r="F178" s="256" t="s">
        <v>5078</v>
      </c>
      <c r="G178" s="254"/>
      <c r="H178" s="257">
        <v>12</v>
      </c>
      <c r="I178" s="258"/>
      <c r="J178" s="254"/>
      <c r="K178" s="254"/>
      <c r="L178" s="259"/>
      <c r="M178" s="260"/>
      <c r="N178" s="261"/>
      <c r="O178" s="261"/>
      <c r="P178" s="261"/>
      <c r="Q178" s="261"/>
      <c r="R178" s="261"/>
      <c r="S178" s="261"/>
      <c r="T178" s="262"/>
      <c r="U178" s="13"/>
      <c r="V178" s="13"/>
      <c r="W178" s="13"/>
      <c r="X178" s="13"/>
      <c r="Y178" s="13"/>
      <c r="Z178" s="13"/>
      <c r="AA178" s="13"/>
      <c r="AB178" s="13"/>
      <c r="AC178" s="13"/>
      <c r="AD178" s="13"/>
      <c r="AE178" s="13"/>
      <c r="AT178" s="263" t="s">
        <v>218</v>
      </c>
      <c r="AU178" s="263" t="s">
        <v>83</v>
      </c>
      <c r="AV178" s="13" t="s">
        <v>85</v>
      </c>
      <c r="AW178" s="13" t="s">
        <v>32</v>
      </c>
      <c r="AX178" s="13" t="s">
        <v>83</v>
      </c>
      <c r="AY178" s="263" t="s">
        <v>207</v>
      </c>
    </row>
    <row r="179" s="2" customFormat="1" ht="16.5" customHeight="1">
      <c r="A179" s="39"/>
      <c r="B179" s="40"/>
      <c r="C179" s="222" t="s">
        <v>345</v>
      </c>
      <c r="D179" s="222" t="s">
        <v>208</v>
      </c>
      <c r="E179" s="223" t="s">
        <v>5079</v>
      </c>
      <c r="F179" s="224" t="s">
        <v>5080</v>
      </c>
      <c r="G179" s="225" t="s">
        <v>225</v>
      </c>
      <c r="H179" s="226">
        <v>2.7000000000000002</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212</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212</v>
      </c>
      <c r="BM179" s="234" t="s">
        <v>5081</v>
      </c>
    </row>
    <row r="180" s="2" customFormat="1">
      <c r="A180" s="39"/>
      <c r="B180" s="40"/>
      <c r="C180" s="41"/>
      <c r="D180" s="236" t="s">
        <v>214</v>
      </c>
      <c r="E180" s="41"/>
      <c r="F180" s="237" t="s">
        <v>5082</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c r="A181" s="39"/>
      <c r="B181" s="40"/>
      <c r="C181" s="41"/>
      <c r="D181" s="241" t="s">
        <v>216</v>
      </c>
      <c r="E181" s="41"/>
      <c r="F181" s="242" t="s">
        <v>5083</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216</v>
      </c>
      <c r="AU181" s="18" t="s">
        <v>83</v>
      </c>
    </row>
    <row r="182" s="12" customFormat="1">
      <c r="A182" s="12"/>
      <c r="B182" s="243"/>
      <c r="C182" s="244"/>
      <c r="D182" s="236" t="s">
        <v>218</v>
      </c>
      <c r="E182" s="245" t="s">
        <v>1</v>
      </c>
      <c r="F182" s="246" t="s">
        <v>5084</v>
      </c>
      <c r="G182" s="244"/>
      <c r="H182" s="245" t="s">
        <v>1</v>
      </c>
      <c r="I182" s="247"/>
      <c r="J182" s="244"/>
      <c r="K182" s="244"/>
      <c r="L182" s="248"/>
      <c r="M182" s="249"/>
      <c r="N182" s="250"/>
      <c r="O182" s="250"/>
      <c r="P182" s="250"/>
      <c r="Q182" s="250"/>
      <c r="R182" s="250"/>
      <c r="S182" s="250"/>
      <c r="T182" s="251"/>
      <c r="U182" s="12"/>
      <c r="V182" s="12"/>
      <c r="W182" s="12"/>
      <c r="X182" s="12"/>
      <c r="Y182" s="12"/>
      <c r="Z182" s="12"/>
      <c r="AA182" s="12"/>
      <c r="AB182" s="12"/>
      <c r="AC182" s="12"/>
      <c r="AD182" s="12"/>
      <c r="AE182" s="12"/>
      <c r="AT182" s="252" t="s">
        <v>218</v>
      </c>
      <c r="AU182" s="252" t="s">
        <v>83</v>
      </c>
      <c r="AV182" s="12" t="s">
        <v>83</v>
      </c>
      <c r="AW182" s="12" t="s">
        <v>32</v>
      </c>
      <c r="AX182" s="12" t="s">
        <v>76</v>
      </c>
      <c r="AY182" s="252" t="s">
        <v>207</v>
      </c>
    </row>
    <row r="183" s="13" customFormat="1">
      <c r="A183" s="13"/>
      <c r="B183" s="253"/>
      <c r="C183" s="254"/>
      <c r="D183" s="236" t="s">
        <v>218</v>
      </c>
      <c r="E183" s="255" t="s">
        <v>1</v>
      </c>
      <c r="F183" s="256" t="s">
        <v>5085</v>
      </c>
      <c r="G183" s="254"/>
      <c r="H183" s="257">
        <v>2.7000000000000002</v>
      </c>
      <c r="I183" s="258"/>
      <c r="J183" s="254"/>
      <c r="K183" s="254"/>
      <c r="L183" s="259"/>
      <c r="M183" s="260"/>
      <c r="N183" s="261"/>
      <c r="O183" s="261"/>
      <c r="P183" s="261"/>
      <c r="Q183" s="261"/>
      <c r="R183" s="261"/>
      <c r="S183" s="261"/>
      <c r="T183" s="262"/>
      <c r="U183" s="13"/>
      <c r="V183" s="13"/>
      <c r="W183" s="13"/>
      <c r="X183" s="13"/>
      <c r="Y183" s="13"/>
      <c r="Z183" s="13"/>
      <c r="AA183" s="13"/>
      <c r="AB183" s="13"/>
      <c r="AC183" s="13"/>
      <c r="AD183" s="13"/>
      <c r="AE183" s="13"/>
      <c r="AT183" s="263" t="s">
        <v>218</v>
      </c>
      <c r="AU183" s="263" t="s">
        <v>83</v>
      </c>
      <c r="AV183" s="13" t="s">
        <v>85</v>
      </c>
      <c r="AW183" s="13" t="s">
        <v>32</v>
      </c>
      <c r="AX183" s="13" t="s">
        <v>83</v>
      </c>
      <c r="AY183" s="263" t="s">
        <v>207</v>
      </c>
    </row>
    <row r="184" s="2" customFormat="1" ht="21.75" customHeight="1">
      <c r="A184" s="39"/>
      <c r="B184" s="40"/>
      <c r="C184" s="222" t="s">
        <v>351</v>
      </c>
      <c r="D184" s="222" t="s">
        <v>208</v>
      </c>
      <c r="E184" s="223" t="s">
        <v>5086</v>
      </c>
      <c r="F184" s="224" t="s">
        <v>5087</v>
      </c>
      <c r="G184" s="225" t="s">
        <v>225</v>
      </c>
      <c r="H184" s="226">
        <v>277</v>
      </c>
      <c r="I184" s="227"/>
      <c r="J184" s="228">
        <f>ROUND(I184*H184,2)</f>
        <v>0</v>
      </c>
      <c r="K184" s="229"/>
      <c r="L184" s="45"/>
      <c r="M184" s="230" t="s">
        <v>1</v>
      </c>
      <c r="N184" s="231" t="s">
        <v>41</v>
      </c>
      <c r="O184" s="92"/>
      <c r="P184" s="232">
        <f>O184*H184</f>
        <v>0</v>
      </c>
      <c r="Q184" s="232">
        <v>0</v>
      </c>
      <c r="R184" s="232">
        <f>Q184*H184</f>
        <v>0</v>
      </c>
      <c r="S184" s="232">
        <v>0</v>
      </c>
      <c r="T184" s="233">
        <f>S184*H184</f>
        <v>0</v>
      </c>
      <c r="U184" s="39"/>
      <c r="V184" s="39"/>
      <c r="W184" s="39"/>
      <c r="X184" s="39"/>
      <c r="Y184" s="39"/>
      <c r="Z184" s="39"/>
      <c r="AA184" s="39"/>
      <c r="AB184" s="39"/>
      <c r="AC184" s="39"/>
      <c r="AD184" s="39"/>
      <c r="AE184" s="39"/>
      <c r="AR184" s="234" t="s">
        <v>212</v>
      </c>
      <c r="AT184" s="234" t="s">
        <v>208</v>
      </c>
      <c r="AU184" s="234" t="s">
        <v>83</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212</v>
      </c>
      <c r="BM184" s="234" t="s">
        <v>5088</v>
      </c>
    </row>
    <row r="185" s="2" customFormat="1">
      <c r="A185" s="39"/>
      <c r="B185" s="40"/>
      <c r="C185" s="41"/>
      <c r="D185" s="236" t="s">
        <v>214</v>
      </c>
      <c r="E185" s="41"/>
      <c r="F185" s="237" t="s">
        <v>5089</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83</v>
      </c>
    </row>
    <row r="186" s="2" customFormat="1">
      <c r="A186" s="39"/>
      <c r="B186" s="40"/>
      <c r="C186" s="41"/>
      <c r="D186" s="241" t="s">
        <v>216</v>
      </c>
      <c r="E186" s="41"/>
      <c r="F186" s="242" t="s">
        <v>5090</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216</v>
      </c>
      <c r="AU186" s="18" t="s">
        <v>83</v>
      </c>
    </row>
    <row r="187" s="12" customFormat="1">
      <c r="A187" s="12"/>
      <c r="B187" s="243"/>
      <c r="C187" s="244"/>
      <c r="D187" s="236" t="s">
        <v>218</v>
      </c>
      <c r="E187" s="245" t="s">
        <v>1</v>
      </c>
      <c r="F187" s="246" t="s">
        <v>5091</v>
      </c>
      <c r="G187" s="244"/>
      <c r="H187" s="245" t="s">
        <v>1</v>
      </c>
      <c r="I187" s="247"/>
      <c r="J187" s="244"/>
      <c r="K187" s="244"/>
      <c r="L187" s="248"/>
      <c r="M187" s="249"/>
      <c r="N187" s="250"/>
      <c r="O187" s="250"/>
      <c r="P187" s="250"/>
      <c r="Q187" s="250"/>
      <c r="R187" s="250"/>
      <c r="S187" s="250"/>
      <c r="T187" s="251"/>
      <c r="U187" s="12"/>
      <c r="V187" s="12"/>
      <c r="W187" s="12"/>
      <c r="X187" s="12"/>
      <c r="Y187" s="12"/>
      <c r="Z187" s="12"/>
      <c r="AA187" s="12"/>
      <c r="AB187" s="12"/>
      <c r="AC187" s="12"/>
      <c r="AD187" s="12"/>
      <c r="AE187" s="12"/>
      <c r="AT187" s="252" t="s">
        <v>218</v>
      </c>
      <c r="AU187" s="252" t="s">
        <v>83</v>
      </c>
      <c r="AV187" s="12" t="s">
        <v>83</v>
      </c>
      <c r="AW187" s="12" t="s">
        <v>32</v>
      </c>
      <c r="AX187" s="12" t="s">
        <v>76</v>
      </c>
      <c r="AY187" s="252" t="s">
        <v>207</v>
      </c>
    </row>
    <row r="188" s="13" customFormat="1">
      <c r="A188" s="13"/>
      <c r="B188" s="253"/>
      <c r="C188" s="254"/>
      <c r="D188" s="236" t="s">
        <v>218</v>
      </c>
      <c r="E188" s="255" t="s">
        <v>1</v>
      </c>
      <c r="F188" s="256" t="s">
        <v>5068</v>
      </c>
      <c r="G188" s="254"/>
      <c r="H188" s="257">
        <v>188</v>
      </c>
      <c r="I188" s="258"/>
      <c r="J188" s="254"/>
      <c r="K188" s="254"/>
      <c r="L188" s="259"/>
      <c r="M188" s="260"/>
      <c r="N188" s="261"/>
      <c r="O188" s="261"/>
      <c r="P188" s="261"/>
      <c r="Q188" s="261"/>
      <c r="R188" s="261"/>
      <c r="S188" s="261"/>
      <c r="T188" s="262"/>
      <c r="U188" s="13"/>
      <c r="V188" s="13"/>
      <c r="W188" s="13"/>
      <c r="X188" s="13"/>
      <c r="Y188" s="13"/>
      <c r="Z188" s="13"/>
      <c r="AA188" s="13"/>
      <c r="AB188" s="13"/>
      <c r="AC188" s="13"/>
      <c r="AD188" s="13"/>
      <c r="AE188" s="13"/>
      <c r="AT188" s="263" t="s">
        <v>218</v>
      </c>
      <c r="AU188" s="263" t="s">
        <v>83</v>
      </c>
      <c r="AV188" s="13" t="s">
        <v>85</v>
      </c>
      <c r="AW188" s="13" t="s">
        <v>32</v>
      </c>
      <c r="AX188" s="13" t="s">
        <v>76</v>
      </c>
      <c r="AY188" s="263" t="s">
        <v>207</v>
      </c>
    </row>
    <row r="189" s="12" customFormat="1">
      <c r="A189" s="12"/>
      <c r="B189" s="243"/>
      <c r="C189" s="244"/>
      <c r="D189" s="236" t="s">
        <v>218</v>
      </c>
      <c r="E189" s="245" t="s">
        <v>1</v>
      </c>
      <c r="F189" s="246" t="s">
        <v>5069</v>
      </c>
      <c r="G189" s="244"/>
      <c r="H189" s="245" t="s">
        <v>1</v>
      </c>
      <c r="I189" s="247"/>
      <c r="J189" s="244"/>
      <c r="K189" s="244"/>
      <c r="L189" s="248"/>
      <c r="M189" s="249"/>
      <c r="N189" s="250"/>
      <c r="O189" s="250"/>
      <c r="P189" s="250"/>
      <c r="Q189" s="250"/>
      <c r="R189" s="250"/>
      <c r="S189" s="250"/>
      <c r="T189" s="251"/>
      <c r="U189" s="12"/>
      <c r="V189" s="12"/>
      <c r="W189" s="12"/>
      <c r="X189" s="12"/>
      <c r="Y189" s="12"/>
      <c r="Z189" s="12"/>
      <c r="AA189" s="12"/>
      <c r="AB189" s="12"/>
      <c r="AC189" s="12"/>
      <c r="AD189" s="12"/>
      <c r="AE189" s="12"/>
      <c r="AT189" s="252" t="s">
        <v>218</v>
      </c>
      <c r="AU189" s="252" t="s">
        <v>83</v>
      </c>
      <c r="AV189" s="12" t="s">
        <v>83</v>
      </c>
      <c r="AW189" s="12" t="s">
        <v>32</v>
      </c>
      <c r="AX189" s="12" t="s">
        <v>76</v>
      </c>
      <c r="AY189" s="252" t="s">
        <v>207</v>
      </c>
    </row>
    <row r="190" s="13" customFormat="1">
      <c r="A190" s="13"/>
      <c r="B190" s="253"/>
      <c r="C190" s="254"/>
      <c r="D190" s="236" t="s">
        <v>218</v>
      </c>
      <c r="E190" s="255" t="s">
        <v>1</v>
      </c>
      <c r="F190" s="256" t="s">
        <v>5092</v>
      </c>
      <c r="G190" s="254"/>
      <c r="H190" s="257">
        <v>89</v>
      </c>
      <c r="I190" s="258"/>
      <c r="J190" s="254"/>
      <c r="K190" s="254"/>
      <c r="L190" s="259"/>
      <c r="M190" s="260"/>
      <c r="N190" s="261"/>
      <c r="O190" s="261"/>
      <c r="P190" s="261"/>
      <c r="Q190" s="261"/>
      <c r="R190" s="261"/>
      <c r="S190" s="261"/>
      <c r="T190" s="262"/>
      <c r="U190" s="13"/>
      <c r="V190" s="13"/>
      <c r="W190" s="13"/>
      <c r="X190" s="13"/>
      <c r="Y190" s="13"/>
      <c r="Z190" s="13"/>
      <c r="AA190" s="13"/>
      <c r="AB190" s="13"/>
      <c r="AC190" s="13"/>
      <c r="AD190" s="13"/>
      <c r="AE190" s="13"/>
      <c r="AT190" s="263" t="s">
        <v>218</v>
      </c>
      <c r="AU190" s="263" t="s">
        <v>83</v>
      </c>
      <c r="AV190" s="13" t="s">
        <v>85</v>
      </c>
      <c r="AW190" s="13" t="s">
        <v>32</v>
      </c>
      <c r="AX190" s="13" t="s">
        <v>76</v>
      </c>
      <c r="AY190" s="263" t="s">
        <v>207</v>
      </c>
    </row>
    <row r="191" s="14" customFormat="1">
      <c r="A191" s="14"/>
      <c r="B191" s="264"/>
      <c r="C191" s="265"/>
      <c r="D191" s="236" t="s">
        <v>218</v>
      </c>
      <c r="E191" s="266" t="s">
        <v>1</v>
      </c>
      <c r="F191" s="267" t="s">
        <v>222</v>
      </c>
      <c r="G191" s="265"/>
      <c r="H191" s="268">
        <v>277</v>
      </c>
      <c r="I191" s="269"/>
      <c r="J191" s="265"/>
      <c r="K191" s="265"/>
      <c r="L191" s="270"/>
      <c r="M191" s="271"/>
      <c r="N191" s="272"/>
      <c r="O191" s="272"/>
      <c r="P191" s="272"/>
      <c r="Q191" s="272"/>
      <c r="R191" s="272"/>
      <c r="S191" s="272"/>
      <c r="T191" s="273"/>
      <c r="U191" s="14"/>
      <c r="V191" s="14"/>
      <c r="W191" s="14"/>
      <c r="X191" s="14"/>
      <c r="Y191" s="14"/>
      <c r="Z191" s="14"/>
      <c r="AA191" s="14"/>
      <c r="AB191" s="14"/>
      <c r="AC191" s="14"/>
      <c r="AD191" s="14"/>
      <c r="AE191" s="14"/>
      <c r="AT191" s="274" t="s">
        <v>218</v>
      </c>
      <c r="AU191" s="274" t="s">
        <v>83</v>
      </c>
      <c r="AV191" s="14" t="s">
        <v>212</v>
      </c>
      <c r="AW191" s="14" t="s">
        <v>32</v>
      </c>
      <c r="AX191" s="14" t="s">
        <v>83</v>
      </c>
      <c r="AY191" s="274" t="s">
        <v>207</v>
      </c>
    </row>
    <row r="192" s="11" customFormat="1" ht="25.92" customHeight="1">
      <c r="A192" s="11"/>
      <c r="B192" s="208"/>
      <c r="C192" s="209"/>
      <c r="D192" s="210" t="s">
        <v>75</v>
      </c>
      <c r="E192" s="211" t="s">
        <v>301</v>
      </c>
      <c r="F192" s="211" t="s">
        <v>933</v>
      </c>
      <c r="G192" s="209"/>
      <c r="H192" s="209"/>
      <c r="I192" s="212"/>
      <c r="J192" s="213">
        <f>BK192</f>
        <v>0</v>
      </c>
      <c r="K192" s="209"/>
      <c r="L192" s="214"/>
      <c r="M192" s="215"/>
      <c r="N192" s="216"/>
      <c r="O192" s="216"/>
      <c r="P192" s="217">
        <f>SUM(P193:P219)</f>
        <v>0</v>
      </c>
      <c r="Q192" s="216"/>
      <c r="R192" s="217">
        <f>SUM(R193:R219)</f>
        <v>3.8388120000000003</v>
      </c>
      <c r="S192" s="216"/>
      <c r="T192" s="218">
        <f>SUM(T193:T219)</f>
        <v>0</v>
      </c>
      <c r="U192" s="11"/>
      <c r="V192" s="11"/>
      <c r="W192" s="11"/>
      <c r="X192" s="11"/>
      <c r="Y192" s="11"/>
      <c r="Z192" s="11"/>
      <c r="AA192" s="11"/>
      <c r="AB192" s="11"/>
      <c r="AC192" s="11"/>
      <c r="AD192" s="11"/>
      <c r="AE192" s="11"/>
      <c r="AR192" s="219" t="s">
        <v>83</v>
      </c>
      <c r="AT192" s="220" t="s">
        <v>75</v>
      </c>
      <c r="AU192" s="220" t="s">
        <v>76</v>
      </c>
      <c r="AY192" s="219" t="s">
        <v>207</v>
      </c>
      <c r="BK192" s="221">
        <f>SUM(BK193:BK219)</f>
        <v>0</v>
      </c>
    </row>
    <row r="193" s="2" customFormat="1" ht="24.15" customHeight="1">
      <c r="A193" s="39"/>
      <c r="B193" s="40"/>
      <c r="C193" s="222" t="s">
        <v>361</v>
      </c>
      <c r="D193" s="222" t="s">
        <v>208</v>
      </c>
      <c r="E193" s="223" t="s">
        <v>5093</v>
      </c>
      <c r="F193" s="224" t="s">
        <v>5094</v>
      </c>
      <c r="G193" s="225" t="s">
        <v>783</v>
      </c>
      <c r="H193" s="226">
        <v>1.5</v>
      </c>
      <c r="I193" s="227"/>
      <c r="J193" s="228">
        <f>ROUND(I193*H193,2)</f>
        <v>0</v>
      </c>
      <c r="K193" s="229"/>
      <c r="L193" s="45"/>
      <c r="M193" s="230" t="s">
        <v>1</v>
      </c>
      <c r="N193" s="231" t="s">
        <v>41</v>
      </c>
      <c r="O193" s="92"/>
      <c r="P193" s="232">
        <f>O193*H193</f>
        <v>0</v>
      </c>
      <c r="Q193" s="232">
        <v>0.0035400000000000002</v>
      </c>
      <c r="R193" s="232">
        <f>Q193*H193</f>
        <v>0.0053100000000000005</v>
      </c>
      <c r="S193" s="232">
        <v>0</v>
      </c>
      <c r="T193" s="233">
        <f>S193*H193</f>
        <v>0</v>
      </c>
      <c r="U193" s="39"/>
      <c r="V193" s="39"/>
      <c r="W193" s="39"/>
      <c r="X193" s="39"/>
      <c r="Y193" s="39"/>
      <c r="Z193" s="39"/>
      <c r="AA193" s="39"/>
      <c r="AB193" s="39"/>
      <c r="AC193" s="39"/>
      <c r="AD193" s="39"/>
      <c r="AE193" s="39"/>
      <c r="AR193" s="234" t="s">
        <v>212</v>
      </c>
      <c r="AT193" s="234" t="s">
        <v>208</v>
      </c>
      <c r="AU193" s="234" t="s">
        <v>83</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212</v>
      </c>
      <c r="BM193" s="234" t="s">
        <v>5095</v>
      </c>
    </row>
    <row r="194" s="2" customFormat="1">
      <c r="A194" s="39"/>
      <c r="B194" s="40"/>
      <c r="C194" s="41"/>
      <c r="D194" s="236" t="s">
        <v>214</v>
      </c>
      <c r="E194" s="41"/>
      <c r="F194" s="237" t="s">
        <v>5096</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83</v>
      </c>
    </row>
    <row r="195" s="2" customFormat="1">
      <c r="A195" s="39"/>
      <c r="B195" s="40"/>
      <c r="C195" s="41"/>
      <c r="D195" s="241" t="s">
        <v>216</v>
      </c>
      <c r="E195" s="41"/>
      <c r="F195" s="242" t="s">
        <v>5097</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216</v>
      </c>
      <c r="AU195" s="18" t="s">
        <v>83</v>
      </c>
    </row>
    <row r="196" s="2" customFormat="1" ht="33" customHeight="1">
      <c r="A196" s="39"/>
      <c r="B196" s="40"/>
      <c r="C196" s="222" t="s">
        <v>371</v>
      </c>
      <c r="D196" s="222" t="s">
        <v>208</v>
      </c>
      <c r="E196" s="223" t="s">
        <v>5098</v>
      </c>
      <c r="F196" s="224" t="s">
        <v>5099</v>
      </c>
      <c r="G196" s="225" t="s">
        <v>783</v>
      </c>
      <c r="H196" s="226">
        <v>18</v>
      </c>
      <c r="I196" s="227"/>
      <c r="J196" s="228">
        <f>ROUND(I196*H196,2)</f>
        <v>0</v>
      </c>
      <c r="K196" s="229"/>
      <c r="L196" s="45"/>
      <c r="M196" s="230" t="s">
        <v>1</v>
      </c>
      <c r="N196" s="231" t="s">
        <v>41</v>
      </c>
      <c r="O196" s="92"/>
      <c r="P196" s="232">
        <f>O196*H196</f>
        <v>0</v>
      </c>
      <c r="Q196" s="232">
        <v>0.1295</v>
      </c>
      <c r="R196" s="232">
        <f>Q196*H196</f>
        <v>2.331</v>
      </c>
      <c r="S196" s="232">
        <v>0</v>
      </c>
      <c r="T196" s="233">
        <f>S196*H196</f>
        <v>0</v>
      </c>
      <c r="U196" s="39"/>
      <c r="V196" s="39"/>
      <c r="W196" s="39"/>
      <c r="X196" s="39"/>
      <c r="Y196" s="39"/>
      <c r="Z196" s="39"/>
      <c r="AA196" s="39"/>
      <c r="AB196" s="39"/>
      <c r="AC196" s="39"/>
      <c r="AD196" s="39"/>
      <c r="AE196" s="39"/>
      <c r="AR196" s="234" t="s">
        <v>212</v>
      </c>
      <c r="AT196" s="234" t="s">
        <v>208</v>
      </c>
      <c r="AU196" s="234" t="s">
        <v>83</v>
      </c>
      <c r="AY196" s="18" t="s">
        <v>207</v>
      </c>
      <c r="BE196" s="235">
        <f>IF(N196="základní",J196,0)</f>
        <v>0</v>
      </c>
      <c r="BF196" s="235">
        <f>IF(N196="snížená",J196,0)</f>
        <v>0</v>
      </c>
      <c r="BG196" s="235">
        <f>IF(N196="zákl. přenesená",J196,0)</f>
        <v>0</v>
      </c>
      <c r="BH196" s="235">
        <f>IF(N196="sníž. přenesená",J196,0)</f>
        <v>0</v>
      </c>
      <c r="BI196" s="235">
        <f>IF(N196="nulová",J196,0)</f>
        <v>0</v>
      </c>
      <c r="BJ196" s="18" t="s">
        <v>83</v>
      </c>
      <c r="BK196" s="235">
        <f>ROUND(I196*H196,2)</f>
        <v>0</v>
      </c>
      <c r="BL196" s="18" t="s">
        <v>212</v>
      </c>
      <c r="BM196" s="234" t="s">
        <v>5100</v>
      </c>
    </row>
    <row r="197" s="2" customFormat="1">
      <c r="A197" s="39"/>
      <c r="B197" s="40"/>
      <c r="C197" s="41"/>
      <c r="D197" s="236" t="s">
        <v>214</v>
      </c>
      <c r="E197" s="41"/>
      <c r="F197" s="237" t="s">
        <v>5101</v>
      </c>
      <c r="G197" s="41"/>
      <c r="H197" s="41"/>
      <c r="I197" s="238"/>
      <c r="J197" s="41"/>
      <c r="K197" s="41"/>
      <c r="L197" s="45"/>
      <c r="M197" s="239"/>
      <c r="N197" s="240"/>
      <c r="O197" s="92"/>
      <c r="P197" s="92"/>
      <c r="Q197" s="92"/>
      <c r="R197" s="92"/>
      <c r="S197" s="92"/>
      <c r="T197" s="93"/>
      <c r="U197" s="39"/>
      <c r="V197" s="39"/>
      <c r="W197" s="39"/>
      <c r="X197" s="39"/>
      <c r="Y197" s="39"/>
      <c r="Z197" s="39"/>
      <c r="AA197" s="39"/>
      <c r="AB197" s="39"/>
      <c r="AC197" s="39"/>
      <c r="AD197" s="39"/>
      <c r="AE197" s="39"/>
      <c r="AT197" s="18" t="s">
        <v>214</v>
      </c>
      <c r="AU197" s="18" t="s">
        <v>83</v>
      </c>
    </row>
    <row r="198" s="2" customFormat="1">
      <c r="A198" s="39"/>
      <c r="B198" s="40"/>
      <c r="C198" s="41"/>
      <c r="D198" s="241" t="s">
        <v>216</v>
      </c>
      <c r="E198" s="41"/>
      <c r="F198" s="242" t="s">
        <v>5102</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216</v>
      </c>
      <c r="AU198" s="18" t="s">
        <v>83</v>
      </c>
    </row>
    <row r="199" s="2" customFormat="1" ht="24.15" customHeight="1">
      <c r="A199" s="39"/>
      <c r="B199" s="40"/>
      <c r="C199" s="293" t="s">
        <v>700</v>
      </c>
      <c r="D199" s="293" t="s">
        <v>690</v>
      </c>
      <c r="E199" s="294" t="s">
        <v>5103</v>
      </c>
      <c r="F199" s="295" t="s">
        <v>5104</v>
      </c>
      <c r="G199" s="296" t="s">
        <v>592</v>
      </c>
      <c r="H199" s="297">
        <v>18</v>
      </c>
      <c r="I199" s="298"/>
      <c r="J199" s="299">
        <f>ROUND(I199*H199,2)</f>
        <v>0</v>
      </c>
      <c r="K199" s="300"/>
      <c r="L199" s="301"/>
      <c r="M199" s="302" t="s">
        <v>1</v>
      </c>
      <c r="N199" s="303" t="s">
        <v>41</v>
      </c>
      <c r="O199" s="92"/>
      <c r="P199" s="232">
        <f>O199*H199</f>
        <v>0</v>
      </c>
      <c r="Q199" s="232">
        <v>0.056120000000000003</v>
      </c>
      <c r="R199" s="232">
        <f>Q199*H199</f>
        <v>1.01016</v>
      </c>
      <c r="S199" s="232">
        <v>0</v>
      </c>
      <c r="T199" s="233">
        <f>S199*H199</f>
        <v>0</v>
      </c>
      <c r="U199" s="39"/>
      <c r="V199" s="39"/>
      <c r="W199" s="39"/>
      <c r="X199" s="39"/>
      <c r="Y199" s="39"/>
      <c r="Z199" s="39"/>
      <c r="AA199" s="39"/>
      <c r="AB199" s="39"/>
      <c r="AC199" s="39"/>
      <c r="AD199" s="39"/>
      <c r="AE199" s="39"/>
      <c r="AR199" s="234" t="s">
        <v>282</v>
      </c>
      <c r="AT199" s="234" t="s">
        <v>690</v>
      </c>
      <c r="AU199" s="234" t="s">
        <v>83</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212</v>
      </c>
      <c r="BM199" s="234" t="s">
        <v>5105</v>
      </c>
    </row>
    <row r="200" s="2" customFormat="1">
      <c r="A200" s="39"/>
      <c r="B200" s="40"/>
      <c r="C200" s="41"/>
      <c r="D200" s="236" t="s">
        <v>214</v>
      </c>
      <c r="E200" s="41"/>
      <c r="F200" s="237" t="s">
        <v>5104</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83</v>
      </c>
    </row>
    <row r="201" s="2" customFormat="1" ht="33" customHeight="1">
      <c r="A201" s="39"/>
      <c r="B201" s="40"/>
      <c r="C201" s="222" t="s">
        <v>706</v>
      </c>
      <c r="D201" s="222" t="s">
        <v>208</v>
      </c>
      <c r="E201" s="223" t="s">
        <v>5106</v>
      </c>
      <c r="F201" s="224" t="s">
        <v>5107</v>
      </c>
      <c r="G201" s="225" t="s">
        <v>783</v>
      </c>
      <c r="H201" s="226">
        <v>103</v>
      </c>
      <c r="I201" s="227"/>
      <c r="J201" s="228">
        <f>ROUND(I201*H201,2)</f>
        <v>0</v>
      </c>
      <c r="K201" s="229"/>
      <c r="L201" s="45"/>
      <c r="M201" s="230" t="s">
        <v>1</v>
      </c>
      <c r="N201" s="231" t="s">
        <v>41</v>
      </c>
      <c r="O201" s="92"/>
      <c r="P201" s="232">
        <f>O201*H201</f>
        <v>0</v>
      </c>
      <c r="Q201" s="232">
        <v>1.0000000000000001E-05</v>
      </c>
      <c r="R201" s="232">
        <f>Q201*H201</f>
        <v>0.0010300000000000001</v>
      </c>
      <c r="S201" s="232">
        <v>0</v>
      </c>
      <c r="T201" s="233">
        <f>S201*H201</f>
        <v>0</v>
      </c>
      <c r="U201" s="39"/>
      <c r="V201" s="39"/>
      <c r="W201" s="39"/>
      <c r="X201" s="39"/>
      <c r="Y201" s="39"/>
      <c r="Z201" s="39"/>
      <c r="AA201" s="39"/>
      <c r="AB201" s="39"/>
      <c r="AC201" s="39"/>
      <c r="AD201" s="39"/>
      <c r="AE201" s="39"/>
      <c r="AR201" s="234" t="s">
        <v>212</v>
      </c>
      <c r="AT201" s="234" t="s">
        <v>208</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212</v>
      </c>
      <c r="BM201" s="234" t="s">
        <v>5108</v>
      </c>
    </row>
    <row r="202" s="2" customFormat="1">
      <c r="A202" s="39"/>
      <c r="B202" s="40"/>
      <c r="C202" s="41"/>
      <c r="D202" s="236" t="s">
        <v>214</v>
      </c>
      <c r="E202" s="41"/>
      <c r="F202" s="237" t="s">
        <v>5109</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83</v>
      </c>
    </row>
    <row r="203" s="2" customFormat="1">
      <c r="A203" s="39"/>
      <c r="B203" s="40"/>
      <c r="C203" s="41"/>
      <c r="D203" s="241" t="s">
        <v>216</v>
      </c>
      <c r="E203" s="41"/>
      <c r="F203" s="242" t="s">
        <v>5110</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216</v>
      </c>
      <c r="AU203" s="18" t="s">
        <v>83</v>
      </c>
    </row>
    <row r="204" s="2" customFormat="1" ht="24.15" customHeight="1">
      <c r="A204" s="39"/>
      <c r="B204" s="40"/>
      <c r="C204" s="222" t="s">
        <v>712</v>
      </c>
      <c r="D204" s="222" t="s">
        <v>208</v>
      </c>
      <c r="E204" s="223" t="s">
        <v>5111</v>
      </c>
      <c r="F204" s="224" t="s">
        <v>5112</v>
      </c>
      <c r="G204" s="225" t="s">
        <v>783</v>
      </c>
      <c r="H204" s="226">
        <v>103</v>
      </c>
      <c r="I204" s="227"/>
      <c r="J204" s="228">
        <f>ROUND(I204*H204,2)</f>
        <v>0</v>
      </c>
      <c r="K204" s="229"/>
      <c r="L204" s="45"/>
      <c r="M204" s="230" t="s">
        <v>1</v>
      </c>
      <c r="N204" s="231" t="s">
        <v>41</v>
      </c>
      <c r="O204" s="92"/>
      <c r="P204" s="232">
        <f>O204*H204</f>
        <v>0</v>
      </c>
      <c r="Q204" s="232">
        <v>0.00011</v>
      </c>
      <c r="R204" s="232">
        <f>Q204*H204</f>
        <v>0.01133</v>
      </c>
      <c r="S204" s="232">
        <v>0</v>
      </c>
      <c r="T204" s="233">
        <f>S204*H204</f>
        <v>0</v>
      </c>
      <c r="U204" s="39"/>
      <c r="V204" s="39"/>
      <c r="W204" s="39"/>
      <c r="X204" s="39"/>
      <c r="Y204" s="39"/>
      <c r="Z204" s="39"/>
      <c r="AA204" s="39"/>
      <c r="AB204" s="39"/>
      <c r="AC204" s="39"/>
      <c r="AD204" s="39"/>
      <c r="AE204" s="39"/>
      <c r="AR204" s="234" t="s">
        <v>212</v>
      </c>
      <c r="AT204" s="234" t="s">
        <v>208</v>
      </c>
      <c r="AU204" s="234" t="s">
        <v>83</v>
      </c>
      <c r="AY204" s="18" t="s">
        <v>207</v>
      </c>
      <c r="BE204" s="235">
        <f>IF(N204="základní",J204,0)</f>
        <v>0</v>
      </c>
      <c r="BF204" s="235">
        <f>IF(N204="snížená",J204,0)</f>
        <v>0</v>
      </c>
      <c r="BG204" s="235">
        <f>IF(N204="zákl. přenesená",J204,0)</f>
        <v>0</v>
      </c>
      <c r="BH204" s="235">
        <f>IF(N204="sníž. přenesená",J204,0)</f>
        <v>0</v>
      </c>
      <c r="BI204" s="235">
        <f>IF(N204="nulová",J204,0)</f>
        <v>0</v>
      </c>
      <c r="BJ204" s="18" t="s">
        <v>83</v>
      </c>
      <c r="BK204" s="235">
        <f>ROUND(I204*H204,2)</f>
        <v>0</v>
      </c>
      <c r="BL204" s="18" t="s">
        <v>212</v>
      </c>
      <c r="BM204" s="234" t="s">
        <v>5113</v>
      </c>
    </row>
    <row r="205" s="2" customFormat="1">
      <c r="A205" s="39"/>
      <c r="B205" s="40"/>
      <c r="C205" s="41"/>
      <c r="D205" s="236" t="s">
        <v>214</v>
      </c>
      <c r="E205" s="41"/>
      <c r="F205" s="237" t="s">
        <v>5114</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214</v>
      </c>
      <c r="AU205" s="18" t="s">
        <v>83</v>
      </c>
    </row>
    <row r="206" s="2" customFormat="1">
      <c r="A206" s="39"/>
      <c r="B206" s="40"/>
      <c r="C206" s="41"/>
      <c r="D206" s="241" t="s">
        <v>216</v>
      </c>
      <c r="E206" s="41"/>
      <c r="F206" s="242" t="s">
        <v>5115</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216</v>
      </c>
      <c r="AU206" s="18" t="s">
        <v>83</v>
      </c>
    </row>
    <row r="207" s="2" customFormat="1" ht="24.15" customHeight="1">
      <c r="A207" s="39"/>
      <c r="B207" s="40"/>
      <c r="C207" s="222" t="s">
        <v>7</v>
      </c>
      <c r="D207" s="222" t="s">
        <v>208</v>
      </c>
      <c r="E207" s="223" t="s">
        <v>5116</v>
      </c>
      <c r="F207" s="224" t="s">
        <v>5117</v>
      </c>
      <c r="G207" s="225" t="s">
        <v>592</v>
      </c>
      <c r="H207" s="226">
        <v>170</v>
      </c>
      <c r="I207" s="227"/>
      <c r="J207" s="228">
        <f>ROUND(I207*H207,2)</f>
        <v>0</v>
      </c>
      <c r="K207" s="229"/>
      <c r="L207" s="45"/>
      <c r="M207" s="230" t="s">
        <v>1</v>
      </c>
      <c r="N207" s="231" t="s">
        <v>41</v>
      </c>
      <c r="O207" s="92"/>
      <c r="P207" s="232">
        <f>O207*H207</f>
        <v>0</v>
      </c>
      <c r="Q207" s="232">
        <v>0.0020200000000000001</v>
      </c>
      <c r="R207" s="232">
        <f>Q207*H207</f>
        <v>0.34340000000000004</v>
      </c>
      <c r="S207" s="232">
        <v>0</v>
      </c>
      <c r="T207" s="233">
        <f>S207*H207</f>
        <v>0</v>
      </c>
      <c r="U207" s="39"/>
      <c r="V207" s="39"/>
      <c r="W207" s="39"/>
      <c r="X207" s="39"/>
      <c r="Y207" s="39"/>
      <c r="Z207" s="39"/>
      <c r="AA207" s="39"/>
      <c r="AB207" s="39"/>
      <c r="AC207" s="39"/>
      <c r="AD207" s="39"/>
      <c r="AE207" s="39"/>
      <c r="AR207" s="234" t="s">
        <v>212</v>
      </c>
      <c r="AT207" s="234" t="s">
        <v>208</v>
      </c>
      <c r="AU207" s="234" t="s">
        <v>83</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212</v>
      </c>
      <c r="BM207" s="234" t="s">
        <v>5118</v>
      </c>
    </row>
    <row r="208" s="2" customFormat="1">
      <c r="A208" s="39"/>
      <c r="B208" s="40"/>
      <c r="C208" s="41"/>
      <c r="D208" s="236" t="s">
        <v>214</v>
      </c>
      <c r="E208" s="41"/>
      <c r="F208" s="237" t="s">
        <v>5119</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214</v>
      </c>
      <c r="AU208" s="18" t="s">
        <v>83</v>
      </c>
    </row>
    <row r="209" s="2" customFormat="1">
      <c r="A209" s="39"/>
      <c r="B209" s="40"/>
      <c r="C209" s="41"/>
      <c r="D209" s="241" t="s">
        <v>216</v>
      </c>
      <c r="E209" s="41"/>
      <c r="F209" s="242" t="s">
        <v>5120</v>
      </c>
      <c r="G209" s="41"/>
      <c r="H209" s="41"/>
      <c r="I209" s="238"/>
      <c r="J209" s="41"/>
      <c r="K209" s="41"/>
      <c r="L209" s="45"/>
      <c r="M209" s="239"/>
      <c r="N209" s="240"/>
      <c r="O209" s="92"/>
      <c r="P209" s="92"/>
      <c r="Q209" s="92"/>
      <c r="R209" s="92"/>
      <c r="S209" s="92"/>
      <c r="T209" s="93"/>
      <c r="U209" s="39"/>
      <c r="V209" s="39"/>
      <c r="W209" s="39"/>
      <c r="X209" s="39"/>
      <c r="Y209" s="39"/>
      <c r="Z209" s="39"/>
      <c r="AA209" s="39"/>
      <c r="AB209" s="39"/>
      <c r="AC209" s="39"/>
      <c r="AD209" s="39"/>
      <c r="AE209" s="39"/>
      <c r="AT209" s="18" t="s">
        <v>216</v>
      </c>
      <c r="AU209" s="18" t="s">
        <v>83</v>
      </c>
    </row>
    <row r="210" s="2" customFormat="1" ht="24.15" customHeight="1">
      <c r="A210" s="39"/>
      <c r="B210" s="40"/>
      <c r="C210" s="222" t="s">
        <v>720</v>
      </c>
      <c r="D210" s="222" t="s">
        <v>208</v>
      </c>
      <c r="E210" s="223" t="s">
        <v>4654</v>
      </c>
      <c r="F210" s="224" t="s">
        <v>4655</v>
      </c>
      <c r="G210" s="225" t="s">
        <v>225</v>
      </c>
      <c r="H210" s="226">
        <v>290.60000000000002</v>
      </c>
      <c r="I210" s="227"/>
      <c r="J210" s="228">
        <f>ROUND(I210*H210,2)</f>
        <v>0</v>
      </c>
      <c r="K210" s="229"/>
      <c r="L210" s="45"/>
      <c r="M210" s="230" t="s">
        <v>1</v>
      </c>
      <c r="N210" s="231" t="s">
        <v>41</v>
      </c>
      <c r="O210" s="92"/>
      <c r="P210" s="232">
        <f>O210*H210</f>
        <v>0</v>
      </c>
      <c r="Q210" s="232">
        <v>0.00046999999999999999</v>
      </c>
      <c r="R210" s="232">
        <f>Q210*H210</f>
        <v>0.13658200000000001</v>
      </c>
      <c r="S210" s="232">
        <v>0</v>
      </c>
      <c r="T210" s="233">
        <f>S210*H210</f>
        <v>0</v>
      </c>
      <c r="U210" s="39"/>
      <c r="V210" s="39"/>
      <c r="W210" s="39"/>
      <c r="X210" s="39"/>
      <c r="Y210" s="39"/>
      <c r="Z210" s="39"/>
      <c r="AA210" s="39"/>
      <c r="AB210" s="39"/>
      <c r="AC210" s="39"/>
      <c r="AD210" s="39"/>
      <c r="AE210" s="39"/>
      <c r="AR210" s="234" t="s">
        <v>212</v>
      </c>
      <c r="AT210" s="234" t="s">
        <v>208</v>
      </c>
      <c r="AU210" s="234" t="s">
        <v>83</v>
      </c>
      <c r="AY210" s="18" t="s">
        <v>207</v>
      </c>
      <c r="BE210" s="235">
        <f>IF(N210="základní",J210,0)</f>
        <v>0</v>
      </c>
      <c r="BF210" s="235">
        <f>IF(N210="snížená",J210,0)</f>
        <v>0</v>
      </c>
      <c r="BG210" s="235">
        <f>IF(N210="zákl. přenesená",J210,0)</f>
        <v>0</v>
      </c>
      <c r="BH210" s="235">
        <f>IF(N210="sníž. přenesená",J210,0)</f>
        <v>0</v>
      </c>
      <c r="BI210" s="235">
        <f>IF(N210="nulová",J210,0)</f>
        <v>0</v>
      </c>
      <c r="BJ210" s="18" t="s">
        <v>83</v>
      </c>
      <c r="BK210" s="235">
        <f>ROUND(I210*H210,2)</f>
        <v>0</v>
      </c>
      <c r="BL210" s="18" t="s">
        <v>212</v>
      </c>
      <c r="BM210" s="234" t="s">
        <v>5121</v>
      </c>
    </row>
    <row r="211" s="2" customFormat="1">
      <c r="A211" s="39"/>
      <c r="B211" s="40"/>
      <c r="C211" s="41"/>
      <c r="D211" s="236" t="s">
        <v>214</v>
      </c>
      <c r="E211" s="41"/>
      <c r="F211" s="237" t="s">
        <v>4657</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214</v>
      </c>
      <c r="AU211" s="18" t="s">
        <v>83</v>
      </c>
    </row>
    <row r="212" s="2" customFormat="1">
      <c r="A212" s="39"/>
      <c r="B212" s="40"/>
      <c r="C212" s="41"/>
      <c r="D212" s="241" t="s">
        <v>216</v>
      </c>
      <c r="E212" s="41"/>
      <c r="F212" s="242" t="s">
        <v>4658</v>
      </c>
      <c r="G212" s="41"/>
      <c r="H212" s="41"/>
      <c r="I212" s="238"/>
      <c r="J212" s="41"/>
      <c r="K212" s="41"/>
      <c r="L212" s="45"/>
      <c r="M212" s="239"/>
      <c r="N212" s="240"/>
      <c r="O212" s="92"/>
      <c r="P212" s="92"/>
      <c r="Q212" s="92"/>
      <c r="R212" s="92"/>
      <c r="S212" s="92"/>
      <c r="T212" s="93"/>
      <c r="U212" s="39"/>
      <c r="V212" s="39"/>
      <c r="W212" s="39"/>
      <c r="X212" s="39"/>
      <c r="Y212" s="39"/>
      <c r="Z212" s="39"/>
      <c r="AA212" s="39"/>
      <c r="AB212" s="39"/>
      <c r="AC212" s="39"/>
      <c r="AD212" s="39"/>
      <c r="AE212" s="39"/>
      <c r="AT212" s="18" t="s">
        <v>216</v>
      </c>
      <c r="AU212" s="18" t="s">
        <v>83</v>
      </c>
    </row>
    <row r="213" s="12" customFormat="1">
      <c r="A213" s="12"/>
      <c r="B213" s="243"/>
      <c r="C213" s="244"/>
      <c r="D213" s="236" t="s">
        <v>218</v>
      </c>
      <c r="E213" s="245" t="s">
        <v>1</v>
      </c>
      <c r="F213" s="246" t="s">
        <v>5122</v>
      </c>
      <c r="G213" s="244"/>
      <c r="H213" s="245" t="s">
        <v>1</v>
      </c>
      <c r="I213" s="247"/>
      <c r="J213" s="244"/>
      <c r="K213" s="244"/>
      <c r="L213" s="248"/>
      <c r="M213" s="249"/>
      <c r="N213" s="250"/>
      <c r="O213" s="250"/>
      <c r="P213" s="250"/>
      <c r="Q213" s="250"/>
      <c r="R213" s="250"/>
      <c r="S213" s="250"/>
      <c r="T213" s="251"/>
      <c r="U213" s="12"/>
      <c r="V213" s="12"/>
      <c r="W213" s="12"/>
      <c r="X213" s="12"/>
      <c r="Y213" s="12"/>
      <c r="Z213" s="12"/>
      <c r="AA213" s="12"/>
      <c r="AB213" s="12"/>
      <c r="AC213" s="12"/>
      <c r="AD213" s="12"/>
      <c r="AE213" s="12"/>
      <c r="AT213" s="252" t="s">
        <v>218</v>
      </c>
      <c r="AU213" s="252" t="s">
        <v>83</v>
      </c>
      <c r="AV213" s="12" t="s">
        <v>83</v>
      </c>
      <c r="AW213" s="12" t="s">
        <v>32</v>
      </c>
      <c r="AX213" s="12" t="s">
        <v>76</v>
      </c>
      <c r="AY213" s="252" t="s">
        <v>207</v>
      </c>
    </row>
    <row r="214" s="13" customFormat="1">
      <c r="A214" s="13"/>
      <c r="B214" s="253"/>
      <c r="C214" s="254"/>
      <c r="D214" s="236" t="s">
        <v>218</v>
      </c>
      <c r="E214" s="255" t="s">
        <v>1</v>
      </c>
      <c r="F214" s="256" t="s">
        <v>5068</v>
      </c>
      <c r="G214" s="254"/>
      <c r="H214" s="257">
        <v>188</v>
      </c>
      <c r="I214" s="258"/>
      <c r="J214" s="254"/>
      <c r="K214" s="254"/>
      <c r="L214" s="259"/>
      <c r="M214" s="260"/>
      <c r="N214" s="261"/>
      <c r="O214" s="261"/>
      <c r="P214" s="261"/>
      <c r="Q214" s="261"/>
      <c r="R214" s="261"/>
      <c r="S214" s="261"/>
      <c r="T214" s="262"/>
      <c r="U214" s="13"/>
      <c r="V214" s="13"/>
      <c r="W214" s="13"/>
      <c r="X214" s="13"/>
      <c r="Y214" s="13"/>
      <c r="Z214" s="13"/>
      <c r="AA214" s="13"/>
      <c r="AB214" s="13"/>
      <c r="AC214" s="13"/>
      <c r="AD214" s="13"/>
      <c r="AE214" s="13"/>
      <c r="AT214" s="263" t="s">
        <v>218</v>
      </c>
      <c r="AU214" s="263" t="s">
        <v>83</v>
      </c>
      <c r="AV214" s="13" t="s">
        <v>85</v>
      </c>
      <c r="AW214" s="13" t="s">
        <v>32</v>
      </c>
      <c r="AX214" s="13" t="s">
        <v>76</v>
      </c>
      <c r="AY214" s="263" t="s">
        <v>207</v>
      </c>
    </row>
    <row r="215" s="12" customFormat="1">
      <c r="A215" s="12"/>
      <c r="B215" s="243"/>
      <c r="C215" s="244"/>
      <c r="D215" s="236" t="s">
        <v>218</v>
      </c>
      <c r="E215" s="245" t="s">
        <v>1</v>
      </c>
      <c r="F215" s="246" t="s">
        <v>5069</v>
      </c>
      <c r="G215" s="244"/>
      <c r="H215" s="245" t="s">
        <v>1</v>
      </c>
      <c r="I215" s="247"/>
      <c r="J215" s="244"/>
      <c r="K215" s="244"/>
      <c r="L215" s="248"/>
      <c r="M215" s="249"/>
      <c r="N215" s="250"/>
      <c r="O215" s="250"/>
      <c r="P215" s="250"/>
      <c r="Q215" s="250"/>
      <c r="R215" s="250"/>
      <c r="S215" s="250"/>
      <c r="T215" s="251"/>
      <c r="U215" s="12"/>
      <c r="V215" s="12"/>
      <c r="W215" s="12"/>
      <c r="X215" s="12"/>
      <c r="Y215" s="12"/>
      <c r="Z215" s="12"/>
      <c r="AA215" s="12"/>
      <c r="AB215" s="12"/>
      <c r="AC215" s="12"/>
      <c r="AD215" s="12"/>
      <c r="AE215" s="12"/>
      <c r="AT215" s="252" t="s">
        <v>218</v>
      </c>
      <c r="AU215" s="252" t="s">
        <v>83</v>
      </c>
      <c r="AV215" s="12" t="s">
        <v>83</v>
      </c>
      <c r="AW215" s="12" t="s">
        <v>32</v>
      </c>
      <c r="AX215" s="12" t="s">
        <v>76</v>
      </c>
      <c r="AY215" s="252" t="s">
        <v>207</v>
      </c>
    </row>
    <row r="216" s="13" customFormat="1">
      <c r="A216" s="13"/>
      <c r="B216" s="253"/>
      <c r="C216" s="254"/>
      <c r="D216" s="236" t="s">
        <v>218</v>
      </c>
      <c r="E216" s="255" t="s">
        <v>1</v>
      </c>
      <c r="F216" s="256" t="s">
        <v>1771</v>
      </c>
      <c r="G216" s="254"/>
      <c r="H216" s="257">
        <v>95</v>
      </c>
      <c r="I216" s="258"/>
      <c r="J216" s="254"/>
      <c r="K216" s="254"/>
      <c r="L216" s="259"/>
      <c r="M216" s="260"/>
      <c r="N216" s="261"/>
      <c r="O216" s="261"/>
      <c r="P216" s="261"/>
      <c r="Q216" s="261"/>
      <c r="R216" s="261"/>
      <c r="S216" s="261"/>
      <c r="T216" s="262"/>
      <c r="U216" s="13"/>
      <c r="V216" s="13"/>
      <c r="W216" s="13"/>
      <c r="X216" s="13"/>
      <c r="Y216" s="13"/>
      <c r="Z216" s="13"/>
      <c r="AA216" s="13"/>
      <c r="AB216" s="13"/>
      <c r="AC216" s="13"/>
      <c r="AD216" s="13"/>
      <c r="AE216" s="13"/>
      <c r="AT216" s="263" t="s">
        <v>218</v>
      </c>
      <c r="AU216" s="263" t="s">
        <v>83</v>
      </c>
      <c r="AV216" s="13" t="s">
        <v>85</v>
      </c>
      <c r="AW216" s="13" t="s">
        <v>32</v>
      </c>
      <c r="AX216" s="13" t="s">
        <v>76</v>
      </c>
      <c r="AY216" s="263" t="s">
        <v>207</v>
      </c>
    </row>
    <row r="217" s="12" customFormat="1">
      <c r="A217" s="12"/>
      <c r="B217" s="243"/>
      <c r="C217" s="244"/>
      <c r="D217" s="236" t="s">
        <v>218</v>
      </c>
      <c r="E217" s="245" t="s">
        <v>1</v>
      </c>
      <c r="F217" s="246" t="s">
        <v>5070</v>
      </c>
      <c r="G217" s="244"/>
      <c r="H217" s="245" t="s">
        <v>1</v>
      </c>
      <c r="I217" s="247"/>
      <c r="J217" s="244"/>
      <c r="K217" s="244"/>
      <c r="L217" s="248"/>
      <c r="M217" s="249"/>
      <c r="N217" s="250"/>
      <c r="O217" s="250"/>
      <c r="P217" s="250"/>
      <c r="Q217" s="250"/>
      <c r="R217" s="250"/>
      <c r="S217" s="250"/>
      <c r="T217" s="251"/>
      <c r="U217" s="12"/>
      <c r="V217" s="12"/>
      <c r="W217" s="12"/>
      <c r="X217" s="12"/>
      <c r="Y217" s="12"/>
      <c r="Z217" s="12"/>
      <c r="AA217" s="12"/>
      <c r="AB217" s="12"/>
      <c r="AC217" s="12"/>
      <c r="AD217" s="12"/>
      <c r="AE217" s="12"/>
      <c r="AT217" s="252" t="s">
        <v>218</v>
      </c>
      <c r="AU217" s="252" t="s">
        <v>83</v>
      </c>
      <c r="AV217" s="12" t="s">
        <v>83</v>
      </c>
      <c r="AW217" s="12" t="s">
        <v>32</v>
      </c>
      <c r="AX217" s="12" t="s">
        <v>76</v>
      </c>
      <c r="AY217" s="252" t="s">
        <v>207</v>
      </c>
    </row>
    <row r="218" s="13" customFormat="1">
      <c r="A218" s="13"/>
      <c r="B218" s="253"/>
      <c r="C218" s="254"/>
      <c r="D218" s="236" t="s">
        <v>218</v>
      </c>
      <c r="E218" s="255" t="s">
        <v>1</v>
      </c>
      <c r="F218" s="256" t="s">
        <v>5071</v>
      </c>
      <c r="G218" s="254"/>
      <c r="H218" s="257">
        <v>7.5999999999999996</v>
      </c>
      <c r="I218" s="258"/>
      <c r="J218" s="254"/>
      <c r="K218" s="254"/>
      <c r="L218" s="259"/>
      <c r="M218" s="260"/>
      <c r="N218" s="261"/>
      <c r="O218" s="261"/>
      <c r="P218" s="261"/>
      <c r="Q218" s="261"/>
      <c r="R218" s="261"/>
      <c r="S218" s="261"/>
      <c r="T218" s="262"/>
      <c r="U218" s="13"/>
      <c r="V218" s="13"/>
      <c r="W218" s="13"/>
      <c r="X218" s="13"/>
      <c r="Y218" s="13"/>
      <c r="Z218" s="13"/>
      <c r="AA218" s="13"/>
      <c r="AB218" s="13"/>
      <c r="AC218" s="13"/>
      <c r="AD218" s="13"/>
      <c r="AE218" s="13"/>
      <c r="AT218" s="263" t="s">
        <v>218</v>
      </c>
      <c r="AU218" s="263" t="s">
        <v>83</v>
      </c>
      <c r="AV218" s="13" t="s">
        <v>85</v>
      </c>
      <c r="AW218" s="13" t="s">
        <v>32</v>
      </c>
      <c r="AX218" s="13" t="s">
        <v>76</v>
      </c>
      <c r="AY218" s="263" t="s">
        <v>207</v>
      </c>
    </row>
    <row r="219" s="14" customFormat="1">
      <c r="A219" s="14"/>
      <c r="B219" s="264"/>
      <c r="C219" s="265"/>
      <c r="D219" s="236" t="s">
        <v>218</v>
      </c>
      <c r="E219" s="266" t="s">
        <v>1</v>
      </c>
      <c r="F219" s="267" t="s">
        <v>222</v>
      </c>
      <c r="G219" s="265"/>
      <c r="H219" s="268">
        <v>290.60000000000002</v>
      </c>
      <c r="I219" s="269"/>
      <c r="J219" s="265"/>
      <c r="K219" s="265"/>
      <c r="L219" s="270"/>
      <c r="M219" s="271"/>
      <c r="N219" s="272"/>
      <c r="O219" s="272"/>
      <c r="P219" s="272"/>
      <c r="Q219" s="272"/>
      <c r="R219" s="272"/>
      <c r="S219" s="272"/>
      <c r="T219" s="273"/>
      <c r="U219" s="14"/>
      <c r="V219" s="14"/>
      <c r="W219" s="14"/>
      <c r="X219" s="14"/>
      <c r="Y219" s="14"/>
      <c r="Z219" s="14"/>
      <c r="AA219" s="14"/>
      <c r="AB219" s="14"/>
      <c r="AC219" s="14"/>
      <c r="AD219" s="14"/>
      <c r="AE219" s="14"/>
      <c r="AT219" s="274" t="s">
        <v>218</v>
      </c>
      <c r="AU219" s="274" t="s">
        <v>83</v>
      </c>
      <c r="AV219" s="14" t="s">
        <v>212</v>
      </c>
      <c r="AW219" s="14" t="s">
        <v>32</v>
      </c>
      <c r="AX219" s="14" t="s">
        <v>83</v>
      </c>
      <c r="AY219" s="274" t="s">
        <v>207</v>
      </c>
    </row>
    <row r="220" s="11" customFormat="1" ht="25.92" customHeight="1">
      <c r="A220" s="11"/>
      <c r="B220" s="208"/>
      <c r="C220" s="209"/>
      <c r="D220" s="210" t="s">
        <v>75</v>
      </c>
      <c r="E220" s="211" t="s">
        <v>369</v>
      </c>
      <c r="F220" s="211" t="s">
        <v>370</v>
      </c>
      <c r="G220" s="209"/>
      <c r="H220" s="209"/>
      <c r="I220" s="212"/>
      <c r="J220" s="213">
        <f>BK220</f>
        <v>0</v>
      </c>
      <c r="K220" s="209"/>
      <c r="L220" s="214"/>
      <c r="M220" s="215"/>
      <c r="N220" s="216"/>
      <c r="O220" s="216"/>
      <c r="P220" s="217">
        <f>SUM(P221:P223)</f>
        <v>0</v>
      </c>
      <c r="Q220" s="216"/>
      <c r="R220" s="217">
        <f>SUM(R221:R223)</f>
        <v>0</v>
      </c>
      <c r="S220" s="216"/>
      <c r="T220" s="218">
        <f>SUM(T221:T223)</f>
        <v>0</v>
      </c>
      <c r="U220" s="11"/>
      <c r="V220" s="11"/>
      <c r="W220" s="11"/>
      <c r="X220" s="11"/>
      <c r="Y220" s="11"/>
      <c r="Z220" s="11"/>
      <c r="AA220" s="11"/>
      <c r="AB220" s="11"/>
      <c r="AC220" s="11"/>
      <c r="AD220" s="11"/>
      <c r="AE220" s="11"/>
      <c r="AR220" s="219" t="s">
        <v>83</v>
      </c>
      <c r="AT220" s="220" t="s">
        <v>75</v>
      </c>
      <c r="AU220" s="220" t="s">
        <v>76</v>
      </c>
      <c r="AY220" s="219" t="s">
        <v>207</v>
      </c>
      <c r="BK220" s="221">
        <f>SUM(BK221:BK223)</f>
        <v>0</v>
      </c>
    </row>
    <row r="221" s="2" customFormat="1" ht="33" customHeight="1">
      <c r="A221" s="39"/>
      <c r="B221" s="40"/>
      <c r="C221" s="222" t="s">
        <v>726</v>
      </c>
      <c r="D221" s="222" t="s">
        <v>208</v>
      </c>
      <c r="E221" s="223" t="s">
        <v>5123</v>
      </c>
      <c r="F221" s="224" t="s">
        <v>5124</v>
      </c>
      <c r="G221" s="225" t="s">
        <v>237</v>
      </c>
      <c r="H221" s="226">
        <v>7.7839999999999998</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212</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212</v>
      </c>
      <c r="BM221" s="234" t="s">
        <v>5125</v>
      </c>
    </row>
    <row r="222" s="2" customFormat="1">
      <c r="A222" s="39"/>
      <c r="B222" s="40"/>
      <c r="C222" s="41"/>
      <c r="D222" s="236" t="s">
        <v>214</v>
      </c>
      <c r="E222" s="41"/>
      <c r="F222" s="237" t="s">
        <v>5126</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c r="A223" s="39"/>
      <c r="B223" s="40"/>
      <c r="C223" s="41"/>
      <c r="D223" s="241" t="s">
        <v>216</v>
      </c>
      <c r="E223" s="41"/>
      <c r="F223" s="242" t="s">
        <v>5127</v>
      </c>
      <c r="G223" s="41"/>
      <c r="H223" s="41"/>
      <c r="I223" s="238"/>
      <c r="J223" s="41"/>
      <c r="K223" s="41"/>
      <c r="L223" s="45"/>
      <c r="M223" s="286"/>
      <c r="N223" s="287"/>
      <c r="O223" s="288"/>
      <c r="P223" s="288"/>
      <c r="Q223" s="288"/>
      <c r="R223" s="288"/>
      <c r="S223" s="288"/>
      <c r="T223" s="289"/>
      <c r="U223" s="39"/>
      <c r="V223" s="39"/>
      <c r="W223" s="39"/>
      <c r="X223" s="39"/>
      <c r="Y223" s="39"/>
      <c r="Z223" s="39"/>
      <c r="AA223" s="39"/>
      <c r="AB223" s="39"/>
      <c r="AC223" s="39"/>
      <c r="AD223" s="39"/>
      <c r="AE223" s="39"/>
      <c r="AT223" s="18" t="s">
        <v>216</v>
      </c>
      <c r="AU223" s="18" t="s">
        <v>83</v>
      </c>
    </row>
    <row r="224" s="2" customFormat="1" ht="6.96" customHeight="1">
      <c r="A224" s="39"/>
      <c r="B224" s="67"/>
      <c r="C224" s="68"/>
      <c r="D224" s="68"/>
      <c r="E224" s="68"/>
      <c r="F224" s="68"/>
      <c r="G224" s="68"/>
      <c r="H224" s="68"/>
      <c r="I224" s="68"/>
      <c r="J224" s="68"/>
      <c r="K224" s="68"/>
      <c r="L224" s="45"/>
      <c r="M224" s="39"/>
      <c r="O224" s="39"/>
      <c r="P224" s="39"/>
      <c r="Q224" s="39"/>
      <c r="R224" s="39"/>
      <c r="S224" s="39"/>
      <c r="T224" s="39"/>
      <c r="U224" s="39"/>
      <c r="V224" s="39"/>
      <c r="W224" s="39"/>
      <c r="X224" s="39"/>
      <c r="Y224" s="39"/>
      <c r="Z224" s="39"/>
      <c r="AA224" s="39"/>
      <c r="AB224" s="39"/>
      <c r="AC224" s="39"/>
      <c r="AD224" s="39"/>
      <c r="AE224" s="39"/>
    </row>
  </sheetData>
  <sheetProtection sheet="1" autoFilter="0" formatColumns="0" formatRows="0" objects="1" scenarios="1" spinCount="100000" saltValue="nnhPg/dXP9ONJSbYtoJeIWp6989evGFsKt4hYafjKbw1P6T4N/CSD5kOywWI+WJgsqDc3v3H/O+0hSPoglOmSQ==" hashValue="eg6B4PjM2EZHQ4wFjvenU2LvqVU3IZtWUbf0a2m/ZvLFdevqjUt7Ed61QBzO+MgSFmCh05XmqnCAVPZcMCbRjg==" algorithmName="SHA-512" password="CC35"/>
  <autoFilter ref="C124:K223"/>
  <mergeCells count="12">
    <mergeCell ref="E7:H7"/>
    <mergeCell ref="E9:H9"/>
    <mergeCell ref="E11:H11"/>
    <mergeCell ref="E20:H20"/>
    <mergeCell ref="E29:H29"/>
    <mergeCell ref="E85:H85"/>
    <mergeCell ref="E87:H87"/>
    <mergeCell ref="E89:H89"/>
    <mergeCell ref="E113:H113"/>
    <mergeCell ref="E115:H115"/>
    <mergeCell ref="E117:H117"/>
    <mergeCell ref="L2:V2"/>
  </mergeCells>
  <hyperlinks>
    <hyperlink ref="F129" r:id="rId1" display="https://podminky.urs.cz/item/CS_URS_2025_01/121151103"/>
    <hyperlink ref="F132" r:id="rId2" display="https://podminky.urs.cz/item/CS_URS_2024_01/131251100"/>
    <hyperlink ref="F136" r:id="rId3" display="https://podminky.urs.cz/item/CS_URS_2024_01/162751117"/>
    <hyperlink ref="F139" r:id="rId4" display="https://podminky.urs.cz/item/CS_URS_2024_01/171201231"/>
    <hyperlink ref="F143" r:id="rId5" display="https://podminky.urs.cz/item/CS_URS_2024_01/171251201"/>
    <hyperlink ref="F146" r:id="rId6" display="https://podminky.urs.cz/item/CS_URS_2024_01/181311103"/>
    <hyperlink ref="F149" r:id="rId7" display="https://podminky.urs.cz/item/CS_URS_2024_01/181411131"/>
    <hyperlink ref="F155" r:id="rId8" display="https://podminky.urs.cz/item/CS_URS_2024_01/182211121"/>
    <hyperlink ref="F159" r:id="rId9" display="https://podminky.urs.cz/item/CS_URS_2023_02/434121426"/>
    <hyperlink ref="F166" r:id="rId10" display="https://podminky.urs.cz/item/CS_URS_2023_02/564861011"/>
    <hyperlink ref="F176" r:id="rId11" display="https://podminky.urs.cz/item/CS_URS_2023_02/564871016"/>
    <hyperlink ref="F181" r:id="rId12" display="https://podminky.urs.cz/item/CS_URS_2023_02/581124115"/>
    <hyperlink ref="F186" r:id="rId13" display="https://podminky.urs.cz/item/CS_URS_2023_02/581141212"/>
    <hyperlink ref="F195" r:id="rId14" display="https://podminky.urs.cz/item/CS_URS_2023_02/915223111"/>
    <hyperlink ref="F198" r:id="rId15" display="https://podminky.urs.cz/item/CS_URS_2023_02/916231213"/>
    <hyperlink ref="F203" r:id="rId16" display="https://podminky.urs.cz/item/CS_URS_2023_02/919111112"/>
    <hyperlink ref="F206" r:id="rId17" display="https://podminky.urs.cz/item/CS_URS_2023_02/919121112"/>
    <hyperlink ref="F209" r:id="rId18" display="https://podminky.urs.cz/item/CS_URS_2023_02/919131111"/>
    <hyperlink ref="F212" r:id="rId19" display="https://podminky.urs.cz/item/CS_URS_2023_02/919726122"/>
    <hyperlink ref="F223" r:id="rId20" display="https://podminky.urs.cz/item/CS_URS_2023_02/998225111"/>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181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183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ROUND((SUM(BE124:BE265)),  2)</f>
        <v>0</v>
      </c>
      <c r="G35" s="39"/>
      <c r="H35" s="39"/>
      <c r="I35" s="166">
        <v>0.20999999999999999</v>
      </c>
      <c r="J35" s="165">
        <f>ROUND(((SUM(BE124:BE265))*I35),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ROUND((SUM(BF124:BF265)),  2)</f>
        <v>0</v>
      </c>
      <c r="G36" s="39"/>
      <c r="H36" s="39"/>
      <c r="I36" s="166">
        <v>0.12</v>
      </c>
      <c r="J36" s="165">
        <f>ROUND(((SUM(BF124:BF265))*I36),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ROUND((SUM(BG124:BG265)),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ROUND((SUM(BH124:BH265)),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ROUND((SUM(BI124:BI265)),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181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01-01 - Stavebně konstrukční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189</v>
      </c>
      <c r="E99" s="193"/>
      <c r="F99" s="193"/>
      <c r="G99" s="193"/>
      <c r="H99" s="193"/>
      <c r="I99" s="193"/>
      <c r="J99" s="194">
        <f>J125</f>
        <v>0</v>
      </c>
      <c r="K99" s="191"/>
      <c r="L99" s="195"/>
      <c r="S99" s="9"/>
      <c r="T99" s="9"/>
      <c r="U99" s="9"/>
      <c r="V99" s="9"/>
      <c r="W99" s="9"/>
      <c r="X99" s="9"/>
      <c r="Y99" s="9"/>
      <c r="Z99" s="9"/>
      <c r="AA99" s="9"/>
      <c r="AB99" s="9"/>
      <c r="AC99" s="9"/>
      <c r="AD99" s="9"/>
      <c r="AE99" s="9"/>
    </row>
    <row r="100" s="9" customFormat="1" ht="24.96" customHeight="1">
      <c r="A100" s="9"/>
      <c r="B100" s="190"/>
      <c r="C100" s="191"/>
      <c r="D100" s="192" t="s">
        <v>190</v>
      </c>
      <c r="E100" s="193"/>
      <c r="F100" s="193"/>
      <c r="G100" s="193"/>
      <c r="H100" s="193"/>
      <c r="I100" s="193"/>
      <c r="J100" s="194">
        <f>J155</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191</v>
      </c>
      <c r="E101" s="193"/>
      <c r="F101" s="193"/>
      <c r="G101" s="193"/>
      <c r="H101" s="193"/>
      <c r="I101" s="193"/>
      <c r="J101" s="194">
        <f>J206</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192</v>
      </c>
      <c r="E102" s="193"/>
      <c r="F102" s="193"/>
      <c r="G102" s="193"/>
      <c r="H102" s="193"/>
      <c r="I102" s="193"/>
      <c r="J102" s="194">
        <f>J262</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180</v>
      </c>
      <c r="D113" s="23"/>
      <c r="E113" s="23"/>
      <c r="F113" s="23"/>
      <c r="G113" s="23"/>
      <c r="H113" s="23"/>
      <c r="I113" s="23"/>
      <c r="J113" s="23"/>
      <c r="K113" s="23"/>
      <c r="L113" s="21"/>
    </row>
    <row r="114" s="2" customFormat="1" ht="16.5" customHeight="1">
      <c r="A114" s="39"/>
      <c r="B114" s="40"/>
      <c r="C114" s="41"/>
      <c r="D114" s="41"/>
      <c r="E114" s="185" t="s">
        <v>181</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182</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01-01 - Stavebně konstrukční řešení</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 xml:space="preserve"> </v>
      </c>
      <c r="G118" s="41"/>
      <c r="H118" s="41"/>
      <c r="I118" s="33" t="s">
        <v>22</v>
      </c>
      <c r="J118" s="80" t="str">
        <f>IF(J14="","",J14)</f>
        <v>19. 3. 2025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E17</f>
        <v>Ing. Vladimír Cigánek</v>
      </c>
      <c r="G120" s="41"/>
      <c r="H120" s="41"/>
      <c r="I120" s="33" t="s">
        <v>30</v>
      </c>
      <c r="J120" s="37" t="str">
        <f>E23</f>
        <v>PPS Kania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IF(E20="","",E20)</f>
        <v>Vyplň údaj</v>
      </c>
      <c r="G121" s="41"/>
      <c r="H121" s="41"/>
      <c r="I121" s="33" t="s">
        <v>33</v>
      </c>
      <c r="J121" s="37" t="str">
        <f>E26</f>
        <v>kolektiv autorů</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6"/>
      <c r="B123" s="197"/>
      <c r="C123" s="198" t="s">
        <v>194</v>
      </c>
      <c r="D123" s="199" t="s">
        <v>61</v>
      </c>
      <c r="E123" s="199" t="s">
        <v>57</v>
      </c>
      <c r="F123" s="199" t="s">
        <v>58</v>
      </c>
      <c r="G123" s="199" t="s">
        <v>195</v>
      </c>
      <c r="H123" s="199" t="s">
        <v>196</v>
      </c>
      <c r="I123" s="199" t="s">
        <v>197</v>
      </c>
      <c r="J123" s="200" t="s">
        <v>186</v>
      </c>
      <c r="K123" s="201" t="s">
        <v>198</v>
      </c>
      <c r="L123" s="202"/>
      <c r="M123" s="101" t="s">
        <v>1</v>
      </c>
      <c r="N123" s="102" t="s">
        <v>40</v>
      </c>
      <c r="O123" s="102" t="s">
        <v>199</v>
      </c>
      <c r="P123" s="102" t="s">
        <v>200</v>
      </c>
      <c r="Q123" s="102" t="s">
        <v>201</v>
      </c>
      <c r="R123" s="102" t="s">
        <v>202</v>
      </c>
      <c r="S123" s="102" t="s">
        <v>203</v>
      </c>
      <c r="T123" s="103" t="s">
        <v>204</v>
      </c>
      <c r="U123" s="196"/>
      <c r="V123" s="196"/>
      <c r="W123" s="196"/>
      <c r="X123" s="196"/>
      <c r="Y123" s="196"/>
      <c r="Z123" s="196"/>
      <c r="AA123" s="196"/>
      <c r="AB123" s="196"/>
      <c r="AC123" s="196"/>
      <c r="AD123" s="196"/>
      <c r="AE123" s="196"/>
    </row>
    <row r="124" s="2" customFormat="1" ht="22.8" customHeight="1">
      <c r="A124" s="39"/>
      <c r="B124" s="40"/>
      <c r="C124" s="108" t="s">
        <v>205</v>
      </c>
      <c r="D124" s="41"/>
      <c r="E124" s="41"/>
      <c r="F124" s="41"/>
      <c r="G124" s="41"/>
      <c r="H124" s="41"/>
      <c r="I124" s="41"/>
      <c r="J124" s="203">
        <f>BK124</f>
        <v>0</v>
      </c>
      <c r="K124" s="41"/>
      <c r="L124" s="45"/>
      <c r="M124" s="104"/>
      <c r="N124" s="204"/>
      <c r="O124" s="105"/>
      <c r="P124" s="205">
        <f>P125+P155+P206+P262</f>
        <v>0</v>
      </c>
      <c r="Q124" s="105"/>
      <c r="R124" s="205">
        <f>R125+R155+R206+R262</f>
        <v>147.73453397999998</v>
      </c>
      <c r="S124" s="105"/>
      <c r="T124" s="206">
        <f>T125+T155+T206+T262</f>
        <v>0</v>
      </c>
      <c r="U124" s="39"/>
      <c r="V124" s="39"/>
      <c r="W124" s="39"/>
      <c r="X124" s="39"/>
      <c r="Y124" s="39"/>
      <c r="Z124" s="39"/>
      <c r="AA124" s="39"/>
      <c r="AB124" s="39"/>
      <c r="AC124" s="39"/>
      <c r="AD124" s="39"/>
      <c r="AE124" s="39"/>
      <c r="AT124" s="18" t="s">
        <v>75</v>
      </c>
      <c r="AU124" s="18" t="s">
        <v>188</v>
      </c>
      <c r="BK124" s="207">
        <f>BK125+BK155+BK206+BK262</f>
        <v>0</v>
      </c>
    </row>
    <row r="125" s="11" customFormat="1" ht="25.92" customHeight="1">
      <c r="A125" s="11"/>
      <c r="B125" s="208"/>
      <c r="C125" s="209"/>
      <c r="D125" s="210" t="s">
        <v>75</v>
      </c>
      <c r="E125" s="211" t="s">
        <v>85</v>
      </c>
      <c r="F125" s="211" t="s">
        <v>206</v>
      </c>
      <c r="G125" s="209"/>
      <c r="H125" s="209"/>
      <c r="I125" s="212"/>
      <c r="J125" s="213">
        <f>BK125</f>
        <v>0</v>
      </c>
      <c r="K125" s="209"/>
      <c r="L125" s="214"/>
      <c r="M125" s="215"/>
      <c r="N125" s="216"/>
      <c r="O125" s="216"/>
      <c r="P125" s="217">
        <f>SUM(P126:P154)</f>
        <v>0</v>
      </c>
      <c r="Q125" s="216"/>
      <c r="R125" s="217">
        <f>SUM(R126:R154)</f>
        <v>3.39183222</v>
      </c>
      <c r="S125" s="216"/>
      <c r="T125" s="218">
        <f>SUM(T126:T154)</f>
        <v>0</v>
      </c>
      <c r="U125" s="11"/>
      <c r="V125" s="11"/>
      <c r="W125" s="11"/>
      <c r="X125" s="11"/>
      <c r="Y125" s="11"/>
      <c r="Z125" s="11"/>
      <c r="AA125" s="11"/>
      <c r="AB125" s="11"/>
      <c r="AC125" s="11"/>
      <c r="AD125" s="11"/>
      <c r="AE125" s="11"/>
      <c r="AR125" s="219" t="s">
        <v>83</v>
      </c>
      <c r="AT125" s="220" t="s">
        <v>75</v>
      </c>
      <c r="AU125" s="220" t="s">
        <v>76</v>
      </c>
      <c r="AY125" s="219" t="s">
        <v>207</v>
      </c>
      <c r="BK125" s="221">
        <f>SUM(BK126:BK154)</f>
        <v>0</v>
      </c>
    </row>
    <row r="126" s="2" customFormat="1" ht="24.15" customHeight="1">
      <c r="A126" s="39"/>
      <c r="B126" s="40"/>
      <c r="C126" s="222" t="s">
        <v>83</v>
      </c>
      <c r="D126" s="222" t="s">
        <v>208</v>
      </c>
      <c r="E126" s="223" t="s">
        <v>209</v>
      </c>
      <c r="F126" s="224" t="s">
        <v>210</v>
      </c>
      <c r="G126" s="225" t="s">
        <v>211</v>
      </c>
      <c r="H126" s="226">
        <v>1.272</v>
      </c>
      <c r="I126" s="227"/>
      <c r="J126" s="228">
        <f>ROUND(I126*H126,2)</f>
        <v>0</v>
      </c>
      <c r="K126" s="229"/>
      <c r="L126" s="45"/>
      <c r="M126" s="230" t="s">
        <v>1</v>
      </c>
      <c r="N126" s="231" t="s">
        <v>41</v>
      </c>
      <c r="O126" s="92"/>
      <c r="P126" s="232">
        <f>O126*H126</f>
        <v>0</v>
      </c>
      <c r="Q126" s="232">
        <v>2.5018699999999998</v>
      </c>
      <c r="R126" s="232">
        <f>Q126*H126</f>
        <v>3.18237864</v>
      </c>
      <c r="S126" s="232">
        <v>0</v>
      </c>
      <c r="T126" s="233">
        <f>S126*H126</f>
        <v>0</v>
      </c>
      <c r="U126" s="39"/>
      <c r="V126" s="39"/>
      <c r="W126" s="39"/>
      <c r="X126" s="39"/>
      <c r="Y126" s="39"/>
      <c r="Z126" s="39"/>
      <c r="AA126" s="39"/>
      <c r="AB126" s="39"/>
      <c r="AC126" s="39"/>
      <c r="AD126" s="39"/>
      <c r="AE126" s="39"/>
      <c r="AR126" s="234" t="s">
        <v>212</v>
      </c>
      <c r="AT126" s="234" t="s">
        <v>208</v>
      </c>
      <c r="AU126" s="234" t="s">
        <v>83</v>
      </c>
      <c r="AY126" s="18" t="s">
        <v>207</v>
      </c>
      <c r="BE126" s="235">
        <f>IF(N126="základní",J126,0)</f>
        <v>0</v>
      </c>
      <c r="BF126" s="235">
        <f>IF(N126="snížená",J126,0)</f>
        <v>0</v>
      </c>
      <c r="BG126" s="235">
        <f>IF(N126="zákl. přenesená",J126,0)</f>
        <v>0</v>
      </c>
      <c r="BH126" s="235">
        <f>IF(N126="sníž. přenesená",J126,0)</f>
        <v>0</v>
      </c>
      <c r="BI126" s="235">
        <f>IF(N126="nulová",J126,0)</f>
        <v>0</v>
      </c>
      <c r="BJ126" s="18" t="s">
        <v>83</v>
      </c>
      <c r="BK126" s="235">
        <f>ROUND(I126*H126,2)</f>
        <v>0</v>
      </c>
      <c r="BL126" s="18" t="s">
        <v>212</v>
      </c>
      <c r="BM126" s="234" t="s">
        <v>213</v>
      </c>
    </row>
    <row r="127" s="2" customFormat="1">
      <c r="A127" s="39"/>
      <c r="B127" s="40"/>
      <c r="C127" s="41"/>
      <c r="D127" s="236" t="s">
        <v>214</v>
      </c>
      <c r="E127" s="41"/>
      <c r="F127" s="237" t="s">
        <v>215</v>
      </c>
      <c r="G127" s="41"/>
      <c r="H127" s="41"/>
      <c r="I127" s="238"/>
      <c r="J127" s="41"/>
      <c r="K127" s="41"/>
      <c r="L127" s="45"/>
      <c r="M127" s="239"/>
      <c r="N127" s="240"/>
      <c r="O127" s="92"/>
      <c r="P127" s="92"/>
      <c r="Q127" s="92"/>
      <c r="R127" s="92"/>
      <c r="S127" s="92"/>
      <c r="T127" s="93"/>
      <c r="U127" s="39"/>
      <c r="V127" s="39"/>
      <c r="W127" s="39"/>
      <c r="X127" s="39"/>
      <c r="Y127" s="39"/>
      <c r="Z127" s="39"/>
      <c r="AA127" s="39"/>
      <c r="AB127" s="39"/>
      <c r="AC127" s="39"/>
      <c r="AD127" s="39"/>
      <c r="AE127" s="39"/>
      <c r="AT127" s="18" t="s">
        <v>214</v>
      </c>
      <c r="AU127" s="18" t="s">
        <v>83</v>
      </c>
    </row>
    <row r="128" s="2" customFormat="1">
      <c r="A128" s="39"/>
      <c r="B128" s="40"/>
      <c r="C128" s="41"/>
      <c r="D128" s="241" t="s">
        <v>216</v>
      </c>
      <c r="E128" s="41"/>
      <c r="F128" s="242" t="s">
        <v>217</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216</v>
      </c>
      <c r="AU128" s="18" t="s">
        <v>83</v>
      </c>
    </row>
    <row r="129" s="12" customFormat="1">
      <c r="A129" s="12"/>
      <c r="B129" s="243"/>
      <c r="C129" s="244"/>
      <c r="D129" s="236" t="s">
        <v>218</v>
      </c>
      <c r="E129" s="245" t="s">
        <v>1</v>
      </c>
      <c r="F129" s="246" t="s">
        <v>219</v>
      </c>
      <c r="G129" s="244"/>
      <c r="H129" s="245" t="s">
        <v>1</v>
      </c>
      <c r="I129" s="247"/>
      <c r="J129" s="244"/>
      <c r="K129" s="244"/>
      <c r="L129" s="248"/>
      <c r="M129" s="249"/>
      <c r="N129" s="250"/>
      <c r="O129" s="250"/>
      <c r="P129" s="250"/>
      <c r="Q129" s="250"/>
      <c r="R129" s="250"/>
      <c r="S129" s="250"/>
      <c r="T129" s="251"/>
      <c r="U129" s="12"/>
      <c r="V129" s="12"/>
      <c r="W129" s="12"/>
      <c r="X129" s="12"/>
      <c r="Y129" s="12"/>
      <c r="Z129" s="12"/>
      <c r="AA129" s="12"/>
      <c r="AB129" s="12"/>
      <c r="AC129" s="12"/>
      <c r="AD129" s="12"/>
      <c r="AE129" s="12"/>
      <c r="AT129" s="252" t="s">
        <v>218</v>
      </c>
      <c r="AU129" s="252" t="s">
        <v>83</v>
      </c>
      <c r="AV129" s="12" t="s">
        <v>83</v>
      </c>
      <c r="AW129" s="12" t="s">
        <v>32</v>
      </c>
      <c r="AX129" s="12" t="s">
        <v>76</v>
      </c>
      <c r="AY129" s="252" t="s">
        <v>207</v>
      </c>
    </row>
    <row r="130" s="13" customFormat="1">
      <c r="A130" s="13"/>
      <c r="B130" s="253"/>
      <c r="C130" s="254"/>
      <c r="D130" s="236" t="s">
        <v>218</v>
      </c>
      <c r="E130" s="255" t="s">
        <v>1</v>
      </c>
      <c r="F130" s="256" t="s">
        <v>220</v>
      </c>
      <c r="G130" s="254"/>
      <c r="H130" s="257">
        <v>1.034</v>
      </c>
      <c r="I130" s="258"/>
      <c r="J130" s="254"/>
      <c r="K130" s="254"/>
      <c r="L130" s="259"/>
      <c r="M130" s="260"/>
      <c r="N130" s="261"/>
      <c r="O130" s="261"/>
      <c r="P130" s="261"/>
      <c r="Q130" s="261"/>
      <c r="R130" s="261"/>
      <c r="S130" s="261"/>
      <c r="T130" s="262"/>
      <c r="U130" s="13"/>
      <c r="V130" s="13"/>
      <c r="W130" s="13"/>
      <c r="X130" s="13"/>
      <c r="Y130" s="13"/>
      <c r="Z130" s="13"/>
      <c r="AA130" s="13"/>
      <c r="AB130" s="13"/>
      <c r="AC130" s="13"/>
      <c r="AD130" s="13"/>
      <c r="AE130" s="13"/>
      <c r="AT130" s="263" t="s">
        <v>218</v>
      </c>
      <c r="AU130" s="263" t="s">
        <v>83</v>
      </c>
      <c r="AV130" s="13" t="s">
        <v>85</v>
      </c>
      <c r="AW130" s="13" t="s">
        <v>32</v>
      </c>
      <c r="AX130" s="13" t="s">
        <v>76</v>
      </c>
      <c r="AY130" s="263" t="s">
        <v>207</v>
      </c>
    </row>
    <row r="131" s="13" customFormat="1">
      <c r="A131" s="13"/>
      <c r="B131" s="253"/>
      <c r="C131" s="254"/>
      <c r="D131" s="236" t="s">
        <v>218</v>
      </c>
      <c r="E131" s="255" t="s">
        <v>1</v>
      </c>
      <c r="F131" s="256" t="s">
        <v>221</v>
      </c>
      <c r="G131" s="254"/>
      <c r="H131" s="257">
        <v>0.23799999999999999</v>
      </c>
      <c r="I131" s="258"/>
      <c r="J131" s="254"/>
      <c r="K131" s="254"/>
      <c r="L131" s="259"/>
      <c r="M131" s="260"/>
      <c r="N131" s="261"/>
      <c r="O131" s="261"/>
      <c r="P131" s="261"/>
      <c r="Q131" s="261"/>
      <c r="R131" s="261"/>
      <c r="S131" s="261"/>
      <c r="T131" s="262"/>
      <c r="U131" s="13"/>
      <c r="V131" s="13"/>
      <c r="W131" s="13"/>
      <c r="X131" s="13"/>
      <c r="Y131" s="13"/>
      <c r="Z131" s="13"/>
      <c r="AA131" s="13"/>
      <c r="AB131" s="13"/>
      <c r="AC131" s="13"/>
      <c r="AD131" s="13"/>
      <c r="AE131" s="13"/>
      <c r="AT131" s="263" t="s">
        <v>218</v>
      </c>
      <c r="AU131" s="263" t="s">
        <v>83</v>
      </c>
      <c r="AV131" s="13" t="s">
        <v>85</v>
      </c>
      <c r="AW131" s="13" t="s">
        <v>32</v>
      </c>
      <c r="AX131" s="13" t="s">
        <v>76</v>
      </c>
      <c r="AY131" s="263" t="s">
        <v>207</v>
      </c>
    </row>
    <row r="132" s="14" customFormat="1">
      <c r="A132" s="14"/>
      <c r="B132" s="264"/>
      <c r="C132" s="265"/>
      <c r="D132" s="236" t="s">
        <v>218</v>
      </c>
      <c r="E132" s="266" t="s">
        <v>1</v>
      </c>
      <c r="F132" s="267" t="s">
        <v>222</v>
      </c>
      <c r="G132" s="265"/>
      <c r="H132" s="268">
        <v>1.272</v>
      </c>
      <c r="I132" s="269"/>
      <c r="J132" s="265"/>
      <c r="K132" s="265"/>
      <c r="L132" s="270"/>
      <c r="M132" s="271"/>
      <c r="N132" s="272"/>
      <c r="O132" s="272"/>
      <c r="P132" s="272"/>
      <c r="Q132" s="272"/>
      <c r="R132" s="272"/>
      <c r="S132" s="272"/>
      <c r="T132" s="273"/>
      <c r="U132" s="14"/>
      <c r="V132" s="14"/>
      <c r="W132" s="14"/>
      <c r="X132" s="14"/>
      <c r="Y132" s="14"/>
      <c r="Z132" s="14"/>
      <c r="AA132" s="14"/>
      <c r="AB132" s="14"/>
      <c r="AC132" s="14"/>
      <c r="AD132" s="14"/>
      <c r="AE132" s="14"/>
      <c r="AT132" s="274" t="s">
        <v>218</v>
      </c>
      <c r="AU132" s="274" t="s">
        <v>83</v>
      </c>
      <c r="AV132" s="14" t="s">
        <v>212</v>
      </c>
      <c r="AW132" s="14" t="s">
        <v>32</v>
      </c>
      <c r="AX132" s="14" t="s">
        <v>83</v>
      </c>
      <c r="AY132" s="274" t="s">
        <v>207</v>
      </c>
    </row>
    <row r="133" s="2" customFormat="1" ht="16.5" customHeight="1">
      <c r="A133" s="39"/>
      <c r="B133" s="40"/>
      <c r="C133" s="222" t="s">
        <v>85</v>
      </c>
      <c r="D133" s="222" t="s">
        <v>208</v>
      </c>
      <c r="E133" s="223" t="s">
        <v>223</v>
      </c>
      <c r="F133" s="224" t="s">
        <v>224</v>
      </c>
      <c r="G133" s="225" t="s">
        <v>225</v>
      </c>
      <c r="H133" s="226">
        <v>3.0600000000000001</v>
      </c>
      <c r="I133" s="227"/>
      <c r="J133" s="228">
        <f>ROUND(I133*H133,2)</f>
        <v>0</v>
      </c>
      <c r="K133" s="229"/>
      <c r="L133" s="45"/>
      <c r="M133" s="230" t="s">
        <v>1</v>
      </c>
      <c r="N133" s="231" t="s">
        <v>41</v>
      </c>
      <c r="O133" s="92"/>
      <c r="P133" s="232">
        <f>O133*H133</f>
        <v>0</v>
      </c>
      <c r="Q133" s="232">
        <v>0.0029399999999999999</v>
      </c>
      <c r="R133" s="232">
        <f>Q133*H133</f>
        <v>0.0089963999999999999</v>
      </c>
      <c r="S133" s="232">
        <v>0</v>
      </c>
      <c r="T133" s="233">
        <f>S133*H133</f>
        <v>0</v>
      </c>
      <c r="U133" s="39"/>
      <c r="V133" s="39"/>
      <c r="W133" s="39"/>
      <c r="X133" s="39"/>
      <c r="Y133" s="39"/>
      <c r="Z133" s="39"/>
      <c r="AA133" s="39"/>
      <c r="AB133" s="39"/>
      <c r="AC133" s="39"/>
      <c r="AD133" s="39"/>
      <c r="AE133" s="39"/>
      <c r="AR133" s="234" t="s">
        <v>212</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212</v>
      </c>
      <c r="BM133" s="234" t="s">
        <v>226</v>
      </c>
    </row>
    <row r="134" s="2" customFormat="1">
      <c r="A134" s="39"/>
      <c r="B134" s="40"/>
      <c r="C134" s="41"/>
      <c r="D134" s="236" t="s">
        <v>214</v>
      </c>
      <c r="E134" s="41"/>
      <c r="F134" s="237" t="s">
        <v>227</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228</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12" customFormat="1">
      <c r="A136" s="12"/>
      <c r="B136" s="243"/>
      <c r="C136" s="244"/>
      <c r="D136" s="236" t="s">
        <v>218</v>
      </c>
      <c r="E136" s="245" t="s">
        <v>1</v>
      </c>
      <c r="F136" s="246" t="s">
        <v>219</v>
      </c>
      <c r="G136" s="244"/>
      <c r="H136" s="245" t="s">
        <v>1</v>
      </c>
      <c r="I136" s="247"/>
      <c r="J136" s="244"/>
      <c r="K136" s="244"/>
      <c r="L136" s="248"/>
      <c r="M136" s="249"/>
      <c r="N136" s="250"/>
      <c r="O136" s="250"/>
      <c r="P136" s="250"/>
      <c r="Q136" s="250"/>
      <c r="R136" s="250"/>
      <c r="S136" s="250"/>
      <c r="T136" s="251"/>
      <c r="U136" s="12"/>
      <c r="V136" s="12"/>
      <c r="W136" s="12"/>
      <c r="X136" s="12"/>
      <c r="Y136" s="12"/>
      <c r="Z136" s="12"/>
      <c r="AA136" s="12"/>
      <c r="AB136" s="12"/>
      <c r="AC136" s="12"/>
      <c r="AD136" s="12"/>
      <c r="AE136" s="12"/>
      <c r="AT136" s="252" t="s">
        <v>218</v>
      </c>
      <c r="AU136" s="252" t="s">
        <v>83</v>
      </c>
      <c r="AV136" s="12" t="s">
        <v>83</v>
      </c>
      <c r="AW136" s="12" t="s">
        <v>32</v>
      </c>
      <c r="AX136" s="12" t="s">
        <v>76</v>
      </c>
      <c r="AY136" s="252" t="s">
        <v>207</v>
      </c>
    </row>
    <row r="137" s="13" customFormat="1">
      <c r="A137" s="13"/>
      <c r="B137" s="253"/>
      <c r="C137" s="254"/>
      <c r="D137" s="236" t="s">
        <v>218</v>
      </c>
      <c r="E137" s="255" t="s">
        <v>1</v>
      </c>
      <c r="F137" s="256" t="s">
        <v>229</v>
      </c>
      <c r="G137" s="254"/>
      <c r="H137" s="257">
        <v>3.0600000000000001</v>
      </c>
      <c r="I137" s="258"/>
      <c r="J137" s="254"/>
      <c r="K137" s="254"/>
      <c r="L137" s="259"/>
      <c r="M137" s="260"/>
      <c r="N137" s="261"/>
      <c r="O137" s="261"/>
      <c r="P137" s="261"/>
      <c r="Q137" s="261"/>
      <c r="R137" s="261"/>
      <c r="S137" s="261"/>
      <c r="T137" s="262"/>
      <c r="U137" s="13"/>
      <c r="V137" s="13"/>
      <c r="W137" s="13"/>
      <c r="X137" s="13"/>
      <c r="Y137" s="13"/>
      <c r="Z137" s="13"/>
      <c r="AA137" s="13"/>
      <c r="AB137" s="13"/>
      <c r="AC137" s="13"/>
      <c r="AD137" s="13"/>
      <c r="AE137" s="13"/>
      <c r="AT137" s="263" t="s">
        <v>218</v>
      </c>
      <c r="AU137" s="263" t="s">
        <v>83</v>
      </c>
      <c r="AV137" s="13" t="s">
        <v>85</v>
      </c>
      <c r="AW137" s="13" t="s">
        <v>32</v>
      </c>
      <c r="AX137" s="13" t="s">
        <v>83</v>
      </c>
      <c r="AY137" s="263" t="s">
        <v>207</v>
      </c>
    </row>
    <row r="138" s="2" customFormat="1" ht="16.5" customHeight="1">
      <c r="A138" s="39"/>
      <c r="B138" s="40"/>
      <c r="C138" s="222" t="s">
        <v>138</v>
      </c>
      <c r="D138" s="222" t="s">
        <v>208</v>
      </c>
      <c r="E138" s="223" t="s">
        <v>230</v>
      </c>
      <c r="F138" s="224" t="s">
        <v>231</v>
      </c>
      <c r="G138" s="225" t="s">
        <v>225</v>
      </c>
      <c r="H138" s="226">
        <v>3.0600000000000001</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212</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212</v>
      </c>
      <c r="BM138" s="234" t="s">
        <v>232</v>
      </c>
    </row>
    <row r="139" s="2" customFormat="1">
      <c r="A139" s="39"/>
      <c r="B139" s="40"/>
      <c r="C139" s="41"/>
      <c r="D139" s="236" t="s">
        <v>214</v>
      </c>
      <c r="E139" s="41"/>
      <c r="F139" s="237" t="s">
        <v>233</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234</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2" customFormat="1" ht="21.75" customHeight="1">
      <c r="A141" s="39"/>
      <c r="B141" s="40"/>
      <c r="C141" s="222" t="s">
        <v>212</v>
      </c>
      <c r="D141" s="222" t="s">
        <v>208</v>
      </c>
      <c r="E141" s="223" t="s">
        <v>235</v>
      </c>
      <c r="F141" s="224" t="s">
        <v>236</v>
      </c>
      <c r="G141" s="225" t="s">
        <v>237</v>
      </c>
      <c r="H141" s="226">
        <v>0.189</v>
      </c>
      <c r="I141" s="227"/>
      <c r="J141" s="228">
        <f>ROUND(I141*H141,2)</f>
        <v>0</v>
      </c>
      <c r="K141" s="229"/>
      <c r="L141" s="45"/>
      <c r="M141" s="230" t="s">
        <v>1</v>
      </c>
      <c r="N141" s="231" t="s">
        <v>41</v>
      </c>
      <c r="O141" s="92"/>
      <c r="P141" s="232">
        <f>O141*H141</f>
        <v>0</v>
      </c>
      <c r="Q141" s="232">
        <v>1.0606199999999999</v>
      </c>
      <c r="R141" s="232">
        <f>Q141*H141</f>
        <v>0.20045717999999999</v>
      </c>
      <c r="S141" s="232">
        <v>0</v>
      </c>
      <c r="T141" s="233">
        <f>S141*H141</f>
        <v>0</v>
      </c>
      <c r="U141" s="39"/>
      <c r="V141" s="39"/>
      <c r="W141" s="39"/>
      <c r="X141" s="39"/>
      <c r="Y141" s="39"/>
      <c r="Z141" s="39"/>
      <c r="AA141" s="39"/>
      <c r="AB141" s="39"/>
      <c r="AC141" s="39"/>
      <c r="AD141" s="39"/>
      <c r="AE141" s="39"/>
      <c r="AR141" s="234" t="s">
        <v>212</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212</v>
      </c>
      <c r="BM141" s="234" t="s">
        <v>238</v>
      </c>
    </row>
    <row r="142" s="2" customFormat="1">
      <c r="A142" s="39"/>
      <c r="B142" s="40"/>
      <c r="C142" s="41"/>
      <c r="D142" s="236" t="s">
        <v>214</v>
      </c>
      <c r="E142" s="41"/>
      <c r="F142" s="237" t="s">
        <v>239</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41" t="s">
        <v>216</v>
      </c>
      <c r="E143" s="41"/>
      <c r="F143" s="242" t="s">
        <v>240</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216</v>
      </c>
      <c r="AU143" s="18" t="s">
        <v>83</v>
      </c>
    </row>
    <row r="144" s="12" customFormat="1">
      <c r="A144" s="12"/>
      <c r="B144" s="243"/>
      <c r="C144" s="244"/>
      <c r="D144" s="236" t="s">
        <v>218</v>
      </c>
      <c r="E144" s="245" t="s">
        <v>1</v>
      </c>
      <c r="F144" s="246" t="s">
        <v>219</v>
      </c>
      <c r="G144" s="244"/>
      <c r="H144" s="245" t="s">
        <v>1</v>
      </c>
      <c r="I144" s="247"/>
      <c r="J144" s="244"/>
      <c r="K144" s="244"/>
      <c r="L144" s="248"/>
      <c r="M144" s="249"/>
      <c r="N144" s="250"/>
      <c r="O144" s="250"/>
      <c r="P144" s="250"/>
      <c r="Q144" s="250"/>
      <c r="R144" s="250"/>
      <c r="S144" s="250"/>
      <c r="T144" s="251"/>
      <c r="U144" s="12"/>
      <c r="V144" s="12"/>
      <c r="W144" s="12"/>
      <c r="X144" s="12"/>
      <c r="Y144" s="12"/>
      <c r="Z144" s="12"/>
      <c r="AA144" s="12"/>
      <c r="AB144" s="12"/>
      <c r="AC144" s="12"/>
      <c r="AD144" s="12"/>
      <c r="AE144" s="12"/>
      <c r="AT144" s="252" t="s">
        <v>218</v>
      </c>
      <c r="AU144" s="252" t="s">
        <v>83</v>
      </c>
      <c r="AV144" s="12" t="s">
        <v>83</v>
      </c>
      <c r="AW144" s="12" t="s">
        <v>32</v>
      </c>
      <c r="AX144" s="12" t="s">
        <v>76</v>
      </c>
      <c r="AY144" s="252" t="s">
        <v>207</v>
      </c>
    </row>
    <row r="145" s="12" customFormat="1">
      <c r="A145" s="12"/>
      <c r="B145" s="243"/>
      <c r="C145" s="244"/>
      <c r="D145" s="236" t="s">
        <v>218</v>
      </c>
      <c r="E145" s="245" t="s">
        <v>1</v>
      </c>
      <c r="F145" s="246" t="s">
        <v>241</v>
      </c>
      <c r="G145" s="244"/>
      <c r="H145" s="245" t="s">
        <v>1</v>
      </c>
      <c r="I145" s="247"/>
      <c r="J145" s="244"/>
      <c r="K145" s="244"/>
      <c r="L145" s="248"/>
      <c r="M145" s="249"/>
      <c r="N145" s="250"/>
      <c r="O145" s="250"/>
      <c r="P145" s="250"/>
      <c r="Q145" s="250"/>
      <c r="R145" s="250"/>
      <c r="S145" s="250"/>
      <c r="T145" s="251"/>
      <c r="U145" s="12"/>
      <c r="V145" s="12"/>
      <c r="W145" s="12"/>
      <c r="X145" s="12"/>
      <c r="Y145" s="12"/>
      <c r="Z145" s="12"/>
      <c r="AA145" s="12"/>
      <c r="AB145" s="12"/>
      <c r="AC145" s="12"/>
      <c r="AD145" s="12"/>
      <c r="AE145" s="12"/>
      <c r="AT145" s="252" t="s">
        <v>218</v>
      </c>
      <c r="AU145" s="252" t="s">
        <v>83</v>
      </c>
      <c r="AV145" s="12" t="s">
        <v>83</v>
      </c>
      <c r="AW145" s="12" t="s">
        <v>32</v>
      </c>
      <c r="AX145" s="12" t="s">
        <v>76</v>
      </c>
      <c r="AY145" s="252" t="s">
        <v>207</v>
      </c>
    </row>
    <row r="146" s="13" customFormat="1">
      <c r="A146" s="13"/>
      <c r="B146" s="253"/>
      <c r="C146" s="254"/>
      <c r="D146" s="236" t="s">
        <v>218</v>
      </c>
      <c r="E146" s="255" t="s">
        <v>1</v>
      </c>
      <c r="F146" s="256" t="s">
        <v>242</v>
      </c>
      <c r="G146" s="254"/>
      <c r="H146" s="257">
        <v>0.044999999999999998</v>
      </c>
      <c r="I146" s="258"/>
      <c r="J146" s="254"/>
      <c r="K146" s="254"/>
      <c r="L146" s="259"/>
      <c r="M146" s="260"/>
      <c r="N146" s="261"/>
      <c r="O146" s="261"/>
      <c r="P146" s="261"/>
      <c r="Q146" s="261"/>
      <c r="R146" s="261"/>
      <c r="S146" s="261"/>
      <c r="T146" s="262"/>
      <c r="U146" s="13"/>
      <c r="V146" s="13"/>
      <c r="W146" s="13"/>
      <c r="X146" s="13"/>
      <c r="Y146" s="13"/>
      <c r="Z146" s="13"/>
      <c r="AA146" s="13"/>
      <c r="AB146" s="13"/>
      <c r="AC146" s="13"/>
      <c r="AD146" s="13"/>
      <c r="AE146" s="13"/>
      <c r="AT146" s="263" t="s">
        <v>218</v>
      </c>
      <c r="AU146" s="263" t="s">
        <v>83</v>
      </c>
      <c r="AV146" s="13" t="s">
        <v>85</v>
      </c>
      <c r="AW146" s="13" t="s">
        <v>32</v>
      </c>
      <c r="AX146" s="13" t="s">
        <v>76</v>
      </c>
      <c r="AY146" s="263" t="s">
        <v>207</v>
      </c>
    </row>
    <row r="147" s="13" customFormat="1">
      <c r="A147" s="13"/>
      <c r="B147" s="253"/>
      <c r="C147" s="254"/>
      <c r="D147" s="236" t="s">
        <v>218</v>
      </c>
      <c r="E147" s="255" t="s">
        <v>1</v>
      </c>
      <c r="F147" s="256" t="s">
        <v>243</v>
      </c>
      <c r="G147" s="254"/>
      <c r="H147" s="257">
        <v>0.024</v>
      </c>
      <c r="I147" s="258"/>
      <c r="J147" s="254"/>
      <c r="K147" s="254"/>
      <c r="L147" s="259"/>
      <c r="M147" s="260"/>
      <c r="N147" s="261"/>
      <c r="O147" s="261"/>
      <c r="P147" s="261"/>
      <c r="Q147" s="261"/>
      <c r="R147" s="261"/>
      <c r="S147" s="261"/>
      <c r="T147" s="262"/>
      <c r="U147" s="13"/>
      <c r="V147" s="13"/>
      <c r="W147" s="13"/>
      <c r="X147" s="13"/>
      <c r="Y147" s="13"/>
      <c r="Z147" s="13"/>
      <c r="AA147" s="13"/>
      <c r="AB147" s="13"/>
      <c r="AC147" s="13"/>
      <c r="AD147" s="13"/>
      <c r="AE147" s="13"/>
      <c r="AT147" s="263" t="s">
        <v>218</v>
      </c>
      <c r="AU147" s="263" t="s">
        <v>83</v>
      </c>
      <c r="AV147" s="13" t="s">
        <v>85</v>
      </c>
      <c r="AW147" s="13" t="s">
        <v>32</v>
      </c>
      <c r="AX147" s="13" t="s">
        <v>76</v>
      </c>
      <c r="AY147" s="263" t="s">
        <v>207</v>
      </c>
    </row>
    <row r="148" s="13" customFormat="1">
      <c r="A148" s="13"/>
      <c r="B148" s="253"/>
      <c r="C148" s="254"/>
      <c r="D148" s="236" t="s">
        <v>218</v>
      </c>
      <c r="E148" s="255" t="s">
        <v>1</v>
      </c>
      <c r="F148" s="256" t="s">
        <v>244</v>
      </c>
      <c r="G148" s="254"/>
      <c r="H148" s="257">
        <v>0.014</v>
      </c>
      <c r="I148" s="258"/>
      <c r="J148" s="254"/>
      <c r="K148" s="254"/>
      <c r="L148" s="259"/>
      <c r="M148" s="260"/>
      <c r="N148" s="261"/>
      <c r="O148" s="261"/>
      <c r="P148" s="261"/>
      <c r="Q148" s="261"/>
      <c r="R148" s="261"/>
      <c r="S148" s="261"/>
      <c r="T148" s="262"/>
      <c r="U148" s="13"/>
      <c r="V148" s="13"/>
      <c r="W148" s="13"/>
      <c r="X148" s="13"/>
      <c r="Y148" s="13"/>
      <c r="Z148" s="13"/>
      <c r="AA148" s="13"/>
      <c r="AB148" s="13"/>
      <c r="AC148" s="13"/>
      <c r="AD148" s="13"/>
      <c r="AE148" s="13"/>
      <c r="AT148" s="263" t="s">
        <v>218</v>
      </c>
      <c r="AU148" s="263" t="s">
        <v>83</v>
      </c>
      <c r="AV148" s="13" t="s">
        <v>85</v>
      </c>
      <c r="AW148" s="13" t="s">
        <v>32</v>
      </c>
      <c r="AX148" s="13" t="s">
        <v>76</v>
      </c>
      <c r="AY148" s="263" t="s">
        <v>207</v>
      </c>
    </row>
    <row r="149" s="13" customFormat="1">
      <c r="A149" s="13"/>
      <c r="B149" s="253"/>
      <c r="C149" s="254"/>
      <c r="D149" s="236" t="s">
        <v>218</v>
      </c>
      <c r="E149" s="255" t="s">
        <v>1</v>
      </c>
      <c r="F149" s="256" t="s">
        <v>245</v>
      </c>
      <c r="G149" s="254"/>
      <c r="H149" s="257">
        <v>0.021999999999999999</v>
      </c>
      <c r="I149" s="258"/>
      <c r="J149" s="254"/>
      <c r="K149" s="254"/>
      <c r="L149" s="259"/>
      <c r="M149" s="260"/>
      <c r="N149" s="261"/>
      <c r="O149" s="261"/>
      <c r="P149" s="261"/>
      <c r="Q149" s="261"/>
      <c r="R149" s="261"/>
      <c r="S149" s="261"/>
      <c r="T149" s="262"/>
      <c r="U149" s="13"/>
      <c r="V149" s="13"/>
      <c r="W149" s="13"/>
      <c r="X149" s="13"/>
      <c r="Y149" s="13"/>
      <c r="Z149" s="13"/>
      <c r="AA149" s="13"/>
      <c r="AB149" s="13"/>
      <c r="AC149" s="13"/>
      <c r="AD149" s="13"/>
      <c r="AE149" s="13"/>
      <c r="AT149" s="263" t="s">
        <v>218</v>
      </c>
      <c r="AU149" s="263" t="s">
        <v>83</v>
      </c>
      <c r="AV149" s="13" t="s">
        <v>85</v>
      </c>
      <c r="AW149" s="13" t="s">
        <v>32</v>
      </c>
      <c r="AX149" s="13" t="s">
        <v>76</v>
      </c>
      <c r="AY149" s="263" t="s">
        <v>207</v>
      </c>
    </row>
    <row r="150" s="13" customFormat="1">
      <c r="A150" s="13"/>
      <c r="B150" s="253"/>
      <c r="C150" s="254"/>
      <c r="D150" s="236" t="s">
        <v>218</v>
      </c>
      <c r="E150" s="255" t="s">
        <v>1</v>
      </c>
      <c r="F150" s="256" t="s">
        <v>246</v>
      </c>
      <c r="G150" s="254"/>
      <c r="H150" s="257">
        <v>0.012</v>
      </c>
      <c r="I150" s="258"/>
      <c r="J150" s="254"/>
      <c r="K150" s="254"/>
      <c r="L150" s="259"/>
      <c r="M150" s="260"/>
      <c r="N150" s="261"/>
      <c r="O150" s="261"/>
      <c r="P150" s="261"/>
      <c r="Q150" s="261"/>
      <c r="R150" s="261"/>
      <c r="S150" s="261"/>
      <c r="T150" s="262"/>
      <c r="U150" s="13"/>
      <c r="V150" s="13"/>
      <c r="W150" s="13"/>
      <c r="X150" s="13"/>
      <c r="Y150" s="13"/>
      <c r="Z150" s="13"/>
      <c r="AA150" s="13"/>
      <c r="AB150" s="13"/>
      <c r="AC150" s="13"/>
      <c r="AD150" s="13"/>
      <c r="AE150" s="13"/>
      <c r="AT150" s="263" t="s">
        <v>218</v>
      </c>
      <c r="AU150" s="263" t="s">
        <v>83</v>
      </c>
      <c r="AV150" s="13" t="s">
        <v>85</v>
      </c>
      <c r="AW150" s="13" t="s">
        <v>32</v>
      </c>
      <c r="AX150" s="13" t="s">
        <v>76</v>
      </c>
      <c r="AY150" s="263" t="s">
        <v>207</v>
      </c>
    </row>
    <row r="151" s="13" customFormat="1">
      <c r="A151" s="13"/>
      <c r="B151" s="253"/>
      <c r="C151" s="254"/>
      <c r="D151" s="236" t="s">
        <v>218</v>
      </c>
      <c r="E151" s="255" t="s">
        <v>1</v>
      </c>
      <c r="F151" s="256" t="s">
        <v>247</v>
      </c>
      <c r="G151" s="254"/>
      <c r="H151" s="257">
        <v>0.019</v>
      </c>
      <c r="I151" s="258"/>
      <c r="J151" s="254"/>
      <c r="K151" s="254"/>
      <c r="L151" s="259"/>
      <c r="M151" s="260"/>
      <c r="N151" s="261"/>
      <c r="O151" s="261"/>
      <c r="P151" s="261"/>
      <c r="Q151" s="261"/>
      <c r="R151" s="261"/>
      <c r="S151" s="261"/>
      <c r="T151" s="262"/>
      <c r="U151" s="13"/>
      <c r="V151" s="13"/>
      <c r="W151" s="13"/>
      <c r="X151" s="13"/>
      <c r="Y151" s="13"/>
      <c r="Z151" s="13"/>
      <c r="AA151" s="13"/>
      <c r="AB151" s="13"/>
      <c r="AC151" s="13"/>
      <c r="AD151" s="13"/>
      <c r="AE151" s="13"/>
      <c r="AT151" s="263" t="s">
        <v>218</v>
      </c>
      <c r="AU151" s="263" t="s">
        <v>83</v>
      </c>
      <c r="AV151" s="13" t="s">
        <v>85</v>
      </c>
      <c r="AW151" s="13" t="s">
        <v>32</v>
      </c>
      <c r="AX151" s="13" t="s">
        <v>76</v>
      </c>
      <c r="AY151" s="263" t="s">
        <v>207</v>
      </c>
    </row>
    <row r="152" s="13" customFormat="1">
      <c r="A152" s="13"/>
      <c r="B152" s="253"/>
      <c r="C152" s="254"/>
      <c r="D152" s="236" t="s">
        <v>218</v>
      </c>
      <c r="E152" s="255" t="s">
        <v>1</v>
      </c>
      <c r="F152" s="256" t="s">
        <v>248</v>
      </c>
      <c r="G152" s="254"/>
      <c r="H152" s="257">
        <v>0.014999999999999999</v>
      </c>
      <c r="I152" s="258"/>
      <c r="J152" s="254"/>
      <c r="K152" s="254"/>
      <c r="L152" s="259"/>
      <c r="M152" s="260"/>
      <c r="N152" s="261"/>
      <c r="O152" s="261"/>
      <c r="P152" s="261"/>
      <c r="Q152" s="261"/>
      <c r="R152" s="261"/>
      <c r="S152" s="261"/>
      <c r="T152" s="262"/>
      <c r="U152" s="13"/>
      <c r="V152" s="13"/>
      <c r="W152" s="13"/>
      <c r="X152" s="13"/>
      <c r="Y152" s="13"/>
      <c r="Z152" s="13"/>
      <c r="AA152" s="13"/>
      <c r="AB152" s="13"/>
      <c r="AC152" s="13"/>
      <c r="AD152" s="13"/>
      <c r="AE152" s="13"/>
      <c r="AT152" s="263" t="s">
        <v>218</v>
      </c>
      <c r="AU152" s="263" t="s">
        <v>83</v>
      </c>
      <c r="AV152" s="13" t="s">
        <v>85</v>
      </c>
      <c r="AW152" s="13" t="s">
        <v>32</v>
      </c>
      <c r="AX152" s="13" t="s">
        <v>76</v>
      </c>
      <c r="AY152" s="263" t="s">
        <v>207</v>
      </c>
    </row>
    <row r="153" s="13" customFormat="1">
      <c r="A153" s="13"/>
      <c r="B153" s="253"/>
      <c r="C153" s="254"/>
      <c r="D153" s="236" t="s">
        <v>218</v>
      </c>
      <c r="E153" s="255" t="s">
        <v>1</v>
      </c>
      <c r="F153" s="256" t="s">
        <v>249</v>
      </c>
      <c r="G153" s="254"/>
      <c r="H153" s="257">
        <v>0.037999999999999999</v>
      </c>
      <c r="I153" s="258"/>
      <c r="J153" s="254"/>
      <c r="K153" s="254"/>
      <c r="L153" s="259"/>
      <c r="M153" s="260"/>
      <c r="N153" s="261"/>
      <c r="O153" s="261"/>
      <c r="P153" s="261"/>
      <c r="Q153" s="261"/>
      <c r="R153" s="261"/>
      <c r="S153" s="261"/>
      <c r="T153" s="262"/>
      <c r="U153" s="13"/>
      <c r="V153" s="13"/>
      <c r="W153" s="13"/>
      <c r="X153" s="13"/>
      <c r="Y153" s="13"/>
      <c r="Z153" s="13"/>
      <c r="AA153" s="13"/>
      <c r="AB153" s="13"/>
      <c r="AC153" s="13"/>
      <c r="AD153" s="13"/>
      <c r="AE153" s="13"/>
      <c r="AT153" s="263" t="s">
        <v>218</v>
      </c>
      <c r="AU153" s="263" t="s">
        <v>83</v>
      </c>
      <c r="AV153" s="13" t="s">
        <v>85</v>
      </c>
      <c r="AW153" s="13" t="s">
        <v>32</v>
      </c>
      <c r="AX153" s="13" t="s">
        <v>76</v>
      </c>
      <c r="AY153" s="263" t="s">
        <v>207</v>
      </c>
    </row>
    <row r="154" s="14" customFormat="1">
      <c r="A154" s="14"/>
      <c r="B154" s="264"/>
      <c r="C154" s="265"/>
      <c r="D154" s="236" t="s">
        <v>218</v>
      </c>
      <c r="E154" s="266" t="s">
        <v>1</v>
      </c>
      <c r="F154" s="267" t="s">
        <v>222</v>
      </c>
      <c r="G154" s="265"/>
      <c r="H154" s="268">
        <v>0.189</v>
      </c>
      <c r="I154" s="269"/>
      <c r="J154" s="265"/>
      <c r="K154" s="265"/>
      <c r="L154" s="270"/>
      <c r="M154" s="271"/>
      <c r="N154" s="272"/>
      <c r="O154" s="272"/>
      <c r="P154" s="272"/>
      <c r="Q154" s="272"/>
      <c r="R154" s="272"/>
      <c r="S154" s="272"/>
      <c r="T154" s="273"/>
      <c r="U154" s="14"/>
      <c r="V154" s="14"/>
      <c r="W154" s="14"/>
      <c r="X154" s="14"/>
      <c r="Y154" s="14"/>
      <c r="Z154" s="14"/>
      <c r="AA154" s="14"/>
      <c r="AB154" s="14"/>
      <c r="AC154" s="14"/>
      <c r="AD154" s="14"/>
      <c r="AE154" s="14"/>
      <c r="AT154" s="274" t="s">
        <v>218</v>
      </c>
      <c r="AU154" s="274" t="s">
        <v>83</v>
      </c>
      <c r="AV154" s="14" t="s">
        <v>212</v>
      </c>
      <c r="AW154" s="14" t="s">
        <v>32</v>
      </c>
      <c r="AX154" s="14" t="s">
        <v>83</v>
      </c>
      <c r="AY154" s="274" t="s">
        <v>207</v>
      </c>
    </row>
    <row r="155" s="11" customFormat="1" ht="25.92" customHeight="1">
      <c r="A155" s="11"/>
      <c r="B155" s="208"/>
      <c r="C155" s="209"/>
      <c r="D155" s="210" t="s">
        <v>75</v>
      </c>
      <c r="E155" s="211" t="s">
        <v>138</v>
      </c>
      <c r="F155" s="211" t="s">
        <v>250</v>
      </c>
      <c r="G155" s="209"/>
      <c r="H155" s="209"/>
      <c r="I155" s="212"/>
      <c r="J155" s="213">
        <f>BK155</f>
        <v>0</v>
      </c>
      <c r="K155" s="209"/>
      <c r="L155" s="214"/>
      <c r="M155" s="215"/>
      <c r="N155" s="216"/>
      <c r="O155" s="216"/>
      <c r="P155" s="217">
        <f>SUM(P156:P205)</f>
        <v>0</v>
      </c>
      <c r="Q155" s="216"/>
      <c r="R155" s="217">
        <f>SUM(R156:R205)</f>
        <v>84.11589819999999</v>
      </c>
      <c r="S155" s="216"/>
      <c r="T155" s="218">
        <f>SUM(T156:T205)</f>
        <v>0</v>
      </c>
      <c r="U155" s="11"/>
      <c r="V155" s="11"/>
      <c r="W155" s="11"/>
      <c r="X155" s="11"/>
      <c r="Y155" s="11"/>
      <c r="Z155" s="11"/>
      <c r="AA155" s="11"/>
      <c r="AB155" s="11"/>
      <c r="AC155" s="11"/>
      <c r="AD155" s="11"/>
      <c r="AE155" s="11"/>
      <c r="AR155" s="219" t="s">
        <v>83</v>
      </c>
      <c r="AT155" s="220" t="s">
        <v>75</v>
      </c>
      <c r="AU155" s="220" t="s">
        <v>76</v>
      </c>
      <c r="AY155" s="219" t="s">
        <v>207</v>
      </c>
      <c r="BK155" s="221">
        <f>SUM(BK156:BK205)</f>
        <v>0</v>
      </c>
    </row>
    <row r="156" s="2" customFormat="1" ht="16.5" customHeight="1">
      <c r="A156" s="39"/>
      <c r="B156" s="40"/>
      <c r="C156" s="222" t="s">
        <v>251</v>
      </c>
      <c r="D156" s="222" t="s">
        <v>208</v>
      </c>
      <c r="E156" s="223" t="s">
        <v>252</v>
      </c>
      <c r="F156" s="224" t="s">
        <v>253</v>
      </c>
      <c r="G156" s="225" t="s">
        <v>211</v>
      </c>
      <c r="H156" s="226">
        <v>32.293999999999997</v>
      </c>
      <c r="I156" s="227"/>
      <c r="J156" s="228">
        <f>ROUND(I156*H156,2)</f>
        <v>0</v>
      </c>
      <c r="K156" s="229"/>
      <c r="L156" s="45"/>
      <c r="M156" s="230" t="s">
        <v>1</v>
      </c>
      <c r="N156" s="231" t="s">
        <v>41</v>
      </c>
      <c r="O156" s="92"/>
      <c r="P156" s="232">
        <f>O156*H156</f>
        <v>0</v>
      </c>
      <c r="Q156" s="232">
        <v>2.5018799999999999</v>
      </c>
      <c r="R156" s="232">
        <f>Q156*H156</f>
        <v>80.795712719999983</v>
      </c>
      <c r="S156" s="232">
        <v>0</v>
      </c>
      <c r="T156" s="233">
        <f>S156*H156</f>
        <v>0</v>
      </c>
      <c r="U156" s="39"/>
      <c r="V156" s="39"/>
      <c r="W156" s="39"/>
      <c r="X156" s="39"/>
      <c r="Y156" s="39"/>
      <c r="Z156" s="39"/>
      <c r="AA156" s="39"/>
      <c r="AB156" s="39"/>
      <c r="AC156" s="39"/>
      <c r="AD156" s="39"/>
      <c r="AE156" s="39"/>
      <c r="AR156" s="234" t="s">
        <v>212</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212</v>
      </c>
      <c r="BM156" s="234" t="s">
        <v>254</v>
      </c>
    </row>
    <row r="157" s="2" customFormat="1">
      <c r="A157" s="39"/>
      <c r="B157" s="40"/>
      <c r="C157" s="41"/>
      <c r="D157" s="236" t="s">
        <v>214</v>
      </c>
      <c r="E157" s="41"/>
      <c r="F157" s="237" t="s">
        <v>255</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c r="A158" s="39"/>
      <c r="B158" s="40"/>
      <c r="C158" s="41"/>
      <c r="D158" s="241" t="s">
        <v>216</v>
      </c>
      <c r="E158" s="41"/>
      <c r="F158" s="242" t="s">
        <v>256</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216</v>
      </c>
      <c r="AU158" s="18" t="s">
        <v>83</v>
      </c>
    </row>
    <row r="159" s="13" customFormat="1">
      <c r="A159" s="13"/>
      <c r="B159" s="253"/>
      <c r="C159" s="254"/>
      <c r="D159" s="236" t="s">
        <v>218</v>
      </c>
      <c r="E159" s="255" t="s">
        <v>1</v>
      </c>
      <c r="F159" s="256" t="s">
        <v>257</v>
      </c>
      <c r="G159" s="254"/>
      <c r="H159" s="257">
        <v>20.960999999999999</v>
      </c>
      <c r="I159" s="258"/>
      <c r="J159" s="254"/>
      <c r="K159" s="254"/>
      <c r="L159" s="259"/>
      <c r="M159" s="260"/>
      <c r="N159" s="261"/>
      <c r="O159" s="261"/>
      <c r="P159" s="261"/>
      <c r="Q159" s="261"/>
      <c r="R159" s="261"/>
      <c r="S159" s="261"/>
      <c r="T159" s="262"/>
      <c r="U159" s="13"/>
      <c r="V159" s="13"/>
      <c r="W159" s="13"/>
      <c r="X159" s="13"/>
      <c r="Y159" s="13"/>
      <c r="Z159" s="13"/>
      <c r="AA159" s="13"/>
      <c r="AB159" s="13"/>
      <c r="AC159" s="13"/>
      <c r="AD159" s="13"/>
      <c r="AE159" s="13"/>
      <c r="AT159" s="263" t="s">
        <v>218</v>
      </c>
      <c r="AU159" s="263" t="s">
        <v>83</v>
      </c>
      <c r="AV159" s="13" t="s">
        <v>85</v>
      </c>
      <c r="AW159" s="13" t="s">
        <v>32</v>
      </c>
      <c r="AX159" s="13" t="s">
        <v>76</v>
      </c>
      <c r="AY159" s="263" t="s">
        <v>207</v>
      </c>
    </row>
    <row r="160" s="13" customFormat="1">
      <c r="A160" s="13"/>
      <c r="B160" s="253"/>
      <c r="C160" s="254"/>
      <c r="D160" s="236" t="s">
        <v>218</v>
      </c>
      <c r="E160" s="255" t="s">
        <v>1</v>
      </c>
      <c r="F160" s="256" t="s">
        <v>258</v>
      </c>
      <c r="G160" s="254"/>
      <c r="H160" s="257">
        <v>13.238</v>
      </c>
      <c r="I160" s="258"/>
      <c r="J160" s="254"/>
      <c r="K160" s="254"/>
      <c r="L160" s="259"/>
      <c r="M160" s="260"/>
      <c r="N160" s="261"/>
      <c r="O160" s="261"/>
      <c r="P160" s="261"/>
      <c r="Q160" s="261"/>
      <c r="R160" s="261"/>
      <c r="S160" s="261"/>
      <c r="T160" s="262"/>
      <c r="U160" s="13"/>
      <c r="V160" s="13"/>
      <c r="W160" s="13"/>
      <c r="X160" s="13"/>
      <c r="Y160" s="13"/>
      <c r="Z160" s="13"/>
      <c r="AA160" s="13"/>
      <c r="AB160" s="13"/>
      <c r="AC160" s="13"/>
      <c r="AD160" s="13"/>
      <c r="AE160" s="13"/>
      <c r="AT160" s="263" t="s">
        <v>218</v>
      </c>
      <c r="AU160" s="263" t="s">
        <v>83</v>
      </c>
      <c r="AV160" s="13" t="s">
        <v>85</v>
      </c>
      <c r="AW160" s="13" t="s">
        <v>32</v>
      </c>
      <c r="AX160" s="13" t="s">
        <v>76</v>
      </c>
      <c r="AY160" s="263" t="s">
        <v>207</v>
      </c>
    </row>
    <row r="161" s="12" customFormat="1">
      <c r="A161" s="12"/>
      <c r="B161" s="243"/>
      <c r="C161" s="244"/>
      <c r="D161" s="236" t="s">
        <v>218</v>
      </c>
      <c r="E161" s="245" t="s">
        <v>1</v>
      </c>
      <c r="F161" s="246" t="s">
        <v>259</v>
      </c>
      <c r="G161" s="244"/>
      <c r="H161" s="245" t="s">
        <v>1</v>
      </c>
      <c r="I161" s="247"/>
      <c r="J161" s="244"/>
      <c r="K161" s="244"/>
      <c r="L161" s="248"/>
      <c r="M161" s="249"/>
      <c r="N161" s="250"/>
      <c r="O161" s="250"/>
      <c r="P161" s="250"/>
      <c r="Q161" s="250"/>
      <c r="R161" s="250"/>
      <c r="S161" s="250"/>
      <c r="T161" s="251"/>
      <c r="U161" s="12"/>
      <c r="V161" s="12"/>
      <c r="W161" s="12"/>
      <c r="X161" s="12"/>
      <c r="Y161" s="12"/>
      <c r="Z161" s="12"/>
      <c r="AA161" s="12"/>
      <c r="AB161" s="12"/>
      <c r="AC161" s="12"/>
      <c r="AD161" s="12"/>
      <c r="AE161" s="12"/>
      <c r="AT161" s="252" t="s">
        <v>218</v>
      </c>
      <c r="AU161" s="252" t="s">
        <v>83</v>
      </c>
      <c r="AV161" s="12" t="s">
        <v>83</v>
      </c>
      <c r="AW161" s="12" t="s">
        <v>32</v>
      </c>
      <c r="AX161" s="12" t="s">
        <v>76</v>
      </c>
      <c r="AY161" s="252" t="s">
        <v>207</v>
      </c>
    </row>
    <row r="162" s="13" customFormat="1">
      <c r="A162" s="13"/>
      <c r="B162" s="253"/>
      <c r="C162" s="254"/>
      <c r="D162" s="236" t="s">
        <v>218</v>
      </c>
      <c r="E162" s="255" t="s">
        <v>1</v>
      </c>
      <c r="F162" s="256" t="s">
        <v>260</v>
      </c>
      <c r="G162" s="254"/>
      <c r="H162" s="257">
        <v>-1.905</v>
      </c>
      <c r="I162" s="258"/>
      <c r="J162" s="254"/>
      <c r="K162" s="254"/>
      <c r="L162" s="259"/>
      <c r="M162" s="260"/>
      <c r="N162" s="261"/>
      <c r="O162" s="261"/>
      <c r="P162" s="261"/>
      <c r="Q162" s="261"/>
      <c r="R162" s="261"/>
      <c r="S162" s="261"/>
      <c r="T162" s="262"/>
      <c r="U162" s="13"/>
      <c r="V162" s="13"/>
      <c r="W162" s="13"/>
      <c r="X162" s="13"/>
      <c r="Y162" s="13"/>
      <c r="Z162" s="13"/>
      <c r="AA162" s="13"/>
      <c r="AB162" s="13"/>
      <c r="AC162" s="13"/>
      <c r="AD162" s="13"/>
      <c r="AE162" s="13"/>
      <c r="AT162" s="263" t="s">
        <v>218</v>
      </c>
      <c r="AU162" s="263" t="s">
        <v>83</v>
      </c>
      <c r="AV162" s="13" t="s">
        <v>85</v>
      </c>
      <c r="AW162" s="13" t="s">
        <v>32</v>
      </c>
      <c r="AX162" s="13" t="s">
        <v>76</v>
      </c>
      <c r="AY162" s="263" t="s">
        <v>207</v>
      </c>
    </row>
    <row r="163" s="14" customFormat="1">
      <c r="A163" s="14"/>
      <c r="B163" s="264"/>
      <c r="C163" s="265"/>
      <c r="D163" s="236" t="s">
        <v>218</v>
      </c>
      <c r="E163" s="266" t="s">
        <v>1</v>
      </c>
      <c r="F163" s="267" t="s">
        <v>222</v>
      </c>
      <c r="G163" s="265"/>
      <c r="H163" s="268">
        <v>32.293999999999997</v>
      </c>
      <c r="I163" s="269"/>
      <c r="J163" s="265"/>
      <c r="K163" s="265"/>
      <c r="L163" s="270"/>
      <c r="M163" s="271"/>
      <c r="N163" s="272"/>
      <c r="O163" s="272"/>
      <c r="P163" s="272"/>
      <c r="Q163" s="272"/>
      <c r="R163" s="272"/>
      <c r="S163" s="272"/>
      <c r="T163" s="273"/>
      <c r="U163" s="14"/>
      <c r="V163" s="14"/>
      <c r="W163" s="14"/>
      <c r="X163" s="14"/>
      <c r="Y163" s="14"/>
      <c r="Z163" s="14"/>
      <c r="AA163" s="14"/>
      <c r="AB163" s="14"/>
      <c r="AC163" s="14"/>
      <c r="AD163" s="14"/>
      <c r="AE163" s="14"/>
      <c r="AT163" s="274" t="s">
        <v>218</v>
      </c>
      <c r="AU163" s="274" t="s">
        <v>83</v>
      </c>
      <c r="AV163" s="14" t="s">
        <v>212</v>
      </c>
      <c r="AW163" s="14" t="s">
        <v>32</v>
      </c>
      <c r="AX163" s="14" t="s">
        <v>83</v>
      </c>
      <c r="AY163" s="274" t="s">
        <v>207</v>
      </c>
    </row>
    <row r="164" s="2" customFormat="1" ht="16.5" customHeight="1">
      <c r="A164" s="39"/>
      <c r="B164" s="40"/>
      <c r="C164" s="222" t="s">
        <v>261</v>
      </c>
      <c r="D164" s="222" t="s">
        <v>208</v>
      </c>
      <c r="E164" s="223" t="s">
        <v>262</v>
      </c>
      <c r="F164" s="224" t="s">
        <v>263</v>
      </c>
      <c r="G164" s="225" t="s">
        <v>225</v>
      </c>
      <c r="H164" s="226">
        <v>230.803</v>
      </c>
      <c r="I164" s="227"/>
      <c r="J164" s="228">
        <f>ROUND(I164*H164,2)</f>
        <v>0</v>
      </c>
      <c r="K164" s="229"/>
      <c r="L164" s="45"/>
      <c r="M164" s="230" t="s">
        <v>1</v>
      </c>
      <c r="N164" s="231" t="s">
        <v>41</v>
      </c>
      <c r="O164" s="92"/>
      <c r="P164" s="232">
        <f>O164*H164</f>
        <v>0</v>
      </c>
      <c r="Q164" s="232">
        <v>0.0027499999999999998</v>
      </c>
      <c r="R164" s="232">
        <f>Q164*H164</f>
        <v>0.63470824999999997</v>
      </c>
      <c r="S164" s="232">
        <v>0</v>
      </c>
      <c r="T164" s="233">
        <f>S164*H164</f>
        <v>0</v>
      </c>
      <c r="U164" s="39"/>
      <c r="V164" s="39"/>
      <c r="W164" s="39"/>
      <c r="X164" s="39"/>
      <c r="Y164" s="39"/>
      <c r="Z164" s="39"/>
      <c r="AA164" s="39"/>
      <c r="AB164" s="39"/>
      <c r="AC164" s="39"/>
      <c r="AD164" s="39"/>
      <c r="AE164" s="39"/>
      <c r="AR164" s="234" t="s">
        <v>212</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212</v>
      </c>
      <c r="BM164" s="234" t="s">
        <v>264</v>
      </c>
    </row>
    <row r="165" s="2" customFormat="1">
      <c r="A165" s="39"/>
      <c r="B165" s="40"/>
      <c r="C165" s="41"/>
      <c r="D165" s="236" t="s">
        <v>214</v>
      </c>
      <c r="E165" s="41"/>
      <c r="F165" s="237" t="s">
        <v>265</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c r="A166" s="39"/>
      <c r="B166" s="40"/>
      <c r="C166" s="41"/>
      <c r="D166" s="241" t="s">
        <v>216</v>
      </c>
      <c r="E166" s="41"/>
      <c r="F166" s="242" t="s">
        <v>266</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216</v>
      </c>
      <c r="AU166" s="18" t="s">
        <v>83</v>
      </c>
    </row>
    <row r="167" s="12" customFormat="1">
      <c r="A167" s="12"/>
      <c r="B167" s="243"/>
      <c r="C167" s="244"/>
      <c r="D167" s="236" t="s">
        <v>218</v>
      </c>
      <c r="E167" s="245" t="s">
        <v>1</v>
      </c>
      <c r="F167" s="246" t="s">
        <v>267</v>
      </c>
      <c r="G167" s="244"/>
      <c r="H167" s="245" t="s">
        <v>1</v>
      </c>
      <c r="I167" s="247"/>
      <c r="J167" s="244"/>
      <c r="K167" s="244"/>
      <c r="L167" s="248"/>
      <c r="M167" s="249"/>
      <c r="N167" s="250"/>
      <c r="O167" s="250"/>
      <c r="P167" s="250"/>
      <c r="Q167" s="250"/>
      <c r="R167" s="250"/>
      <c r="S167" s="250"/>
      <c r="T167" s="251"/>
      <c r="U167" s="12"/>
      <c r="V167" s="12"/>
      <c r="W167" s="12"/>
      <c r="X167" s="12"/>
      <c r="Y167" s="12"/>
      <c r="Z167" s="12"/>
      <c r="AA167" s="12"/>
      <c r="AB167" s="12"/>
      <c r="AC167" s="12"/>
      <c r="AD167" s="12"/>
      <c r="AE167" s="12"/>
      <c r="AT167" s="252" t="s">
        <v>218</v>
      </c>
      <c r="AU167" s="252" t="s">
        <v>83</v>
      </c>
      <c r="AV167" s="12" t="s">
        <v>83</v>
      </c>
      <c r="AW167" s="12" t="s">
        <v>32</v>
      </c>
      <c r="AX167" s="12" t="s">
        <v>76</v>
      </c>
      <c r="AY167" s="252" t="s">
        <v>207</v>
      </c>
    </row>
    <row r="168" s="13" customFormat="1">
      <c r="A168" s="13"/>
      <c r="B168" s="253"/>
      <c r="C168" s="254"/>
      <c r="D168" s="236" t="s">
        <v>218</v>
      </c>
      <c r="E168" s="255" t="s">
        <v>1</v>
      </c>
      <c r="F168" s="256" t="s">
        <v>268</v>
      </c>
      <c r="G168" s="254"/>
      <c r="H168" s="257">
        <v>148.93199999999999</v>
      </c>
      <c r="I168" s="258"/>
      <c r="J168" s="254"/>
      <c r="K168" s="254"/>
      <c r="L168" s="259"/>
      <c r="M168" s="260"/>
      <c r="N168" s="261"/>
      <c r="O168" s="261"/>
      <c r="P168" s="261"/>
      <c r="Q168" s="261"/>
      <c r="R168" s="261"/>
      <c r="S168" s="261"/>
      <c r="T168" s="262"/>
      <c r="U168" s="13"/>
      <c r="V168" s="13"/>
      <c r="W168" s="13"/>
      <c r="X168" s="13"/>
      <c r="Y168" s="13"/>
      <c r="Z168" s="13"/>
      <c r="AA168" s="13"/>
      <c r="AB168" s="13"/>
      <c r="AC168" s="13"/>
      <c r="AD168" s="13"/>
      <c r="AE168" s="13"/>
      <c r="AT168" s="263" t="s">
        <v>218</v>
      </c>
      <c r="AU168" s="263" t="s">
        <v>83</v>
      </c>
      <c r="AV168" s="13" t="s">
        <v>85</v>
      </c>
      <c r="AW168" s="13" t="s">
        <v>32</v>
      </c>
      <c r="AX168" s="13" t="s">
        <v>76</v>
      </c>
      <c r="AY168" s="263" t="s">
        <v>207</v>
      </c>
    </row>
    <row r="169" s="12" customFormat="1">
      <c r="A169" s="12"/>
      <c r="B169" s="243"/>
      <c r="C169" s="244"/>
      <c r="D169" s="236" t="s">
        <v>218</v>
      </c>
      <c r="E169" s="245" t="s">
        <v>1</v>
      </c>
      <c r="F169" s="246" t="s">
        <v>269</v>
      </c>
      <c r="G169" s="244"/>
      <c r="H169" s="245" t="s">
        <v>1</v>
      </c>
      <c r="I169" s="247"/>
      <c r="J169" s="244"/>
      <c r="K169" s="244"/>
      <c r="L169" s="248"/>
      <c r="M169" s="249"/>
      <c r="N169" s="250"/>
      <c r="O169" s="250"/>
      <c r="P169" s="250"/>
      <c r="Q169" s="250"/>
      <c r="R169" s="250"/>
      <c r="S169" s="250"/>
      <c r="T169" s="251"/>
      <c r="U169" s="12"/>
      <c r="V169" s="12"/>
      <c r="W169" s="12"/>
      <c r="X169" s="12"/>
      <c r="Y169" s="12"/>
      <c r="Z169" s="12"/>
      <c r="AA169" s="12"/>
      <c r="AB169" s="12"/>
      <c r="AC169" s="12"/>
      <c r="AD169" s="12"/>
      <c r="AE169" s="12"/>
      <c r="AT169" s="252" t="s">
        <v>218</v>
      </c>
      <c r="AU169" s="252" t="s">
        <v>83</v>
      </c>
      <c r="AV169" s="12" t="s">
        <v>83</v>
      </c>
      <c r="AW169" s="12" t="s">
        <v>32</v>
      </c>
      <c r="AX169" s="12" t="s">
        <v>76</v>
      </c>
      <c r="AY169" s="252" t="s">
        <v>207</v>
      </c>
    </row>
    <row r="170" s="13" customFormat="1">
      <c r="A170" s="13"/>
      <c r="B170" s="253"/>
      <c r="C170" s="254"/>
      <c r="D170" s="236" t="s">
        <v>218</v>
      </c>
      <c r="E170" s="255" t="s">
        <v>1</v>
      </c>
      <c r="F170" s="256" t="s">
        <v>270</v>
      </c>
      <c r="G170" s="254"/>
      <c r="H170" s="257">
        <v>96.530000000000001</v>
      </c>
      <c r="I170" s="258"/>
      <c r="J170" s="254"/>
      <c r="K170" s="254"/>
      <c r="L170" s="259"/>
      <c r="M170" s="260"/>
      <c r="N170" s="261"/>
      <c r="O170" s="261"/>
      <c r="P170" s="261"/>
      <c r="Q170" s="261"/>
      <c r="R170" s="261"/>
      <c r="S170" s="261"/>
      <c r="T170" s="262"/>
      <c r="U170" s="13"/>
      <c r="V170" s="13"/>
      <c r="W170" s="13"/>
      <c r="X170" s="13"/>
      <c r="Y170" s="13"/>
      <c r="Z170" s="13"/>
      <c r="AA170" s="13"/>
      <c r="AB170" s="13"/>
      <c r="AC170" s="13"/>
      <c r="AD170" s="13"/>
      <c r="AE170" s="13"/>
      <c r="AT170" s="263" t="s">
        <v>218</v>
      </c>
      <c r="AU170" s="263" t="s">
        <v>83</v>
      </c>
      <c r="AV170" s="13" t="s">
        <v>85</v>
      </c>
      <c r="AW170" s="13" t="s">
        <v>32</v>
      </c>
      <c r="AX170" s="13" t="s">
        <v>76</v>
      </c>
      <c r="AY170" s="263" t="s">
        <v>207</v>
      </c>
    </row>
    <row r="171" s="12" customFormat="1">
      <c r="A171" s="12"/>
      <c r="B171" s="243"/>
      <c r="C171" s="244"/>
      <c r="D171" s="236" t="s">
        <v>218</v>
      </c>
      <c r="E171" s="245" t="s">
        <v>1</v>
      </c>
      <c r="F171" s="246" t="s">
        <v>271</v>
      </c>
      <c r="G171" s="244"/>
      <c r="H171" s="245" t="s">
        <v>1</v>
      </c>
      <c r="I171" s="247"/>
      <c r="J171" s="244"/>
      <c r="K171" s="244"/>
      <c r="L171" s="248"/>
      <c r="M171" s="249"/>
      <c r="N171" s="250"/>
      <c r="O171" s="250"/>
      <c r="P171" s="250"/>
      <c r="Q171" s="250"/>
      <c r="R171" s="250"/>
      <c r="S171" s="250"/>
      <c r="T171" s="251"/>
      <c r="U171" s="12"/>
      <c r="V171" s="12"/>
      <c r="W171" s="12"/>
      <c r="X171" s="12"/>
      <c r="Y171" s="12"/>
      <c r="Z171" s="12"/>
      <c r="AA171" s="12"/>
      <c r="AB171" s="12"/>
      <c r="AC171" s="12"/>
      <c r="AD171" s="12"/>
      <c r="AE171" s="12"/>
      <c r="AT171" s="252" t="s">
        <v>218</v>
      </c>
      <c r="AU171" s="252" t="s">
        <v>83</v>
      </c>
      <c r="AV171" s="12" t="s">
        <v>83</v>
      </c>
      <c r="AW171" s="12" t="s">
        <v>32</v>
      </c>
      <c r="AX171" s="12" t="s">
        <v>76</v>
      </c>
      <c r="AY171" s="252" t="s">
        <v>207</v>
      </c>
    </row>
    <row r="172" s="13" customFormat="1">
      <c r="A172" s="13"/>
      <c r="B172" s="253"/>
      <c r="C172" s="254"/>
      <c r="D172" s="236" t="s">
        <v>218</v>
      </c>
      <c r="E172" s="255" t="s">
        <v>1</v>
      </c>
      <c r="F172" s="256" t="s">
        <v>272</v>
      </c>
      <c r="G172" s="254"/>
      <c r="H172" s="257">
        <v>-19.027000000000001</v>
      </c>
      <c r="I172" s="258"/>
      <c r="J172" s="254"/>
      <c r="K172" s="254"/>
      <c r="L172" s="259"/>
      <c r="M172" s="260"/>
      <c r="N172" s="261"/>
      <c r="O172" s="261"/>
      <c r="P172" s="261"/>
      <c r="Q172" s="261"/>
      <c r="R172" s="261"/>
      <c r="S172" s="261"/>
      <c r="T172" s="262"/>
      <c r="U172" s="13"/>
      <c r="V172" s="13"/>
      <c r="W172" s="13"/>
      <c r="X172" s="13"/>
      <c r="Y172" s="13"/>
      <c r="Z172" s="13"/>
      <c r="AA172" s="13"/>
      <c r="AB172" s="13"/>
      <c r="AC172" s="13"/>
      <c r="AD172" s="13"/>
      <c r="AE172" s="13"/>
      <c r="AT172" s="263" t="s">
        <v>218</v>
      </c>
      <c r="AU172" s="263" t="s">
        <v>83</v>
      </c>
      <c r="AV172" s="13" t="s">
        <v>85</v>
      </c>
      <c r="AW172" s="13" t="s">
        <v>32</v>
      </c>
      <c r="AX172" s="13" t="s">
        <v>76</v>
      </c>
      <c r="AY172" s="263" t="s">
        <v>207</v>
      </c>
    </row>
    <row r="173" s="12" customFormat="1">
      <c r="A173" s="12"/>
      <c r="B173" s="243"/>
      <c r="C173" s="244"/>
      <c r="D173" s="236" t="s">
        <v>218</v>
      </c>
      <c r="E173" s="245" t="s">
        <v>1</v>
      </c>
      <c r="F173" s="246" t="s">
        <v>273</v>
      </c>
      <c r="G173" s="244"/>
      <c r="H173" s="245" t="s">
        <v>1</v>
      </c>
      <c r="I173" s="247"/>
      <c r="J173" s="244"/>
      <c r="K173" s="244"/>
      <c r="L173" s="248"/>
      <c r="M173" s="249"/>
      <c r="N173" s="250"/>
      <c r="O173" s="250"/>
      <c r="P173" s="250"/>
      <c r="Q173" s="250"/>
      <c r="R173" s="250"/>
      <c r="S173" s="250"/>
      <c r="T173" s="251"/>
      <c r="U173" s="12"/>
      <c r="V173" s="12"/>
      <c r="W173" s="12"/>
      <c r="X173" s="12"/>
      <c r="Y173" s="12"/>
      <c r="Z173" s="12"/>
      <c r="AA173" s="12"/>
      <c r="AB173" s="12"/>
      <c r="AC173" s="12"/>
      <c r="AD173" s="12"/>
      <c r="AE173" s="12"/>
      <c r="AT173" s="252" t="s">
        <v>218</v>
      </c>
      <c r="AU173" s="252" t="s">
        <v>83</v>
      </c>
      <c r="AV173" s="12" t="s">
        <v>83</v>
      </c>
      <c r="AW173" s="12" t="s">
        <v>32</v>
      </c>
      <c r="AX173" s="12" t="s">
        <v>76</v>
      </c>
      <c r="AY173" s="252" t="s">
        <v>207</v>
      </c>
    </row>
    <row r="174" s="13" customFormat="1">
      <c r="A174" s="13"/>
      <c r="B174" s="253"/>
      <c r="C174" s="254"/>
      <c r="D174" s="236" t="s">
        <v>218</v>
      </c>
      <c r="E174" s="255" t="s">
        <v>1</v>
      </c>
      <c r="F174" s="256" t="s">
        <v>274</v>
      </c>
      <c r="G174" s="254"/>
      <c r="H174" s="257">
        <v>3.496</v>
      </c>
      <c r="I174" s="258"/>
      <c r="J174" s="254"/>
      <c r="K174" s="254"/>
      <c r="L174" s="259"/>
      <c r="M174" s="260"/>
      <c r="N174" s="261"/>
      <c r="O174" s="261"/>
      <c r="P174" s="261"/>
      <c r="Q174" s="261"/>
      <c r="R174" s="261"/>
      <c r="S174" s="261"/>
      <c r="T174" s="262"/>
      <c r="U174" s="13"/>
      <c r="V174" s="13"/>
      <c r="W174" s="13"/>
      <c r="X174" s="13"/>
      <c r="Y174" s="13"/>
      <c r="Z174" s="13"/>
      <c r="AA174" s="13"/>
      <c r="AB174" s="13"/>
      <c r="AC174" s="13"/>
      <c r="AD174" s="13"/>
      <c r="AE174" s="13"/>
      <c r="AT174" s="263" t="s">
        <v>218</v>
      </c>
      <c r="AU174" s="263" t="s">
        <v>83</v>
      </c>
      <c r="AV174" s="13" t="s">
        <v>85</v>
      </c>
      <c r="AW174" s="13" t="s">
        <v>32</v>
      </c>
      <c r="AX174" s="13" t="s">
        <v>76</v>
      </c>
      <c r="AY174" s="263" t="s">
        <v>207</v>
      </c>
    </row>
    <row r="175" s="13" customFormat="1">
      <c r="A175" s="13"/>
      <c r="B175" s="253"/>
      <c r="C175" s="254"/>
      <c r="D175" s="236" t="s">
        <v>218</v>
      </c>
      <c r="E175" s="255" t="s">
        <v>1</v>
      </c>
      <c r="F175" s="256" t="s">
        <v>275</v>
      </c>
      <c r="G175" s="254"/>
      <c r="H175" s="257">
        <v>0.872</v>
      </c>
      <c r="I175" s="258"/>
      <c r="J175" s="254"/>
      <c r="K175" s="254"/>
      <c r="L175" s="259"/>
      <c r="M175" s="260"/>
      <c r="N175" s="261"/>
      <c r="O175" s="261"/>
      <c r="P175" s="261"/>
      <c r="Q175" s="261"/>
      <c r="R175" s="261"/>
      <c r="S175" s="261"/>
      <c r="T175" s="262"/>
      <c r="U175" s="13"/>
      <c r="V175" s="13"/>
      <c r="W175" s="13"/>
      <c r="X175" s="13"/>
      <c r="Y175" s="13"/>
      <c r="Z175" s="13"/>
      <c r="AA175" s="13"/>
      <c r="AB175" s="13"/>
      <c r="AC175" s="13"/>
      <c r="AD175" s="13"/>
      <c r="AE175" s="13"/>
      <c r="AT175" s="263" t="s">
        <v>218</v>
      </c>
      <c r="AU175" s="263" t="s">
        <v>83</v>
      </c>
      <c r="AV175" s="13" t="s">
        <v>85</v>
      </c>
      <c r="AW175" s="13" t="s">
        <v>32</v>
      </c>
      <c r="AX175" s="13" t="s">
        <v>76</v>
      </c>
      <c r="AY175" s="263" t="s">
        <v>207</v>
      </c>
    </row>
    <row r="176" s="14" customFormat="1">
      <c r="A176" s="14"/>
      <c r="B176" s="264"/>
      <c r="C176" s="265"/>
      <c r="D176" s="236" t="s">
        <v>218</v>
      </c>
      <c r="E176" s="266" t="s">
        <v>1</v>
      </c>
      <c r="F176" s="267" t="s">
        <v>222</v>
      </c>
      <c r="G176" s="265"/>
      <c r="H176" s="268">
        <v>230.803</v>
      </c>
      <c r="I176" s="269"/>
      <c r="J176" s="265"/>
      <c r="K176" s="265"/>
      <c r="L176" s="270"/>
      <c r="M176" s="271"/>
      <c r="N176" s="272"/>
      <c r="O176" s="272"/>
      <c r="P176" s="272"/>
      <c r="Q176" s="272"/>
      <c r="R176" s="272"/>
      <c r="S176" s="272"/>
      <c r="T176" s="273"/>
      <c r="U176" s="14"/>
      <c r="V176" s="14"/>
      <c r="W176" s="14"/>
      <c r="X176" s="14"/>
      <c r="Y176" s="14"/>
      <c r="Z176" s="14"/>
      <c r="AA176" s="14"/>
      <c r="AB176" s="14"/>
      <c r="AC176" s="14"/>
      <c r="AD176" s="14"/>
      <c r="AE176" s="14"/>
      <c r="AT176" s="274" t="s">
        <v>218</v>
      </c>
      <c r="AU176" s="274" t="s">
        <v>83</v>
      </c>
      <c r="AV176" s="14" t="s">
        <v>212</v>
      </c>
      <c r="AW176" s="14" t="s">
        <v>32</v>
      </c>
      <c r="AX176" s="14" t="s">
        <v>83</v>
      </c>
      <c r="AY176" s="274" t="s">
        <v>207</v>
      </c>
    </row>
    <row r="177" s="2" customFormat="1" ht="16.5" customHeight="1">
      <c r="A177" s="39"/>
      <c r="B177" s="40"/>
      <c r="C177" s="222" t="s">
        <v>276</v>
      </c>
      <c r="D177" s="222" t="s">
        <v>208</v>
      </c>
      <c r="E177" s="223" t="s">
        <v>277</v>
      </c>
      <c r="F177" s="224" t="s">
        <v>278</v>
      </c>
      <c r="G177" s="225" t="s">
        <v>225</v>
      </c>
      <c r="H177" s="226">
        <v>230.803</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212</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212</v>
      </c>
      <c r="BM177" s="234" t="s">
        <v>279</v>
      </c>
    </row>
    <row r="178" s="2" customFormat="1">
      <c r="A178" s="39"/>
      <c r="B178" s="40"/>
      <c r="C178" s="41"/>
      <c r="D178" s="236" t="s">
        <v>214</v>
      </c>
      <c r="E178" s="41"/>
      <c r="F178" s="237" t="s">
        <v>280</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c r="A179" s="39"/>
      <c r="B179" s="40"/>
      <c r="C179" s="41"/>
      <c r="D179" s="241" t="s">
        <v>216</v>
      </c>
      <c r="E179" s="41"/>
      <c r="F179" s="242" t="s">
        <v>281</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216</v>
      </c>
      <c r="AU179" s="18" t="s">
        <v>83</v>
      </c>
    </row>
    <row r="180" s="2" customFormat="1" ht="16.5" customHeight="1">
      <c r="A180" s="39"/>
      <c r="B180" s="40"/>
      <c r="C180" s="222" t="s">
        <v>282</v>
      </c>
      <c r="D180" s="222" t="s">
        <v>208</v>
      </c>
      <c r="E180" s="223" t="s">
        <v>283</v>
      </c>
      <c r="F180" s="224" t="s">
        <v>284</v>
      </c>
      <c r="G180" s="225" t="s">
        <v>237</v>
      </c>
      <c r="H180" s="226">
        <v>1.4299999999999999</v>
      </c>
      <c r="I180" s="227"/>
      <c r="J180" s="228">
        <f>ROUND(I180*H180,2)</f>
        <v>0</v>
      </c>
      <c r="K180" s="229"/>
      <c r="L180" s="45"/>
      <c r="M180" s="230" t="s">
        <v>1</v>
      </c>
      <c r="N180" s="231" t="s">
        <v>41</v>
      </c>
      <c r="O180" s="92"/>
      <c r="P180" s="232">
        <f>O180*H180</f>
        <v>0</v>
      </c>
      <c r="Q180" s="232">
        <v>1.0463199999999999</v>
      </c>
      <c r="R180" s="232">
        <f>Q180*H180</f>
        <v>1.4962375999999997</v>
      </c>
      <c r="S180" s="232">
        <v>0</v>
      </c>
      <c r="T180" s="233">
        <f>S180*H180</f>
        <v>0</v>
      </c>
      <c r="U180" s="39"/>
      <c r="V180" s="39"/>
      <c r="W180" s="39"/>
      <c r="X180" s="39"/>
      <c r="Y180" s="39"/>
      <c r="Z180" s="39"/>
      <c r="AA180" s="39"/>
      <c r="AB180" s="39"/>
      <c r="AC180" s="39"/>
      <c r="AD180" s="39"/>
      <c r="AE180" s="39"/>
      <c r="AR180" s="234" t="s">
        <v>212</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212</v>
      </c>
      <c r="BM180" s="234" t="s">
        <v>285</v>
      </c>
    </row>
    <row r="181" s="2" customFormat="1">
      <c r="A181" s="39"/>
      <c r="B181" s="40"/>
      <c r="C181" s="41"/>
      <c r="D181" s="236" t="s">
        <v>214</v>
      </c>
      <c r="E181" s="41"/>
      <c r="F181" s="237" t="s">
        <v>286</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c r="A182" s="39"/>
      <c r="B182" s="40"/>
      <c r="C182" s="41"/>
      <c r="D182" s="241" t="s">
        <v>216</v>
      </c>
      <c r="E182" s="41"/>
      <c r="F182" s="242" t="s">
        <v>287</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216</v>
      </c>
      <c r="AU182" s="18" t="s">
        <v>83</v>
      </c>
    </row>
    <row r="183" s="12" customFormat="1">
      <c r="A183" s="12"/>
      <c r="B183" s="243"/>
      <c r="C183" s="244"/>
      <c r="D183" s="236" t="s">
        <v>218</v>
      </c>
      <c r="E183" s="245" t="s">
        <v>1</v>
      </c>
      <c r="F183" s="246" t="s">
        <v>219</v>
      </c>
      <c r="G183" s="244"/>
      <c r="H183" s="245" t="s">
        <v>1</v>
      </c>
      <c r="I183" s="247"/>
      <c r="J183" s="244"/>
      <c r="K183" s="244"/>
      <c r="L183" s="248"/>
      <c r="M183" s="249"/>
      <c r="N183" s="250"/>
      <c r="O183" s="250"/>
      <c r="P183" s="250"/>
      <c r="Q183" s="250"/>
      <c r="R183" s="250"/>
      <c r="S183" s="250"/>
      <c r="T183" s="251"/>
      <c r="U183" s="12"/>
      <c r="V183" s="12"/>
      <c r="W183" s="12"/>
      <c r="X183" s="12"/>
      <c r="Y183" s="12"/>
      <c r="Z183" s="12"/>
      <c r="AA183" s="12"/>
      <c r="AB183" s="12"/>
      <c r="AC183" s="12"/>
      <c r="AD183" s="12"/>
      <c r="AE183" s="12"/>
      <c r="AT183" s="252" t="s">
        <v>218</v>
      </c>
      <c r="AU183" s="252" t="s">
        <v>83</v>
      </c>
      <c r="AV183" s="12" t="s">
        <v>83</v>
      </c>
      <c r="AW183" s="12" t="s">
        <v>32</v>
      </c>
      <c r="AX183" s="12" t="s">
        <v>76</v>
      </c>
      <c r="AY183" s="252" t="s">
        <v>207</v>
      </c>
    </row>
    <row r="184" s="12" customFormat="1">
      <c r="A184" s="12"/>
      <c r="B184" s="243"/>
      <c r="C184" s="244"/>
      <c r="D184" s="236" t="s">
        <v>218</v>
      </c>
      <c r="E184" s="245" t="s">
        <v>1</v>
      </c>
      <c r="F184" s="246" t="s">
        <v>288</v>
      </c>
      <c r="G184" s="244"/>
      <c r="H184" s="245" t="s">
        <v>1</v>
      </c>
      <c r="I184" s="247"/>
      <c r="J184" s="244"/>
      <c r="K184" s="244"/>
      <c r="L184" s="248"/>
      <c r="M184" s="249"/>
      <c r="N184" s="250"/>
      <c r="O184" s="250"/>
      <c r="P184" s="250"/>
      <c r="Q184" s="250"/>
      <c r="R184" s="250"/>
      <c r="S184" s="250"/>
      <c r="T184" s="251"/>
      <c r="U184" s="12"/>
      <c r="V184" s="12"/>
      <c r="W184" s="12"/>
      <c r="X184" s="12"/>
      <c r="Y184" s="12"/>
      <c r="Z184" s="12"/>
      <c r="AA184" s="12"/>
      <c r="AB184" s="12"/>
      <c r="AC184" s="12"/>
      <c r="AD184" s="12"/>
      <c r="AE184" s="12"/>
      <c r="AT184" s="252" t="s">
        <v>218</v>
      </c>
      <c r="AU184" s="252" t="s">
        <v>83</v>
      </c>
      <c r="AV184" s="12" t="s">
        <v>83</v>
      </c>
      <c r="AW184" s="12" t="s">
        <v>32</v>
      </c>
      <c r="AX184" s="12" t="s">
        <v>76</v>
      </c>
      <c r="AY184" s="252" t="s">
        <v>207</v>
      </c>
    </row>
    <row r="185" s="13" customFormat="1">
      <c r="A185" s="13"/>
      <c r="B185" s="253"/>
      <c r="C185" s="254"/>
      <c r="D185" s="236" t="s">
        <v>218</v>
      </c>
      <c r="E185" s="255" t="s">
        <v>1</v>
      </c>
      <c r="F185" s="256" t="s">
        <v>289</v>
      </c>
      <c r="G185" s="254"/>
      <c r="H185" s="257">
        <v>0.052999999999999998</v>
      </c>
      <c r="I185" s="258"/>
      <c r="J185" s="254"/>
      <c r="K185" s="254"/>
      <c r="L185" s="259"/>
      <c r="M185" s="260"/>
      <c r="N185" s="261"/>
      <c r="O185" s="261"/>
      <c r="P185" s="261"/>
      <c r="Q185" s="261"/>
      <c r="R185" s="261"/>
      <c r="S185" s="261"/>
      <c r="T185" s="262"/>
      <c r="U185" s="13"/>
      <c r="V185" s="13"/>
      <c r="W185" s="13"/>
      <c r="X185" s="13"/>
      <c r="Y185" s="13"/>
      <c r="Z185" s="13"/>
      <c r="AA185" s="13"/>
      <c r="AB185" s="13"/>
      <c r="AC185" s="13"/>
      <c r="AD185" s="13"/>
      <c r="AE185" s="13"/>
      <c r="AT185" s="263" t="s">
        <v>218</v>
      </c>
      <c r="AU185" s="263" t="s">
        <v>83</v>
      </c>
      <c r="AV185" s="13" t="s">
        <v>85</v>
      </c>
      <c r="AW185" s="13" t="s">
        <v>32</v>
      </c>
      <c r="AX185" s="13" t="s">
        <v>76</v>
      </c>
      <c r="AY185" s="263" t="s">
        <v>207</v>
      </c>
    </row>
    <row r="186" s="13" customFormat="1">
      <c r="A186" s="13"/>
      <c r="B186" s="253"/>
      <c r="C186" s="254"/>
      <c r="D186" s="236" t="s">
        <v>218</v>
      </c>
      <c r="E186" s="255" t="s">
        <v>1</v>
      </c>
      <c r="F186" s="256" t="s">
        <v>290</v>
      </c>
      <c r="G186" s="254"/>
      <c r="H186" s="257">
        <v>0.068000000000000005</v>
      </c>
      <c r="I186" s="258"/>
      <c r="J186" s="254"/>
      <c r="K186" s="254"/>
      <c r="L186" s="259"/>
      <c r="M186" s="260"/>
      <c r="N186" s="261"/>
      <c r="O186" s="261"/>
      <c r="P186" s="261"/>
      <c r="Q186" s="261"/>
      <c r="R186" s="261"/>
      <c r="S186" s="261"/>
      <c r="T186" s="262"/>
      <c r="U186" s="13"/>
      <c r="V186" s="13"/>
      <c r="W186" s="13"/>
      <c r="X186" s="13"/>
      <c r="Y186" s="13"/>
      <c r="Z186" s="13"/>
      <c r="AA186" s="13"/>
      <c r="AB186" s="13"/>
      <c r="AC186" s="13"/>
      <c r="AD186" s="13"/>
      <c r="AE186" s="13"/>
      <c r="AT186" s="263" t="s">
        <v>218</v>
      </c>
      <c r="AU186" s="263" t="s">
        <v>83</v>
      </c>
      <c r="AV186" s="13" t="s">
        <v>85</v>
      </c>
      <c r="AW186" s="13" t="s">
        <v>32</v>
      </c>
      <c r="AX186" s="13" t="s">
        <v>76</v>
      </c>
      <c r="AY186" s="263" t="s">
        <v>207</v>
      </c>
    </row>
    <row r="187" s="13" customFormat="1">
      <c r="A187" s="13"/>
      <c r="B187" s="253"/>
      <c r="C187" s="254"/>
      <c r="D187" s="236" t="s">
        <v>218</v>
      </c>
      <c r="E187" s="255" t="s">
        <v>1</v>
      </c>
      <c r="F187" s="256" t="s">
        <v>291</v>
      </c>
      <c r="G187" s="254"/>
      <c r="H187" s="257">
        <v>0.010999999999999999</v>
      </c>
      <c r="I187" s="258"/>
      <c r="J187" s="254"/>
      <c r="K187" s="254"/>
      <c r="L187" s="259"/>
      <c r="M187" s="260"/>
      <c r="N187" s="261"/>
      <c r="O187" s="261"/>
      <c r="P187" s="261"/>
      <c r="Q187" s="261"/>
      <c r="R187" s="261"/>
      <c r="S187" s="261"/>
      <c r="T187" s="262"/>
      <c r="U187" s="13"/>
      <c r="V187" s="13"/>
      <c r="W187" s="13"/>
      <c r="X187" s="13"/>
      <c r="Y187" s="13"/>
      <c r="Z187" s="13"/>
      <c r="AA187" s="13"/>
      <c r="AB187" s="13"/>
      <c r="AC187" s="13"/>
      <c r="AD187" s="13"/>
      <c r="AE187" s="13"/>
      <c r="AT187" s="263" t="s">
        <v>218</v>
      </c>
      <c r="AU187" s="263" t="s">
        <v>83</v>
      </c>
      <c r="AV187" s="13" t="s">
        <v>85</v>
      </c>
      <c r="AW187" s="13" t="s">
        <v>32</v>
      </c>
      <c r="AX187" s="13" t="s">
        <v>76</v>
      </c>
      <c r="AY187" s="263" t="s">
        <v>207</v>
      </c>
    </row>
    <row r="188" s="13" customFormat="1">
      <c r="A188" s="13"/>
      <c r="B188" s="253"/>
      <c r="C188" s="254"/>
      <c r="D188" s="236" t="s">
        <v>218</v>
      </c>
      <c r="E188" s="255" t="s">
        <v>1</v>
      </c>
      <c r="F188" s="256" t="s">
        <v>292</v>
      </c>
      <c r="G188" s="254"/>
      <c r="H188" s="257">
        <v>0.014</v>
      </c>
      <c r="I188" s="258"/>
      <c r="J188" s="254"/>
      <c r="K188" s="254"/>
      <c r="L188" s="259"/>
      <c r="M188" s="260"/>
      <c r="N188" s="261"/>
      <c r="O188" s="261"/>
      <c r="P188" s="261"/>
      <c r="Q188" s="261"/>
      <c r="R188" s="261"/>
      <c r="S188" s="261"/>
      <c r="T188" s="262"/>
      <c r="U188" s="13"/>
      <c r="V188" s="13"/>
      <c r="W188" s="13"/>
      <c r="X188" s="13"/>
      <c r="Y188" s="13"/>
      <c r="Z188" s="13"/>
      <c r="AA188" s="13"/>
      <c r="AB188" s="13"/>
      <c r="AC188" s="13"/>
      <c r="AD188" s="13"/>
      <c r="AE188" s="13"/>
      <c r="AT188" s="263" t="s">
        <v>218</v>
      </c>
      <c r="AU188" s="263" t="s">
        <v>83</v>
      </c>
      <c r="AV188" s="13" t="s">
        <v>85</v>
      </c>
      <c r="AW188" s="13" t="s">
        <v>32</v>
      </c>
      <c r="AX188" s="13" t="s">
        <v>76</v>
      </c>
      <c r="AY188" s="263" t="s">
        <v>207</v>
      </c>
    </row>
    <row r="189" s="13" customFormat="1">
      <c r="A189" s="13"/>
      <c r="B189" s="253"/>
      <c r="C189" s="254"/>
      <c r="D189" s="236" t="s">
        <v>218</v>
      </c>
      <c r="E189" s="255" t="s">
        <v>1</v>
      </c>
      <c r="F189" s="256" t="s">
        <v>293</v>
      </c>
      <c r="G189" s="254"/>
      <c r="H189" s="257">
        <v>0.0089999999999999993</v>
      </c>
      <c r="I189" s="258"/>
      <c r="J189" s="254"/>
      <c r="K189" s="254"/>
      <c r="L189" s="259"/>
      <c r="M189" s="260"/>
      <c r="N189" s="261"/>
      <c r="O189" s="261"/>
      <c r="P189" s="261"/>
      <c r="Q189" s="261"/>
      <c r="R189" s="261"/>
      <c r="S189" s="261"/>
      <c r="T189" s="262"/>
      <c r="U189" s="13"/>
      <c r="V189" s="13"/>
      <c r="W189" s="13"/>
      <c r="X189" s="13"/>
      <c r="Y189" s="13"/>
      <c r="Z189" s="13"/>
      <c r="AA189" s="13"/>
      <c r="AB189" s="13"/>
      <c r="AC189" s="13"/>
      <c r="AD189" s="13"/>
      <c r="AE189" s="13"/>
      <c r="AT189" s="263" t="s">
        <v>218</v>
      </c>
      <c r="AU189" s="263" t="s">
        <v>83</v>
      </c>
      <c r="AV189" s="13" t="s">
        <v>85</v>
      </c>
      <c r="AW189" s="13" t="s">
        <v>32</v>
      </c>
      <c r="AX189" s="13" t="s">
        <v>76</v>
      </c>
      <c r="AY189" s="263" t="s">
        <v>207</v>
      </c>
    </row>
    <row r="190" s="13" customFormat="1">
      <c r="A190" s="13"/>
      <c r="B190" s="253"/>
      <c r="C190" s="254"/>
      <c r="D190" s="236" t="s">
        <v>218</v>
      </c>
      <c r="E190" s="255" t="s">
        <v>1</v>
      </c>
      <c r="F190" s="256" t="s">
        <v>294</v>
      </c>
      <c r="G190" s="254"/>
      <c r="H190" s="257">
        <v>0.0089999999999999993</v>
      </c>
      <c r="I190" s="258"/>
      <c r="J190" s="254"/>
      <c r="K190" s="254"/>
      <c r="L190" s="259"/>
      <c r="M190" s="260"/>
      <c r="N190" s="261"/>
      <c r="O190" s="261"/>
      <c r="P190" s="261"/>
      <c r="Q190" s="261"/>
      <c r="R190" s="261"/>
      <c r="S190" s="261"/>
      <c r="T190" s="262"/>
      <c r="U190" s="13"/>
      <c r="V190" s="13"/>
      <c r="W190" s="13"/>
      <c r="X190" s="13"/>
      <c r="Y190" s="13"/>
      <c r="Z190" s="13"/>
      <c r="AA190" s="13"/>
      <c r="AB190" s="13"/>
      <c r="AC190" s="13"/>
      <c r="AD190" s="13"/>
      <c r="AE190" s="13"/>
      <c r="AT190" s="263" t="s">
        <v>218</v>
      </c>
      <c r="AU190" s="263" t="s">
        <v>83</v>
      </c>
      <c r="AV190" s="13" t="s">
        <v>85</v>
      </c>
      <c r="AW190" s="13" t="s">
        <v>32</v>
      </c>
      <c r="AX190" s="13" t="s">
        <v>76</v>
      </c>
      <c r="AY190" s="263" t="s">
        <v>207</v>
      </c>
    </row>
    <row r="191" s="13" customFormat="1">
      <c r="A191" s="13"/>
      <c r="B191" s="253"/>
      <c r="C191" s="254"/>
      <c r="D191" s="236" t="s">
        <v>218</v>
      </c>
      <c r="E191" s="255" t="s">
        <v>1</v>
      </c>
      <c r="F191" s="256" t="s">
        <v>295</v>
      </c>
      <c r="G191" s="254"/>
      <c r="H191" s="257">
        <v>0.0070000000000000001</v>
      </c>
      <c r="I191" s="258"/>
      <c r="J191" s="254"/>
      <c r="K191" s="254"/>
      <c r="L191" s="259"/>
      <c r="M191" s="260"/>
      <c r="N191" s="261"/>
      <c r="O191" s="261"/>
      <c r="P191" s="261"/>
      <c r="Q191" s="261"/>
      <c r="R191" s="261"/>
      <c r="S191" s="261"/>
      <c r="T191" s="262"/>
      <c r="U191" s="13"/>
      <c r="V191" s="13"/>
      <c r="W191" s="13"/>
      <c r="X191" s="13"/>
      <c r="Y191" s="13"/>
      <c r="Z191" s="13"/>
      <c r="AA191" s="13"/>
      <c r="AB191" s="13"/>
      <c r="AC191" s="13"/>
      <c r="AD191" s="13"/>
      <c r="AE191" s="13"/>
      <c r="AT191" s="263" t="s">
        <v>218</v>
      </c>
      <c r="AU191" s="263" t="s">
        <v>83</v>
      </c>
      <c r="AV191" s="13" t="s">
        <v>85</v>
      </c>
      <c r="AW191" s="13" t="s">
        <v>32</v>
      </c>
      <c r="AX191" s="13" t="s">
        <v>76</v>
      </c>
      <c r="AY191" s="263" t="s">
        <v>207</v>
      </c>
    </row>
    <row r="192" s="13" customFormat="1">
      <c r="A192" s="13"/>
      <c r="B192" s="253"/>
      <c r="C192" s="254"/>
      <c r="D192" s="236" t="s">
        <v>218</v>
      </c>
      <c r="E192" s="255" t="s">
        <v>1</v>
      </c>
      <c r="F192" s="256" t="s">
        <v>296</v>
      </c>
      <c r="G192" s="254"/>
      <c r="H192" s="257">
        <v>0.014</v>
      </c>
      <c r="I192" s="258"/>
      <c r="J192" s="254"/>
      <c r="K192" s="254"/>
      <c r="L192" s="259"/>
      <c r="M192" s="260"/>
      <c r="N192" s="261"/>
      <c r="O192" s="261"/>
      <c r="P192" s="261"/>
      <c r="Q192" s="261"/>
      <c r="R192" s="261"/>
      <c r="S192" s="261"/>
      <c r="T192" s="262"/>
      <c r="U192" s="13"/>
      <c r="V192" s="13"/>
      <c r="W192" s="13"/>
      <c r="X192" s="13"/>
      <c r="Y192" s="13"/>
      <c r="Z192" s="13"/>
      <c r="AA192" s="13"/>
      <c r="AB192" s="13"/>
      <c r="AC192" s="13"/>
      <c r="AD192" s="13"/>
      <c r="AE192" s="13"/>
      <c r="AT192" s="263" t="s">
        <v>218</v>
      </c>
      <c r="AU192" s="263" t="s">
        <v>83</v>
      </c>
      <c r="AV192" s="13" t="s">
        <v>85</v>
      </c>
      <c r="AW192" s="13" t="s">
        <v>32</v>
      </c>
      <c r="AX192" s="13" t="s">
        <v>76</v>
      </c>
      <c r="AY192" s="263" t="s">
        <v>207</v>
      </c>
    </row>
    <row r="193" s="13" customFormat="1">
      <c r="A193" s="13"/>
      <c r="B193" s="253"/>
      <c r="C193" s="254"/>
      <c r="D193" s="236" t="s">
        <v>218</v>
      </c>
      <c r="E193" s="255" t="s">
        <v>1</v>
      </c>
      <c r="F193" s="256" t="s">
        <v>297</v>
      </c>
      <c r="G193" s="254"/>
      <c r="H193" s="257">
        <v>0.0050000000000000001</v>
      </c>
      <c r="I193" s="258"/>
      <c r="J193" s="254"/>
      <c r="K193" s="254"/>
      <c r="L193" s="259"/>
      <c r="M193" s="260"/>
      <c r="N193" s="261"/>
      <c r="O193" s="261"/>
      <c r="P193" s="261"/>
      <c r="Q193" s="261"/>
      <c r="R193" s="261"/>
      <c r="S193" s="261"/>
      <c r="T193" s="262"/>
      <c r="U193" s="13"/>
      <c r="V193" s="13"/>
      <c r="W193" s="13"/>
      <c r="X193" s="13"/>
      <c r="Y193" s="13"/>
      <c r="Z193" s="13"/>
      <c r="AA193" s="13"/>
      <c r="AB193" s="13"/>
      <c r="AC193" s="13"/>
      <c r="AD193" s="13"/>
      <c r="AE193" s="13"/>
      <c r="AT193" s="263" t="s">
        <v>218</v>
      </c>
      <c r="AU193" s="263" t="s">
        <v>83</v>
      </c>
      <c r="AV193" s="13" t="s">
        <v>85</v>
      </c>
      <c r="AW193" s="13" t="s">
        <v>32</v>
      </c>
      <c r="AX193" s="13" t="s">
        <v>76</v>
      </c>
      <c r="AY193" s="263" t="s">
        <v>207</v>
      </c>
    </row>
    <row r="194" s="15" customFormat="1">
      <c r="A194" s="15"/>
      <c r="B194" s="275"/>
      <c r="C194" s="276"/>
      <c r="D194" s="236" t="s">
        <v>218</v>
      </c>
      <c r="E194" s="277" t="s">
        <v>1</v>
      </c>
      <c r="F194" s="278" t="s">
        <v>298</v>
      </c>
      <c r="G194" s="276"/>
      <c r="H194" s="279">
        <v>0.19</v>
      </c>
      <c r="I194" s="280"/>
      <c r="J194" s="276"/>
      <c r="K194" s="276"/>
      <c r="L194" s="281"/>
      <c r="M194" s="282"/>
      <c r="N194" s="283"/>
      <c r="O194" s="283"/>
      <c r="P194" s="283"/>
      <c r="Q194" s="283"/>
      <c r="R194" s="283"/>
      <c r="S194" s="283"/>
      <c r="T194" s="284"/>
      <c r="U194" s="15"/>
      <c r="V194" s="15"/>
      <c r="W194" s="15"/>
      <c r="X194" s="15"/>
      <c r="Y194" s="15"/>
      <c r="Z194" s="15"/>
      <c r="AA194" s="15"/>
      <c r="AB194" s="15"/>
      <c r="AC194" s="15"/>
      <c r="AD194" s="15"/>
      <c r="AE194" s="15"/>
      <c r="AT194" s="285" t="s">
        <v>218</v>
      </c>
      <c r="AU194" s="285" t="s">
        <v>83</v>
      </c>
      <c r="AV194" s="15" t="s">
        <v>138</v>
      </c>
      <c r="AW194" s="15" t="s">
        <v>32</v>
      </c>
      <c r="AX194" s="15" t="s">
        <v>76</v>
      </c>
      <c r="AY194" s="285" t="s">
        <v>207</v>
      </c>
    </row>
    <row r="195" s="12" customFormat="1">
      <c r="A195" s="12"/>
      <c r="B195" s="243"/>
      <c r="C195" s="244"/>
      <c r="D195" s="236" t="s">
        <v>218</v>
      </c>
      <c r="E195" s="245" t="s">
        <v>1</v>
      </c>
      <c r="F195" s="246" t="s">
        <v>299</v>
      </c>
      <c r="G195" s="244"/>
      <c r="H195" s="245" t="s">
        <v>1</v>
      </c>
      <c r="I195" s="247"/>
      <c r="J195" s="244"/>
      <c r="K195" s="244"/>
      <c r="L195" s="248"/>
      <c r="M195" s="249"/>
      <c r="N195" s="250"/>
      <c r="O195" s="250"/>
      <c r="P195" s="250"/>
      <c r="Q195" s="250"/>
      <c r="R195" s="250"/>
      <c r="S195" s="250"/>
      <c r="T195" s="251"/>
      <c r="U195" s="12"/>
      <c r="V195" s="12"/>
      <c r="W195" s="12"/>
      <c r="X195" s="12"/>
      <c r="Y195" s="12"/>
      <c r="Z195" s="12"/>
      <c r="AA195" s="12"/>
      <c r="AB195" s="12"/>
      <c r="AC195" s="12"/>
      <c r="AD195" s="12"/>
      <c r="AE195" s="12"/>
      <c r="AT195" s="252" t="s">
        <v>218</v>
      </c>
      <c r="AU195" s="252" t="s">
        <v>83</v>
      </c>
      <c r="AV195" s="12" t="s">
        <v>83</v>
      </c>
      <c r="AW195" s="12" t="s">
        <v>32</v>
      </c>
      <c r="AX195" s="12" t="s">
        <v>76</v>
      </c>
      <c r="AY195" s="252" t="s">
        <v>207</v>
      </c>
    </row>
    <row r="196" s="13" customFormat="1">
      <c r="A196" s="13"/>
      <c r="B196" s="253"/>
      <c r="C196" s="254"/>
      <c r="D196" s="236" t="s">
        <v>218</v>
      </c>
      <c r="E196" s="255" t="s">
        <v>1</v>
      </c>
      <c r="F196" s="256" t="s">
        <v>300</v>
      </c>
      <c r="G196" s="254"/>
      <c r="H196" s="257">
        <v>1.24</v>
      </c>
      <c r="I196" s="258"/>
      <c r="J196" s="254"/>
      <c r="K196" s="254"/>
      <c r="L196" s="259"/>
      <c r="M196" s="260"/>
      <c r="N196" s="261"/>
      <c r="O196" s="261"/>
      <c r="P196" s="261"/>
      <c r="Q196" s="261"/>
      <c r="R196" s="261"/>
      <c r="S196" s="261"/>
      <c r="T196" s="262"/>
      <c r="U196" s="13"/>
      <c r="V196" s="13"/>
      <c r="W196" s="13"/>
      <c r="X196" s="13"/>
      <c r="Y196" s="13"/>
      <c r="Z196" s="13"/>
      <c r="AA196" s="13"/>
      <c r="AB196" s="13"/>
      <c r="AC196" s="13"/>
      <c r="AD196" s="13"/>
      <c r="AE196" s="13"/>
      <c r="AT196" s="263" t="s">
        <v>218</v>
      </c>
      <c r="AU196" s="263" t="s">
        <v>83</v>
      </c>
      <c r="AV196" s="13" t="s">
        <v>85</v>
      </c>
      <c r="AW196" s="13" t="s">
        <v>32</v>
      </c>
      <c r="AX196" s="13" t="s">
        <v>76</v>
      </c>
      <c r="AY196" s="263" t="s">
        <v>207</v>
      </c>
    </row>
    <row r="197" s="14" customFormat="1">
      <c r="A197" s="14"/>
      <c r="B197" s="264"/>
      <c r="C197" s="265"/>
      <c r="D197" s="236" t="s">
        <v>218</v>
      </c>
      <c r="E197" s="266" t="s">
        <v>1</v>
      </c>
      <c r="F197" s="267" t="s">
        <v>222</v>
      </c>
      <c r="G197" s="265"/>
      <c r="H197" s="268">
        <v>1.4299999999999999</v>
      </c>
      <c r="I197" s="269"/>
      <c r="J197" s="265"/>
      <c r="K197" s="265"/>
      <c r="L197" s="270"/>
      <c r="M197" s="271"/>
      <c r="N197" s="272"/>
      <c r="O197" s="272"/>
      <c r="P197" s="272"/>
      <c r="Q197" s="272"/>
      <c r="R197" s="272"/>
      <c r="S197" s="272"/>
      <c r="T197" s="273"/>
      <c r="U197" s="14"/>
      <c r="V197" s="14"/>
      <c r="W197" s="14"/>
      <c r="X197" s="14"/>
      <c r="Y197" s="14"/>
      <c r="Z197" s="14"/>
      <c r="AA197" s="14"/>
      <c r="AB197" s="14"/>
      <c r="AC197" s="14"/>
      <c r="AD197" s="14"/>
      <c r="AE197" s="14"/>
      <c r="AT197" s="274" t="s">
        <v>218</v>
      </c>
      <c r="AU197" s="274" t="s">
        <v>83</v>
      </c>
      <c r="AV197" s="14" t="s">
        <v>212</v>
      </c>
      <c r="AW197" s="14" t="s">
        <v>32</v>
      </c>
      <c r="AX197" s="14" t="s">
        <v>83</v>
      </c>
      <c r="AY197" s="274" t="s">
        <v>207</v>
      </c>
    </row>
    <row r="198" s="2" customFormat="1" ht="16.5" customHeight="1">
      <c r="A198" s="39"/>
      <c r="B198" s="40"/>
      <c r="C198" s="222" t="s">
        <v>301</v>
      </c>
      <c r="D198" s="222" t="s">
        <v>208</v>
      </c>
      <c r="E198" s="223" t="s">
        <v>302</v>
      </c>
      <c r="F198" s="224" t="s">
        <v>303</v>
      </c>
      <c r="G198" s="225" t="s">
        <v>237</v>
      </c>
      <c r="H198" s="226">
        <v>1.119</v>
      </c>
      <c r="I198" s="227"/>
      <c r="J198" s="228">
        <f>ROUND(I198*H198,2)</f>
        <v>0</v>
      </c>
      <c r="K198" s="229"/>
      <c r="L198" s="45"/>
      <c r="M198" s="230" t="s">
        <v>1</v>
      </c>
      <c r="N198" s="231" t="s">
        <v>41</v>
      </c>
      <c r="O198" s="92"/>
      <c r="P198" s="232">
        <f>O198*H198</f>
        <v>0</v>
      </c>
      <c r="Q198" s="232">
        <v>1.06277</v>
      </c>
      <c r="R198" s="232">
        <f>Q198*H198</f>
        <v>1.1892396299999999</v>
      </c>
      <c r="S198" s="232">
        <v>0</v>
      </c>
      <c r="T198" s="233">
        <f>S198*H198</f>
        <v>0</v>
      </c>
      <c r="U198" s="39"/>
      <c r="V198" s="39"/>
      <c r="W198" s="39"/>
      <c r="X198" s="39"/>
      <c r="Y198" s="39"/>
      <c r="Z198" s="39"/>
      <c r="AA198" s="39"/>
      <c r="AB198" s="39"/>
      <c r="AC198" s="39"/>
      <c r="AD198" s="39"/>
      <c r="AE198" s="39"/>
      <c r="AR198" s="234" t="s">
        <v>212</v>
      </c>
      <c r="AT198" s="234" t="s">
        <v>208</v>
      </c>
      <c r="AU198" s="234" t="s">
        <v>83</v>
      </c>
      <c r="AY198" s="18" t="s">
        <v>207</v>
      </c>
      <c r="BE198" s="235">
        <f>IF(N198="základní",J198,0)</f>
        <v>0</v>
      </c>
      <c r="BF198" s="235">
        <f>IF(N198="snížená",J198,0)</f>
        <v>0</v>
      </c>
      <c r="BG198" s="235">
        <f>IF(N198="zákl. přenesená",J198,0)</f>
        <v>0</v>
      </c>
      <c r="BH198" s="235">
        <f>IF(N198="sníž. přenesená",J198,0)</f>
        <v>0</v>
      </c>
      <c r="BI198" s="235">
        <f>IF(N198="nulová",J198,0)</f>
        <v>0</v>
      </c>
      <c r="BJ198" s="18" t="s">
        <v>83</v>
      </c>
      <c r="BK198" s="235">
        <f>ROUND(I198*H198,2)</f>
        <v>0</v>
      </c>
      <c r="BL198" s="18" t="s">
        <v>212</v>
      </c>
      <c r="BM198" s="234" t="s">
        <v>304</v>
      </c>
    </row>
    <row r="199" s="2" customFormat="1">
      <c r="A199" s="39"/>
      <c r="B199" s="40"/>
      <c r="C199" s="41"/>
      <c r="D199" s="236" t="s">
        <v>214</v>
      </c>
      <c r="E199" s="41"/>
      <c r="F199" s="237" t="s">
        <v>305</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214</v>
      </c>
      <c r="AU199" s="18" t="s">
        <v>83</v>
      </c>
    </row>
    <row r="200" s="2" customFormat="1">
      <c r="A200" s="39"/>
      <c r="B200" s="40"/>
      <c r="C200" s="41"/>
      <c r="D200" s="241" t="s">
        <v>216</v>
      </c>
      <c r="E200" s="41"/>
      <c r="F200" s="242" t="s">
        <v>306</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216</v>
      </c>
      <c r="AU200" s="18" t="s">
        <v>83</v>
      </c>
    </row>
    <row r="201" s="12" customFormat="1">
      <c r="A201" s="12"/>
      <c r="B201" s="243"/>
      <c r="C201" s="244"/>
      <c r="D201" s="236" t="s">
        <v>218</v>
      </c>
      <c r="E201" s="245" t="s">
        <v>1</v>
      </c>
      <c r="F201" s="246" t="s">
        <v>219</v>
      </c>
      <c r="G201" s="244"/>
      <c r="H201" s="245" t="s">
        <v>1</v>
      </c>
      <c r="I201" s="247"/>
      <c r="J201" s="244"/>
      <c r="K201" s="244"/>
      <c r="L201" s="248"/>
      <c r="M201" s="249"/>
      <c r="N201" s="250"/>
      <c r="O201" s="250"/>
      <c r="P201" s="250"/>
      <c r="Q201" s="250"/>
      <c r="R201" s="250"/>
      <c r="S201" s="250"/>
      <c r="T201" s="251"/>
      <c r="U201" s="12"/>
      <c r="V201" s="12"/>
      <c r="W201" s="12"/>
      <c r="X201" s="12"/>
      <c r="Y201" s="12"/>
      <c r="Z201" s="12"/>
      <c r="AA201" s="12"/>
      <c r="AB201" s="12"/>
      <c r="AC201" s="12"/>
      <c r="AD201" s="12"/>
      <c r="AE201" s="12"/>
      <c r="AT201" s="252" t="s">
        <v>218</v>
      </c>
      <c r="AU201" s="252" t="s">
        <v>83</v>
      </c>
      <c r="AV201" s="12" t="s">
        <v>83</v>
      </c>
      <c r="AW201" s="12" t="s">
        <v>32</v>
      </c>
      <c r="AX201" s="12" t="s">
        <v>76</v>
      </c>
      <c r="AY201" s="252" t="s">
        <v>207</v>
      </c>
    </row>
    <row r="202" s="13" customFormat="1">
      <c r="A202" s="13"/>
      <c r="B202" s="253"/>
      <c r="C202" s="254"/>
      <c r="D202" s="236" t="s">
        <v>218</v>
      </c>
      <c r="E202" s="255" t="s">
        <v>1</v>
      </c>
      <c r="F202" s="256" t="s">
        <v>307</v>
      </c>
      <c r="G202" s="254"/>
      <c r="H202" s="257">
        <v>0.095000000000000001</v>
      </c>
      <c r="I202" s="258"/>
      <c r="J202" s="254"/>
      <c r="K202" s="254"/>
      <c r="L202" s="259"/>
      <c r="M202" s="260"/>
      <c r="N202" s="261"/>
      <c r="O202" s="261"/>
      <c r="P202" s="261"/>
      <c r="Q202" s="261"/>
      <c r="R202" s="261"/>
      <c r="S202" s="261"/>
      <c r="T202" s="262"/>
      <c r="U202" s="13"/>
      <c r="V202" s="13"/>
      <c r="W202" s="13"/>
      <c r="X202" s="13"/>
      <c r="Y202" s="13"/>
      <c r="Z202" s="13"/>
      <c r="AA202" s="13"/>
      <c r="AB202" s="13"/>
      <c r="AC202" s="13"/>
      <c r="AD202" s="13"/>
      <c r="AE202" s="13"/>
      <c r="AT202" s="263" t="s">
        <v>218</v>
      </c>
      <c r="AU202" s="263" t="s">
        <v>83</v>
      </c>
      <c r="AV202" s="13" t="s">
        <v>85</v>
      </c>
      <c r="AW202" s="13" t="s">
        <v>32</v>
      </c>
      <c r="AX202" s="13" t="s">
        <v>76</v>
      </c>
      <c r="AY202" s="263" t="s">
        <v>207</v>
      </c>
    </row>
    <row r="203" s="12" customFormat="1">
      <c r="A203" s="12"/>
      <c r="B203" s="243"/>
      <c r="C203" s="244"/>
      <c r="D203" s="236" t="s">
        <v>218</v>
      </c>
      <c r="E203" s="245" t="s">
        <v>1</v>
      </c>
      <c r="F203" s="246" t="s">
        <v>299</v>
      </c>
      <c r="G203" s="244"/>
      <c r="H203" s="245" t="s">
        <v>1</v>
      </c>
      <c r="I203" s="247"/>
      <c r="J203" s="244"/>
      <c r="K203" s="244"/>
      <c r="L203" s="248"/>
      <c r="M203" s="249"/>
      <c r="N203" s="250"/>
      <c r="O203" s="250"/>
      <c r="P203" s="250"/>
      <c r="Q203" s="250"/>
      <c r="R203" s="250"/>
      <c r="S203" s="250"/>
      <c r="T203" s="251"/>
      <c r="U203" s="12"/>
      <c r="V203" s="12"/>
      <c r="W203" s="12"/>
      <c r="X203" s="12"/>
      <c r="Y203" s="12"/>
      <c r="Z203" s="12"/>
      <c r="AA203" s="12"/>
      <c r="AB203" s="12"/>
      <c r="AC203" s="12"/>
      <c r="AD203" s="12"/>
      <c r="AE203" s="12"/>
      <c r="AT203" s="252" t="s">
        <v>218</v>
      </c>
      <c r="AU203" s="252" t="s">
        <v>83</v>
      </c>
      <c r="AV203" s="12" t="s">
        <v>83</v>
      </c>
      <c r="AW203" s="12" t="s">
        <v>32</v>
      </c>
      <c r="AX203" s="12" t="s">
        <v>76</v>
      </c>
      <c r="AY203" s="252" t="s">
        <v>207</v>
      </c>
    </row>
    <row r="204" s="13" customFormat="1">
      <c r="A204" s="13"/>
      <c r="B204" s="253"/>
      <c r="C204" s="254"/>
      <c r="D204" s="236" t="s">
        <v>218</v>
      </c>
      <c r="E204" s="255" t="s">
        <v>1</v>
      </c>
      <c r="F204" s="256" t="s">
        <v>308</v>
      </c>
      <c r="G204" s="254"/>
      <c r="H204" s="257">
        <v>1.024</v>
      </c>
      <c r="I204" s="258"/>
      <c r="J204" s="254"/>
      <c r="K204" s="254"/>
      <c r="L204" s="259"/>
      <c r="M204" s="260"/>
      <c r="N204" s="261"/>
      <c r="O204" s="261"/>
      <c r="P204" s="261"/>
      <c r="Q204" s="261"/>
      <c r="R204" s="261"/>
      <c r="S204" s="261"/>
      <c r="T204" s="262"/>
      <c r="U204" s="13"/>
      <c r="V204" s="13"/>
      <c r="W204" s="13"/>
      <c r="X204" s="13"/>
      <c r="Y204" s="13"/>
      <c r="Z204" s="13"/>
      <c r="AA204" s="13"/>
      <c r="AB204" s="13"/>
      <c r="AC204" s="13"/>
      <c r="AD204" s="13"/>
      <c r="AE204" s="13"/>
      <c r="AT204" s="263" t="s">
        <v>218</v>
      </c>
      <c r="AU204" s="263" t="s">
        <v>83</v>
      </c>
      <c r="AV204" s="13" t="s">
        <v>85</v>
      </c>
      <c r="AW204" s="13" t="s">
        <v>32</v>
      </c>
      <c r="AX204" s="13" t="s">
        <v>76</v>
      </c>
      <c r="AY204" s="263" t="s">
        <v>207</v>
      </c>
    </row>
    <row r="205" s="14" customFormat="1">
      <c r="A205" s="14"/>
      <c r="B205" s="264"/>
      <c r="C205" s="265"/>
      <c r="D205" s="236" t="s">
        <v>218</v>
      </c>
      <c r="E205" s="266" t="s">
        <v>1</v>
      </c>
      <c r="F205" s="267" t="s">
        <v>222</v>
      </c>
      <c r="G205" s="265"/>
      <c r="H205" s="268">
        <v>1.119</v>
      </c>
      <c r="I205" s="269"/>
      <c r="J205" s="265"/>
      <c r="K205" s="265"/>
      <c r="L205" s="270"/>
      <c r="M205" s="271"/>
      <c r="N205" s="272"/>
      <c r="O205" s="272"/>
      <c r="P205" s="272"/>
      <c r="Q205" s="272"/>
      <c r="R205" s="272"/>
      <c r="S205" s="272"/>
      <c r="T205" s="273"/>
      <c r="U205" s="14"/>
      <c r="V205" s="14"/>
      <c r="W205" s="14"/>
      <c r="X205" s="14"/>
      <c r="Y205" s="14"/>
      <c r="Z205" s="14"/>
      <c r="AA205" s="14"/>
      <c r="AB205" s="14"/>
      <c r="AC205" s="14"/>
      <c r="AD205" s="14"/>
      <c r="AE205" s="14"/>
      <c r="AT205" s="274" t="s">
        <v>218</v>
      </c>
      <c r="AU205" s="274" t="s">
        <v>83</v>
      </c>
      <c r="AV205" s="14" t="s">
        <v>212</v>
      </c>
      <c r="AW205" s="14" t="s">
        <v>32</v>
      </c>
      <c r="AX205" s="14" t="s">
        <v>83</v>
      </c>
      <c r="AY205" s="274" t="s">
        <v>207</v>
      </c>
    </row>
    <row r="206" s="11" customFormat="1" ht="25.92" customHeight="1">
      <c r="A206" s="11"/>
      <c r="B206" s="208"/>
      <c r="C206" s="209"/>
      <c r="D206" s="210" t="s">
        <v>75</v>
      </c>
      <c r="E206" s="211" t="s">
        <v>212</v>
      </c>
      <c r="F206" s="211" t="s">
        <v>309</v>
      </c>
      <c r="G206" s="209"/>
      <c r="H206" s="209"/>
      <c r="I206" s="212"/>
      <c r="J206" s="213">
        <f>BK206</f>
        <v>0</v>
      </c>
      <c r="K206" s="209"/>
      <c r="L206" s="214"/>
      <c r="M206" s="215"/>
      <c r="N206" s="216"/>
      <c r="O206" s="216"/>
      <c r="P206" s="217">
        <f>SUM(P207:P261)</f>
        <v>0</v>
      </c>
      <c r="Q206" s="216"/>
      <c r="R206" s="217">
        <f>SUM(R207:R261)</f>
        <v>60.22680356</v>
      </c>
      <c r="S206" s="216"/>
      <c r="T206" s="218">
        <f>SUM(T207:T261)</f>
        <v>0</v>
      </c>
      <c r="U206" s="11"/>
      <c r="V206" s="11"/>
      <c r="W206" s="11"/>
      <c r="X206" s="11"/>
      <c r="Y206" s="11"/>
      <c r="Z206" s="11"/>
      <c r="AA206" s="11"/>
      <c r="AB206" s="11"/>
      <c r="AC206" s="11"/>
      <c r="AD206" s="11"/>
      <c r="AE206" s="11"/>
      <c r="AR206" s="219" t="s">
        <v>83</v>
      </c>
      <c r="AT206" s="220" t="s">
        <v>75</v>
      </c>
      <c r="AU206" s="220" t="s">
        <v>76</v>
      </c>
      <c r="AY206" s="219" t="s">
        <v>207</v>
      </c>
      <c r="BK206" s="221">
        <f>SUM(BK207:BK261)</f>
        <v>0</v>
      </c>
    </row>
    <row r="207" s="2" customFormat="1" ht="16.5" customHeight="1">
      <c r="A207" s="39"/>
      <c r="B207" s="40"/>
      <c r="C207" s="222" t="s">
        <v>173</v>
      </c>
      <c r="D207" s="222" t="s">
        <v>208</v>
      </c>
      <c r="E207" s="223" t="s">
        <v>310</v>
      </c>
      <c r="F207" s="224" t="s">
        <v>311</v>
      </c>
      <c r="G207" s="225" t="s">
        <v>211</v>
      </c>
      <c r="H207" s="226">
        <v>21.513999999999999</v>
      </c>
      <c r="I207" s="227"/>
      <c r="J207" s="228">
        <f>ROUND(I207*H207,2)</f>
        <v>0</v>
      </c>
      <c r="K207" s="229"/>
      <c r="L207" s="45"/>
      <c r="M207" s="230" t="s">
        <v>1</v>
      </c>
      <c r="N207" s="231" t="s">
        <v>41</v>
      </c>
      <c r="O207" s="92"/>
      <c r="P207" s="232">
        <f>O207*H207</f>
        <v>0</v>
      </c>
      <c r="Q207" s="232">
        <v>2.5020099999999998</v>
      </c>
      <c r="R207" s="232">
        <f>Q207*H207</f>
        <v>53.828243139999998</v>
      </c>
      <c r="S207" s="232">
        <v>0</v>
      </c>
      <c r="T207" s="233">
        <f>S207*H207</f>
        <v>0</v>
      </c>
      <c r="U207" s="39"/>
      <c r="V207" s="39"/>
      <c r="W207" s="39"/>
      <c r="X207" s="39"/>
      <c r="Y207" s="39"/>
      <c r="Z207" s="39"/>
      <c r="AA207" s="39"/>
      <c r="AB207" s="39"/>
      <c r="AC207" s="39"/>
      <c r="AD207" s="39"/>
      <c r="AE207" s="39"/>
      <c r="AR207" s="234" t="s">
        <v>212</v>
      </c>
      <c r="AT207" s="234" t="s">
        <v>208</v>
      </c>
      <c r="AU207" s="234" t="s">
        <v>83</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212</v>
      </c>
      <c r="BM207" s="234" t="s">
        <v>312</v>
      </c>
    </row>
    <row r="208" s="2" customFormat="1">
      <c r="A208" s="39"/>
      <c r="B208" s="40"/>
      <c r="C208" s="41"/>
      <c r="D208" s="236" t="s">
        <v>214</v>
      </c>
      <c r="E208" s="41"/>
      <c r="F208" s="237" t="s">
        <v>313</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214</v>
      </c>
      <c r="AU208" s="18" t="s">
        <v>83</v>
      </c>
    </row>
    <row r="209" s="2" customFormat="1">
      <c r="A209" s="39"/>
      <c r="B209" s="40"/>
      <c r="C209" s="41"/>
      <c r="D209" s="241" t="s">
        <v>216</v>
      </c>
      <c r="E209" s="41"/>
      <c r="F209" s="242" t="s">
        <v>314</v>
      </c>
      <c r="G209" s="41"/>
      <c r="H209" s="41"/>
      <c r="I209" s="238"/>
      <c r="J209" s="41"/>
      <c r="K209" s="41"/>
      <c r="L209" s="45"/>
      <c r="M209" s="239"/>
      <c r="N209" s="240"/>
      <c r="O209" s="92"/>
      <c r="P209" s="92"/>
      <c r="Q209" s="92"/>
      <c r="R209" s="92"/>
      <c r="S209" s="92"/>
      <c r="T209" s="93"/>
      <c r="U209" s="39"/>
      <c r="V209" s="39"/>
      <c r="W209" s="39"/>
      <c r="X209" s="39"/>
      <c r="Y209" s="39"/>
      <c r="Z209" s="39"/>
      <c r="AA209" s="39"/>
      <c r="AB209" s="39"/>
      <c r="AC209" s="39"/>
      <c r="AD209" s="39"/>
      <c r="AE209" s="39"/>
      <c r="AT209" s="18" t="s">
        <v>216</v>
      </c>
      <c r="AU209" s="18" t="s">
        <v>83</v>
      </c>
    </row>
    <row r="210" s="12" customFormat="1">
      <c r="A210" s="12"/>
      <c r="B210" s="243"/>
      <c r="C210" s="244"/>
      <c r="D210" s="236" t="s">
        <v>218</v>
      </c>
      <c r="E210" s="245" t="s">
        <v>1</v>
      </c>
      <c r="F210" s="246" t="s">
        <v>315</v>
      </c>
      <c r="G210" s="244"/>
      <c r="H210" s="245" t="s">
        <v>1</v>
      </c>
      <c r="I210" s="247"/>
      <c r="J210" s="244"/>
      <c r="K210" s="244"/>
      <c r="L210" s="248"/>
      <c r="M210" s="249"/>
      <c r="N210" s="250"/>
      <c r="O210" s="250"/>
      <c r="P210" s="250"/>
      <c r="Q210" s="250"/>
      <c r="R210" s="250"/>
      <c r="S210" s="250"/>
      <c r="T210" s="251"/>
      <c r="U210" s="12"/>
      <c r="V210" s="12"/>
      <c r="W210" s="12"/>
      <c r="X210" s="12"/>
      <c r="Y210" s="12"/>
      <c r="Z210" s="12"/>
      <c r="AA210" s="12"/>
      <c r="AB210" s="12"/>
      <c r="AC210" s="12"/>
      <c r="AD210" s="12"/>
      <c r="AE210" s="12"/>
      <c r="AT210" s="252" t="s">
        <v>218</v>
      </c>
      <c r="AU210" s="252" t="s">
        <v>83</v>
      </c>
      <c r="AV210" s="12" t="s">
        <v>83</v>
      </c>
      <c r="AW210" s="12" t="s">
        <v>32</v>
      </c>
      <c r="AX210" s="12" t="s">
        <v>76</v>
      </c>
      <c r="AY210" s="252" t="s">
        <v>207</v>
      </c>
    </row>
    <row r="211" s="13" customFormat="1">
      <c r="A211" s="13"/>
      <c r="B211" s="253"/>
      <c r="C211" s="254"/>
      <c r="D211" s="236" t="s">
        <v>218</v>
      </c>
      <c r="E211" s="255" t="s">
        <v>1</v>
      </c>
      <c r="F211" s="256" t="s">
        <v>316</v>
      </c>
      <c r="G211" s="254"/>
      <c r="H211" s="257">
        <v>25.132999999999999</v>
      </c>
      <c r="I211" s="258"/>
      <c r="J211" s="254"/>
      <c r="K211" s="254"/>
      <c r="L211" s="259"/>
      <c r="M211" s="260"/>
      <c r="N211" s="261"/>
      <c r="O211" s="261"/>
      <c r="P211" s="261"/>
      <c r="Q211" s="261"/>
      <c r="R211" s="261"/>
      <c r="S211" s="261"/>
      <c r="T211" s="262"/>
      <c r="U211" s="13"/>
      <c r="V211" s="13"/>
      <c r="W211" s="13"/>
      <c r="X211" s="13"/>
      <c r="Y211" s="13"/>
      <c r="Z211" s="13"/>
      <c r="AA211" s="13"/>
      <c r="AB211" s="13"/>
      <c r="AC211" s="13"/>
      <c r="AD211" s="13"/>
      <c r="AE211" s="13"/>
      <c r="AT211" s="263" t="s">
        <v>218</v>
      </c>
      <c r="AU211" s="263" t="s">
        <v>83</v>
      </c>
      <c r="AV211" s="13" t="s">
        <v>85</v>
      </c>
      <c r="AW211" s="13" t="s">
        <v>32</v>
      </c>
      <c r="AX211" s="13" t="s">
        <v>76</v>
      </c>
      <c r="AY211" s="263" t="s">
        <v>207</v>
      </c>
    </row>
    <row r="212" s="12" customFormat="1">
      <c r="A212" s="12"/>
      <c r="B212" s="243"/>
      <c r="C212" s="244"/>
      <c r="D212" s="236" t="s">
        <v>218</v>
      </c>
      <c r="E212" s="245" t="s">
        <v>1</v>
      </c>
      <c r="F212" s="246" t="s">
        <v>317</v>
      </c>
      <c r="G212" s="244"/>
      <c r="H212" s="245" t="s">
        <v>1</v>
      </c>
      <c r="I212" s="247"/>
      <c r="J212" s="244"/>
      <c r="K212" s="244"/>
      <c r="L212" s="248"/>
      <c r="M212" s="249"/>
      <c r="N212" s="250"/>
      <c r="O212" s="250"/>
      <c r="P212" s="250"/>
      <c r="Q212" s="250"/>
      <c r="R212" s="250"/>
      <c r="S212" s="250"/>
      <c r="T212" s="251"/>
      <c r="U212" s="12"/>
      <c r="V212" s="12"/>
      <c r="W212" s="12"/>
      <c r="X212" s="12"/>
      <c r="Y212" s="12"/>
      <c r="Z212" s="12"/>
      <c r="AA212" s="12"/>
      <c r="AB212" s="12"/>
      <c r="AC212" s="12"/>
      <c r="AD212" s="12"/>
      <c r="AE212" s="12"/>
      <c r="AT212" s="252" t="s">
        <v>218</v>
      </c>
      <c r="AU212" s="252" t="s">
        <v>83</v>
      </c>
      <c r="AV212" s="12" t="s">
        <v>83</v>
      </c>
      <c r="AW212" s="12" t="s">
        <v>32</v>
      </c>
      <c r="AX212" s="12" t="s">
        <v>76</v>
      </c>
      <c r="AY212" s="252" t="s">
        <v>207</v>
      </c>
    </row>
    <row r="213" s="13" customFormat="1">
      <c r="A213" s="13"/>
      <c r="B213" s="253"/>
      <c r="C213" s="254"/>
      <c r="D213" s="236" t="s">
        <v>218</v>
      </c>
      <c r="E213" s="255" t="s">
        <v>1</v>
      </c>
      <c r="F213" s="256" t="s">
        <v>318</v>
      </c>
      <c r="G213" s="254"/>
      <c r="H213" s="257">
        <v>-2.766</v>
      </c>
      <c r="I213" s="258"/>
      <c r="J213" s="254"/>
      <c r="K213" s="254"/>
      <c r="L213" s="259"/>
      <c r="M213" s="260"/>
      <c r="N213" s="261"/>
      <c r="O213" s="261"/>
      <c r="P213" s="261"/>
      <c r="Q213" s="261"/>
      <c r="R213" s="261"/>
      <c r="S213" s="261"/>
      <c r="T213" s="262"/>
      <c r="U213" s="13"/>
      <c r="V213" s="13"/>
      <c r="W213" s="13"/>
      <c r="X213" s="13"/>
      <c r="Y213" s="13"/>
      <c r="Z213" s="13"/>
      <c r="AA213" s="13"/>
      <c r="AB213" s="13"/>
      <c r="AC213" s="13"/>
      <c r="AD213" s="13"/>
      <c r="AE213" s="13"/>
      <c r="AT213" s="263" t="s">
        <v>218</v>
      </c>
      <c r="AU213" s="263" t="s">
        <v>83</v>
      </c>
      <c r="AV213" s="13" t="s">
        <v>85</v>
      </c>
      <c r="AW213" s="13" t="s">
        <v>32</v>
      </c>
      <c r="AX213" s="13" t="s">
        <v>76</v>
      </c>
      <c r="AY213" s="263" t="s">
        <v>207</v>
      </c>
    </row>
    <row r="214" s="12" customFormat="1">
      <c r="A214" s="12"/>
      <c r="B214" s="243"/>
      <c r="C214" s="244"/>
      <c r="D214" s="236" t="s">
        <v>218</v>
      </c>
      <c r="E214" s="245" t="s">
        <v>1</v>
      </c>
      <c r="F214" s="246" t="s">
        <v>319</v>
      </c>
      <c r="G214" s="244"/>
      <c r="H214" s="245" t="s">
        <v>1</v>
      </c>
      <c r="I214" s="247"/>
      <c r="J214" s="244"/>
      <c r="K214" s="244"/>
      <c r="L214" s="248"/>
      <c r="M214" s="249"/>
      <c r="N214" s="250"/>
      <c r="O214" s="250"/>
      <c r="P214" s="250"/>
      <c r="Q214" s="250"/>
      <c r="R214" s="250"/>
      <c r="S214" s="250"/>
      <c r="T214" s="251"/>
      <c r="U214" s="12"/>
      <c r="V214" s="12"/>
      <c r="W214" s="12"/>
      <c r="X214" s="12"/>
      <c r="Y214" s="12"/>
      <c r="Z214" s="12"/>
      <c r="AA214" s="12"/>
      <c r="AB214" s="12"/>
      <c r="AC214" s="12"/>
      <c r="AD214" s="12"/>
      <c r="AE214" s="12"/>
      <c r="AT214" s="252" t="s">
        <v>218</v>
      </c>
      <c r="AU214" s="252" t="s">
        <v>83</v>
      </c>
      <c r="AV214" s="12" t="s">
        <v>83</v>
      </c>
      <c r="AW214" s="12" t="s">
        <v>32</v>
      </c>
      <c r="AX214" s="12" t="s">
        <v>76</v>
      </c>
      <c r="AY214" s="252" t="s">
        <v>207</v>
      </c>
    </row>
    <row r="215" s="13" customFormat="1">
      <c r="A215" s="13"/>
      <c r="B215" s="253"/>
      <c r="C215" s="254"/>
      <c r="D215" s="236" t="s">
        <v>218</v>
      </c>
      <c r="E215" s="255" t="s">
        <v>1</v>
      </c>
      <c r="F215" s="256" t="s">
        <v>320</v>
      </c>
      <c r="G215" s="254"/>
      <c r="H215" s="257">
        <v>-0.14999999999999999</v>
      </c>
      <c r="I215" s="258"/>
      <c r="J215" s="254"/>
      <c r="K215" s="254"/>
      <c r="L215" s="259"/>
      <c r="M215" s="260"/>
      <c r="N215" s="261"/>
      <c r="O215" s="261"/>
      <c r="P215" s="261"/>
      <c r="Q215" s="261"/>
      <c r="R215" s="261"/>
      <c r="S215" s="261"/>
      <c r="T215" s="262"/>
      <c r="U215" s="13"/>
      <c r="V215" s="13"/>
      <c r="W215" s="13"/>
      <c r="X215" s="13"/>
      <c r="Y215" s="13"/>
      <c r="Z215" s="13"/>
      <c r="AA215" s="13"/>
      <c r="AB215" s="13"/>
      <c r="AC215" s="13"/>
      <c r="AD215" s="13"/>
      <c r="AE215" s="13"/>
      <c r="AT215" s="263" t="s">
        <v>218</v>
      </c>
      <c r="AU215" s="263" t="s">
        <v>83</v>
      </c>
      <c r="AV215" s="13" t="s">
        <v>85</v>
      </c>
      <c r="AW215" s="13" t="s">
        <v>32</v>
      </c>
      <c r="AX215" s="13" t="s">
        <v>76</v>
      </c>
      <c r="AY215" s="263" t="s">
        <v>207</v>
      </c>
    </row>
    <row r="216" s="13" customFormat="1">
      <c r="A216" s="13"/>
      <c r="B216" s="253"/>
      <c r="C216" s="254"/>
      <c r="D216" s="236" t="s">
        <v>218</v>
      </c>
      <c r="E216" s="255" t="s">
        <v>1</v>
      </c>
      <c r="F216" s="256" t="s">
        <v>321</v>
      </c>
      <c r="G216" s="254"/>
      <c r="H216" s="257">
        <v>-0.11500000000000001</v>
      </c>
      <c r="I216" s="258"/>
      <c r="J216" s="254"/>
      <c r="K216" s="254"/>
      <c r="L216" s="259"/>
      <c r="M216" s="260"/>
      <c r="N216" s="261"/>
      <c r="O216" s="261"/>
      <c r="P216" s="261"/>
      <c r="Q216" s="261"/>
      <c r="R216" s="261"/>
      <c r="S216" s="261"/>
      <c r="T216" s="262"/>
      <c r="U216" s="13"/>
      <c r="V216" s="13"/>
      <c r="W216" s="13"/>
      <c r="X216" s="13"/>
      <c r="Y216" s="13"/>
      <c r="Z216" s="13"/>
      <c r="AA216" s="13"/>
      <c r="AB216" s="13"/>
      <c r="AC216" s="13"/>
      <c r="AD216" s="13"/>
      <c r="AE216" s="13"/>
      <c r="AT216" s="263" t="s">
        <v>218</v>
      </c>
      <c r="AU216" s="263" t="s">
        <v>83</v>
      </c>
      <c r="AV216" s="13" t="s">
        <v>85</v>
      </c>
      <c r="AW216" s="13" t="s">
        <v>32</v>
      </c>
      <c r="AX216" s="13" t="s">
        <v>76</v>
      </c>
      <c r="AY216" s="263" t="s">
        <v>207</v>
      </c>
    </row>
    <row r="217" s="12" customFormat="1">
      <c r="A217" s="12"/>
      <c r="B217" s="243"/>
      <c r="C217" s="244"/>
      <c r="D217" s="236" t="s">
        <v>218</v>
      </c>
      <c r="E217" s="245" t="s">
        <v>1</v>
      </c>
      <c r="F217" s="246" t="s">
        <v>322</v>
      </c>
      <c r="G217" s="244"/>
      <c r="H217" s="245" t="s">
        <v>1</v>
      </c>
      <c r="I217" s="247"/>
      <c r="J217" s="244"/>
      <c r="K217" s="244"/>
      <c r="L217" s="248"/>
      <c r="M217" s="249"/>
      <c r="N217" s="250"/>
      <c r="O217" s="250"/>
      <c r="P217" s="250"/>
      <c r="Q217" s="250"/>
      <c r="R217" s="250"/>
      <c r="S217" s="250"/>
      <c r="T217" s="251"/>
      <c r="U217" s="12"/>
      <c r="V217" s="12"/>
      <c r="W217" s="12"/>
      <c r="X217" s="12"/>
      <c r="Y217" s="12"/>
      <c r="Z217" s="12"/>
      <c r="AA217" s="12"/>
      <c r="AB217" s="12"/>
      <c r="AC217" s="12"/>
      <c r="AD217" s="12"/>
      <c r="AE217" s="12"/>
      <c r="AT217" s="252" t="s">
        <v>218</v>
      </c>
      <c r="AU217" s="252" t="s">
        <v>83</v>
      </c>
      <c r="AV217" s="12" t="s">
        <v>83</v>
      </c>
      <c r="AW217" s="12" t="s">
        <v>32</v>
      </c>
      <c r="AX217" s="12" t="s">
        <v>76</v>
      </c>
      <c r="AY217" s="252" t="s">
        <v>207</v>
      </c>
    </row>
    <row r="218" s="13" customFormat="1">
      <c r="A218" s="13"/>
      <c r="B218" s="253"/>
      <c r="C218" s="254"/>
      <c r="D218" s="236" t="s">
        <v>218</v>
      </c>
      <c r="E218" s="255" t="s">
        <v>1</v>
      </c>
      <c r="F218" s="256" t="s">
        <v>323</v>
      </c>
      <c r="G218" s="254"/>
      <c r="H218" s="257">
        <v>-0.58799999999999997</v>
      </c>
      <c r="I218" s="258"/>
      <c r="J218" s="254"/>
      <c r="K218" s="254"/>
      <c r="L218" s="259"/>
      <c r="M218" s="260"/>
      <c r="N218" s="261"/>
      <c r="O218" s="261"/>
      <c r="P218" s="261"/>
      <c r="Q218" s="261"/>
      <c r="R218" s="261"/>
      <c r="S218" s="261"/>
      <c r="T218" s="262"/>
      <c r="U218" s="13"/>
      <c r="V218" s="13"/>
      <c r="W218" s="13"/>
      <c r="X218" s="13"/>
      <c r="Y218" s="13"/>
      <c r="Z218" s="13"/>
      <c r="AA218" s="13"/>
      <c r="AB218" s="13"/>
      <c r="AC218" s="13"/>
      <c r="AD218" s="13"/>
      <c r="AE218" s="13"/>
      <c r="AT218" s="263" t="s">
        <v>218</v>
      </c>
      <c r="AU218" s="263" t="s">
        <v>83</v>
      </c>
      <c r="AV218" s="13" t="s">
        <v>85</v>
      </c>
      <c r="AW218" s="13" t="s">
        <v>32</v>
      </c>
      <c r="AX218" s="13" t="s">
        <v>76</v>
      </c>
      <c r="AY218" s="263" t="s">
        <v>207</v>
      </c>
    </row>
    <row r="219" s="14" customFormat="1">
      <c r="A219" s="14"/>
      <c r="B219" s="264"/>
      <c r="C219" s="265"/>
      <c r="D219" s="236" t="s">
        <v>218</v>
      </c>
      <c r="E219" s="266" t="s">
        <v>1</v>
      </c>
      <c r="F219" s="267" t="s">
        <v>222</v>
      </c>
      <c r="G219" s="265"/>
      <c r="H219" s="268">
        <v>21.513999999999999</v>
      </c>
      <c r="I219" s="269"/>
      <c r="J219" s="265"/>
      <c r="K219" s="265"/>
      <c r="L219" s="270"/>
      <c r="M219" s="271"/>
      <c r="N219" s="272"/>
      <c r="O219" s="272"/>
      <c r="P219" s="272"/>
      <c r="Q219" s="272"/>
      <c r="R219" s="272"/>
      <c r="S219" s="272"/>
      <c r="T219" s="273"/>
      <c r="U219" s="14"/>
      <c r="V219" s="14"/>
      <c r="W219" s="14"/>
      <c r="X219" s="14"/>
      <c r="Y219" s="14"/>
      <c r="Z219" s="14"/>
      <c r="AA219" s="14"/>
      <c r="AB219" s="14"/>
      <c r="AC219" s="14"/>
      <c r="AD219" s="14"/>
      <c r="AE219" s="14"/>
      <c r="AT219" s="274" t="s">
        <v>218</v>
      </c>
      <c r="AU219" s="274" t="s">
        <v>83</v>
      </c>
      <c r="AV219" s="14" t="s">
        <v>212</v>
      </c>
      <c r="AW219" s="14" t="s">
        <v>32</v>
      </c>
      <c r="AX219" s="14" t="s">
        <v>83</v>
      </c>
      <c r="AY219" s="274" t="s">
        <v>207</v>
      </c>
    </row>
    <row r="220" s="2" customFormat="1" ht="24.15" customHeight="1">
      <c r="A220" s="39"/>
      <c r="B220" s="40"/>
      <c r="C220" s="222" t="s">
        <v>176</v>
      </c>
      <c r="D220" s="222" t="s">
        <v>208</v>
      </c>
      <c r="E220" s="223" t="s">
        <v>324</v>
      </c>
      <c r="F220" s="224" t="s">
        <v>325</v>
      </c>
      <c r="G220" s="225" t="s">
        <v>225</v>
      </c>
      <c r="H220" s="226">
        <v>185.084</v>
      </c>
      <c r="I220" s="227"/>
      <c r="J220" s="228">
        <f>ROUND(I220*H220,2)</f>
        <v>0</v>
      </c>
      <c r="K220" s="229"/>
      <c r="L220" s="45"/>
      <c r="M220" s="230" t="s">
        <v>1</v>
      </c>
      <c r="N220" s="231" t="s">
        <v>41</v>
      </c>
      <c r="O220" s="92"/>
      <c r="P220" s="232">
        <f>O220*H220</f>
        <v>0</v>
      </c>
      <c r="Q220" s="232">
        <v>0.012070000000000001</v>
      </c>
      <c r="R220" s="232">
        <f>Q220*H220</f>
        <v>2.2339638800000001</v>
      </c>
      <c r="S220" s="232">
        <v>0</v>
      </c>
      <c r="T220" s="233">
        <f>S220*H220</f>
        <v>0</v>
      </c>
      <c r="U220" s="39"/>
      <c r="V220" s="39"/>
      <c r="W220" s="39"/>
      <c r="X220" s="39"/>
      <c r="Y220" s="39"/>
      <c r="Z220" s="39"/>
      <c r="AA220" s="39"/>
      <c r="AB220" s="39"/>
      <c r="AC220" s="39"/>
      <c r="AD220" s="39"/>
      <c r="AE220" s="39"/>
      <c r="AR220" s="234" t="s">
        <v>212</v>
      </c>
      <c r="AT220" s="234" t="s">
        <v>208</v>
      </c>
      <c r="AU220" s="234" t="s">
        <v>83</v>
      </c>
      <c r="AY220" s="18" t="s">
        <v>207</v>
      </c>
      <c r="BE220" s="235">
        <f>IF(N220="základní",J220,0)</f>
        <v>0</v>
      </c>
      <c r="BF220" s="235">
        <f>IF(N220="snížená",J220,0)</f>
        <v>0</v>
      </c>
      <c r="BG220" s="235">
        <f>IF(N220="zákl. přenesená",J220,0)</f>
        <v>0</v>
      </c>
      <c r="BH220" s="235">
        <f>IF(N220="sníž. přenesená",J220,0)</f>
        <v>0</v>
      </c>
      <c r="BI220" s="235">
        <f>IF(N220="nulová",J220,0)</f>
        <v>0</v>
      </c>
      <c r="BJ220" s="18" t="s">
        <v>83</v>
      </c>
      <c r="BK220" s="235">
        <f>ROUND(I220*H220,2)</f>
        <v>0</v>
      </c>
      <c r="BL220" s="18" t="s">
        <v>212</v>
      </c>
      <c r="BM220" s="234" t="s">
        <v>326</v>
      </c>
    </row>
    <row r="221" s="2" customFormat="1">
      <c r="A221" s="39"/>
      <c r="B221" s="40"/>
      <c r="C221" s="41"/>
      <c r="D221" s="236" t="s">
        <v>214</v>
      </c>
      <c r="E221" s="41"/>
      <c r="F221" s="237" t="s">
        <v>327</v>
      </c>
      <c r="G221" s="41"/>
      <c r="H221" s="41"/>
      <c r="I221" s="238"/>
      <c r="J221" s="41"/>
      <c r="K221" s="41"/>
      <c r="L221" s="45"/>
      <c r="M221" s="239"/>
      <c r="N221" s="240"/>
      <c r="O221" s="92"/>
      <c r="P221" s="92"/>
      <c r="Q221" s="92"/>
      <c r="R221" s="92"/>
      <c r="S221" s="92"/>
      <c r="T221" s="93"/>
      <c r="U221" s="39"/>
      <c r="V221" s="39"/>
      <c r="W221" s="39"/>
      <c r="X221" s="39"/>
      <c r="Y221" s="39"/>
      <c r="Z221" s="39"/>
      <c r="AA221" s="39"/>
      <c r="AB221" s="39"/>
      <c r="AC221" s="39"/>
      <c r="AD221" s="39"/>
      <c r="AE221" s="39"/>
      <c r="AT221" s="18" t="s">
        <v>214</v>
      </c>
      <c r="AU221" s="18" t="s">
        <v>83</v>
      </c>
    </row>
    <row r="222" s="2" customFormat="1">
      <c r="A222" s="39"/>
      <c r="B222" s="40"/>
      <c r="C222" s="41"/>
      <c r="D222" s="241" t="s">
        <v>216</v>
      </c>
      <c r="E222" s="41"/>
      <c r="F222" s="242" t="s">
        <v>328</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216</v>
      </c>
      <c r="AU222" s="18" t="s">
        <v>83</v>
      </c>
    </row>
    <row r="223" s="12" customFormat="1">
      <c r="A223" s="12"/>
      <c r="B223" s="243"/>
      <c r="C223" s="244"/>
      <c r="D223" s="236" t="s">
        <v>218</v>
      </c>
      <c r="E223" s="245" t="s">
        <v>1</v>
      </c>
      <c r="F223" s="246" t="s">
        <v>315</v>
      </c>
      <c r="G223" s="244"/>
      <c r="H223" s="245" t="s">
        <v>1</v>
      </c>
      <c r="I223" s="247"/>
      <c r="J223" s="244"/>
      <c r="K223" s="244"/>
      <c r="L223" s="248"/>
      <c r="M223" s="249"/>
      <c r="N223" s="250"/>
      <c r="O223" s="250"/>
      <c r="P223" s="250"/>
      <c r="Q223" s="250"/>
      <c r="R223" s="250"/>
      <c r="S223" s="250"/>
      <c r="T223" s="251"/>
      <c r="U223" s="12"/>
      <c r="V223" s="12"/>
      <c r="W223" s="12"/>
      <c r="X223" s="12"/>
      <c r="Y223" s="12"/>
      <c r="Z223" s="12"/>
      <c r="AA223" s="12"/>
      <c r="AB223" s="12"/>
      <c r="AC223" s="12"/>
      <c r="AD223" s="12"/>
      <c r="AE223" s="12"/>
      <c r="AT223" s="252" t="s">
        <v>218</v>
      </c>
      <c r="AU223" s="252" t="s">
        <v>83</v>
      </c>
      <c r="AV223" s="12" t="s">
        <v>83</v>
      </c>
      <c r="AW223" s="12" t="s">
        <v>32</v>
      </c>
      <c r="AX223" s="12" t="s">
        <v>76</v>
      </c>
      <c r="AY223" s="252" t="s">
        <v>207</v>
      </c>
    </row>
    <row r="224" s="13" customFormat="1">
      <c r="A224" s="13"/>
      <c r="B224" s="253"/>
      <c r="C224" s="254"/>
      <c r="D224" s="236" t="s">
        <v>218</v>
      </c>
      <c r="E224" s="255" t="s">
        <v>1</v>
      </c>
      <c r="F224" s="256" t="s">
        <v>329</v>
      </c>
      <c r="G224" s="254"/>
      <c r="H224" s="257">
        <v>193.32900000000001</v>
      </c>
      <c r="I224" s="258"/>
      <c r="J224" s="254"/>
      <c r="K224" s="254"/>
      <c r="L224" s="259"/>
      <c r="M224" s="260"/>
      <c r="N224" s="261"/>
      <c r="O224" s="261"/>
      <c r="P224" s="261"/>
      <c r="Q224" s="261"/>
      <c r="R224" s="261"/>
      <c r="S224" s="261"/>
      <c r="T224" s="262"/>
      <c r="U224" s="13"/>
      <c r="V224" s="13"/>
      <c r="W224" s="13"/>
      <c r="X224" s="13"/>
      <c r="Y224" s="13"/>
      <c r="Z224" s="13"/>
      <c r="AA224" s="13"/>
      <c r="AB224" s="13"/>
      <c r="AC224" s="13"/>
      <c r="AD224" s="13"/>
      <c r="AE224" s="13"/>
      <c r="AT224" s="263" t="s">
        <v>218</v>
      </c>
      <c r="AU224" s="263" t="s">
        <v>83</v>
      </c>
      <c r="AV224" s="13" t="s">
        <v>85</v>
      </c>
      <c r="AW224" s="13" t="s">
        <v>32</v>
      </c>
      <c r="AX224" s="13" t="s">
        <v>76</v>
      </c>
      <c r="AY224" s="263" t="s">
        <v>207</v>
      </c>
    </row>
    <row r="225" s="12" customFormat="1">
      <c r="A225" s="12"/>
      <c r="B225" s="243"/>
      <c r="C225" s="244"/>
      <c r="D225" s="236" t="s">
        <v>218</v>
      </c>
      <c r="E225" s="245" t="s">
        <v>1</v>
      </c>
      <c r="F225" s="246" t="s">
        <v>317</v>
      </c>
      <c r="G225" s="244"/>
      <c r="H225" s="245" t="s">
        <v>1</v>
      </c>
      <c r="I225" s="247"/>
      <c r="J225" s="244"/>
      <c r="K225" s="244"/>
      <c r="L225" s="248"/>
      <c r="M225" s="249"/>
      <c r="N225" s="250"/>
      <c r="O225" s="250"/>
      <c r="P225" s="250"/>
      <c r="Q225" s="250"/>
      <c r="R225" s="250"/>
      <c r="S225" s="250"/>
      <c r="T225" s="251"/>
      <c r="U225" s="12"/>
      <c r="V225" s="12"/>
      <c r="W225" s="12"/>
      <c r="X225" s="12"/>
      <c r="Y225" s="12"/>
      <c r="Z225" s="12"/>
      <c r="AA225" s="12"/>
      <c r="AB225" s="12"/>
      <c r="AC225" s="12"/>
      <c r="AD225" s="12"/>
      <c r="AE225" s="12"/>
      <c r="AT225" s="252" t="s">
        <v>218</v>
      </c>
      <c r="AU225" s="252" t="s">
        <v>83</v>
      </c>
      <c r="AV225" s="12" t="s">
        <v>83</v>
      </c>
      <c r="AW225" s="12" t="s">
        <v>32</v>
      </c>
      <c r="AX225" s="12" t="s">
        <v>76</v>
      </c>
      <c r="AY225" s="252" t="s">
        <v>207</v>
      </c>
    </row>
    <row r="226" s="13" customFormat="1">
      <c r="A226" s="13"/>
      <c r="B226" s="253"/>
      <c r="C226" s="254"/>
      <c r="D226" s="236" t="s">
        <v>218</v>
      </c>
      <c r="E226" s="255" t="s">
        <v>1</v>
      </c>
      <c r="F226" s="256" t="s">
        <v>330</v>
      </c>
      <c r="G226" s="254"/>
      <c r="H226" s="257">
        <v>-21.280000000000001</v>
      </c>
      <c r="I226" s="258"/>
      <c r="J226" s="254"/>
      <c r="K226" s="254"/>
      <c r="L226" s="259"/>
      <c r="M226" s="260"/>
      <c r="N226" s="261"/>
      <c r="O226" s="261"/>
      <c r="P226" s="261"/>
      <c r="Q226" s="261"/>
      <c r="R226" s="261"/>
      <c r="S226" s="261"/>
      <c r="T226" s="262"/>
      <c r="U226" s="13"/>
      <c r="V226" s="13"/>
      <c r="W226" s="13"/>
      <c r="X226" s="13"/>
      <c r="Y226" s="13"/>
      <c r="Z226" s="13"/>
      <c r="AA226" s="13"/>
      <c r="AB226" s="13"/>
      <c r="AC226" s="13"/>
      <c r="AD226" s="13"/>
      <c r="AE226" s="13"/>
      <c r="AT226" s="263" t="s">
        <v>218</v>
      </c>
      <c r="AU226" s="263" t="s">
        <v>83</v>
      </c>
      <c r="AV226" s="13" t="s">
        <v>85</v>
      </c>
      <c r="AW226" s="13" t="s">
        <v>32</v>
      </c>
      <c r="AX226" s="13" t="s">
        <v>76</v>
      </c>
      <c r="AY226" s="263" t="s">
        <v>207</v>
      </c>
    </row>
    <row r="227" s="12" customFormat="1">
      <c r="A227" s="12"/>
      <c r="B227" s="243"/>
      <c r="C227" s="244"/>
      <c r="D227" s="236" t="s">
        <v>218</v>
      </c>
      <c r="E227" s="245" t="s">
        <v>1</v>
      </c>
      <c r="F227" s="246" t="s">
        <v>319</v>
      </c>
      <c r="G227" s="244"/>
      <c r="H227" s="245" t="s">
        <v>1</v>
      </c>
      <c r="I227" s="247"/>
      <c r="J227" s="244"/>
      <c r="K227" s="244"/>
      <c r="L227" s="248"/>
      <c r="M227" s="249"/>
      <c r="N227" s="250"/>
      <c r="O227" s="250"/>
      <c r="P227" s="250"/>
      <c r="Q227" s="250"/>
      <c r="R227" s="250"/>
      <c r="S227" s="250"/>
      <c r="T227" s="251"/>
      <c r="U227" s="12"/>
      <c r="V227" s="12"/>
      <c r="W227" s="12"/>
      <c r="X227" s="12"/>
      <c r="Y227" s="12"/>
      <c r="Z227" s="12"/>
      <c r="AA227" s="12"/>
      <c r="AB227" s="12"/>
      <c r="AC227" s="12"/>
      <c r="AD227" s="12"/>
      <c r="AE227" s="12"/>
      <c r="AT227" s="252" t="s">
        <v>218</v>
      </c>
      <c r="AU227" s="252" t="s">
        <v>83</v>
      </c>
      <c r="AV227" s="12" t="s">
        <v>83</v>
      </c>
      <c r="AW227" s="12" t="s">
        <v>32</v>
      </c>
      <c r="AX227" s="12" t="s">
        <v>76</v>
      </c>
      <c r="AY227" s="252" t="s">
        <v>207</v>
      </c>
    </row>
    <row r="228" s="13" customFormat="1">
      <c r="A228" s="13"/>
      <c r="B228" s="253"/>
      <c r="C228" s="254"/>
      <c r="D228" s="236" t="s">
        <v>218</v>
      </c>
      <c r="E228" s="255" t="s">
        <v>1</v>
      </c>
      <c r="F228" s="256" t="s">
        <v>331</v>
      </c>
      <c r="G228" s="254"/>
      <c r="H228" s="257">
        <v>-1.155</v>
      </c>
      <c r="I228" s="258"/>
      <c r="J228" s="254"/>
      <c r="K228" s="254"/>
      <c r="L228" s="259"/>
      <c r="M228" s="260"/>
      <c r="N228" s="261"/>
      <c r="O228" s="261"/>
      <c r="P228" s="261"/>
      <c r="Q228" s="261"/>
      <c r="R228" s="261"/>
      <c r="S228" s="261"/>
      <c r="T228" s="262"/>
      <c r="U228" s="13"/>
      <c r="V228" s="13"/>
      <c r="W228" s="13"/>
      <c r="X228" s="13"/>
      <c r="Y228" s="13"/>
      <c r="Z228" s="13"/>
      <c r="AA228" s="13"/>
      <c r="AB228" s="13"/>
      <c r="AC228" s="13"/>
      <c r="AD228" s="13"/>
      <c r="AE228" s="13"/>
      <c r="AT228" s="263" t="s">
        <v>218</v>
      </c>
      <c r="AU228" s="263" t="s">
        <v>83</v>
      </c>
      <c r="AV228" s="13" t="s">
        <v>85</v>
      </c>
      <c r="AW228" s="13" t="s">
        <v>32</v>
      </c>
      <c r="AX228" s="13" t="s">
        <v>76</v>
      </c>
      <c r="AY228" s="263" t="s">
        <v>207</v>
      </c>
    </row>
    <row r="229" s="13" customFormat="1">
      <c r="A229" s="13"/>
      <c r="B229" s="253"/>
      <c r="C229" s="254"/>
      <c r="D229" s="236" t="s">
        <v>218</v>
      </c>
      <c r="E229" s="255" t="s">
        <v>1</v>
      </c>
      <c r="F229" s="256" t="s">
        <v>332</v>
      </c>
      <c r="G229" s="254"/>
      <c r="H229" s="257">
        <v>-0.88200000000000001</v>
      </c>
      <c r="I229" s="258"/>
      <c r="J229" s="254"/>
      <c r="K229" s="254"/>
      <c r="L229" s="259"/>
      <c r="M229" s="260"/>
      <c r="N229" s="261"/>
      <c r="O229" s="261"/>
      <c r="P229" s="261"/>
      <c r="Q229" s="261"/>
      <c r="R229" s="261"/>
      <c r="S229" s="261"/>
      <c r="T229" s="262"/>
      <c r="U229" s="13"/>
      <c r="V229" s="13"/>
      <c r="W229" s="13"/>
      <c r="X229" s="13"/>
      <c r="Y229" s="13"/>
      <c r="Z229" s="13"/>
      <c r="AA229" s="13"/>
      <c r="AB229" s="13"/>
      <c r="AC229" s="13"/>
      <c r="AD229" s="13"/>
      <c r="AE229" s="13"/>
      <c r="AT229" s="263" t="s">
        <v>218</v>
      </c>
      <c r="AU229" s="263" t="s">
        <v>83</v>
      </c>
      <c r="AV229" s="13" t="s">
        <v>85</v>
      </c>
      <c r="AW229" s="13" t="s">
        <v>32</v>
      </c>
      <c r="AX229" s="13" t="s">
        <v>76</v>
      </c>
      <c r="AY229" s="263" t="s">
        <v>207</v>
      </c>
    </row>
    <row r="230" s="12" customFormat="1">
      <c r="A230" s="12"/>
      <c r="B230" s="243"/>
      <c r="C230" s="244"/>
      <c r="D230" s="236" t="s">
        <v>218</v>
      </c>
      <c r="E230" s="245" t="s">
        <v>1</v>
      </c>
      <c r="F230" s="246" t="s">
        <v>322</v>
      </c>
      <c r="G230" s="244"/>
      <c r="H230" s="245" t="s">
        <v>1</v>
      </c>
      <c r="I230" s="247"/>
      <c r="J230" s="244"/>
      <c r="K230" s="244"/>
      <c r="L230" s="248"/>
      <c r="M230" s="249"/>
      <c r="N230" s="250"/>
      <c r="O230" s="250"/>
      <c r="P230" s="250"/>
      <c r="Q230" s="250"/>
      <c r="R230" s="250"/>
      <c r="S230" s="250"/>
      <c r="T230" s="251"/>
      <c r="U230" s="12"/>
      <c r="V230" s="12"/>
      <c r="W230" s="12"/>
      <c r="X230" s="12"/>
      <c r="Y230" s="12"/>
      <c r="Z230" s="12"/>
      <c r="AA230" s="12"/>
      <c r="AB230" s="12"/>
      <c r="AC230" s="12"/>
      <c r="AD230" s="12"/>
      <c r="AE230" s="12"/>
      <c r="AT230" s="252" t="s">
        <v>218</v>
      </c>
      <c r="AU230" s="252" t="s">
        <v>83</v>
      </c>
      <c r="AV230" s="12" t="s">
        <v>83</v>
      </c>
      <c r="AW230" s="12" t="s">
        <v>32</v>
      </c>
      <c r="AX230" s="12" t="s">
        <v>76</v>
      </c>
      <c r="AY230" s="252" t="s">
        <v>207</v>
      </c>
    </row>
    <row r="231" s="13" customFormat="1">
      <c r="A231" s="13"/>
      <c r="B231" s="253"/>
      <c r="C231" s="254"/>
      <c r="D231" s="236" t="s">
        <v>218</v>
      </c>
      <c r="E231" s="255" t="s">
        <v>1</v>
      </c>
      <c r="F231" s="256" t="s">
        <v>333</v>
      </c>
      <c r="G231" s="254"/>
      <c r="H231" s="257">
        <v>15.071999999999999</v>
      </c>
      <c r="I231" s="258"/>
      <c r="J231" s="254"/>
      <c r="K231" s="254"/>
      <c r="L231" s="259"/>
      <c r="M231" s="260"/>
      <c r="N231" s="261"/>
      <c r="O231" s="261"/>
      <c r="P231" s="261"/>
      <c r="Q231" s="261"/>
      <c r="R231" s="261"/>
      <c r="S231" s="261"/>
      <c r="T231" s="262"/>
      <c r="U231" s="13"/>
      <c r="V231" s="13"/>
      <c r="W231" s="13"/>
      <c r="X231" s="13"/>
      <c r="Y231" s="13"/>
      <c r="Z231" s="13"/>
      <c r="AA231" s="13"/>
      <c r="AB231" s="13"/>
      <c r="AC231" s="13"/>
      <c r="AD231" s="13"/>
      <c r="AE231" s="13"/>
      <c r="AT231" s="263" t="s">
        <v>218</v>
      </c>
      <c r="AU231" s="263" t="s">
        <v>83</v>
      </c>
      <c r="AV231" s="13" t="s">
        <v>85</v>
      </c>
      <c r="AW231" s="13" t="s">
        <v>32</v>
      </c>
      <c r="AX231" s="13" t="s">
        <v>76</v>
      </c>
      <c r="AY231" s="263" t="s">
        <v>207</v>
      </c>
    </row>
    <row r="232" s="14" customFormat="1">
      <c r="A232" s="14"/>
      <c r="B232" s="264"/>
      <c r="C232" s="265"/>
      <c r="D232" s="236" t="s">
        <v>218</v>
      </c>
      <c r="E232" s="266" t="s">
        <v>1</v>
      </c>
      <c r="F232" s="267" t="s">
        <v>222</v>
      </c>
      <c r="G232" s="265"/>
      <c r="H232" s="268">
        <v>185.084</v>
      </c>
      <c r="I232" s="269"/>
      <c r="J232" s="265"/>
      <c r="K232" s="265"/>
      <c r="L232" s="270"/>
      <c r="M232" s="271"/>
      <c r="N232" s="272"/>
      <c r="O232" s="272"/>
      <c r="P232" s="272"/>
      <c r="Q232" s="272"/>
      <c r="R232" s="272"/>
      <c r="S232" s="272"/>
      <c r="T232" s="273"/>
      <c r="U232" s="14"/>
      <c r="V232" s="14"/>
      <c r="W232" s="14"/>
      <c r="X232" s="14"/>
      <c r="Y232" s="14"/>
      <c r="Z232" s="14"/>
      <c r="AA232" s="14"/>
      <c r="AB232" s="14"/>
      <c r="AC232" s="14"/>
      <c r="AD232" s="14"/>
      <c r="AE232" s="14"/>
      <c r="AT232" s="274" t="s">
        <v>218</v>
      </c>
      <c r="AU232" s="274" t="s">
        <v>83</v>
      </c>
      <c r="AV232" s="14" t="s">
        <v>212</v>
      </c>
      <c r="AW232" s="14" t="s">
        <v>32</v>
      </c>
      <c r="AX232" s="14" t="s">
        <v>83</v>
      </c>
      <c r="AY232" s="274" t="s">
        <v>207</v>
      </c>
    </row>
    <row r="233" s="2" customFormat="1" ht="24.15" customHeight="1">
      <c r="A233" s="39"/>
      <c r="B233" s="40"/>
      <c r="C233" s="222" t="s">
        <v>8</v>
      </c>
      <c r="D233" s="222" t="s">
        <v>208</v>
      </c>
      <c r="E233" s="223" t="s">
        <v>334</v>
      </c>
      <c r="F233" s="224" t="s">
        <v>335</v>
      </c>
      <c r="G233" s="225" t="s">
        <v>225</v>
      </c>
      <c r="H233" s="226">
        <v>185.084</v>
      </c>
      <c r="I233" s="227"/>
      <c r="J233" s="228">
        <f>ROUND(I233*H233,2)</f>
        <v>0</v>
      </c>
      <c r="K233" s="229"/>
      <c r="L233" s="45"/>
      <c r="M233" s="230" t="s">
        <v>1</v>
      </c>
      <c r="N233" s="231" t="s">
        <v>41</v>
      </c>
      <c r="O233" s="92"/>
      <c r="P233" s="232">
        <f>O233*H233</f>
        <v>0</v>
      </c>
      <c r="Q233" s="232">
        <v>0</v>
      </c>
      <c r="R233" s="232">
        <f>Q233*H233</f>
        <v>0</v>
      </c>
      <c r="S233" s="232">
        <v>0</v>
      </c>
      <c r="T233" s="233">
        <f>S233*H233</f>
        <v>0</v>
      </c>
      <c r="U233" s="39"/>
      <c r="V233" s="39"/>
      <c r="W233" s="39"/>
      <c r="X233" s="39"/>
      <c r="Y233" s="39"/>
      <c r="Z233" s="39"/>
      <c r="AA233" s="39"/>
      <c r="AB233" s="39"/>
      <c r="AC233" s="39"/>
      <c r="AD233" s="39"/>
      <c r="AE233" s="39"/>
      <c r="AR233" s="234" t="s">
        <v>212</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212</v>
      </c>
      <c r="BM233" s="234" t="s">
        <v>336</v>
      </c>
    </row>
    <row r="234" s="2" customFormat="1">
      <c r="A234" s="39"/>
      <c r="B234" s="40"/>
      <c r="C234" s="41"/>
      <c r="D234" s="236" t="s">
        <v>214</v>
      </c>
      <c r="E234" s="41"/>
      <c r="F234" s="237" t="s">
        <v>337</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c r="A235" s="39"/>
      <c r="B235" s="40"/>
      <c r="C235" s="41"/>
      <c r="D235" s="241" t="s">
        <v>216</v>
      </c>
      <c r="E235" s="41"/>
      <c r="F235" s="242" t="s">
        <v>338</v>
      </c>
      <c r="G235" s="41"/>
      <c r="H235" s="41"/>
      <c r="I235" s="238"/>
      <c r="J235" s="41"/>
      <c r="K235" s="41"/>
      <c r="L235" s="45"/>
      <c r="M235" s="239"/>
      <c r="N235" s="240"/>
      <c r="O235" s="92"/>
      <c r="P235" s="92"/>
      <c r="Q235" s="92"/>
      <c r="R235" s="92"/>
      <c r="S235" s="92"/>
      <c r="T235" s="93"/>
      <c r="U235" s="39"/>
      <c r="V235" s="39"/>
      <c r="W235" s="39"/>
      <c r="X235" s="39"/>
      <c r="Y235" s="39"/>
      <c r="Z235" s="39"/>
      <c r="AA235" s="39"/>
      <c r="AB235" s="39"/>
      <c r="AC235" s="39"/>
      <c r="AD235" s="39"/>
      <c r="AE235" s="39"/>
      <c r="AT235" s="18" t="s">
        <v>216</v>
      </c>
      <c r="AU235" s="18" t="s">
        <v>83</v>
      </c>
    </row>
    <row r="236" s="2" customFormat="1" ht="24.15" customHeight="1">
      <c r="A236" s="39"/>
      <c r="B236" s="40"/>
      <c r="C236" s="222" t="s">
        <v>339</v>
      </c>
      <c r="D236" s="222" t="s">
        <v>208</v>
      </c>
      <c r="E236" s="223" t="s">
        <v>340</v>
      </c>
      <c r="F236" s="224" t="s">
        <v>341</v>
      </c>
      <c r="G236" s="225" t="s">
        <v>225</v>
      </c>
      <c r="H236" s="226">
        <v>193.32900000000001</v>
      </c>
      <c r="I236" s="227"/>
      <c r="J236" s="228">
        <f>ROUND(I236*H236,2)</f>
        <v>0</v>
      </c>
      <c r="K236" s="229"/>
      <c r="L236" s="45"/>
      <c r="M236" s="230" t="s">
        <v>1</v>
      </c>
      <c r="N236" s="231" t="s">
        <v>41</v>
      </c>
      <c r="O236" s="92"/>
      <c r="P236" s="232">
        <f>O236*H236</f>
        <v>0</v>
      </c>
      <c r="Q236" s="232">
        <v>0.00080999999999999996</v>
      </c>
      <c r="R236" s="232">
        <f>Q236*H236</f>
        <v>0.15659649000000001</v>
      </c>
      <c r="S236" s="232">
        <v>0</v>
      </c>
      <c r="T236" s="233">
        <f>S236*H236</f>
        <v>0</v>
      </c>
      <c r="U236" s="39"/>
      <c r="V236" s="39"/>
      <c r="W236" s="39"/>
      <c r="X236" s="39"/>
      <c r="Y236" s="39"/>
      <c r="Z236" s="39"/>
      <c r="AA236" s="39"/>
      <c r="AB236" s="39"/>
      <c r="AC236" s="39"/>
      <c r="AD236" s="39"/>
      <c r="AE236" s="39"/>
      <c r="AR236" s="234" t="s">
        <v>212</v>
      </c>
      <c r="AT236" s="234" t="s">
        <v>208</v>
      </c>
      <c r="AU236" s="234" t="s">
        <v>83</v>
      </c>
      <c r="AY236" s="18" t="s">
        <v>207</v>
      </c>
      <c r="BE236" s="235">
        <f>IF(N236="základní",J236,0)</f>
        <v>0</v>
      </c>
      <c r="BF236" s="235">
        <f>IF(N236="snížená",J236,0)</f>
        <v>0</v>
      </c>
      <c r="BG236" s="235">
        <f>IF(N236="zákl. přenesená",J236,0)</f>
        <v>0</v>
      </c>
      <c r="BH236" s="235">
        <f>IF(N236="sníž. přenesená",J236,0)</f>
        <v>0</v>
      </c>
      <c r="BI236" s="235">
        <f>IF(N236="nulová",J236,0)</f>
        <v>0</v>
      </c>
      <c r="BJ236" s="18" t="s">
        <v>83</v>
      </c>
      <c r="BK236" s="235">
        <f>ROUND(I236*H236,2)</f>
        <v>0</v>
      </c>
      <c r="BL236" s="18" t="s">
        <v>212</v>
      </c>
      <c r="BM236" s="234" t="s">
        <v>342</v>
      </c>
    </row>
    <row r="237" s="2" customFormat="1">
      <c r="A237" s="39"/>
      <c r="B237" s="40"/>
      <c r="C237" s="41"/>
      <c r="D237" s="236" t="s">
        <v>214</v>
      </c>
      <c r="E237" s="41"/>
      <c r="F237" s="237" t="s">
        <v>343</v>
      </c>
      <c r="G237" s="41"/>
      <c r="H237" s="41"/>
      <c r="I237" s="238"/>
      <c r="J237" s="41"/>
      <c r="K237" s="41"/>
      <c r="L237" s="45"/>
      <c r="M237" s="239"/>
      <c r="N237" s="240"/>
      <c r="O237" s="92"/>
      <c r="P237" s="92"/>
      <c r="Q237" s="92"/>
      <c r="R237" s="92"/>
      <c r="S237" s="92"/>
      <c r="T237" s="93"/>
      <c r="U237" s="39"/>
      <c r="V237" s="39"/>
      <c r="W237" s="39"/>
      <c r="X237" s="39"/>
      <c r="Y237" s="39"/>
      <c r="Z237" s="39"/>
      <c r="AA237" s="39"/>
      <c r="AB237" s="39"/>
      <c r="AC237" s="39"/>
      <c r="AD237" s="39"/>
      <c r="AE237" s="39"/>
      <c r="AT237" s="18" t="s">
        <v>214</v>
      </c>
      <c r="AU237" s="18" t="s">
        <v>83</v>
      </c>
    </row>
    <row r="238" s="2" customFormat="1">
      <c r="A238" s="39"/>
      <c r="B238" s="40"/>
      <c r="C238" s="41"/>
      <c r="D238" s="241" t="s">
        <v>216</v>
      </c>
      <c r="E238" s="41"/>
      <c r="F238" s="242" t="s">
        <v>344</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216</v>
      </c>
      <c r="AU238" s="18" t="s">
        <v>83</v>
      </c>
    </row>
    <row r="239" s="12" customFormat="1">
      <c r="A239" s="12"/>
      <c r="B239" s="243"/>
      <c r="C239" s="244"/>
      <c r="D239" s="236" t="s">
        <v>218</v>
      </c>
      <c r="E239" s="245" t="s">
        <v>1</v>
      </c>
      <c r="F239" s="246" t="s">
        <v>315</v>
      </c>
      <c r="G239" s="244"/>
      <c r="H239" s="245" t="s">
        <v>1</v>
      </c>
      <c r="I239" s="247"/>
      <c r="J239" s="244"/>
      <c r="K239" s="244"/>
      <c r="L239" s="248"/>
      <c r="M239" s="249"/>
      <c r="N239" s="250"/>
      <c r="O239" s="250"/>
      <c r="P239" s="250"/>
      <c r="Q239" s="250"/>
      <c r="R239" s="250"/>
      <c r="S239" s="250"/>
      <c r="T239" s="251"/>
      <c r="U239" s="12"/>
      <c r="V239" s="12"/>
      <c r="W239" s="12"/>
      <c r="X239" s="12"/>
      <c r="Y239" s="12"/>
      <c r="Z239" s="12"/>
      <c r="AA239" s="12"/>
      <c r="AB239" s="12"/>
      <c r="AC239" s="12"/>
      <c r="AD239" s="12"/>
      <c r="AE239" s="12"/>
      <c r="AT239" s="252" t="s">
        <v>218</v>
      </c>
      <c r="AU239" s="252" t="s">
        <v>83</v>
      </c>
      <c r="AV239" s="12" t="s">
        <v>83</v>
      </c>
      <c r="AW239" s="12" t="s">
        <v>32</v>
      </c>
      <c r="AX239" s="12" t="s">
        <v>76</v>
      </c>
      <c r="AY239" s="252" t="s">
        <v>207</v>
      </c>
    </row>
    <row r="240" s="13" customFormat="1">
      <c r="A240" s="13"/>
      <c r="B240" s="253"/>
      <c r="C240" s="254"/>
      <c r="D240" s="236" t="s">
        <v>218</v>
      </c>
      <c r="E240" s="255" t="s">
        <v>1</v>
      </c>
      <c r="F240" s="256" t="s">
        <v>329</v>
      </c>
      <c r="G240" s="254"/>
      <c r="H240" s="257">
        <v>193.32900000000001</v>
      </c>
      <c r="I240" s="258"/>
      <c r="J240" s="254"/>
      <c r="K240" s="254"/>
      <c r="L240" s="259"/>
      <c r="M240" s="260"/>
      <c r="N240" s="261"/>
      <c r="O240" s="261"/>
      <c r="P240" s="261"/>
      <c r="Q240" s="261"/>
      <c r="R240" s="261"/>
      <c r="S240" s="261"/>
      <c r="T240" s="262"/>
      <c r="U240" s="13"/>
      <c r="V240" s="13"/>
      <c r="W240" s="13"/>
      <c r="X240" s="13"/>
      <c r="Y240" s="13"/>
      <c r="Z240" s="13"/>
      <c r="AA240" s="13"/>
      <c r="AB240" s="13"/>
      <c r="AC240" s="13"/>
      <c r="AD240" s="13"/>
      <c r="AE240" s="13"/>
      <c r="AT240" s="263" t="s">
        <v>218</v>
      </c>
      <c r="AU240" s="263" t="s">
        <v>83</v>
      </c>
      <c r="AV240" s="13" t="s">
        <v>85</v>
      </c>
      <c r="AW240" s="13" t="s">
        <v>32</v>
      </c>
      <c r="AX240" s="13" t="s">
        <v>83</v>
      </c>
      <c r="AY240" s="263" t="s">
        <v>207</v>
      </c>
    </row>
    <row r="241" s="2" customFormat="1" ht="24.15" customHeight="1">
      <c r="A241" s="39"/>
      <c r="B241" s="40"/>
      <c r="C241" s="222" t="s">
        <v>345</v>
      </c>
      <c r="D241" s="222" t="s">
        <v>208</v>
      </c>
      <c r="E241" s="223" t="s">
        <v>346</v>
      </c>
      <c r="F241" s="224" t="s">
        <v>347</v>
      </c>
      <c r="G241" s="225" t="s">
        <v>225</v>
      </c>
      <c r="H241" s="226">
        <v>193.32900000000001</v>
      </c>
      <c r="I241" s="227"/>
      <c r="J241" s="228">
        <f>ROUND(I241*H241,2)</f>
        <v>0</v>
      </c>
      <c r="K241" s="229"/>
      <c r="L241" s="45"/>
      <c r="M241" s="230" t="s">
        <v>1</v>
      </c>
      <c r="N241" s="231" t="s">
        <v>41</v>
      </c>
      <c r="O241" s="92"/>
      <c r="P241" s="232">
        <f>O241*H241</f>
        <v>0</v>
      </c>
      <c r="Q241" s="232">
        <v>0</v>
      </c>
      <c r="R241" s="232">
        <f>Q241*H241</f>
        <v>0</v>
      </c>
      <c r="S241" s="232">
        <v>0</v>
      </c>
      <c r="T241" s="233">
        <f>S241*H241</f>
        <v>0</v>
      </c>
      <c r="U241" s="39"/>
      <c r="V241" s="39"/>
      <c r="W241" s="39"/>
      <c r="X241" s="39"/>
      <c r="Y241" s="39"/>
      <c r="Z241" s="39"/>
      <c r="AA241" s="39"/>
      <c r="AB241" s="39"/>
      <c r="AC241" s="39"/>
      <c r="AD241" s="39"/>
      <c r="AE241" s="39"/>
      <c r="AR241" s="234" t="s">
        <v>212</v>
      </c>
      <c r="AT241" s="234" t="s">
        <v>208</v>
      </c>
      <c r="AU241" s="234" t="s">
        <v>83</v>
      </c>
      <c r="AY241" s="18" t="s">
        <v>207</v>
      </c>
      <c r="BE241" s="235">
        <f>IF(N241="základní",J241,0)</f>
        <v>0</v>
      </c>
      <c r="BF241" s="235">
        <f>IF(N241="snížená",J241,0)</f>
        <v>0</v>
      </c>
      <c r="BG241" s="235">
        <f>IF(N241="zákl. přenesená",J241,0)</f>
        <v>0</v>
      </c>
      <c r="BH241" s="235">
        <f>IF(N241="sníž. přenesená",J241,0)</f>
        <v>0</v>
      </c>
      <c r="BI241" s="235">
        <f>IF(N241="nulová",J241,0)</f>
        <v>0</v>
      </c>
      <c r="BJ241" s="18" t="s">
        <v>83</v>
      </c>
      <c r="BK241" s="235">
        <f>ROUND(I241*H241,2)</f>
        <v>0</v>
      </c>
      <c r="BL241" s="18" t="s">
        <v>212</v>
      </c>
      <c r="BM241" s="234" t="s">
        <v>348</v>
      </c>
    </row>
    <row r="242" s="2" customFormat="1">
      <c r="A242" s="39"/>
      <c r="B242" s="40"/>
      <c r="C242" s="41"/>
      <c r="D242" s="236" t="s">
        <v>214</v>
      </c>
      <c r="E242" s="41"/>
      <c r="F242" s="237" t="s">
        <v>349</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214</v>
      </c>
      <c r="AU242" s="18" t="s">
        <v>83</v>
      </c>
    </row>
    <row r="243" s="2" customFormat="1">
      <c r="A243" s="39"/>
      <c r="B243" s="40"/>
      <c r="C243" s="41"/>
      <c r="D243" s="241" t="s">
        <v>216</v>
      </c>
      <c r="E243" s="41"/>
      <c r="F243" s="242" t="s">
        <v>350</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216</v>
      </c>
      <c r="AU243" s="18" t="s">
        <v>83</v>
      </c>
    </row>
    <row r="244" s="2" customFormat="1" ht="16.5" customHeight="1">
      <c r="A244" s="39"/>
      <c r="B244" s="40"/>
      <c r="C244" s="222" t="s">
        <v>351</v>
      </c>
      <c r="D244" s="222" t="s">
        <v>208</v>
      </c>
      <c r="E244" s="223" t="s">
        <v>352</v>
      </c>
      <c r="F244" s="224" t="s">
        <v>353</v>
      </c>
      <c r="G244" s="225" t="s">
        <v>237</v>
      </c>
      <c r="H244" s="226">
        <v>2.02</v>
      </c>
      <c r="I244" s="227"/>
      <c r="J244" s="228">
        <f>ROUND(I244*H244,2)</f>
        <v>0</v>
      </c>
      <c r="K244" s="229"/>
      <c r="L244" s="45"/>
      <c r="M244" s="230" t="s">
        <v>1</v>
      </c>
      <c r="N244" s="231" t="s">
        <v>41</v>
      </c>
      <c r="O244" s="92"/>
      <c r="P244" s="232">
        <f>O244*H244</f>
        <v>0</v>
      </c>
      <c r="Q244" s="232">
        <v>1.05555</v>
      </c>
      <c r="R244" s="232">
        <f>Q244*H244</f>
        <v>2.1322109999999999</v>
      </c>
      <c r="S244" s="232">
        <v>0</v>
      </c>
      <c r="T244" s="233">
        <f>S244*H244</f>
        <v>0</v>
      </c>
      <c r="U244" s="39"/>
      <c r="V244" s="39"/>
      <c r="W244" s="39"/>
      <c r="X244" s="39"/>
      <c r="Y244" s="39"/>
      <c r="Z244" s="39"/>
      <c r="AA244" s="39"/>
      <c r="AB244" s="39"/>
      <c r="AC244" s="39"/>
      <c r="AD244" s="39"/>
      <c r="AE244" s="39"/>
      <c r="AR244" s="234" t="s">
        <v>212</v>
      </c>
      <c r="AT244" s="234" t="s">
        <v>208</v>
      </c>
      <c r="AU244" s="234" t="s">
        <v>83</v>
      </c>
      <c r="AY244" s="18" t="s">
        <v>207</v>
      </c>
      <c r="BE244" s="235">
        <f>IF(N244="základní",J244,0)</f>
        <v>0</v>
      </c>
      <c r="BF244" s="235">
        <f>IF(N244="snížená",J244,0)</f>
        <v>0</v>
      </c>
      <c r="BG244" s="235">
        <f>IF(N244="zákl. přenesená",J244,0)</f>
        <v>0</v>
      </c>
      <c r="BH244" s="235">
        <f>IF(N244="sníž. přenesená",J244,0)</f>
        <v>0</v>
      </c>
      <c r="BI244" s="235">
        <f>IF(N244="nulová",J244,0)</f>
        <v>0</v>
      </c>
      <c r="BJ244" s="18" t="s">
        <v>83</v>
      </c>
      <c r="BK244" s="235">
        <f>ROUND(I244*H244,2)</f>
        <v>0</v>
      </c>
      <c r="BL244" s="18" t="s">
        <v>212</v>
      </c>
      <c r="BM244" s="234" t="s">
        <v>354</v>
      </c>
    </row>
    <row r="245" s="2" customFormat="1">
      <c r="A245" s="39"/>
      <c r="B245" s="40"/>
      <c r="C245" s="41"/>
      <c r="D245" s="236" t="s">
        <v>214</v>
      </c>
      <c r="E245" s="41"/>
      <c r="F245" s="237" t="s">
        <v>355</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214</v>
      </c>
      <c r="AU245" s="18" t="s">
        <v>83</v>
      </c>
    </row>
    <row r="246" s="2" customFormat="1">
      <c r="A246" s="39"/>
      <c r="B246" s="40"/>
      <c r="C246" s="41"/>
      <c r="D246" s="241" t="s">
        <v>216</v>
      </c>
      <c r="E246" s="41"/>
      <c r="F246" s="242" t="s">
        <v>356</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216</v>
      </c>
      <c r="AU246" s="18" t="s">
        <v>83</v>
      </c>
    </row>
    <row r="247" s="12" customFormat="1">
      <c r="A247" s="12"/>
      <c r="B247" s="243"/>
      <c r="C247" s="244"/>
      <c r="D247" s="236" t="s">
        <v>218</v>
      </c>
      <c r="E247" s="245" t="s">
        <v>1</v>
      </c>
      <c r="F247" s="246" t="s">
        <v>299</v>
      </c>
      <c r="G247" s="244"/>
      <c r="H247" s="245" t="s">
        <v>1</v>
      </c>
      <c r="I247" s="247"/>
      <c r="J247" s="244"/>
      <c r="K247" s="244"/>
      <c r="L247" s="248"/>
      <c r="M247" s="249"/>
      <c r="N247" s="250"/>
      <c r="O247" s="250"/>
      <c r="P247" s="250"/>
      <c r="Q247" s="250"/>
      <c r="R247" s="250"/>
      <c r="S247" s="250"/>
      <c r="T247" s="251"/>
      <c r="U247" s="12"/>
      <c r="V247" s="12"/>
      <c r="W247" s="12"/>
      <c r="X247" s="12"/>
      <c r="Y247" s="12"/>
      <c r="Z247" s="12"/>
      <c r="AA247" s="12"/>
      <c r="AB247" s="12"/>
      <c r="AC247" s="12"/>
      <c r="AD247" s="12"/>
      <c r="AE247" s="12"/>
      <c r="AT247" s="252" t="s">
        <v>218</v>
      </c>
      <c r="AU247" s="252" t="s">
        <v>83</v>
      </c>
      <c r="AV247" s="12" t="s">
        <v>83</v>
      </c>
      <c r="AW247" s="12" t="s">
        <v>32</v>
      </c>
      <c r="AX247" s="12" t="s">
        <v>76</v>
      </c>
      <c r="AY247" s="252" t="s">
        <v>207</v>
      </c>
    </row>
    <row r="248" s="12" customFormat="1">
      <c r="A248" s="12"/>
      <c r="B248" s="243"/>
      <c r="C248" s="244"/>
      <c r="D248" s="236" t="s">
        <v>218</v>
      </c>
      <c r="E248" s="245" t="s">
        <v>1</v>
      </c>
      <c r="F248" s="246" t="s">
        <v>357</v>
      </c>
      <c r="G248" s="244"/>
      <c r="H248" s="245" t="s">
        <v>1</v>
      </c>
      <c r="I248" s="247"/>
      <c r="J248" s="244"/>
      <c r="K248" s="244"/>
      <c r="L248" s="248"/>
      <c r="M248" s="249"/>
      <c r="N248" s="250"/>
      <c r="O248" s="250"/>
      <c r="P248" s="250"/>
      <c r="Q248" s="250"/>
      <c r="R248" s="250"/>
      <c r="S248" s="250"/>
      <c r="T248" s="251"/>
      <c r="U248" s="12"/>
      <c r="V248" s="12"/>
      <c r="W248" s="12"/>
      <c r="X248" s="12"/>
      <c r="Y248" s="12"/>
      <c r="Z248" s="12"/>
      <c r="AA248" s="12"/>
      <c r="AB248" s="12"/>
      <c r="AC248" s="12"/>
      <c r="AD248" s="12"/>
      <c r="AE248" s="12"/>
      <c r="AT248" s="252" t="s">
        <v>218</v>
      </c>
      <c r="AU248" s="252" t="s">
        <v>83</v>
      </c>
      <c r="AV248" s="12" t="s">
        <v>83</v>
      </c>
      <c r="AW248" s="12" t="s">
        <v>32</v>
      </c>
      <c r="AX248" s="12" t="s">
        <v>76</v>
      </c>
      <c r="AY248" s="252" t="s">
        <v>207</v>
      </c>
    </row>
    <row r="249" s="13" customFormat="1">
      <c r="A249" s="13"/>
      <c r="B249" s="253"/>
      <c r="C249" s="254"/>
      <c r="D249" s="236" t="s">
        <v>218</v>
      </c>
      <c r="E249" s="255" t="s">
        <v>1</v>
      </c>
      <c r="F249" s="256" t="s">
        <v>358</v>
      </c>
      <c r="G249" s="254"/>
      <c r="H249" s="257">
        <v>0.89600000000000002</v>
      </c>
      <c r="I249" s="258"/>
      <c r="J249" s="254"/>
      <c r="K249" s="254"/>
      <c r="L249" s="259"/>
      <c r="M249" s="260"/>
      <c r="N249" s="261"/>
      <c r="O249" s="261"/>
      <c r="P249" s="261"/>
      <c r="Q249" s="261"/>
      <c r="R249" s="261"/>
      <c r="S249" s="261"/>
      <c r="T249" s="262"/>
      <c r="U249" s="13"/>
      <c r="V249" s="13"/>
      <c r="W249" s="13"/>
      <c r="X249" s="13"/>
      <c r="Y249" s="13"/>
      <c r="Z249" s="13"/>
      <c r="AA249" s="13"/>
      <c r="AB249" s="13"/>
      <c r="AC249" s="13"/>
      <c r="AD249" s="13"/>
      <c r="AE249" s="13"/>
      <c r="AT249" s="263" t="s">
        <v>218</v>
      </c>
      <c r="AU249" s="263" t="s">
        <v>83</v>
      </c>
      <c r="AV249" s="13" t="s">
        <v>85</v>
      </c>
      <c r="AW249" s="13" t="s">
        <v>32</v>
      </c>
      <c r="AX249" s="13" t="s">
        <v>76</v>
      </c>
      <c r="AY249" s="263" t="s">
        <v>207</v>
      </c>
    </row>
    <row r="250" s="12" customFormat="1">
      <c r="A250" s="12"/>
      <c r="B250" s="243"/>
      <c r="C250" s="244"/>
      <c r="D250" s="236" t="s">
        <v>218</v>
      </c>
      <c r="E250" s="245" t="s">
        <v>1</v>
      </c>
      <c r="F250" s="246" t="s">
        <v>359</v>
      </c>
      <c r="G250" s="244"/>
      <c r="H250" s="245" t="s">
        <v>1</v>
      </c>
      <c r="I250" s="247"/>
      <c r="J250" s="244"/>
      <c r="K250" s="244"/>
      <c r="L250" s="248"/>
      <c r="M250" s="249"/>
      <c r="N250" s="250"/>
      <c r="O250" s="250"/>
      <c r="P250" s="250"/>
      <c r="Q250" s="250"/>
      <c r="R250" s="250"/>
      <c r="S250" s="250"/>
      <c r="T250" s="251"/>
      <c r="U250" s="12"/>
      <c r="V250" s="12"/>
      <c r="W250" s="12"/>
      <c r="X250" s="12"/>
      <c r="Y250" s="12"/>
      <c r="Z250" s="12"/>
      <c r="AA250" s="12"/>
      <c r="AB250" s="12"/>
      <c r="AC250" s="12"/>
      <c r="AD250" s="12"/>
      <c r="AE250" s="12"/>
      <c r="AT250" s="252" t="s">
        <v>218</v>
      </c>
      <c r="AU250" s="252" t="s">
        <v>83</v>
      </c>
      <c r="AV250" s="12" t="s">
        <v>83</v>
      </c>
      <c r="AW250" s="12" t="s">
        <v>32</v>
      </c>
      <c r="AX250" s="12" t="s">
        <v>76</v>
      </c>
      <c r="AY250" s="252" t="s">
        <v>207</v>
      </c>
    </row>
    <row r="251" s="13" customFormat="1">
      <c r="A251" s="13"/>
      <c r="B251" s="253"/>
      <c r="C251" s="254"/>
      <c r="D251" s="236" t="s">
        <v>218</v>
      </c>
      <c r="E251" s="255" t="s">
        <v>1</v>
      </c>
      <c r="F251" s="256" t="s">
        <v>360</v>
      </c>
      <c r="G251" s="254"/>
      <c r="H251" s="257">
        <v>1.1240000000000001</v>
      </c>
      <c r="I251" s="258"/>
      <c r="J251" s="254"/>
      <c r="K251" s="254"/>
      <c r="L251" s="259"/>
      <c r="M251" s="260"/>
      <c r="N251" s="261"/>
      <c r="O251" s="261"/>
      <c r="P251" s="261"/>
      <c r="Q251" s="261"/>
      <c r="R251" s="261"/>
      <c r="S251" s="261"/>
      <c r="T251" s="262"/>
      <c r="U251" s="13"/>
      <c r="V251" s="13"/>
      <c r="W251" s="13"/>
      <c r="X251" s="13"/>
      <c r="Y251" s="13"/>
      <c r="Z251" s="13"/>
      <c r="AA251" s="13"/>
      <c r="AB251" s="13"/>
      <c r="AC251" s="13"/>
      <c r="AD251" s="13"/>
      <c r="AE251" s="13"/>
      <c r="AT251" s="263" t="s">
        <v>218</v>
      </c>
      <c r="AU251" s="263" t="s">
        <v>83</v>
      </c>
      <c r="AV251" s="13" t="s">
        <v>85</v>
      </c>
      <c r="AW251" s="13" t="s">
        <v>32</v>
      </c>
      <c r="AX251" s="13" t="s">
        <v>76</v>
      </c>
      <c r="AY251" s="263" t="s">
        <v>207</v>
      </c>
    </row>
    <row r="252" s="14" customFormat="1">
      <c r="A252" s="14"/>
      <c r="B252" s="264"/>
      <c r="C252" s="265"/>
      <c r="D252" s="236" t="s">
        <v>218</v>
      </c>
      <c r="E252" s="266" t="s">
        <v>1</v>
      </c>
      <c r="F252" s="267" t="s">
        <v>222</v>
      </c>
      <c r="G252" s="265"/>
      <c r="H252" s="268">
        <v>2.02</v>
      </c>
      <c r="I252" s="269"/>
      <c r="J252" s="265"/>
      <c r="K252" s="265"/>
      <c r="L252" s="270"/>
      <c r="M252" s="271"/>
      <c r="N252" s="272"/>
      <c r="O252" s="272"/>
      <c r="P252" s="272"/>
      <c r="Q252" s="272"/>
      <c r="R252" s="272"/>
      <c r="S252" s="272"/>
      <c r="T252" s="273"/>
      <c r="U252" s="14"/>
      <c r="V252" s="14"/>
      <c r="W252" s="14"/>
      <c r="X252" s="14"/>
      <c r="Y252" s="14"/>
      <c r="Z252" s="14"/>
      <c r="AA252" s="14"/>
      <c r="AB252" s="14"/>
      <c r="AC252" s="14"/>
      <c r="AD252" s="14"/>
      <c r="AE252" s="14"/>
      <c r="AT252" s="274" t="s">
        <v>218</v>
      </c>
      <c r="AU252" s="274" t="s">
        <v>83</v>
      </c>
      <c r="AV252" s="14" t="s">
        <v>212</v>
      </c>
      <c r="AW252" s="14" t="s">
        <v>32</v>
      </c>
      <c r="AX252" s="14" t="s">
        <v>83</v>
      </c>
      <c r="AY252" s="274" t="s">
        <v>207</v>
      </c>
    </row>
    <row r="253" s="2" customFormat="1" ht="16.5" customHeight="1">
      <c r="A253" s="39"/>
      <c r="B253" s="40"/>
      <c r="C253" s="222" t="s">
        <v>361</v>
      </c>
      <c r="D253" s="222" t="s">
        <v>208</v>
      </c>
      <c r="E253" s="223" t="s">
        <v>362</v>
      </c>
      <c r="F253" s="224" t="s">
        <v>363</v>
      </c>
      <c r="G253" s="225" t="s">
        <v>237</v>
      </c>
      <c r="H253" s="226">
        <v>1.7649999999999999</v>
      </c>
      <c r="I253" s="227"/>
      <c r="J253" s="228">
        <f>ROUND(I253*H253,2)</f>
        <v>0</v>
      </c>
      <c r="K253" s="229"/>
      <c r="L253" s="45"/>
      <c r="M253" s="230" t="s">
        <v>1</v>
      </c>
      <c r="N253" s="231" t="s">
        <v>41</v>
      </c>
      <c r="O253" s="92"/>
      <c r="P253" s="232">
        <f>O253*H253</f>
        <v>0</v>
      </c>
      <c r="Q253" s="232">
        <v>1.06277</v>
      </c>
      <c r="R253" s="232">
        <f>Q253*H253</f>
        <v>1.8757890499999999</v>
      </c>
      <c r="S253" s="232">
        <v>0</v>
      </c>
      <c r="T253" s="233">
        <f>S253*H253</f>
        <v>0</v>
      </c>
      <c r="U253" s="39"/>
      <c r="V253" s="39"/>
      <c r="W253" s="39"/>
      <c r="X253" s="39"/>
      <c r="Y253" s="39"/>
      <c r="Z253" s="39"/>
      <c r="AA253" s="39"/>
      <c r="AB253" s="39"/>
      <c r="AC253" s="39"/>
      <c r="AD253" s="39"/>
      <c r="AE253" s="39"/>
      <c r="AR253" s="234" t="s">
        <v>212</v>
      </c>
      <c r="AT253" s="234" t="s">
        <v>208</v>
      </c>
      <c r="AU253" s="234" t="s">
        <v>83</v>
      </c>
      <c r="AY253" s="18" t="s">
        <v>207</v>
      </c>
      <c r="BE253" s="235">
        <f>IF(N253="základní",J253,0)</f>
        <v>0</v>
      </c>
      <c r="BF253" s="235">
        <f>IF(N253="snížená",J253,0)</f>
        <v>0</v>
      </c>
      <c r="BG253" s="235">
        <f>IF(N253="zákl. přenesená",J253,0)</f>
        <v>0</v>
      </c>
      <c r="BH253" s="235">
        <f>IF(N253="sníž. přenesená",J253,0)</f>
        <v>0</v>
      </c>
      <c r="BI253" s="235">
        <f>IF(N253="nulová",J253,0)</f>
        <v>0</v>
      </c>
      <c r="BJ253" s="18" t="s">
        <v>83</v>
      </c>
      <c r="BK253" s="235">
        <f>ROUND(I253*H253,2)</f>
        <v>0</v>
      </c>
      <c r="BL253" s="18" t="s">
        <v>212</v>
      </c>
      <c r="BM253" s="234" t="s">
        <v>364</v>
      </c>
    </row>
    <row r="254" s="2" customFormat="1">
      <c r="A254" s="39"/>
      <c r="B254" s="40"/>
      <c r="C254" s="41"/>
      <c r="D254" s="236" t="s">
        <v>214</v>
      </c>
      <c r="E254" s="41"/>
      <c r="F254" s="237" t="s">
        <v>365</v>
      </c>
      <c r="G254" s="41"/>
      <c r="H254" s="41"/>
      <c r="I254" s="238"/>
      <c r="J254" s="41"/>
      <c r="K254" s="41"/>
      <c r="L254" s="45"/>
      <c r="M254" s="239"/>
      <c r="N254" s="240"/>
      <c r="O254" s="92"/>
      <c r="P254" s="92"/>
      <c r="Q254" s="92"/>
      <c r="R254" s="92"/>
      <c r="S254" s="92"/>
      <c r="T254" s="93"/>
      <c r="U254" s="39"/>
      <c r="V254" s="39"/>
      <c r="W254" s="39"/>
      <c r="X254" s="39"/>
      <c r="Y254" s="39"/>
      <c r="Z254" s="39"/>
      <c r="AA254" s="39"/>
      <c r="AB254" s="39"/>
      <c r="AC254" s="39"/>
      <c r="AD254" s="39"/>
      <c r="AE254" s="39"/>
      <c r="AT254" s="18" t="s">
        <v>214</v>
      </c>
      <c r="AU254" s="18" t="s">
        <v>83</v>
      </c>
    </row>
    <row r="255" s="2" customFormat="1">
      <c r="A255" s="39"/>
      <c r="B255" s="40"/>
      <c r="C255" s="41"/>
      <c r="D255" s="241" t="s">
        <v>216</v>
      </c>
      <c r="E255" s="41"/>
      <c r="F255" s="242" t="s">
        <v>366</v>
      </c>
      <c r="G255" s="41"/>
      <c r="H255" s="41"/>
      <c r="I255" s="238"/>
      <c r="J255" s="41"/>
      <c r="K255" s="41"/>
      <c r="L255" s="45"/>
      <c r="M255" s="239"/>
      <c r="N255" s="240"/>
      <c r="O255" s="92"/>
      <c r="P255" s="92"/>
      <c r="Q255" s="92"/>
      <c r="R255" s="92"/>
      <c r="S255" s="92"/>
      <c r="T255" s="93"/>
      <c r="U255" s="39"/>
      <c r="V255" s="39"/>
      <c r="W255" s="39"/>
      <c r="X255" s="39"/>
      <c r="Y255" s="39"/>
      <c r="Z255" s="39"/>
      <c r="AA255" s="39"/>
      <c r="AB255" s="39"/>
      <c r="AC255" s="39"/>
      <c r="AD255" s="39"/>
      <c r="AE255" s="39"/>
      <c r="AT255" s="18" t="s">
        <v>216</v>
      </c>
      <c r="AU255" s="18" t="s">
        <v>83</v>
      </c>
    </row>
    <row r="256" s="12" customFormat="1">
      <c r="A256" s="12"/>
      <c r="B256" s="243"/>
      <c r="C256" s="244"/>
      <c r="D256" s="236" t="s">
        <v>218</v>
      </c>
      <c r="E256" s="245" t="s">
        <v>1</v>
      </c>
      <c r="F256" s="246" t="s">
        <v>299</v>
      </c>
      <c r="G256" s="244"/>
      <c r="H256" s="245" t="s">
        <v>1</v>
      </c>
      <c r="I256" s="247"/>
      <c r="J256" s="244"/>
      <c r="K256" s="244"/>
      <c r="L256" s="248"/>
      <c r="M256" s="249"/>
      <c r="N256" s="250"/>
      <c r="O256" s="250"/>
      <c r="P256" s="250"/>
      <c r="Q256" s="250"/>
      <c r="R256" s="250"/>
      <c r="S256" s="250"/>
      <c r="T256" s="251"/>
      <c r="U256" s="12"/>
      <c r="V256" s="12"/>
      <c r="W256" s="12"/>
      <c r="X256" s="12"/>
      <c r="Y256" s="12"/>
      <c r="Z256" s="12"/>
      <c r="AA256" s="12"/>
      <c r="AB256" s="12"/>
      <c r="AC256" s="12"/>
      <c r="AD256" s="12"/>
      <c r="AE256" s="12"/>
      <c r="AT256" s="252" t="s">
        <v>218</v>
      </c>
      <c r="AU256" s="252" t="s">
        <v>83</v>
      </c>
      <c r="AV256" s="12" t="s">
        <v>83</v>
      </c>
      <c r="AW256" s="12" t="s">
        <v>32</v>
      </c>
      <c r="AX256" s="12" t="s">
        <v>76</v>
      </c>
      <c r="AY256" s="252" t="s">
        <v>207</v>
      </c>
    </row>
    <row r="257" s="12" customFormat="1">
      <c r="A257" s="12"/>
      <c r="B257" s="243"/>
      <c r="C257" s="244"/>
      <c r="D257" s="236" t="s">
        <v>218</v>
      </c>
      <c r="E257" s="245" t="s">
        <v>1</v>
      </c>
      <c r="F257" s="246" t="s">
        <v>357</v>
      </c>
      <c r="G257" s="244"/>
      <c r="H257" s="245" t="s">
        <v>1</v>
      </c>
      <c r="I257" s="247"/>
      <c r="J257" s="244"/>
      <c r="K257" s="244"/>
      <c r="L257" s="248"/>
      <c r="M257" s="249"/>
      <c r="N257" s="250"/>
      <c r="O257" s="250"/>
      <c r="P257" s="250"/>
      <c r="Q257" s="250"/>
      <c r="R257" s="250"/>
      <c r="S257" s="250"/>
      <c r="T257" s="251"/>
      <c r="U257" s="12"/>
      <c r="V257" s="12"/>
      <c r="W257" s="12"/>
      <c r="X257" s="12"/>
      <c r="Y257" s="12"/>
      <c r="Z257" s="12"/>
      <c r="AA257" s="12"/>
      <c r="AB257" s="12"/>
      <c r="AC257" s="12"/>
      <c r="AD257" s="12"/>
      <c r="AE257" s="12"/>
      <c r="AT257" s="252" t="s">
        <v>218</v>
      </c>
      <c r="AU257" s="252" t="s">
        <v>83</v>
      </c>
      <c r="AV257" s="12" t="s">
        <v>83</v>
      </c>
      <c r="AW257" s="12" t="s">
        <v>32</v>
      </c>
      <c r="AX257" s="12" t="s">
        <v>76</v>
      </c>
      <c r="AY257" s="252" t="s">
        <v>207</v>
      </c>
    </row>
    <row r="258" s="13" customFormat="1">
      <c r="A258" s="13"/>
      <c r="B258" s="253"/>
      <c r="C258" s="254"/>
      <c r="D258" s="236" t="s">
        <v>218</v>
      </c>
      <c r="E258" s="255" t="s">
        <v>1</v>
      </c>
      <c r="F258" s="256" t="s">
        <v>367</v>
      </c>
      <c r="G258" s="254"/>
      <c r="H258" s="257">
        <v>0.83799999999999997</v>
      </c>
      <c r="I258" s="258"/>
      <c r="J258" s="254"/>
      <c r="K258" s="254"/>
      <c r="L258" s="259"/>
      <c r="M258" s="260"/>
      <c r="N258" s="261"/>
      <c r="O258" s="261"/>
      <c r="P258" s="261"/>
      <c r="Q258" s="261"/>
      <c r="R258" s="261"/>
      <c r="S258" s="261"/>
      <c r="T258" s="262"/>
      <c r="U258" s="13"/>
      <c r="V258" s="13"/>
      <c r="W258" s="13"/>
      <c r="X258" s="13"/>
      <c r="Y258" s="13"/>
      <c r="Z258" s="13"/>
      <c r="AA258" s="13"/>
      <c r="AB258" s="13"/>
      <c r="AC258" s="13"/>
      <c r="AD258" s="13"/>
      <c r="AE258" s="13"/>
      <c r="AT258" s="263" t="s">
        <v>218</v>
      </c>
      <c r="AU258" s="263" t="s">
        <v>83</v>
      </c>
      <c r="AV258" s="13" t="s">
        <v>85</v>
      </c>
      <c r="AW258" s="13" t="s">
        <v>32</v>
      </c>
      <c r="AX258" s="13" t="s">
        <v>76</v>
      </c>
      <c r="AY258" s="263" t="s">
        <v>207</v>
      </c>
    </row>
    <row r="259" s="12" customFormat="1">
      <c r="A259" s="12"/>
      <c r="B259" s="243"/>
      <c r="C259" s="244"/>
      <c r="D259" s="236" t="s">
        <v>218</v>
      </c>
      <c r="E259" s="245" t="s">
        <v>1</v>
      </c>
      <c r="F259" s="246" t="s">
        <v>359</v>
      </c>
      <c r="G259" s="244"/>
      <c r="H259" s="245" t="s">
        <v>1</v>
      </c>
      <c r="I259" s="247"/>
      <c r="J259" s="244"/>
      <c r="K259" s="244"/>
      <c r="L259" s="248"/>
      <c r="M259" s="249"/>
      <c r="N259" s="250"/>
      <c r="O259" s="250"/>
      <c r="P259" s="250"/>
      <c r="Q259" s="250"/>
      <c r="R259" s="250"/>
      <c r="S259" s="250"/>
      <c r="T259" s="251"/>
      <c r="U259" s="12"/>
      <c r="V259" s="12"/>
      <c r="W259" s="12"/>
      <c r="X259" s="12"/>
      <c r="Y259" s="12"/>
      <c r="Z259" s="12"/>
      <c r="AA259" s="12"/>
      <c r="AB259" s="12"/>
      <c r="AC259" s="12"/>
      <c r="AD259" s="12"/>
      <c r="AE259" s="12"/>
      <c r="AT259" s="252" t="s">
        <v>218</v>
      </c>
      <c r="AU259" s="252" t="s">
        <v>83</v>
      </c>
      <c r="AV259" s="12" t="s">
        <v>83</v>
      </c>
      <c r="AW259" s="12" t="s">
        <v>32</v>
      </c>
      <c r="AX259" s="12" t="s">
        <v>76</v>
      </c>
      <c r="AY259" s="252" t="s">
        <v>207</v>
      </c>
    </row>
    <row r="260" s="13" customFormat="1">
      <c r="A260" s="13"/>
      <c r="B260" s="253"/>
      <c r="C260" s="254"/>
      <c r="D260" s="236" t="s">
        <v>218</v>
      </c>
      <c r="E260" s="255" t="s">
        <v>1</v>
      </c>
      <c r="F260" s="256" t="s">
        <v>368</v>
      </c>
      <c r="G260" s="254"/>
      <c r="H260" s="257">
        <v>0.92700000000000005</v>
      </c>
      <c r="I260" s="258"/>
      <c r="J260" s="254"/>
      <c r="K260" s="254"/>
      <c r="L260" s="259"/>
      <c r="M260" s="260"/>
      <c r="N260" s="261"/>
      <c r="O260" s="261"/>
      <c r="P260" s="261"/>
      <c r="Q260" s="261"/>
      <c r="R260" s="261"/>
      <c r="S260" s="261"/>
      <c r="T260" s="262"/>
      <c r="U260" s="13"/>
      <c r="V260" s="13"/>
      <c r="W260" s="13"/>
      <c r="X260" s="13"/>
      <c r="Y260" s="13"/>
      <c r="Z260" s="13"/>
      <c r="AA260" s="13"/>
      <c r="AB260" s="13"/>
      <c r="AC260" s="13"/>
      <c r="AD260" s="13"/>
      <c r="AE260" s="13"/>
      <c r="AT260" s="263" t="s">
        <v>218</v>
      </c>
      <c r="AU260" s="263" t="s">
        <v>83</v>
      </c>
      <c r="AV260" s="13" t="s">
        <v>85</v>
      </c>
      <c r="AW260" s="13" t="s">
        <v>32</v>
      </c>
      <c r="AX260" s="13" t="s">
        <v>76</v>
      </c>
      <c r="AY260" s="263" t="s">
        <v>207</v>
      </c>
    </row>
    <row r="261" s="14" customFormat="1">
      <c r="A261" s="14"/>
      <c r="B261" s="264"/>
      <c r="C261" s="265"/>
      <c r="D261" s="236" t="s">
        <v>218</v>
      </c>
      <c r="E261" s="266" t="s">
        <v>1</v>
      </c>
      <c r="F261" s="267" t="s">
        <v>222</v>
      </c>
      <c r="G261" s="265"/>
      <c r="H261" s="268">
        <v>1.7650000000000001</v>
      </c>
      <c r="I261" s="269"/>
      <c r="J261" s="265"/>
      <c r="K261" s="265"/>
      <c r="L261" s="270"/>
      <c r="M261" s="271"/>
      <c r="N261" s="272"/>
      <c r="O261" s="272"/>
      <c r="P261" s="272"/>
      <c r="Q261" s="272"/>
      <c r="R261" s="272"/>
      <c r="S261" s="272"/>
      <c r="T261" s="273"/>
      <c r="U261" s="14"/>
      <c r="V261" s="14"/>
      <c r="W261" s="14"/>
      <c r="X261" s="14"/>
      <c r="Y261" s="14"/>
      <c r="Z261" s="14"/>
      <c r="AA261" s="14"/>
      <c r="AB261" s="14"/>
      <c r="AC261" s="14"/>
      <c r="AD261" s="14"/>
      <c r="AE261" s="14"/>
      <c r="AT261" s="274" t="s">
        <v>218</v>
      </c>
      <c r="AU261" s="274" t="s">
        <v>83</v>
      </c>
      <c r="AV261" s="14" t="s">
        <v>212</v>
      </c>
      <c r="AW261" s="14" t="s">
        <v>32</v>
      </c>
      <c r="AX261" s="14" t="s">
        <v>83</v>
      </c>
      <c r="AY261" s="274" t="s">
        <v>207</v>
      </c>
    </row>
    <row r="262" s="11" customFormat="1" ht="25.92" customHeight="1">
      <c r="A262" s="11"/>
      <c r="B262" s="208"/>
      <c r="C262" s="209"/>
      <c r="D262" s="210" t="s">
        <v>75</v>
      </c>
      <c r="E262" s="211" t="s">
        <v>369</v>
      </c>
      <c r="F262" s="211" t="s">
        <v>370</v>
      </c>
      <c r="G262" s="209"/>
      <c r="H262" s="209"/>
      <c r="I262" s="212"/>
      <c r="J262" s="213">
        <f>BK262</f>
        <v>0</v>
      </c>
      <c r="K262" s="209"/>
      <c r="L262" s="214"/>
      <c r="M262" s="215"/>
      <c r="N262" s="216"/>
      <c r="O262" s="216"/>
      <c r="P262" s="217">
        <f>SUM(P263:P265)</f>
        <v>0</v>
      </c>
      <c r="Q262" s="216"/>
      <c r="R262" s="217">
        <f>SUM(R263:R265)</f>
        <v>0</v>
      </c>
      <c r="S262" s="216"/>
      <c r="T262" s="218">
        <f>SUM(T263:T265)</f>
        <v>0</v>
      </c>
      <c r="U262" s="11"/>
      <c r="V262" s="11"/>
      <c r="W262" s="11"/>
      <c r="X262" s="11"/>
      <c r="Y262" s="11"/>
      <c r="Z262" s="11"/>
      <c r="AA262" s="11"/>
      <c r="AB262" s="11"/>
      <c r="AC262" s="11"/>
      <c r="AD262" s="11"/>
      <c r="AE262" s="11"/>
      <c r="AR262" s="219" t="s">
        <v>83</v>
      </c>
      <c r="AT262" s="220" t="s">
        <v>75</v>
      </c>
      <c r="AU262" s="220" t="s">
        <v>76</v>
      </c>
      <c r="AY262" s="219" t="s">
        <v>207</v>
      </c>
      <c r="BK262" s="221">
        <f>SUM(BK263:BK265)</f>
        <v>0</v>
      </c>
    </row>
    <row r="263" s="2" customFormat="1" ht="33" customHeight="1">
      <c r="A263" s="39"/>
      <c r="B263" s="40"/>
      <c r="C263" s="222" t="s">
        <v>371</v>
      </c>
      <c r="D263" s="222" t="s">
        <v>208</v>
      </c>
      <c r="E263" s="223" t="s">
        <v>372</v>
      </c>
      <c r="F263" s="224" t="s">
        <v>373</v>
      </c>
      <c r="G263" s="225" t="s">
        <v>237</v>
      </c>
      <c r="H263" s="226">
        <v>147.73500000000001</v>
      </c>
      <c r="I263" s="227"/>
      <c r="J263" s="228">
        <f>ROUND(I263*H263,2)</f>
        <v>0</v>
      </c>
      <c r="K263" s="229"/>
      <c r="L263" s="45"/>
      <c r="M263" s="230" t="s">
        <v>1</v>
      </c>
      <c r="N263" s="231" t="s">
        <v>41</v>
      </c>
      <c r="O263" s="92"/>
      <c r="P263" s="232">
        <f>O263*H263</f>
        <v>0</v>
      </c>
      <c r="Q263" s="232">
        <v>0</v>
      </c>
      <c r="R263" s="232">
        <f>Q263*H263</f>
        <v>0</v>
      </c>
      <c r="S263" s="232">
        <v>0</v>
      </c>
      <c r="T263" s="233">
        <f>S263*H263</f>
        <v>0</v>
      </c>
      <c r="U263" s="39"/>
      <c r="V263" s="39"/>
      <c r="W263" s="39"/>
      <c r="X263" s="39"/>
      <c r="Y263" s="39"/>
      <c r="Z263" s="39"/>
      <c r="AA263" s="39"/>
      <c r="AB263" s="39"/>
      <c r="AC263" s="39"/>
      <c r="AD263" s="39"/>
      <c r="AE263" s="39"/>
      <c r="AR263" s="234" t="s">
        <v>212</v>
      </c>
      <c r="AT263" s="234" t="s">
        <v>208</v>
      </c>
      <c r="AU263" s="234" t="s">
        <v>83</v>
      </c>
      <c r="AY263" s="18" t="s">
        <v>207</v>
      </c>
      <c r="BE263" s="235">
        <f>IF(N263="základní",J263,0)</f>
        <v>0</v>
      </c>
      <c r="BF263" s="235">
        <f>IF(N263="snížená",J263,0)</f>
        <v>0</v>
      </c>
      <c r="BG263" s="235">
        <f>IF(N263="zákl. přenesená",J263,0)</f>
        <v>0</v>
      </c>
      <c r="BH263" s="235">
        <f>IF(N263="sníž. přenesená",J263,0)</f>
        <v>0</v>
      </c>
      <c r="BI263" s="235">
        <f>IF(N263="nulová",J263,0)</f>
        <v>0</v>
      </c>
      <c r="BJ263" s="18" t="s">
        <v>83</v>
      </c>
      <c r="BK263" s="235">
        <f>ROUND(I263*H263,2)</f>
        <v>0</v>
      </c>
      <c r="BL263" s="18" t="s">
        <v>212</v>
      </c>
      <c r="BM263" s="234" t="s">
        <v>374</v>
      </c>
    </row>
    <row r="264" s="2" customFormat="1">
      <c r="A264" s="39"/>
      <c r="B264" s="40"/>
      <c r="C264" s="41"/>
      <c r="D264" s="236" t="s">
        <v>214</v>
      </c>
      <c r="E264" s="41"/>
      <c r="F264" s="237" t="s">
        <v>375</v>
      </c>
      <c r="G264" s="41"/>
      <c r="H264" s="41"/>
      <c r="I264" s="238"/>
      <c r="J264" s="41"/>
      <c r="K264" s="41"/>
      <c r="L264" s="45"/>
      <c r="M264" s="239"/>
      <c r="N264" s="240"/>
      <c r="O264" s="92"/>
      <c r="P264" s="92"/>
      <c r="Q264" s="92"/>
      <c r="R264" s="92"/>
      <c r="S264" s="92"/>
      <c r="T264" s="93"/>
      <c r="U264" s="39"/>
      <c r="V264" s="39"/>
      <c r="W264" s="39"/>
      <c r="X264" s="39"/>
      <c r="Y264" s="39"/>
      <c r="Z264" s="39"/>
      <c r="AA264" s="39"/>
      <c r="AB264" s="39"/>
      <c r="AC264" s="39"/>
      <c r="AD264" s="39"/>
      <c r="AE264" s="39"/>
      <c r="AT264" s="18" t="s">
        <v>214</v>
      </c>
      <c r="AU264" s="18" t="s">
        <v>83</v>
      </c>
    </row>
    <row r="265" s="2" customFormat="1">
      <c r="A265" s="39"/>
      <c r="B265" s="40"/>
      <c r="C265" s="41"/>
      <c r="D265" s="241" t="s">
        <v>216</v>
      </c>
      <c r="E265" s="41"/>
      <c r="F265" s="242" t="s">
        <v>376</v>
      </c>
      <c r="G265" s="41"/>
      <c r="H265" s="41"/>
      <c r="I265" s="238"/>
      <c r="J265" s="41"/>
      <c r="K265" s="41"/>
      <c r="L265" s="45"/>
      <c r="M265" s="286"/>
      <c r="N265" s="287"/>
      <c r="O265" s="288"/>
      <c r="P265" s="288"/>
      <c r="Q265" s="288"/>
      <c r="R265" s="288"/>
      <c r="S265" s="288"/>
      <c r="T265" s="289"/>
      <c r="U265" s="39"/>
      <c r="V265" s="39"/>
      <c r="W265" s="39"/>
      <c r="X265" s="39"/>
      <c r="Y265" s="39"/>
      <c r="Z265" s="39"/>
      <c r="AA265" s="39"/>
      <c r="AB265" s="39"/>
      <c r="AC265" s="39"/>
      <c r="AD265" s="39"/>
      <c r="AE265" s="39"/>
      <c r="AT265" s="18" t="s">
        <v>216</v>
      </c>
      <c r="AU265" s="18" t="s">
        <v>83</v>
      </c>
    </row>
    <row r="266" s="2" customFormat="1" ht="6.96" customHeight="1">
      <c r="A266" s="39"/>
      <c r="B266" s="67"/>
      <c r="C266" s="68"/>
      <c r="D266" s="68"/>
      <c r="E266" s="68"/>
      <c r="F266" s="68"/>
      <c r="G266" s="68"/>
      <c r="H266" s="68"/>
      <c r="I266" s="68"/>
      <c r="J266" s="68"/>
      <c r="K266" s="68"/>
      <c r="L266" s="45"/>
      <c r="M266" s="39"/>
      <c r="O266" s="39"/>
      <c r="P266" s="39"/>
      <c r="Q266" s="39"/>
      <c r="R266" s="39"/>
      <c r="S266" s="39"/>
      <c r="T266" s="39"/>
      <c r="U266" s="39"/>
      <c r="V266" s="39"/>
      <c r="W266" s="39"/>
      <c r="X266" s="39"/>
      <c r="Y266" s="39"/>
      <c r="Z266" s="39"/>
      <c r="AA266" s="39"/>
      <c r="AB266" s="39"/>
      <c r="AC266" s="39"/>
      <c r="AD266" s="39"/>
      <c r="AE266" s="39"/>
    </row>
  </sheetData>
  <sheetProtection sheet="1" autoFilter="0" formatColumns="0" formatRows="0" objects="1" scenarios="1" spinCount="100000" saltValue="8jBD9VqlcZFjZkysCV3qK6tlXMXAHMGflpL67tgOWpmc8OulpG2xjLZ9UIGlUvAkdxZEVk6QYSlCNnHdSsDfzA==" hashValue="W5NaYe4VYw+A6sqrXOysa9+dlOyZj3sm8AghUATolIDX5H/CYTlM9W1q5Bx/sg7/Kv/7MhYJEZqpCj28IdJn+A==" algorithmName="SHA-512" password="CC35"/>
  <autoFilter ref="C123:K265"/>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8" r:id="rId1" display="https://podminky.urs.cz/item/CS_URS_2024_01/273321611"/>
    <hyperlink ref="F135" r:id="rId2" display="https://podminky.urs.cz/item/CS_URS_2024_01/273351121"/>
    <hyperlink ref="F140" r:id="rId3" display="https://podminky.urs.cz/item/CS_URS_2024_01/273351122"/>
    <hyperlink ref="F143" r:id="rId4" display="https://podminky.urs.cz/item/CS_URS_2024_01/273361821"/>
    <hyperlink ref="F158" r:id="rId5" display="https://podminky.urs.cz/item/CS_URS_2024_01/341321610"/>
    <hyperlink ref="F166" r:id="rId6" display="https://podminky.urs.cz/item/CS_URS_2024_01/341351111"/>
    <hyperlink ref="F179" r:id="rId7" display="https://podminky.urs.cz/item/CS_URS_2024_01/341351112"/>
    <hyperlink ref="F182" r:id="rId8" display="https://podminky.urs.cz/item/CS_URS_2024_01/341361821"/>
    <hyperlink ref="F200" r:id="rId9" display="https://podminky.urs.cz/item/CS_URS_2024_01/341362021"/>
    <hyperlink ref="F209" r:id="rId10" display="https://podminky.urs.cz/item/CS_URS_2024_01/411324646"/>
    <hyperlink ref="F222" r:id="rId11" display="https://podminky.urs.cz/item/CS_URS_2024_01/411352103"/>
    <hyperlink ref="F235" r:id="rId12" display="https://podminky.urs.cz/item/CS_URS_2024_01/411352104"/>
    <hyperlink ref="F238" r:id="rId13" display="https://podminky.urs.cz/item/CS_URS_2024_01/411354311"/>
    <hyperlink ref="F243" r:id="rId14" display="https://podminky.urs.cz/item/CS_URS_2024_01/411354312"/>
    <hyperlink ref="F246" r:id="rId15" display="https://podminky.urs.cz/item/CS_URS_2024_01/411361821"/>
    <hyperlink ref="F255" r:id="rId16" display="https://podminky.urs.cz/item/CS_URS_2024_01/411362021"/>
    <hyperlink ref="F265" r:id="rId17" display="https://podminky.urs.cz/item/CS_URS_2024_01/998012045"/>
  </hyperlinks>
  <pageMargins left="0.39375" right="0.39375" top="0.39375" bottom="0.39375" header="0" footer="0"/>
  <pageSetup paperSize="9" orientation="portrait" blackAndWhite="1" fitToHeight="100"/>
  <headerFooter>
    <oddFooter>&amp;CStrana &amp;P z &amp;N</oddFooter>
  </headerFooter>
  <drawing r:id="rId18"/>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5020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5128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ROUND((SUM(BE122:BE143)),  2)</f>
        <v>0</v>
      </c>
      <c r="G35" s="39"/>
      <c r="H35" s="39"/>
      <c r="I35" s="166">
        <v>0.20999999999999999</v>
      </c>
      <c r="J35" s="165">
        <f>ROUND(((SUM(BE122:BE143))*I35),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ROUND((SUM(BF122:BF143)),  2)</f>
        <v>0</v>
      </c>
      <c r="G36" s="39"/>
      <c r="H36" s="39"/>
      <c r="I36" s="166">
        <v>0.12</v>
      </c>
      <c r="J36" s="165">
        <f>ROUND(((SUM(BF122:BF143))*I36),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ROUND((SUM(BG122:BG143)),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ROUND((SUM(BH122:BH143)),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ROUND((SUM(BI122:BI143)),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5020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04-02 - Sanace pláně</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521</v>
      </c>
      <c r="E99" s="193"/>
      <c r="F99" s="193"/>
      <c r="G99" s="193"/>
      <c r="H99" s="193"/>
      <c r="I99" s="193"/>
      <c r="J99" s="194">
        <f>J123</f>
        <v>0</v>
      </c>
      <c r="K99" s="191"/>
      <c r="L99" s="195"/>
      <c r="S99" s="9"/>
      <c r="T99" s="9"/>
      <c r="U99" s="9"/>
      <c r="V99" s="9"/>
      <c r="W99" s="9"/>
      <c r="X99" s="9"/>
      <c r="Y99" s="9"/>
      <c r="Z99" s="9"/>
      <c r="AA99" s="9"/>
      <c r="AB99" s="9"/>
      <c r="AC99" s="9"/>
      <c r="AD99" s="9"/>
      <c r="AE99" s="9"/>
    </row>
    <row r="100" s="9" customFormat="1" ht="24.96" customHeight="1">
      <c r="A100" s="9"/>
      <c r="B100" s="190"/>
      <c r="C100" s="191"/>
      <c r="D100" s="192" t="s">
        <v>4519</v>
      </c>
      <c r="E100" s="193"/>
      <c r="F100" s="193"/>
      <c r="G100" s="193"/>
      <c r="H100" s="193"/>
      <c r="I100" s="193"/>
      <c r="J100" s="194">
        <f>J137</f>
        <v>0</v>
      </c>
      <c r="K100" s="191"/>
      <c r="L100" s="195"/>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193</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26.25" customHeight="1">
      <c r="A110" s="39"/>
      <c r="B110" s="40"/>
      <c r="C110" s="41"/>
      <c r="D110" s="41"/>
      <c r="E110" s="185" t="str">
        <f>E7</f>
        <v>Konverze Vodárenské věže - výstavba větrné elektrárny Bohumín - Pudlov</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180</v>
      </c>
      <c r="D111" s="23"/>
      <c r="E111" s="23"/>
      <c r="F111" s="23"/>
      <c r="G111" s="23"/>
      <c r="H111" s="23"/>
      <c r="I111" s="23"/>
      <c r="J111" s="23"/>
      <c r="K111" s="23"/>
      <c r="L111" s="21"/>
    </row>
    <row r="112" s="2" customFormat="1" ht="16.5" customHeight="1">
      <c r="A112" s="39"/>
      <c r="B112" s="40"/>
      <c r="C112" s="41"/>
      <c r="D112" s="41"/>
      <c r="E112" s="185" t="s">
        <v>5020</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182</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04-02 - Sanace pláně</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F14</f>
        <v xml:space="preserve"> </v>
      </c>
      <c r="G116" s="41"/>
      <c r="H116" s="41"/>
      <c r="I116" s="33" t="s">
        <v>22</v>
      </c>
      <c r="J116" s="80" t="str">
        <f>IF(J14="","",J14)</f>
        <v>19. 3. 2025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E17</f>
        <v>Ing. Vladimír Cigánek</v>
      </c>
      <c r="G118" s="41"/>
      <c r="H118" s="41"/>
      <c r="I118" s="33" t="s">
        <v>30</v>
      </c>
      <c r="J118" s="37" t="str">
        <f>E23</f>
        <v>PPS Kania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IF(E20="","",E20)</f>
        <v>Vyplň údaj</v>
      </c>
      <c r="G119" s="41"/>
      <c r="H119" s="41"/>
      <c r="I119" s="33" t="s">
        <v>33</v>
      </c>
      <c r="J119" s="37" t="str">
        <f>E26</f>
        <v>kolektiv autorů</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0" customFormat="1" ht="29.28" customHeight="1">
      <c r="A121" s="196"/>
      <c r="B121" s="197"/>
      <c r="C121" s="198" t="s">
        <v>194</v>
      </c>
      <c r="D121" s="199" t="s">
        <v>61</v>
      </c>
      <c r="E121" s="199" t="s">
        <v>57</v>
      </c>
      <c r="F121" s="199" t="s">
        <v>58</v>
      </c>
      <c r="G121" s="199" t="s">
        <v>195</v>
      </c>
      <c r="H121" s="199" t="s">
        <v>196</v>
      </c>
      <c r="I121" s="199" t="s">
        <v>197</v>
      </c>
      <c r="J121" s="200" t="s">
        <v>186</v>
      </c>
      <c r="K121" s="201" t="s">
        <v>198</v>
      </c>
      <c r="L121" s="202"/>
      <c r="M121" s="101" t="s">
        <v>1</v>
      </c>
      <c r="N121" s="102" t="s">
        <v>40</v>
      </c>
      <c r="O121" s="102" t="s">
        <v>199</v>
      </c>
      <c r="P121" s="102" t="s">
        <v>200</v>
      </c>
      <c r="Q121" s="102" t="s">
        <v>201</v>
      </c>
      <c r="R121" s="102" t="s">
        <v>202</v>
      </c>
      <c r="S121" s="102" t="s">
        <v>203</v>
      </c>
      <c r="T121" s="103" t="s">
        <v>204</v>
      </c>
      <c r="U121" s="196"/>
      <c r="V121" s="196"/>
      <c r="W121" s="196"/>
      <c r="X121" s="196"/>
      <c r="Y121" s="196"/>
      <c r="Z121" s="196"/>
      <c r="AA121" s="196"/>
      <c r="AB121" s="196"/>
      <c r="AC121" s="196"/>
      <c r="AD121" s="196"/>
      <c r="AE121" s="196"/>
    </row>
    <row r="122" s="2" customFormat="1" ht="22.8" customHeight="1">
      <c r="A122" s="39"/>
      <c r="B122" s="40"/>
      <c r="C122" s="108" t="s">
        <v>205</v>
      </c>
      <c r="D122" s="41"/>
      <c r="E122" s="41"/>
      <c r="F122" s="41"/>
      <c r="G122" s="41"/>
      <c r="H122" s="41"/>
      <c r="I122" s="41"/>
      <c r="J122" s="203">
        <f>BK122</f>
        <v>0</v>
      </c>
      <c r="K122" s="41"/>
      <c r="L122" s="45"/>
      <c r="M122" s="104"/>
      <c r="N122" s="204"/>
      <c r="O122" s="105"/>
      <c r="P122" s="205">
        <f>P123+P137</f>
        <v>0</v>
      </c>
      <c r="Q122" s="105"/>
      <c r="R122" s="205">
        <f>R123+R137</f>
        <v>0</v>
      </c>
      <c r="S122" s="105"/>
      <c r="T122" s="206">
        <f>T123+T137</f>
        <v>0</v>
      </c>
      <c r="U122" s="39"/>
      <c r="V122" s="39"/>
      <c r="W122" s="39"/>
      <c r="X122" s="39"/>
      <c r="Y122" s="39"/>
      <c r="Z122" s="39"/>
      <c r="AA122" s="39"/>
      <c r="AB122" s="39"/>
      <c r="AC122" s="39"/>
      <c r="AD122" s="39"/>
      <c r="AE122" s="39"/>
      <c r="AT122" s="18" t="s">
        <v>75</v>
      </c>
      <c r="AU122" s="18" t="s">
        <v>188</v>
      </c>
      <c r="BK122" s="207">
        <f>BK123+BK137</f>
        <v>0</v>
      </c>
    </row>
    <row r="123" s="11" customFormat="1" ht="25.92" customHeight="1">
      <c r="A123" s="11"/>
      <c r="B123" s="208"/>
      <c r="C123" s="209"/>
      <c r="D123" s="210" t="s">
        <v>75</v>
      </c>
      <c r="E123" s="211" t="s">
        <v>83</v>
      </c>
      <c r="F123" s="211" t="s">
        <v>544</v>
      </c>
      <c r="G123" s="209"/>
      <c r="H123" s="209"/>
      <c r="I123" s="212"/>
      <c r="J123" s="213">
        <f>BK123</f>
        <v>0</v>
      </c>
      <c r="K123" s="209"/>
      <c r="L123" s="214"/>
      <c r="M123" s="215"/>
      <c r="N123" s="216"/>
      <c r="O123" s="216"/>
      <c r="P123" s="217">
        <f>SUM(P124:P136)</f>
        <v>0</v>
      </c>
      <c r="Q123" s="216"/>
      <c r="R123" s="217">
        <f>SUM(R124:R136)</f>
        <v>0</v>
      </c>
      <c r="S123" s="216"/>
      <c r="T123" s="218">
        <f>SUM(T124:T136)</f>
        <v>0</v>
      </c>
      <c r="U123" s="11"/>
      <c r="V123" s="11"/>
      <c r="W123" s="11"/>
      <c r="X123" s="11"/>
      <c r="Y123" s="11"/>
      <c r="Z123" s="11"/>
      <c r="AA123" s="11"/>
      <c r="AB123" s="11"/>
      <c r="AC123" s="11"/>
      <c r="AD123" s="11"/>
      <c r="AE123" s="11"/>
      <c r="AR123" s="219" t="s">
        <v>83</v>
      </c>
      <c r="AT123" s="220" t="s">
        <v>75</v>
      </c>
      <c r="AU123" s="220" t="s">
        <v>76</v>
      </c>
      <c r="AY123" s="219" t="s">
        <v>207</v>
      </c>
      <c r="BK123" s="221">
        <f>SUM(BK124:BK136)</f>
        <v>0</v>
      </c>
    </row>
    <row r="124" s="2" customFormat="1" ht="33" customHeight="1">
      <c r="A124" s="39"/>
      <c r="B124" s="40"/>
      <c r="C124" s="222" t="s">
        <v>83</v>
      </c>
      <c r="D124" s="222" t="s">
        <v>208</v>
      </c>
      <c r="E124" s="223" t="s">
        <v>4520</v>
      </c>
      <c r="F124" s="224" t="s">
        <v>4521</v>
      </c>
      <c r="G124" s="225" t="s">
        <v>211</v>
      </c>
      <c r="H124" s="226">
        <v>80</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212</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212</v>
      </c>
      <c r="BM124" s="234" t="s">
        <v>5129</v>
      </c>
    </row>
    <row r="125" s="2" customFormat="1">
      <c r="A125" s="39"/>
      <c r="B125" s="40"/>
      <c r="C125" s="41"/>
      <c r="D125" s="236" t="s">
        <v>214</v>
      </c>
      <c r="E125" s="41"/>
      <c r="F125" s="237" t="s">
        <v>4523</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4524</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2" customFormat="1" ht="37.8" customHeight="1">
      <c r="A127" s="39"/>
      <c r="B127" s="40"/>
      <c r="C127" s="222" t="s">
        <v>85</v>
      </c>
      <c r="D127" s="222" t="s">
        <v>208</v>
      </c>
      <c r="E127" s="223" t="s">
        <v>4578</v>
      </c>
      <c r="F127" s="224" t="s">
        <v>4579</v>
      </c>
      <c r="G127" s="225" t="s">
        <v>211</v>
      </c>
      <c r="H127" s="226">
        <v>80</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212</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212</v>
      </c>
      <c r="BM127" s="234" t="s">
        <v>5130</v>
      </c>
    </row>
    <row r="128" s="2" customFormat="1">
      <c r="A128" s="39"/>
      <c r="B128" s="40"/>
      <c r="C128" s="41"/>
      <c r="D128" s="236" t="s">
        <v>214</v>
      </c>
      <c r="E128" s="41"/>
      <c r="F128" s="237" t="s">
        <v>4581</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4582</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2" customFormat="1" ht="33" customHeight="1">
      <c r="A130" s="39"/>
      <c r="B130" s="40"/>
      <c r="C130" s="222" t="s">
        <v>138</v>
      </c>
      <c r="D130" s="222" t="s">
        <v>208</v>
      </c>
      <c r="E130" s="223" t="s">
        <v>4583</v>
      </c>
      <c r="F130" s="224" t="s">
        <v>4584</v>
      </c>
      <c r="G130" s="225" t="s">
        <v>237</v>
      </c>
      <c r="H130" s="226">
        <v>144</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212</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212</v>
      </c>
      <c r="BM130" s="234" t="s">
        <v>5131</v>
      </c>
    </row>
    <row r="131" s="2" customFormat="1">
      <c r="A131" s="39"/>
      <c r="B131" s="40"/>
      <c r="C131" s="41"/>
      <c r="D131" s="236" t="s">
        <v>214</v>
      </c>
      <c r="E131" s="41"/>
      <c r="F131" s="237" t="s">
        <v>4586</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4587</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13" customFormat="1">
      <c r="A133" s="13"/>
      <c r="B133" s="253"/>
      <c r="C133" s="254"/>
      <c r="D133" s="236" t="s">
        <v>218</v>
      </c>
      <c r="E133" s="254"/>
      <c r="F133" s="256" t="s">
        <v>5132</v>
      </c>
      <c r="G133" s="254"/>
      <c r="H133" s="257">
        <v>144</v>
      </c>
      <c r="I133" s="258"/>
      <c r="J133" s="254"/>
      <c r="K133" s="254"/>
      <c r="L133" s="259"/>
      <c r="M133" s="260"/>
      <c r="N133" s="261"/>
      <c r="O133" s="261"/>
      <c r="P133" s="261"/>
      <c r="Q133" s="261"/>
      <c r="R133" s="261"/>
      <c r="S133" s="261"/>
      <c r="T133" s="262"/>
      <c r="U133" s="13"/>
      <c r="V133" s="13"/>
      <c r="W133" s="13"/>
      <c r="X133" s="13"/>
      <c r="Y133" s="13"/>
      <c r="Z133" s="13"/>
      <c r="AA133" s="13"/>
      <c r="AB133" s="13"/>
      <c r="AC133" s="13"/>
      <c r="AD133" s="13"/>
      <c r="AE133" s="13"/>
      <c r="AT133" s="263" t="s">
        <v>218</v>
      </c>
      <c r="AU133" s="263" t="s">
        <v>83</v>
      </c>
      <c r="AV133" s="13" t="s">
        <v>85</v>
      </c>
      <c r="AW133" s="13" t="s">
        <v>4</v>
      </c>
      <c r="AX133" s="13" t="s">
        <v>83</v>
      </c>
      <c r="AY133" s="263" t="s">
        <v>207</v>
      </c>
    </row>
    <row r="134" s="2" customFormat="1" ht="16.5" customHeight="1">
      <c r="A134" s="39"/>
      <c r="B134" s="40"/>
      <c r="C134" s="222" t="s">
        <v>212</v>
      </c>
      <c r="D134" s="222" t="s">
        <v>208</v>
      </c>
      <c r="E134" s="223" t="s">
        <v>4589</v>
      </c>
      <c r="F134" s="224" t="s">
        <v>4590</v>
      </c>
      <c r="G134" s="225" t="s">
        <v>211</v>
      </c>
      <c r="H134" s="226">
        <v>80</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212</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212</v>
      </c>
      <c r="BM134" s="234" t="s">
        <v>5133</v>
      </c>
    </row>
    <row r="135" s="2" customFormat="1">
      <c r="A135" s="39"/>
      <c r="B135" s="40"/>
      <c r="C135" s="41"/>
      <c r="D135" s="236" t="s">
        <v>214</v>
      </c>
      <c r="E135" s="41"/>
      <c r="F135" s="237" t="s">
        <v>4592</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c r="A136" s="39"/>
      <c r="B136" s="40"/>
      <c r="C136" s="41"/>
      <c r="D136" s="241" t="s">
        <v>216</v>
      </c>
      <c r="E136" s="41"/>
      <c r="F136" s="242" t="s">
        <v>4593</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216</v>
      </c>
      <c r="AU136" s="18" t="s">
        <v>83</v>
      </c>
    </row>
    <row r="137" s="11" customFormat="1" ht="25.92" customHeight="1">
      <c r="A137" s="11"/>
      <c r="B137" s="208"/>
      <c r="C137" s="209"/>
      <c r="D137" s="210" t="s">
        <v>75</v>
      </c>
      <c r="E137" s="211" t="s">
        <v>251</v>
      </c>
      <c r="F137" s="211" t="s">
        <v>4647</v>
      </c>
      <c r="G137" s="209"/>
      <c r="H137" s="209"/>
      <c r="I137" s="212"/>
      <c r="J137" s="213">
        <f>BK137</f>
        <v>0</v>
      </c>
      <c r="K137" s="209"/>
      <c r="L137" s="214"/>
      <c r="M137" s="215"/>
      <c r="N137" s="216"/>
      <c r="O137" s="216"/>
      <c r="P137" s="217">
        <f>SUM(P138:P143)</f>
        <v>0</v>
      </c>
      <c r="Q137" s="216"/>
      <c r="R137" s="217">
        <f>SUM(R138:R143)</f>
        <v>0</v>
      </c>
      <c r="S137" s="216"/>
      <c r="T137" s="218">
        <f>SUM(T138:T143)</f>
        <v>0</v>
      </c>
      <c r="U137" s="11"/>
      <c r="V137" s="11"/>
      <c r="W137" s="11"/>
      <c r="X137" s="11"/>
      <c r="Y137" s="11"/>
      <c r="Z137" s="11"/>
      <c r="AA137" s="11"/>
      <c r="AB137" s="11"/>
      <c r="AC137" s="11"/>
      <c r="AD137" s="11"/>
      <c r="AE137" s="11"/>
      <c r="AR137" s="219" t="s">
        <v>83</v>
      </c>
      <c r="AT137" s="220" t="s">
        <v>75</v>
      </c>
      <c r="AU137" s="220" t="s">
        <v>76</v>
      </c>
      <c r="AY137" s="219" t="s">
        <v>207</v>
      </c>
      <c r="BK137" s="221">
        <f>SUM(BK138:BK143)</f>
        <v>0</v>
      </c>
    </row>
    <row r="138" s="2" customFormat="1" ht="21.75" customHeight="1">
      <c r="A138" s="39"/>
      <c r="B138" s="40"/>
      <c r="C138" s="222" t="s">
        <v>251</v>
      </c>
      <c r="D138" s="222" t="s">
        <v>208</v>
      </c>
      <c r="E138" s="223" t="s">
        <v>4648</v>
      </c>
      <c r="F138" s="224" t="s">
        <v>4649</v>
      </c>
      <c r="G138" s="225" t="s">
        <v>225</v>
      </c>
      <c r="H138" s="226">
        <v>151</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212</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212</v>
      </c>
      <c r="BM138" s="234" t="s">
        <v>5134</v>
      </c>
    </row>
    <row r="139" s="2" customFormat="1">
      <c r="A139" s="39"/>
      <c r="B139" s="40"/>
      <c r="C139" s="41"/>
      <c r="D139" s="236" t="s">
        <v>214</v>
      </c>
      <c r="E139" s="41"/>
      <c r="F139" s="237" t="s">
        <v>4651</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4652</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2" customFormat="1" ht="21.75" customHeight="1">
      <c r="A141" s="39"/>
      <c r="B141" s="40"/>
      <c r="C141" s="222" t="s">
        <v>261</v>
      </c>
      <c r="D141" s="222" t="s">
        <v>208</v>
      </c>
      <c r="E141" s="223" t="s">
        <v>5072</v>
      </c>
      <c r="F141" s="224" t="s">
        <v>5073</v>
      </c>
      <c r="G141" s="225" t="s">
        <v>225</v>
      </c>
      <c r="H141" s="226">
        <v>151</v>
      </c>
      <c r="I141" s="227"/>
      <c r="J141" s="228">
        <f>ROUND(I141*H141,2)</f>
        <v>0</v>
      </c>
      <c r="K141" s="229"/>
      <c r="L141" s="45"/>
      <c r="M141" s="230" t="s">
        <v>1</v>
      </c>
      <c r="N141" s="231" t="s">
        <v>41</v>
      </c>
      <c r="O141" s="92"/>
      <c r="P141" s="232">
        <f>O141*H141</f>
        <v>0</v>
      </c>
      <c r="Q141" s="232">
        <v>0</v>
      </c>
      <c r="R141" s="232">
        <f>Q141*H141</f>
        <v>0</v>
      </c>
      <c r="S141" s="232">
        <v>0</v>
      </c>
      <c r="T141" s="233">
        <f>S141*H141</f>
        <v>0</v>
      </c>
      <c r="U141" s="39"/>
      <c r="V141" s="39"/>
      <c r="W141" s="39"/>
      <c r="X141" s="39"/>
      <c r="Y141" s="39"/>
      <c r="Z141" s="39"/>
      <c r="AA141" s="39"/>
      <c r="AB141" s="39"/>
      <c r="AC141" s="39"/>
      <c r="AD141" s="39"/>
      <c r="AE141" s="39"/>
      <c r="AR141" s="234" t="s">
        <v>212</v>
      </c>
      <c r="AT141" s="234" t="s">
        <v>208</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212</v>
      </c>
      <c r="BM141" s="234" t="s">
        <v>5135</v>
      </c>
    </row>
    <row r="142" s="2" customFormat="1">
      <c r="A142" s="39"/>
      <c r="B142" s="40"/>
      <c r="C142" s="41"/>
      <c r="D142" s="236" t="s">
        <v>214</v>
      </c>
      <c r="E142" s="41"/>
      <c r="F142" s="237" t="s">
        <v>5075</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41" t="s">
        <v>216</v>
      </c>
      <c r="E143" s="41"/>
      <c r="F143" s="242" t="s">
        <v>5136</v>
      </c>
      <c r="G143" s="41"/>
      <c r="H143" s="41"/>
      <c r="I143" s="238"/>
      <c r="J143" s="41"/>
      <c r="K143" s="41"/>
      <c r="L143" s="45"/>
      <c r="M143" s="286"/>
      <c r="N143" s="287"/>
      <c r="O143" s="288"/>
      <c r="P143" s="288"/>
      <c r="Q143" s="288"/>
      <c r="R143" s="288"/>
      <c r="S143" s="288"/>
      <c r="T143" s="289"/>
      <c r="U143" s="39"/>
      <c r="V143" s="39"/>
      <c r="W143" s="39"/>
      <c r="X143" s="39"/>
      <c r="Y143" s="39"/>
      <c r="Z143" s="39"/>
      <c r="AA143" s="39"/>
      <c r="AB143" s="39"/>
      <c r="AC143" s="39"/>
      <c r="AD143" s="39"/>
      <c r="AE143" s="39"/>
      <c r="AT143" s="18" t="s">
        <v>216</v>
      </c>
      <c r="AU143" s="18" t="s">
        <v>83</v>
      </c>
    </row>
    <row r="144" s="2" customFormat="1" ht="6.96" customHeight="1">
      <c r="A144" s="39"/>
      <c r="B144" s="67"/>
      <c r="C144" s="68"/>
      <c r="D144" s="68"/>
      <c r="E144" s="68"/>
      <c r="F144" s="68"/>
      <c r="G144" s="68"/>
      <c r="H144" s="68"/>
      <c r="I144" s="68"/>
      <c r="J144" s="68"/>
      <c r="K144" s="68"/>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vOq/LtLaRMdmp3CtBq3TRCvrKGo57ffMLD2GKoDCS7hnwdwzglz7RfFIYBmbIvYFmT0/LtdBz1ELx6FYZK9asA==" hashValue="bGkcjkX1CeNfrRzb9HgJC90CWPmiDnV6kXG3s/SRZZMechYi3actfpSdWLjiROBNBMzHBMF7uQL8lcvB6vOxsA==" algorithmName="SHA-512" password="CC35"/>
  <autoFilter ref="C121:K143"/>
  <mergeCells count="12">
    <mergeCell ref="E7:H7"/>
    <mergeCell ref="E9:H9"/>
    <mergeCell ref="E11:H11"/>
    <mergeCell ref="E20:H20"/>
    <mergeCell ref="E29:H29"/>
    <mergeCell ref="E85:H85"/>
    <mergeCell ref="E87:H87"/>
    <mergeCell ref="E89:H89"/>
    <mergeCell ref="E110:H110"/>
    <mergeCell ref="E112:H112"/>
    <mergeCell ref="E114:H114"/>
    <mergeCell ref="L2:V2"/>
  </mergeCells>
  <hyperlinks>
    <hyperlink ref="F126" r:id="rId1" display="https://podminky.urs.cz/item/CS_URS_2024_01/131251103"/>
    <hyperlink ref="F129" r:id="rId2" display="https://podminky.urs.cz/item/CS_URS_2024_01/162751117"/>
    <hyperlink ref="F132" r:id="rId3" display="https://podminky.urs.cz/item/CS_URS_2024_01/171201231"/>
    <hyperlink ref="F136" r:id="rId4" display="https://podminky.urs.cz/item/CS_URS_2024_01/171251201"/>
    <hyperlink ref="F140" r:id="rId5" display="https://podminky.urs.cz/item/CS_URS_2024_01/564861011"/>
    <hyperlink ref="F143" r:id="rId6" display="https://podminky.urs.cz/item/CS_URS_2024_01/564871016"/>
  </hyperlinks>
  <pageMargins left="0.39375" right="0.39375" top="0.39375" bottom="0.39375" header="0" footer="0"/>
  <pageSetup paperSize="9" orientation="portrait" blackAndWhite="1" fitToHeight="100"/>
  <headerFooter>
    <oddFooter>&amp;CStrana &amp;P z &amp;N</oddFooter>
  </headerFooter>
  <drawing r:id="rId7"/>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5137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ROUND((SUM(BE119:BE194)),  2)</f>
        <v>0</v>
      </c>
      <c r="G33" s="39"/>
      <c r="H33" s="39"/>
      <c r="I33" s="166">
        <v>0.20999999999999999</v>
      </c>
      <c r="J33" s="165">
        <f>ROUND(((SUM(BE119:BE194))*I33),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ROUND((SUM(BF119:BF194)),  2)</f>
        <v>0</v>
      </c>
      <c r="G34" s="39"/>
      <c r="H34" s="39"/>
      <c r="I34" s="166">
        <v>0.12</v>
      </c>
      <c r="J34" s="165">
        <f>ROUND(((SUM(BF119:BF194))*I34),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ROUND((SUM(BG119:BG194)),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ROUND((SUM(BH119:BH194)),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ROUND((SUM(BI119:BI194)),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05 - SO 05 - Oplocení a brány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521</v>
      </c>
      <c r="E97" s="193"/>
      <c r="F97" s="193"/>
      <c r="G97" s="193"/>
      <c r="H97" s="193"/>
      <c r="I97" s="193"/>
      <c r="J97" s="194">
        <f>J120</f>
        <v>0</v>
      </c>
      <c r="K97" s="191"/>
      <c r="L97" s="195"/>
      <c r="S97" s="9"/>
      <c r="T97" s="9"/>
      <c r="U97" s="9"/>
      <c r="V97" s="9"/>
      <c r="W97" s="9"/>
      <c r="X97" s="9"/>
      <c r="Y97" s="9"/>
      <c r="Z97" s="9"/>
      <c r="AA97" s="9"/>
      <c r="AB97" s="9"/>
      <c r="AC97" s="9"/>
      <c r="AD97" s="9"/>
      <c r="AE97" s="9"/>
    </row>
    <row r="98" s="9" customFormat="1" ht="24.96" customHeight="1">
      <c r="A98" s="9"/>
      <c r="B98" s="190"/>
      <c r="C98" s="191"/>
      <c r="D98" s="192" t="s">
        <v>190</v>
      </c>
      <c r="E98" s="193"/>
      <c r="F98" s="193"/>
      <c r="G98" s="193"/>
      <c r="H98" s="193"/>
      <c r="I98" s="193"/>
      <c r="J98" s="194">
        <f>J125</f>
        <v>0</v>
      </c>
      <c r="K98" s="191"/>
      <c r="L98" s="195"/>
      <c r="S98" s="9"/>
      <c r="T98" s="9"/>
      <c r="U98" s="9"/>
      <c r="V98" s="9"/>
      <c r="W98" s="9"/>
      <c r="X98" s="9"/>
      <c r="Y98" s="9"/>
      <c r="Z98" s="9"/>
      <c r="AA98" s="9"/>
      <c r="AB98" s="9"/>
      <c r="AC98" s="9"/>
      <c r="AD98" s="9"/>
      <c r="AE98" s="9"/>
    </row>
    <row r="99" s="9" customFormat="1" ht="24.96" customHeight="1">
      <c r="A99" s="9"/>
      <c r="B99" s="190"/>
      <c r="C99" s="191"/>
      <c r="D99" s="192" t="s">
        <v>192</v>
      </c>
      <c r="E99" s="193"/>
      <c r="F99" s="193"/>
      <c r="G99" s="193"/>
      <c r="H99" s="193"/>
      <c r="I99" s="193"/>
      <c r="J99" s="194">
        <f>J191</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180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05 - SO 05 - Oplocení a brány</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19. 3. 2025</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Ing. Vladimír Cigánek</v>
      </c>
      <c r="G115" s="41"/>
      <c r="H115" s="41"/>
      <c r="I115" s="33" t="s">
        <v>30</v>
      </c>
      <c r="J115" s="37" t="str">
        <f>E21</f>
        <v>PPS Kania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kolektiv autorů</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0" customFormat="1" ht="29.28" customHeight="1">
      <c r="A118" s="196"/>
      <c r="B118" s="197"/>
      <c r="C118" s="198" t="s">
        <v>194</v>
      </c>
      <c r="D118" s="199" t="s">
        <v>61</v>
      </c>
      <c r="E118" s="199" t="s">
        <v>57</v>
      </c>
      <c r="F118" s="199" t="s">
        <v>58</v>
      </c>
      <c r="G118" s="199" t="s">
        <v>195</v>
      </c>
      <c r="H118" s="199" t="s">
        <v>196</v>
      </c>
      <c r="I118" s="199" t="s">
        <v>197</v>
      </c>
      <c r="J118" s="200" t="s">
        <v>186</v>
      </c>
      <c r="K118" s="201" t="s">
        <v>198</v>
      </c>
      <c r="L118" s="202"/>
      <c r="M118" s="101" t="s">
        <v>1</v>
      </c>
      <c r="N118" s="102" t="s">
        <v>40</v>
      </c>
      <c r="O118" s="102" t="s">
        <v>199</v>
      </c>
      <c r="P118" s="102" t="s">
        <v>200</v>
      </c>
      <c r="Q118" s="102" t="s">
        <v>201</v>
      </c>
      <c r="R118" s="102" t="s">
        <v>202</v>
      </c>
      <c r="S118" s="102" t="s">
        <v>203</v>
      </c>
      <c r="T118" s="103" t="s">
        <v>204</v>
      </c>
      <c r="U118" s="196"/>
      <c r="V118" s="196"/>
      <c r="W118" s="196"/>
      <c r="X118" s="196"/>
      <c r="Y118" s="196"/>
      <c r="Z118" s="196"/>
      <c r="AA118" s="196"/>
      <c r="AB118" s="196"/>
      <c r="AC118" s="196"/>
      <c r="AD118" s="196"/>
      <c r="AE118" s="196"/>
    </row>
    <row r="119" s="2" customFormat="1" ht="22.8" customHeight="1">
      <c r="A119" s="39"/>
      <c r="B119" s="40"/>
      <c r="C119" s="108" t="s">
        <v>205</v>
      </c>
      <c r="D119" s="41"/>
      <c r="E119" s="41"/>
      <c r="F119" s="41"/>
      <c r="G119" s="41"/>
      <c r="H119" s="41"/>
      <c r="I119" s="41"/>
      <c r="J119" s="203">
        <f>BK119</f>
        <v>0</v>
      </c>
      <c r="K119" s="41"/>
      <c r="L119" s="45"/>
      <c r="M119" s="104"/>
      <c r="N119" s="204"/>
      <c r="O119" s="105"/>
      <c r="P119" s="205">
        <f>P120+P125+P191</f>
        <v>0</v>
      </c>
      <c r="Q119" s="105"/>
      <c r="R119" s="205">
        <f>R120+R125+R191</f>
        <v>42.0379</v>
      </c>
      <c r="S119" s="105"/>
      <c r="T119" s="206">
        <f>T120+T125+T191</f>
        <v>0</v>
      </c>
      <c r="U119" s="39"/>
      <c r="V119" s="39"/>
      <c r="W119" s="39"/>
      <c r="X119" s="39"/>
      <c r="Y119" s="39"/>
      <c r="Z119" s="39"/>
      <c r="AA119" s="39"/>
      <c r="AB119" s="39"/>
      <c r="AC119" s="39"/>
      <c r="AD119" s="39"/>
      <c r="AE119" s="39"/>
      <c r="AT119" s="18" t="s">
        <v>75</v>
      </c>
      <c r="AU119" s="18" t="s">
        <v>188</v>
      </c>
      <c r="BK119" s="207">
        <f>BK120+BK125+BK191</f>
        <v>0</v>
      </c>
    </row>
    <row r="120" s="11" customFormat="1" ht="25.92" customHeight="1">
      <c r="A120" s="11"/>
      <c r="B120" s="208"/>
      <c r="C120" s="209"/>
      <c r="D120" s="210" t="s">
        <v>75</v>
      </c>
      <c r="E120" s="211" t="s">
        <v>83</v>
      </c>
      <c r="F120" s="211" t="s">
        <v>544</v>
      </c>
      <c r="G120" s="209"/>
      <c r="H120" s="209"/>
      <c r="I120" s="212"/>
      <c r="J120" s="213">
        <f>BK120</f>
        <v>0</v>
      </c>
      <c r="K120" s="209"/>
      <c r="L120" s="214"/>
      <c r="M120" s="215"/>
      <c r="N120" s="216"/>
      <c r="O120" s="216"/>
      <c r="P120" s="217">
        <f>SUM(P121:P124)</f>
        <v>0</v>
      </c>
      <c r="Q120" s="216"/>
      <c r="R120" s="217">
        <f>SUM(R121:R124)</f>
        <v>0</v>
      </c>
      <c r="S120" s="216"/>
      <c r="T120" s="218">
        <f>SUM(T121:T124)</f>
        <v>0</v>
      </c>
      <c r="U120" s="11"/>
      <c r="V120" s="11"/>
      <c r="W120" s="11"/>
      <c r="X120" s="11"/>
      <c r="Y120" s="11"/>
      <c r="Z120" s="11"/>
      <c r="AA120" s="11"/>
      <c r="AB120" s="11"/>
      <c r="AC120" s="11"/>
      <c r="AD120" s="11"/>
      <c r="AE120" s="11"/>
      <c r="AR120" s="219" t="s">
        <v>83</v>
      </c>
      <c r="AT120" s="220" t="s">
        <v>75</v>
      </c>
      <c r="AU120" s="220" t="s">
        <v>76</v>
      </c>
      <c r="AY120" s="219" t="s">
        <v>207</v>
      </c>
      <c r="BK120" s="221">
        <f>SUM(BK121:BK124)</f>
        <v>0</v>
      </c>
    </row>
    <row r="121" s="2" customFormat="1" ht="24.15" customHeight="1">
      <c r="A121" s="39"/>
      <c r="B121" s="40"/>
      <c r="C121" s="222" t="s">
        <v>83</v>
      </c>
      <c r="D121" s="222" t="s">
        <v>208</v>
      </c>
      <c r="E121" s="223" t="s">
        <v>5138</v>
      </c>
      <c r="F121" s="224" t="s">
        <v>5139</v>
      </c>
      <c r="G121" s="225" t="s">
        <v>783</v>
      </c>
      <c r="H121" s="226">
        <v>55.799999999999997</v>
      </c>
      <c r="I121" s="227"/>
      <c r="J121" s="228">
        <f>ROUND(I121*H121,2)</f>
        <v>0</v>
      </c>
      <c r="K121" s="229"/>
      <c r="L121" s="45"/>
      <c r="M121" s="230" t="s">
        <v>1</v>
      </c>
      <c r="N121" s="231" t="s">
        <v>41</v>
      </c>
      <c r="O121" s="92"/>
      <c r="P121" s="232">
        <f>O121*H121</f>
        <v>0</v>
      </c>
      <c r="Q121" s="232">
        <v>0</v>
      </c>
      <c r="R121" s="232">
        <f>Q121*H121</f>
        <v>0</v>
      </c>
      <c r="S121" s="232">
        <v>0</v>
      </c>
      <c r="T121" s="233">
        <f>S121*H121</f>
        <v>0</v>
      </c>
      <c r="U121" s="39"/>
      <c r="V121" s="39"/>
      <c r="W121" s="39"/>
      <c r="X121" s="39"/>
      <c r="Y121" s="39"/>
      <c r="Z121" s="39"/>
      <c r="AA121" s="39"/>
      <c r="AB121" s="39"/>
      <c r="AC121" s="39"/>
      <c r="AD121" s="39"/>
      <c r="AE121" s="39"/>
      <c r="AR121" s="234" t="s">
        <v>212</v>
      </c>
      <c r="AT121" s="234" t="s">
        <v>208</v>
      </c>
      <c r="AU121" s="234" t="s">
        <v>83</v>
      </c>
      <c r="AY121" s="18" t="s">
        <v>207</v>
      </c>
      <c r="BE121" s="235">
        <f>IF(N121="základní",J121,0)</f>
        <v>0</v>
      </c>
      <c r="BF121" s="235">
        <f>IF(N121="snížená",J121,0)</f>
        <v>0</v>
      </c>
      <c r="BG121" s="235">
        <f>IF(N121="zákl. přenesená",J121,0)</f>
        <v>0</v>
      </c>
      <c r="BH121" s="235">
        <f>IF(N121="sníž. přenesená",J121,0)</f>
        <v>0</v>
      </c>
      <c r="BI121" s="235">
        <f>IF(N121="nulová",J121,0)</f>
        <v>0</v>
      </c>
      <c r="BJ121" s="18" t="s">
        <v>83</v>
      </c>
      <c r="BK121" s="235">
        <f>ROUND(I121*H121,2)</f>
        <v>0</v>
      </c>
      <c r="BL121" s="18" t="s">
        <v>212</v>
      </c>
      <c r="BM121" s="234" t="s">
        <v>5140</v>
      </c>
    </row>
    <row r="122" s="2" customFormat="1">
      <c r="A122" s="39"/>
      <c r="B122" s="40"/>
      <c r="C122" s="41"/>
      <c r="D122" s="236" t="s">
        <v>214</v>
      </c>
      <c r="E122" s="41"/>
      <c r="F122" s="237" t="s">
        <v>5141</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214</v>
      </c>
      <c r="AU122" s="18" t="s">
        <v>83</v>
      </c>
    </row>
    <row r="123" s="2" customFormat="1">
      <c r="A123" s="39"/>
      <c r="B123" s="40"/>
      <c r="C123" s="41"/>
      <c r="D123" s="241" t="s">
        <v>216</v>
      </c>
      <c r="E123" s="41"/>
      <c r="F123" s="242" t="s">
        <v>5142</v>
      </c>
      <c r="G123" s="41"/>
      <c r="H123" s="41"/>
      <c r="I123" s="238"/>
      <c r="J123" s="41"/>
      <c r="K123" s="41"/>
      <c r="L123" s="45"/>
      <c r="M123" s="239"/>
      <c r="N123" s="240"/>
      <c r="O123" s="92"/>
      <c r="P123" s="92"/>
      <c r="Q123" s="92"/>
      <c r="R123" s="92"/>
      <c r="S123" s="92"/>
      <c r="T123" s="93"/>
      <c r="U123" s="39"/>
      <c r="V123" s="39"/>
      <c r="W123" s="39"/>
      <c r="X123" s="39"/>
      <c r="Y123" s="39"/>
      <c r="Z123" s="39"/>
      <c r="AA123" s="39"/>
      <c r="AB123" s="39"/>
      <c r="AC123" s="39"/>
      <c r="AD123" s="39"/>
      <c r="AE123" s="39"/>
      <c r="AT123" s="18" t="s">
        <v>216</v>
      </c>
      <c r="AU123" s="18" t="s">
        <v>83</v>
      </c>
    </row>
    <row r="124" s="13" customFormat="1">
      <c r="A124" s="13"/>
      <c r="B124" s="253"/>
      <c r="C124" s="254"/>
      <c r="D124" s="236" t="s">
        <v>218</v>
      </c>
      <c r="E124" s="255" t="s">
        <v>1</v>
      </c>
      <c r="F124" s="256" t="s">
        <v>5143</v>
      </c>
      <c r="G124" s="254"/>
      <c r="H124" s="257">
        <v>55.799999999999997</v>
      </c>
      <c r="I124" s="258"/>
      <c r="J124" s="254"/>
      <c r="K124" s="254"/>
      <c r="L124" s="259"/>
      <c r="M124" s="260"/>
      <c r="N124" s="261"/>
      <c r="O124" s="261"/>
      <c r="P124" s="261"/>
      <c r="Q124" s="261"/>
      <c r="R124" s="261"/>
      <c r="S124" s="261"/>
      <c r="T124" s="262"/>
      <c r="U124" s="13"/>
      <c r="V124" s="13"/>
      <c r="W124" s="13"/>
      <c r="X124" s="13"/>
      <c r="Y124" s="13"/>
      <c r="Z124" s="13"/>
      <c r="AA124" s="13"/>
      <c r="AB124" s="13"/>
      <c r="AC124" s="13"/>
      <c r="AD124" s="13"/>
      <c r="AE124" s="13"/>
      <c r="AT124" s="263" t="s">
        <v>218</v>
      </c>
      <c r="AU124" s="263" t="s">
        <v>83</v>
      </c>
      <c r="AV124" s="13" t="s">
        <v>85</v>
      </c>
      <c r="AW124" s="13" t="s">
        <v>32</v>
      </c>
      <c r="AX124" s="13" t="s">
        <v>83</v>
      </c>
      <c r="AY124" s="263" t="s">
        <v>207</v>
      </c>
    </row>
    <row r="125" s="11" customFormat="1" ht="25.92" customHeight="1">
      <c r="A125" s="11"/>
      <c r="B125" s="208"/>
      <c r="C125" s="209"/>
      <c r="D125" s="210" t="s">
        <v>75</v>
      </c>
      <c r="E125" s="211" t="s">
        <v>138</v>
      </c>
      <c r="F125" s="211" t="s">
        <v>250</v>
      </c>
      <c r="G125" s="209"/>
      <c r="H125" s="209"/>
      <c r="I125" s="212"/>
      <c r="J125" s="213">
        <f>BK125</f>
        <v>0</v>
      </c>
      <c r="K125" s="209"/>
      <c r="L125" s="214"/>
      <c r="M125" s="215"/>
      <c r="N125" s="216"/>
      <c r="O125" s="216"/>
      <c r="P125" s="217">
        <f>SUM(P126:P190)</f>
        <v>0</v>
      </c>
      <c r="Q125" s="216"/>
      <c r="R125" s="217">
        <f>SUM(R126:R190)</f>
        <v>42.0379</v>
      </c>
      <c r="S125" s="216"/>
      <c r="T125" s="218">
        <f>SUM(T126:T190)</f>
        <v>0</v>
      </c>
      <c r="U125" s="11"/>
      <c r="V125" s="11"/>
      <c r="W125" s="11"/>
      <c r="X125" s="11"/>
      <c r="Y125" s="11"/>
      <c r="Z125" s="11"/>
      <c r="AA125" s="11"/>
      <c r="AB125" s="11"/>
      <c r="AC125" s="11"/>
      <c r="AD125" s="11"/>
      <c r="AE125" s="11"/>
      <c r="AR125" s="219" t="s">
        <v>83</v>
      </c>
      <c r="AT125" s="220" t="s">
        <v>75</v>
      </c>
      <c r="AU125" s="220" t="s">
        <v>76</v>
      </c>
      <c r="AY125" s="219" t="s">
        <v>207</v>
      </c>
      <c r="BK125" s="221">
        <f>SUM(BK126:BK190)</f>
        <v>0</v>
      </c>
    </row>
    <row r="126" s="2" customFormat="1" ht="24.15" customHeight="1">
      <c r="A126" s="39"/>
      <c r="B126" s="40"/>
      <c r="C126" s="222" t="s">
        <v>85</v>
      </c>
      <c r="D126" s="222" t="s">
        <v>208</v>
      </c>
      <c r="E126" s="223" t="s">
        <v>5144</v>
      </c>
      <c r="F126" s="224" t="s">
        <v>5145</v>
      </c>
      <c r="G126" s="225" t="s">
        <v>592</v>
      </c>
      <c r="H126" s="226">
        <v>50</v>
      </c>
      <c r="I126" s="227"/>
      <c r="J126" s="228">
        <f>ROUND(I126*H126,2)</f>
        <v>0</v>
      </c>
      <c r="K126" s="229"/>
      <c r="L126" s="45"/>
      <c r="M126" s="230" t="s">
        <v>1</v>
      </c>
      <c r="N126" s="231" t="s">
        <v>41</v>
      </c>
      <c r="O126" s="92"/>
      <c r="P126" s="232">
        <f>O126*H126</f>
        <v>0</v>
      </c>
      <c r="Q126" s="232">
        <v>0.36435000000000001</v>
      </c>
      <c r="R126" s="232">
        <f>Q126*H126</f>
        <v>18.217500000000001</v>
      </c>
      <c r="S126" s="232">
        <v>0</v>
      </c>
      <c r="T126" s="233">
        <f>S126*H126</f>
        <v>0</v>
      </c>
      <c r="U126" s="39"/>
      <c r="V126" s="39"/>
      <c r="W126" s="39"/>
      <c r="X126" s="39"/>
      <c r="Y126" s="39"/>
      <c r="Z126" s="39"/>
      <c r="AA126" s="39"/>
      <c r="AB126" s="39"/>
      <c r="AC126" s="39"/>
      <c r="AD126" s="39"/>
      <c r="AE126" s="39"/>
      <c r="AR126" s="234" t="s">
        <v>212</v>
      </c>
      <c r="AT126" s="234" t="s">
        <v>208</v>
      </c>
      <c r="AU126" s="234" t="s">
        <v>83</v>
      </c>
      <c r="AY126" s="18" t="s">
        <v>207</v>
      </c>
      <c r="BE126" s="235">
        <f>IF(N126="základní",J126,0)</f>
        <v>0</v>
      </c>
      <c r="BF126" s="235">
        <f>IF(N126="snížená",J126,0)</f>
        <v>0</v>
      </c>
      <c r="BG126" s="235">
        <f>IF(N126="zákl. přenesená",J126,0)</f>
        <v>0</v>
      </c>
      <c r="BH126" s="235">
        <f>IF(N126="sníž. přenesená",J126,0)</f>
        <v>0</v>
      </c>
      <c r="BI126" s="235">
        <f>IF(N126="nulová",J126,0)</f>
        <v>0</v>
      </c>
      <c r="BJ126" s="18" t="s">
        <v>83</v>
      </c>
      <c r="BK126" s="235">
        <f>ROUND(I126*H126,2)</f>
        <v>0</v>
      </c>
      <c r="BL126" s="18" t="s">
        <v>212</v>
      </c>
      <c r="BM126" s="234" t="s">
        <v>5146</v>
      </c>
    </row>
    <row r="127" s="2" customFormat="1">
      <c r="A127" s="39"/>
      <c r="B127" s="40"/>
      <c r="C127" s="41"/>
      <c r="D127" s="236" t="s">
        <v>214</v>
      </c>
      <c r="E127" s="41"/>
      <c r="F127" s="237" t="s">
        <v>5147</v>
      </c>
      <c r="G127" s="41"/>
      <c r="H127" s="41"/>
      <c r="I127" s="238"/>
      <c r="J127" s="41"/>
      <c r="K127" s="41"/>
      <c r="L127" s="45"/>
      <c r="M127" s="239"/>
      <c r="N127" s="240"/>
      <c r="O127" s="92"/>
      <c r="P127" s="92"/>
      <c r="Q127" s="92"/>
      <c r="R127" s="92"/>
      <c r="S127" s="92"/>
      <c r="T127" s="93"/>
      <c r="U127" s="39"/>
      <c r="V127" s="39"/>
      <c r="W127" s="39"/>
      <c r="X127" s="39"/>
      <c r="Y127" s="39"/>
      <c r="Z127" s="39"/>
      <c r="AA127" s="39"/>
      <c r="AB127" s="39"/>
      <c r="AC127" s="39"/>
      <c r="AD127" s="39"/>
      <c r="AE127" s="39"/>
      <c r="AT127" s="18" t="s">
        <v>214</v>
      </c>
      <c r="AU127" s="18" t="s">
        <v>83</v>
      </c>
    </row>
    <row r="128" s="2" customFormat="1">
      <c r="A128" s="39"/>
      <c r="B128" s="40"/>
      <c r="C128" s="41"/>
      <c r="D128" s="241" t="s">
        <v>216</v>
      </c>
      <c r="E128" s="41"/>
      <c r="F128" s="242" t="s">
        <v>5148</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216</v>
      </c>
      <c r="AU128" s="18" t="s">
        <v>83</v>
      </c>
    </row>
    <row r="129" s="2" customFormat="1" ht="16.5" customHeight="1">
      <c r="A129" s="39"/>
      <c r="B129" s="40"/>
      <c r="C129" s="293" t="s">
        <v>138</v>
      </c>
      <c r="D129" s="293" t="s">
        <v>690</v>
      </c>
      <c r="E129" s="294" t="s">
        <v>1723</v>
      </c>
      <c r="F129" s="295" t="s">
        <v>5149</v>
      </c>
      <c r="G129" s="296" t="s">
        <v>592</v>
      </c>
      <c r="H129" s="297">
        <v>47</v>
      </c>
      <c r="I129" s="298"/>
      <c r="J129" s="299">
        <f>ROUND(I129*H129,2)</f>
        <v>0</v>
      </c>
      <c r="K129" s="300"/>
      <c r="L129" s="301"/>
      <c r="M129" s="302" t="s">
        <v>1</v>
      </c>
      <c r="N129" s="303" t="s">
        <v>41</v>
      </c>
      <c r="O129" s="92"/>
      <c r="P129" s="232">
        <f>O129*H129</f>
        <v>0</v>
      </c>
      <c r="Q129" s="232">
        <v>0.0040000000000000001</v>
      </c>
      <c r="R129" s="232">
        <f>Q129*H129</f>
        <v>0.188</v>
      </c>
      <c r="S129" s="232">
        <v>0</v>
      </c>
      <c r="T129" s="233">
        <f>S129*H129</f>
        <v>0</v>
      </c>
      <c r="U129" s="39"/>
      <c r="V129" s="39"/>
      <c r="W129" s="39"/>
      <c r="X129" s="39"/>
      <c r="Y129" s="39"/>
      <c r="Z129" s="39"/>
      <c r="AA129" s="39"/>
      <c r="AB129" s="39"/>
      <c r="AC129" s="39"/>
      <c r="AD129" s="39"/>
      <c r="AE129" s="39"/>
      <c r="AR129" s="234" t="s">
        <v>282</v>
      </c>
      <c r="AT129" s="234" t="s">
        <v>690</v>
      </c>
      <c r="AU129" s="234" t="s">
        <v>83</v>
      </c>
      <c r="AY129" s="18" t="s">
        <v>207</v>
      </c>
      <c r="BE129" s="235">
        <f>IF(N129="základní",J129,0)</f>
        <v>0</v>
      </c>
      <c r="BF129" s="235">
        <f>IF(N129="snížená",J129,0)</f>
        <v>0</v>
      </c>
      <c r="BG129" s="235">
        <f>IF(N129="zákl. přenesená",J129,0)</f>
        <v>0</v>
      </c>
      <c r="BH129" s="235">
        <f>IF(N129="sníž. přenesená",J129,0)</f>
        <v>0</v>
      </c>
      <c r="BI129" s="235">
        <f>IF(N129="nulová",J129,0)</f>
        <v>0</v>
      </c>
      <c r="BJ129" s="18" t="s">
        <v>83</v>
      </c>
      <c r="BK129" s="235">
        <f>ROUND(I129*H129,2)</f>
        <v>0</v>
      </c>
      <c r="BL129" s="18" t="s">
        <v>212</v>
      </c>
      <c r="BM129" s="234" t="s">
        <v>5150</v>
      </c>
    </row>
    <row r="130" s="2" customFormat="1">
      <c r="A130" s="39"/>
      <c r="B130" s="40"/>
      <c r="C130" s="41"/>
      <c r="D130" s="236" t="s">
        <v>214</v>
      </c>
      <c r="E130" s="41"/>
      <c r="F130" s="237" t="s">
        <v>5149</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214</v>
      </c>
      <c r="AU130" s="18" t="s">
        <v>83</v>
      </c>
    </row>
    <row r="131" s="2" customFormat="1" ht="16.5" customHeight="1">
      <c r="A131" s="39"/>
      <c r="B131" s="40"/>
      <c r="C131" s="293" t="s">
        <v>212</v>
      </c>
      <c r="D131" s="293" t="s">
        <v>690</v>
      </c>
      <c r="E131" s="294" t="s">
        <v>5151</v>
      </c>
      <c r="F131" s="295" t="s">
        <v>5152</v>
      </c>
      <c r="G131" s="296" t="s">
        <v>931</v>
      </c>
      <c r="H131" s="297">
        <v>3</v>
      </c>
      <c r="I131" s="298"/>
      <c r="J131" s="299">
        <f>ROUND(I131*H131,2)</f>
        <v>0</v>
      </c>
      <c r="K131" s="300"/>
      <c r="L131" s="301"/>
      <c r="M131" s="302" t="s">
        <v>1</v>
      </c>
      <c r="N131" s="303" t="s">
        <v>41</v>
      </c>
      <c r="O131" s="92"/>
      <c r="P131" s="232">
        <f>O131*H131</f>
        <v>0</v>
      </c>
      <c r="Q131" s="232">
        <v>0.0040000000000000001</v>
      </c>
      <c r="R131" s="232">
        <f>Q131*H131</f>
        <v>0.012</v>
      </c>
      <c r="S131" s="232">
        <v>0</v>
      </c>
      <c r="T131" s="233">
        <f>S131*H131</f>
        <v>0</v>
      </c>
      <c r="U131" s="39"/>
      <c r="V131" s="39"/>
      <c r="W131" s="39"/>
      <c r="X131" s="39"/>
      <c r="Y131" s="39"/>
      <c r="Z131" s="39"/>
      <c r="AA131" s="39"/>
      <c r="AB131" s="39"/>
      <c r="AC131" s="39"/>
      <c r="AD131" s="39"/>
      <c r="AE131" s="39"/>
      <c r="AR131" s="234" t="s">
        <v>282</v>
      </c>
      <c r="AT131" s="234" t="s">
        <v>690</v>
      </c>
      <c r="AU131" s="234" t="s">
        <v>83</v>
      </c>
      <c r="AY131" s="18" t="s">
        <v>207</v>
      </c>
      <c r="BE131" s="235">
        <f>IF(N131="základní",J131,0)</f>
        <v>0</v>
      </c>
      <c r="BF131" s="235">
        <f>IF(N131="snížená",J131,0)</f>
        <v>0</v>
      </c>
      <c r="BG131" s="235">
        <f>IF(N131="zákl. přenesená",J131,0)</f>
        <v>0</v>
      </c>
      <c r="BH131" s="235">
        <f>IF(N131="sníž. přenesená",J131,0)</f>
        <v>0</v>
      </c>
      <c r="BI131" s="235">
        <f>IF(N131="nulová",J131,0)</f>
        <v>0</v>
      </c>
      <c r="BJ131" s="18" t="s">
        <v>83</v>
      </c>
      <c r="BK131" s="235">
        <f>ROUND(I131*H131,2)</f>
        <v>0</v>
      </c>
      <c r="BL131" s="18" t="s">
        <v>212</v>
      </c>
      <c r="BM131" s="234" t="s">
        <v>5153</v>
      </c>
    </row>
    <row r="132" s="2" customFormat="1">
      <c r="A132" s="39"/>
      <c r="B132" s="40"/>
      <c r="C132" s="41"/>
      <c r="D132" s="236" t="s">
        <v>214</v>
      </c>
      <c r="E132" s="41"/>
      <c r="F132" s="237" t="s">
        <v>5152</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214</v>
      </c>
      <c r="AU132" s="18" t="s">
        <v>83</v>
      </c>
    </row>
    <row r="133" s="2" customFormat="1" ht="24.15" customHeight="1">
      <c r="A133" s="39"/>
      <c r="B133" s="40"/>
      <c r="C133" s="222" t="s">
        <v>251</v>
      </c>
      <c r="D133" s="222" t="s">
        <v>208</v>
      </c>
      <c r="E133" s="223" t="s">
        <v>5154</v>
      </c>
      <c r="F133" s="224" t="s">
        <v>5155</v>
      </c>
      <c r="G133" s="225" t="s">
        <v>592</v>
      </c>
      <c r="H133" s="226">
        <v>12</v>
      </c>
      <c r="I133" s="227"/>
      <c r="J133" s="228">
        <f>ROUND(I133*H133,2)</f>
        <v>0</v>
      </c>
      <c r="K133" s="229"/>
      <c r="L133" s="45"/>
      <c r="M133" s="230" t="s">
        <v>1</v>
      </c>
      <c r="N133" s="231" t="s">
        <v>41</v>
      </c>
      <c r="O133" s="92"/>
      <c r="P133" s="232">
        <f>O133*H133</f>
        <v>0</v>
      </c>
      <c r="Q133" s="232">
        <v>0.17488999999999999</v>
      </c>
      <c r="R133" s="232">
        <f>Q133*H133</f>
        <v>2.0986799999999999</v>
      </c>
      <c r="S133" s="232">
        <v>0</v>
      </c>
      <c r="T133" s="233">
        <f>S133*H133</f>
        <v>0</v>
      </c>
      <c r="U133" s="39"/>
      <c r="V133" s="39"/>
      <c r="W133" s="39"/>
      <c r="X133" s="39"/>
      <c r="Y133" s="39"/>
      <c r="Z133" s="39"/>
      <c r="AA133" s="39"/>
      <c r="AB133" s="39"/>
      <c r="AC133" s="39"/>
      <c r="AD133" s="39"/>
      <c r="AE133" s="39"/>
      <c r="AR133" s="234" t="s">
        <v>212</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212</v>
      </c>
      <c r="BM133" s="234" t="s">
        <v>5156</v>
      </c>
    </row>
    <row r="134" s="2" customFormat="1">
      <c r="A134" s="39"/>
      <c r="B134" s="40"/>
      <c r="C134" s="41"/>
      <c r="D134" s="236" t="s">
        <v>214</v>
      </c>
      <c r="E134" s="41"/>
      <c r="F134" s="237" t="s">
        <v>5157</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5158</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2" customFormat="1" ht="37.8" customHeight="1">
      <c r="A136" s="39"/>
      <c r="B136" s="40"/>
      <c r="C136" s="293" t="s">
        <v>261</v>
      </c>
      <c r="D136" s="293" t="s">
        <v>690</v>
      </c>
      <c r="E136" s="294" t="s">
        <v>5159</v>
      </c>
      <c r="F136" s="295" t="s">
        <v>5160</v>
      </c>
      <c r="G136" s="296" t="s">
        <v>592</v>
      </c>
      <c r="H136" s="297">
        <v>12</v>
      </c>
      <c r="I136" s="298"/>
      <c r="J136" s="299">
        <f>ROUND(I136*H136,2)</f>
        <v>0</v>
      </c>
      <c r="K136" s="300"/>
      <c r="L136" s="301"/>
      <c r="M136" s="302" t="s">
        <v>1</v>
      </c>
      <c r="N136" s="303" t="s">
        <v>41</v>
      </c>
      <c r="O136" s="92"/>
      <c r="P136" s="232">
        <f>O136*H136</f>
        <v>0</v>
      </c>
      <c r="Q136" s="232">
        <v>0.0057999999999999996</v>
      </c>
      <c r="R136" s="232">
        <f>Q136*H136</f>
        <v>0.069599999999999995</v>
      </c>
      <c r="S136" s="232">
        <v>0</v>
      </c>
      <c r="T136" s="233">
        <f>S136*H136</f>
        <v>0</v>
      </c>
      <c r="U136" s="39"/>
      <c r="V136" s="39"/>
      <c r="W136" s="39"/>
      <c r="X136" s="39"/>
      <c r="Y136" s="39"/>
      <c r="Z136" s="39"/>
      <c r="AA136" s="39"/>
      <c r="AB136" s="39"/>
      <c r="AC136" s="39"/>
      <c r="AD136" s="39"/>
      <c r="AE136" s="39"/>
      <c r="AR136" s="234" t="s">
        <v>282</v>
      </c>
      <c r="AT136" s="234" t="s">
        <v>690</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212</v>
      </c>
      <c r="BM136" s="234" t="s">
        <v>5161</v>
      </c>
    </row>
    <row r="137" s="2" customFormat="1">
      <c r="A137" s="39"/>
      <c r="B137" s="40"/>
      <c r="C137" s="41"/>
      <c r="D137" s="236" t="s">
        <v>214</v>
      </c>
      <c r="E137" s="41"/>
      <c r="F137" s="237" t="s">
        <v>5160</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24.15" customHeight="1">
      <c r="A138" s="39"/>
      <c r="B138" s="40"/>
      <c r="C138" s="222" t="s">
        <v>276</v>
      </c>
      <c r="D138" s="222" t="s">
        <v>208</v>
      </c>
      <c r="E138" s="223" t="s">
        <v>5162</v>
      </c>
      <c r="F138" s="224" t="s">
        <v>5163</v>
      </c>
      <c r="G138" s="225" t="s">
        <v>592</v>
      </c>
      <c r="H138" s="226">
        <v>2</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212</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212</v>
      </c>
      <c r="BM138" s="234" t="s">
        <v>5164</v>
      </c>
    </row>
    <row r="139" s="2" customFormat="1">
      <c r="A139" s="39"/>
      <c r="B139" s="40"/>
      <c r="C139" s="41"/>
      <c r="D139" s="236" t="s">
        <v>214</v>
      </c>
      <c r="E139" s="41"/>
      <c r="F139" s="237" t="s">
        <v>5165</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5166</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2" customFormat="1" ht="16.5" customHeight="1">
      <c r="A141" s="39"/>
      <c r="B141" s="40"/>
      <c r="C141" s="293" t="s">
        <v>282</v>
      </c>
      <c r="D141" s="293" t="s">
        <v>690</v>
      </c>
      <c r="E141" s="294" t="s">
        <v>5167</v>
      </c>
      <c r="F141" s="295" t="s">
        <v>5168</v>
      </c>
      <c r="G141" s="296" t="s">
        <v>592</v>
      </c>
      <c r="H141" s="297">
        <v>2</v>
      </c>
      <c r="I141" s="298"/>
      <c r="J141" s="299">
        <f>ROUND(I141*H141,2)</f>
        <v>0</v>
      </c>
      <c r="K141" s="300"/>
      <c r="L141" s="301"/>
      <c r="M141" s="302" t="s">
        <v>1</v>
      </c>
      <c r="N141" s="303" t="s">
        <v>41</v>
      </c>
      <c r="O141" s="92"/>
      <c r="P141" s="232">
        <f>O141*H141</f>
        <v>0</v>
      </c>
      <c r="Q141" s="232">
        <v>0.036179999999999997</v>
      </c>
      <c r="R141" s="232">
        <f>Q141*H141</f>
        <v>0.072359999999999994</v>
      </c>
      <c r="S141" s="232">
        <v>0</v>
      </c>
      <c r="T141" s="233">
        <f>S141*H141</f>
        <v>0</v>
      </c>
      <c r="U141" s="39"/>
      <c r="V141" s="39"/>
      <c r="W141" s="39"/>
      <c r="X141" s="39"/>
      <c r="Y141" s="39"/>
      <c r="Z141" s="39"/>
      <c r="AA141" s="39"/>
      <c r="AB141" s="39"/>
      <c r="AC141" s="39"/>
      <c r="AD141" s="39"/>
      <c r="AE141" s="39"/>
      <c r="AR141" s="234" t="s">
        <v>282</v>
      </c>
      <c r="AT141" s="234" t="s">
        <v>690</v>
      </c>
      <c r="AU141" s="234" t="s">
        <v>83</v>
      </c>
      <c r="AY141" s="18" t="s">
        <v>207</v>
      </c>
      <c r="BE141" s="235">
        <f>IF(N141="základní",J141,0)</f>
        <v>0</v>
      </c>
      <c r="BF141" s="235">
        <f>IF(N141="snížená",J141,0)</f>
        <v>0</v>
      </c>
      <c r="BG141" s="235">
        <f>IF(N141="zákl. přenesená",J141,0)</f>
        <v>0</v>
      </c>
      <c r="BH141" s="235">
        <f>IF(N141="sníž. přenesená",J141,0)</f>
        <v>0</v>
      </c>
      <c r="BI141" s="235">
        <f>IF(N141="nulová",J141,0)</f>
        <v>0</v>
      </c>
      <c r="BJ141" s="18" t="s">
        <v>83</v>
      </c>
      <c r="BK141" s="235">
        <f>ROUND(I141*H141,2)</f>
        <v>0</v>
      </c>
      <c r="BL141" s="18" t="s">
        <v>212</v>
      </c>
      <c r="BM141" s="234" t="s">
        <v>5169</v>
      </c>
    </row>
    <row r="142" s="2" customFormat="1">
      <c r="A142" s="39"/>
      <c r="B142" s="40"/>
      <c r="C142" s="41"/>
      <c r="D142" s="236" t="s">
        <v>214</v>
      </c>
      <c r="E142" s="41"/>
      <c r="F142" s="237" t="s">
        <v>5168</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214</v>
      </c>
      <c r="AU142" s="18" t="s">
        <v>83</v>
      </c>
    </row>
    <row r="143" s="2" customFormat="1">
      <c r="A143" s="39"/>
      <c r="B143" s="40"/>
      <c r="C143" s="41"/>
      <c r="D143" s="236" t="s">
        <v>385</v>
      </c>
      <c r="E143" s="41"/>
      <c r="F143" s="290" t="s">
        <v>5170</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385</v>
      </c>
      <c r="AU143" s="18" t="s">
        <v>83</v>
      </c>
    </row>
    <row r="144" s="2" customFormat="1" ht="24.15" customHeight="1">
      <c r="A144" s="39"/>
      <c r="B144" s="40"/>
      <c r="C144" s="222" t="s">
        <v>301</v>
      </c>
      <c r="D144" s="222" t="s">
        <v>208</v>
      </c>
      <c r="E144" s="223" t="s">
        <v>5171</v>
      </c>
      <c r="F144" s="224" t="s">
        <v>5172</v>
      </c>
      <c r="G144" s="225" t="s">
        <v>592</v>
      </c>
      <c r="H144" s="226">
        <v>188</v>
      </c>
      <c r="I144" s="227"/>
      <c r="J144" s="228">
        <f>ROUND(I144*H144,2)</f>
        <v>0</v>
      </c>
      <c r="K144" s="229"/>
      <c r="L144" s="45"/>
      <c r="M144" s="230" t="s">
        <v>1</v>
      </c>
      <c r="N144" s="231" t="s">
        <v>41</v>
      </c>
      <c r="O144" s="92"/>
      <c r="P144" s="232">
        <f>O144*H144</f>
        <v>0</v>
      </c>
      <c r="Q144" s="232">
        <v>0.0070200000000000002</v>
      </c>
      <c r="R144" s="232">
        <f>Q144*H144</f>
        <v>1.31976</v>
      </c>
      <c r="S144" s="232">
        <v>0</v>
      </c>
      <c r="T144" s="233">
        <f>S144*H144</f>
        <v>0</v>
      </c>
      <c r="U144" s="39"/>
      <c r="V144" s="39"/>
      <c r="W144" s="39"/>
      <c r="X144" s="39"/>
      <c r="Y144" s="39"/>
      <c r="Z144" s="39"/>
      <c r="AA144" s="39"/>
      <c r="AB144" s="39"/>
      <c r="AC144" s="39"/>
      <c r="AD144" s="39"/>
      <c r="AE144" s="39"/>
      <c r="AR144" s="234" t="s">
        <v>212</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212</v>
      </c>
      <c r="BM144" s="234" t="s">
        <v>5173</v>
      </c>
    </row>
    <row r="145" s="2" customFormat="1">
      <c r="A145" s="39"/>
      <c r="B145" s="40"/>
      <c r="C145" s="41"/>
      <c r="D145" s="236" t="s">
        <v>214</v>
      </c>
      <c r="E145" s="41"/>
      <c r="F145" s="237" t="s">
        <v>5174</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c r="A146" s="39"/>
      <c r="B146" s="40"/>
      <c r="C146" s="41"/>
      <c r="D146" s="241" t="s">
        <v>216</v>
      </c>
      <c r="E146" s="41"/>
      <c r="F146" s="242" t="s">
        <v>5175</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216</v>
      </c>
      <c r="AU146" s="18" t="s">
        <v>83</v>
      </c>
    </row>
    <row r="147" s="2" customFormat="1" ht="21.75" customHeight="1">
      <c r="A147" s="39"/>
      <c r="B147" s="40"/>
      <c r="C147" s="293" t="s">
        <v>173</v>
      </c>
      <c r="D147" s="293" t="s">
        <v>690</v>
      </c>
      <c r="E147" s="294" t="s">
        <v>1727</v>
      </c>
      <c r="F147" s="295" t="s">
        <v>5176</v>
      </c>
      <c r="G147" s="296" t="s">
        <v>592</v>
      </c>
      <c r="H147" s="297">
        <v>68</v>
      </c>
      <c r="I147" s="298"/>
      <c r="J147" s="299">
        <f>ROUND(I147*H147,2)</f>
        <v>0</v>
      </c>
      <c r="K147" s="300"/>
      <c r="L147" s="301"/>
      <c r="M147" s="302" t="s">
        <v>1</v>
      </c>
      <c r="N147" s="303" t="s">
        <v>41</v>
      </c>
      <c r="O147" s="92"/>
      <c r="P147" s="232">
        <f>O147*H147</f>
        <v>0</v>
      </c>
      <c r="Q147" s="232">
        <v>0.11500000000000001</v>
      </c>
      <c r="R147" s="232">
        <f>Q147*H147</f>
        <v>7.8200000000000003</v>
      </c>
      <c r="S147" s="232">
        <v>0</v>
      </c>
      <c r="T147" s="233">
        <f>S147*H147</f>
        <v>0</v>
      </c>
      <c r="U147" s="39"/>
      <c r="V147" s="39"/>
      <c r="W147" s="39"/>
      <c r="X147" s="39"/>
      <c r="Y147" s="39"/>
      <c r="Z147" s="39"/>
      <c r="AA147" s="39"/>
      <c r="AB147" s="39"/>
      <c r="AC147" s="39"/>
      <c r="AD147" s="39"/>
      <c r="AE147" s="39"/>
      <c r="AR147" s="234" t="s">
        <v>282</v>
      </c>
      <c r="AT147" s="234" t="s">
        <v>690</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5177</v>
      </c>
    </row>
    <row r="148" s="2" customFormat="1">
      <c r="A148" s="39"/>
      <c r="B148" s="40"/>
      <c r="C148" s="41"/>
      <c r="D148" s="236" t="s">
        <v>214</v>
      </c>
      <c r="E148" s="41"/>
      <c r="F148" s="237" t="s">
        <v>5176</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12" customFormat="1">
      <c r="A149" s="12"/>
      <c r="B149" s="243"/>
      <c r="C149" s="244"/>
      <c r="D149" s="236" t="s">
        <v>218</v>
      </c>
      <c r="E149" s="245" t="s">
        <v>1</v>
      </c>
      <c r="F149" s="246" t="s">
        <v>5178</v>
      </c>
      <c r="G149" s="244"/>
      <c r="H149" s="245" t="s">
        <v>1</v>
      </c>
      <c r="I149" s="247"/>
      <c r="J149" s="244"/>
      <c r="K149" s="244"/>
      <c r="L149" s="248"/>
      <c r="M149" s="249"/>
      <c r="N149" s="250"/>
      <c r="O149" s="250"/>
      <c r="P149" s="250"/>
      <c r="Q149" s="250"/>
      <c r="R149" s="250"/>
      <c r="S149" s="250"/>
      <c r="T149" s="251"/>
      <c r="U149" s="12"/>
      <c r="V149" s="12"/>
      <c r="W149" s="12"/>
      <c r="X149" s="12"/>
      <c r="Y149" s="12"/>
      <c r="Z149" s="12"/>
      <c r="AA149" s="12"/>
      <c r="AB149" s="12"/>
      <c r="AC149" s="12"/>
      <c r="AD149" s="12"/>
      <c r="AE149" s="12"/>
      <c r="AT149" s="252" t="s">
        <v>218</v>
      </c>
      <c r="AU149" s="252" t="s">
        <v>83</v>
      </c>
      <c r="AV149" s="12" t="s">
        <v>83</v>
      </c>
      <c r="AW149" s="12" t="s">
        <v>32</v>
      </c>
      <c r="AX149" s="12" t="s">
        <v>76</v>
      </c>
      <c r="AY149" s="252" t="s">
        <v>207</v>
      </c>
    </row>
    <row r="150" s="12" customFormat="1">
      <c r="A150" s="12"/>
      <c r="B150" s="243"/>
      <c r="C150" s="244"/>
      <c r="D150" s="236" t="s">
        <v>218</v>
      </c>
      <c r="E150" s="245" t="s">
        <v>1</v>
      </c>
      <c r="F150" s="246" t="s">
        <v>5179</v>
      </c>
      <c r="G150" s="244"/>
      <c r="H150" s="245" t="s">
        <v>1</v>
      </c>
      <c r="I150" s="247"/>
      <c r="J150" s="244"/>
      <c r="K150" s="244"/>
      <c r="L150" s="248"/>
      <c r="M150" s="249"/>
      <c r="N150" s="250"/>
      <c r="O150" s="250"/>
      <c r="P150" s="250"/>
      <c r="Q150" s="250"/>
      <c r="R150" s="250"/>
      <c r="S150" s="250"/>
      <c r="T150" s="251"/>
      <c r="U150" s="12"/>
      <c r="V150" s="12"/>
      <c r="W150" s="12"/>
      <c r="X150" s="12"/>
      <c r="Y150" s="12"/>
      <c r="Z150" s="12"/>
      <c r="AA150" s="12"/>
      <c r="AB150" s="12"/>
      <c r="AC150" s="12"/>
      <c r="AD150" s="12"/>
      <c r="AE150" s="12"/>
      <c r="AT150" s="252" t="s">
        <v>218</v>
      </c>
      <c r="AU150" s="252" t="s">
        <v>83</v>
      </c>
      <c r="AV150" s="12" t="s">
        <v>83</v>
      </c>
      <c r="AW150" s="12" t="s">
        <v>32</v>
      </c>
      <c r="AX150" s="12" t="s">
        <v>76</v>
      </c>
      <c r="AY150" s="252" t="s">
        <v>207</v>
      </c>
    </row>
    <row r="151" s="13" customFormat="1">
      <c r="A151" s="13"/>
      <c r="B151" s="253"/>
      <c r="C151" s="254"/>
      <c r="D151" s="236" t="s">
        <v>218</v>
      </c>
      <c r="E151" s="255" t="s">
        <v>1</v>
      </c>
      <c r="F151" s="256" t="s">
        <v>5180</v>
      </c>
      <c r="G151" s="254"/>
      <c r="H151" s="257">
        <v>42</v>
      </c>
      <c r="I151" s="258"/>
      <c r="J151" s="254"/>
      <c r="K151" s="254"/>
      <c r="L151" s="259"/>
      <c r="M151" s="260"/>
      <c r="N151" s="261"/>
      <c r="O151" s="261"/>
      <c r="P151" s="261"/>
      <c r="Q151" s="261"/>
      <c r="R151" s="261"/>
      <c r="S151" s="261"/>
      <c r="T151" s="262"/>
      <c r="U151" s="13"/>
      <c r="V151" s="13"/>
      <c r="W151" s="13"/>
      <c r="X151" s="13"/>
      <c r="Y151" s="13"/>
      <c r="Z151" s="13"/>
      <c r="AA151" s="13"/>
      <c r="AB151" s="13"/>
      <c r="AC151" s="13"/>
      <c r="AD151" s="13"/>
      <c r="AE151" s="13"/>
      <c r="AT151" s="263" t="s">
        <v>218</v>
      </c>
      <c r="AU151" s="263" t="s">
        <v>83</v>
      </c>
      <c r="AV151" s="13" t="s">
        <v>85</v>
      </c>
      <c r="AW151" s="13" t="s">
        <v>32</v>
      </c>
      <c r="AX151" s="13" t="s">
        <v>76</v>
      </c>
      <c r="AY151" s="263" t="s">
        <v>207</v>
      </c>
    </row>
    <row r="152" s="12" customFormat="1">
      <c r="A152" s="12"/>
      <c r="B152" s="243"/>
      <c r="C152" s="244"/>
      <c r="D152" s="236" t="s">
        <v>218</v>
      </c>
      <c r="E152" s="245" t="s">
        <v>1</v>
      </c>
      <c r="F152" s="246" t="s">
        <v>5181</v>
      </c>
      <c r="G152" s="244"/>
      <c r="H152" s="245" t="s">
        <v>1</v>
      </c>
      <c r="I152" s="247"/>
      <c r="J152" s="244"/>
      <c r="K152" s="244"/>
      <c r="L152" s="248"/>
      <c r="M152" s="249"/>
      <c r="N152" s="250"/>
      <c r="O152" s="250"/>
      <c r="P152" s="250"/>
      <c r="Q152" s="250"/>
      <c r="R152" s="250"/>
      <c r="S152" s="250"/>
      <c r="T152" s="251"/>
      <c r="U152" s="12"/>
      <c r="V152" s="12"/>
      <c r="W152" s="12"/>
      <c r="X152" s="12"/>
      <c r="Y152" s="12"/>
      <c r="Z152" s="12"/>
      <c r="AA152" s="12"/>
      <c r="AB152" s="12"/>
      <c r="AC152" s="12"/>
      <c r="AD152" s="12"/>
      <c r="AE152" s="12"/>
      <c r="AT152" s="252" t="s">
        <v>218</v>
      </c>
      <c r="AU152" s="252" t="s">
        <v>83</v>
      </c>
      <c r="AV152" s="12" t="s">
        <v>83</v>
      </c>
      <c r="AW152" s="12" t="s">
        <v>32</v>
      </c>
      <c r="AX152" s="12" t="s">
        <v>76</v>
      </c>
      <c r="AY152" s="252" t="s">
        <v>207</v>
      </c>
    </row>
    <row r="153" s="12" customFormat="1">
      <c r="A153" s="12"/>
      <c r="B153" s="243"/>
      <c r="C153" s="244"/>
      <c r="D153" s="236" t="s">
        <v>218</v>
      </c>
      <c r="E153" s="245" t="s">
        <v>1</v>
      </c>
      <c r="F153" s="246" t="s">
        <v>5182</v>
      </c>
      <c r="G153" s="244"/>
      <c r="H153" s="245" t="s">
        <v>1</v>
      </c>
      <c r="I153" s="247"/>
      <c r="J153" s="244"/>
      <c r="K153" s="244"/>
      <c r="L153" s="248"/>
      <c r="M153" s="249"/>
      <c r="N153" s="250"/>
      <c r="O153" s="250"/>
      <c r="P153" s="250"/>
      <c r="Q153" s="250"/>
      <c r="R153" s="250"/>
      <c r="S153" s="250"/>
      <c r="T153" s="251"/>
      <c r="U153" s="12"/>
      <c r="V153" s="12"/>
      <c r="W153" s="12"/>
      <c r="X153" s="12"/>
      <c r="Y153" s="12"/>
      <c r="Z153" s="12"/>
      <c r="AA153" s="12"/>
      <c r="AB153" s="12"/>
      <c r="AC153" s="12"/>
      <c r="AD153" s="12"/>
      <c r="AE153" s="12"/>
      <c r="AT153" s="252" t="s">
        <v>218</v>
      </c>
      <c r="AU153" s="252" t="s">
        <v>83</v>
      </c>
      <c r="AV153" s="12" t="s">
        <v>83</v>
      </c>
      <c r="AW153" s="12" t="s">
        <v>32</v>
      </c>
      <c r="AX153" s="12" t="s">
        <v>76</v>
      </c>
      <c r="AY153" s="252" t="s">
        <v>207</v>
      </c>
    </row>
    <row r="154" s="13" customFormat="1">
      <c r="A154" s="13"/>
      <c r="B154" s="253"/>
      <c r="C154" s="254"/>
      <c r="D154" s="236" t="s">
        <v>218</v>
      </c>
      <c r="E154" s="255" t="s">
        <v>1</v>
      </c>
      <c r="F154" s="256" t="s">
        <v>742</v>
      </c>
      <c r="G154" s="254"/>
      <c r="H154" s="257">
        <v>26</v>
      </c>
      <c r="I154" s="258"/>
      <c r="J154" s="254"/>
      <c r="K154" s="254"/>
      <c r="L154" s="259"/>
      <c r="M154" s="260"/>
      <c r="N154" s="261"/>
      <c r="O154" s="261"/>
      <c r="P154" s="261"/>
      <c r="Q154" s="261"/>
      <c r="R154" s="261"/>
      <c r="S154" s="261"/>
      <c r="T154" s="262"/>
      <c r="U154" s="13"/>
      <c r="V154" s="13"/>
      <c r="W154" s="13"/>
      <c r="X154" s="13"/>
      <c r="Y154" s="13"/>
      <c r="Z154" s="13"/>
      <c r="AA154" s="13"/>
      <c r="AB154" s="13"/>
      <c r="AC154" s="13"/>
      <c r="AD154" s="13"/>
      <c r="AE154" s="13"/>
      <c r="AT154" s="263" t="s">
        <v>218</v>
      </c>
      <c r="AU154" s="263" t="s">
        <v>83</v>
      </c>
      <c r="AV154" s="13" t="s">
        <v>85</v>
      </c>
      <c r="AW154" s="13" t="s">
        <v>32</v>
      </c>
      <c r="AX154" s="13" t="s">
        <v>76</v>
      </c>
      <c r="AY154" s="263" t="s">
        <v>207</v>
      </c>
    </row>
    <row r="155" s="14" customFormat="1">
      <c r="A155" s="14"/>
      <c r="B155" s="264"/>
      <c r="C155" s="265"/>
      <c r="D155" s="236" t="s">
        <v>218</v>
      </c>
      <c r="E155" s="266" t="s">
        <v>1</v>
      </c>
      <c r="F155" s="267" t="s">
        <v>222</v>
      </c>
      <c r="G155" s="265"/>
      <c r="H155" s="268">
        <v>68</v>
      </c>
      <c r="I155" s="269"/>
      <c r="J155" s="265"/>
      <c r="K155" s="265"/>
      <c r="L155" s="270"/>
      <c r="M155" s="271"/>
      <c r="N155" s="272"/>
      <c r="O155" s="272"/>
      <c r="P155" s="272"/>
      <c r="Q155" s="272"/>
      <c r="R155" s="272"/>
      <c r="S155" s="272"/>
      <c r="T155" s="273"/>
      <c r="U155" s="14"/>
      <c r="V155" s="14"/>
      <c r="W155" s="14"/>
      <c r="X155" s="14"/>
      <c r="Y155" s="14"/>
      <c r="Z155" s="14"/>
      <c r="AA155" s="14"/>
      <c r="AB155" s="14"/>
      <c r="AC155" s="14"/>
      <c r="AD155" s="14"/>
      <c r="AE155" s="14"/>
      <c r="AT155" s="274" t="s">
        <v>218</v>
      </c>
      <c r="AU155" s="274" t="s">
        <v>83</v>
      </c>
      <c r="AV155" s="14" t="s">
        <v>212</v>
      </c>
      <c r="AW155" s="14" t="s">
        <v>32</v>
      </c>
      <c r="AX155" s="14" t="s">
        <v>83</v>
      </c>
      <c r="AY155" s="274" t="s">
        <v>207</v>
      </c>
    </row>
    <row r="156" s="2" customFormat="1" ht="21.75" customHeight="1">
      <c r="A156" s="39"/>
      <c r="B156" s="40"/>
      <c r="C156" s="293" t="s">
        <v>176</v>
      </c>
      <c r="D156" s="293" t="s">
        <v>690</v>
      </c>
      <c r="E156" s="294" t="s">
        <v>5183</v>
      </c>
      <c r="F156" s="295" t="s">
        <v>5184</v>
      </c>
      <c r="G156" s="296" t="s">
        <v>592</v>
      </c>
      <c r="H156" s="297">
        <v>73</v>
      </c>
      <c r="I156" s="298"/>
      <c r="J156" s="299">
        <f>ROUND(I156*H156,2)</f>
        <v>0</v>
      </c>
      <c r="K156" s="300"/>
      <c r="L156" s="301"/>
      <c r="M156" s="302" t="s">
        <v>1</v>
      </c>
      <c r="N156" s="303" t="s">
        <v>41</v>
      </c>
      <c r="O156" s="92"/>
      <c r="P156" s="232">
        <f>O156*H156</f>
        <v>0</v>
      </c>
      <c r="Q156" s="232">
        <v>0.11500000000000001</v>
      </c>
      <c r="R156" s="232">
        <f>Q156*H156</f>
        <v>8.3949999999999996</v>
      </c>
      <c r="S156" s="232">
        <v>0</v>
      </c>
      <c r="T156" s="233">
        <f>S156*H156</f>
        <v>0</v>
      </c>
      <c r="U156" s="39"/>
      <c r="V156" s="39"/>
      <c r="W156" s="39"/>
      <c r="X156" s="39"/>
      <c r="Y156" s="39"/>
      <c r="Z156" s="39"/>
      <c r="AA156" s="39"/>
      <c r="AB156" s="39"/>
      <c r="AC156" s="39"/>
      <c r="AD156" s="39"/>
      <c r="AE156" s="39"/>
      <c r="AR156" s="234" t="s">
        <v>282</v>
      </c>
      <c r="AT156" s="234" t="s">
        <v>690</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212</v>
      </c>
      <c r="BM156" s="234" t="s">
        <v>5185</v>
      </c>
    </row>
    <row r="157" s="2" customFormat="1">
      <c r="A157" s="39"/>
      <c r="B157" s="40"/>
      <c r="C157" s="41"/>
      <c r="D157" s="236" t="s">
        <v>214</v>
      </c>
      <c r="E157" s="41"/>
      <c r="F157" s="237" t="s">
        <v>5184</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12" customFormat="1">
      <c r="A158" s="12"/>
      <c r="B158" s="243"/>
      <c r="C158" s="244"/>
      <c r="D158" s="236" t="s">
        <v>218</v>
      </c>
      <c r="E158" s="245" t="s">
        <v>1</v>
      </c>
      <c r="F158" s="246" t="s">
        <v>5178</v>
      </c>
      <c r="G158" s="244"/>
      <c r="H158" s="245" t="s">
        <v>1</v>
      </c>
      <c r="I158" s="247"/>
      <c r="J158" s="244"/>
      <c r="K158" s="244"/>
      <c r="L158" s="248"/>
      <c r="M158" s="249"/>
      <c r="N158" s="250"/>
      <c r="O158" s="250"/>
      <c r="P158" s="250"/>
      <c r="Q158" s="250"/>
      <c r="R158" s="250"/>
      <c r="S158" s="250"/>
      <c r="T158" s="251"/>
      <c r="U158" s="12"/>
      <c r="V158" s="12"/>
      <c r="W158" s="12"/>
      <c r="X158" s="12"/>
      <c r="Y158" s="12"/>
      <c r="Z158" s="12"/>
      <c r="AA158" s="12"/>
      <c r="AB158" s="12"/>
      <c r="AC158" s="12"/>
      <c r="AD158" s="12"/>
      <c r="AE158" s="12"/>
      <c r="AT158" s="252" t="s">
        <v>218</v>
      </c>
      <c r="AU158" s="252" t="s">
        <v>83</v>
      </c>
      <c r="AV158" s="12" t="s">
        <v>83</v>
      </c>
      <c r="AW158" s="12" t="s">
        <v>32</v>
      </c>
      <c r="AX158" s="12" t="s">
        <v>76</v>
      </c>
      <c r="AY158" s="252" t="s">
        <v>207</v>
      </c>
    </row>
    <row r="159" s="12" customFormat="1">
      <c r="A159" s="12"/>
      <c r="B159" s="243"/>
      <c r="C159" s="244"/>
      <c r="D159" s="236" t="s">
        <v>218</v>
      </c>
      <c r="E159" s="245" t="s">
        <v>1</v>
      </c>
      <c r="F159" s="246" t="s">
        <v>5186</v>
      </c>
      <c r="G159" s="244"/>
      <c r="H159" s="245" t="s">
        <v>1</v>
      </c>
      <c r="I159" s="247"/>
      <c r="J159" s="244"/>
      <c r="K159" s="244"/>
      <c r="L159" s="248"/>
      <c r="M159" s="249"/>
      <c r="N159" s="250"/>
      <c r="O159" s="250"/>
      <c r="P159" s="250"/>
      <c r="Q159" s="250"/>
      <c r="R159" s="250"/>
      <c r="S159" s="250"/>
      <c r="T159" s="251"/>
      <c r="U159" s="12"/>
      <c r="V159" s="12"/>
      <c r="W159" s="12"/>
      <c r="X159" s="12"/>
      <c r="Y159" s="12"/>
      <c r="Z159" s="12"/>
      <c r="AA159" s="12"/>
      <c r="AB159" s="12"/>
      <c r="AC159" s="12"/>
      <c r="AD159" s="12"/>
      <c r="AE159" s="12"/>
      <c r="AT159" s="252" t="s">
        <v>218</v>
      </c>
      <c r="AU159" s="252" t="s">
        <v>83</v>
      </c>
      <c r="AV159" s="12" t="s">
        <v>83</v>
      </c>
      <c r="AW159" s="12" t="s">
        <v>32</v>
      </c>
      <c r="AX159" s="12" t="s">
        <v>76</v>
      </c>
      <c r="AY159" s="252" t="s">
        <v>207</v>
      </c>
    </row>
    <row r="160" s="13" customFormat="1">
      <c r="A160" s="13"/>
      <c r="B160" s="253"/>
      <c r="C160" s="254"/>
      <c r="D160" s="236" t="s">
        <v>218</v>
      </c>
      <c r="E160" s="255" t="s">
        <v>1</v>
      </c>
      <c r="F160" s="256" t="s">
        <v>7</v>
      </c>
      <c r="G160" s="254"/>
      <c r="H160" s="257">
        <v>21</v>
      </c>
      <c r="I160" s="258"/>
      <c r="J160" s="254"/>
      <c r="K160" s="254"/>
      <c r="L160" s="259"/>
      <c r="M160" s="260"/>
      <c r="N160" s="261"/>
      <c r="O160" s="261"/>
      <c r="P160" s="261"/>
      <c r="Q160" s="261"/>
      <c r="R160" s="261"/>
      <c r="S160" s="261"/>
      <c r="T160" s="262"/>
      <c r="U160" s="13"/>
      <c r="V160" s="13"/>
      <c r="W160" s="13"/>
      <c r="X160" s="13"/>
      <c r="Y160" s="13"/>
      <c r="Z160" s="13"/>
      <c r="AA160" s="13"/>
      <c r="AB160" s="13"/>
      <c r="AC160" s="13"/>
      <c r="AD160" s="13"/>
      <c r="AE160" s="13"/>
      <c r="AT160" s="263" t="s">
        <v>218</v>
      </c>
      <c r="AU160" s="263" t="s">
        <v>83</v>
      </c>
      <c r="AV160" s="13" t="s">
        <v>85</v>
      </c>
      <c r="AW160" s="13" t="s">
        <v>32</v>
      </c>
      <c r="AX160" s="13" t="s">
        <v>76</v>
      </c>
      <c r="AY160" s="263" t="s">
        <v>207</v>
      </c>
    </row>
    <row r="161" s="12" customFormat="1">
      <c r="A161" s="12"/>
      <c r="B161" s="243"/>
      <c r="C161" s="244"/>
      <c r="D161" s="236" t="s">
        <v>218</v>
      </c>
      <c r="E161" s="245" t="s">
        <v>1</v>
      </c>
      <c r="F161" s="246" t="s">
        <v>5181</v>
      </c>
      <c r="G161" s="244"/>
      <c r="H161" s="245" t="s">
        <v>1</v>
      </c>
      <c r="I161" s="247"/>
      <c r="J161" s="244"/>
      <c r="K161" s="244"/>
      <c r="L161" s="248"/>
      <c r="M161" s="249"/>
      <c r="N161" s="250"/>
      <c r="O161" s="250"/>
      <c r="P161" s="250"/>
      <c r="Q161" s="250"/>
      <c r="R161" s="250"/>
      <c r="S161" s="250"/>
      <c r="T161" s="251"/>
      <c r="U161" s="12"/>
      <c r="V161" s="12"/>
      <c r="W161" s="12"/>
      <c r="X161" s="12"/>
      <c r="Y161" s="12"/>
      <c r="Z161" s="12"/>
      <c r="AA161" s="12"/>
      <c r="AB161" s="12"/>
      <c r="AC161" s="12"/>
      <c r="AD161" s="12"/>
      <c r="AE161" s="12"/>
      <c r="AT161" s="252" t="s">
        <v>218</v>
      </c>
      <c r="AU161" s="252" t="s">
        <v>83</v>
      </c>
      <c r="AV161" s="12" t="s">
        <v>83</v>
      </c>
      <c r="AW161" s="12" t="s">
        <v>32</v>
      </c>
      <c r="AX161" s="12" t="s">
        <v>76</v>
      </c>
      <c r="AY161" s="252" t="s">
        <v>207</v>
      </c>
    </row>
    <row r="162" s="12" customFormat="1">
      <c r="A162" s="12"/>
      <c r="B162" s="243"/>
      <c r="C162" s="244"/>
      <c r="D162" s="236" t="s">
        <v>218</v>
      </c>
      <c r="E162" s="245" t="s">
        <v>1</v>
      </c>
      <c r="F162" s="246" t="s">
        <v>5187</v>
      </c>
      <c r="G162" s="244"/>
      <c r="H162" s="245" t="s">
        <v>1</v>
      </c>
      <c r="I162" s="247"/>
      <c r="J162" s="244"/>
      <c r="K162" s="244"/>
      <c r="L162" s="248"/>
      <c r="M162" s="249"/>
      <c r="N162" s="250"/>
      <c r="O162" s="250"/>
      <c r="P162" s="250"/>
      <c r="Q162" s="250"/>
      <c r="R162" s="250"/>
      <c r="S162" s="250"/>
      <c r="T162" s="251"/>
      <c r="U162" s="12"/>
      <c r="V162" s="12"/>
      <c r="W162" s="12"/>
      <c r="X162" s="12"/>
      <c r="Y162" s="12"/>
      <c r="Z162" s="12"/>
      <c r="AA162" s="12"/>
      <c r="AB162" s="12"/>
      <c r="AC162" s="12"/>
      <c r="AD162" s="12"/>
      <c r="AE162" s="12"/>
      <c r="AT162" s="252" t="s">
        <v>218</v>
      </c>
      <c r="AU162" s="252" t="s">
        <v>83</v>
      </c>
      <c r="AV162" s="12" t="s">
        <v>83</v>
      </c>
      <c r="AW162" s="12" t="s">
        <v>32</v>
      </c>
      <c r="AX162" s="12" t="s">
        <v>76</v>
      </c>
      <c r="AY162" s="252" t="s">
        <v>207</v>
      </c>
    </row>
    <row r="163" s="13" customFormat="1">
      <c r="A163" s="13"/>
      <c r="B163" s="253"/>
      <c r="C163" s="254"/>
      <c r="D163" s="236" t="s">
        <v>218</v>
      </c>
      <c r="E163" s="255" t="s">
        <v>1</v>
      </c>
      <c r="F163" s="256" t="s">
        <v>5188</v>
      </c>
      <c r="G163" s="254"/>
      <c r="H163" s="257">
        <v>52</v>
      </c>
      <c r="I163" s="258"/>
      <c r="J163" s="254"/>
      <c r="K163" s="254"/>
      <c r="L163" s="259"/>
      <c r="M163" s="260"/>
      <c r="N163" s="261"/>
      <c r="O163" s="261"/>
      <c r="P163" s="261"/>
      <c r="Q163" s="261"/>
      <c r="R163" s="261"/>
      <c r="S163" s="261"/>
      <c r="T163" s="262"/>
      <c r="U163" s="13"/>
      <c r="V163" s="13"/>
      <c r="W163" s="13"/>
      <c r="X163" s="13"/>
      <c r="Y163" s="13"/>
      <c r="Z163" s="13"/>
      <c r="AA163" s="13"/>
      <c r="AB163" s="13"/>
      <c r="AC163" s="13"/>
      <c r="AD163" s="13"/>
      <c r="AE163" s="13"/>
      <c r="AT163" s="263" t="s">
        <v>218</v>
      </c>
      <c r="AU163" s="263" t="s">
        <v>83</v>
      </c>
      <c r="AV163" s="13" t="s">
        <v>85</v>
      </c>
      <c r="AW163" s="13" t="s">
        <v>32</v>
      </c>
      <c r="AX163" s="13" t="s">
        <v>76</v>
      </c>
      <c r="AY163" s="263" t="s">
        <v>207</v>
      </c>
    </row>
    <row r="164" s="14" customFormat="1">
      <c r="A164" s="14"/>
      <c r="B164" s="264"/>
      <c r="C164" s="265"/>
      <c r="D164" s="236" t="s">
        <v>218</v>
      </c>
      <c r="E164" s="266" t="s">
        <v>1</v>
      </c>
      <c r="F164" s="267" t="s">
        <v>222</v>
      </c>
      <c r="G164" s="265"/>
      <c r="H164" s="268">
        <v>73</v>
      </c>
      <c r="I164" s="269"/>
      <c r="J164" s="265"/>
      <c r="K164" s="265"/>
      <c r="L164" s="270"/>
      <c r="M164" s="271"/>
      <c r="N164" s="272"/>
      <c r="O164" s="272"/>
      <c r="P164" s="272"/>
      <c r="Q164" s="272"/>
      <c r="R164" s="272"/>
      <c r="S164" s="272"/>
      <c r="T164" s="273"/>
      <c r="U164" s="14"/>
      <c r="V164" s="14"/>
      <c r="W164" s="14"/>
      <c r="X164" s="14"/>
      <c r="Y164" s="14"/>
      <c r="Z164" s="14"/>
      <c r="AA164" s="14"/>
      <c r="AB164" s="14"/>
      <c r="AC164" s="14"/>
      <c r="AD164" s="14"/>
      <c r="AE164" s="14"/>
      <c r="AT164" s="274" t="s">
        <v>218</v>
      </c>
      <c r="AU164" s="274" t="s">
        <v>83</v>
      </c>
      <c r="AV164" s="14" t="s">
        <v>212</v>
      </c>
      <c r="AW164" s="14" t="s">
        <v>32</v>
      </c>
      <c r="AX164" s="14" t="s">
        <v>83</v>
      </c>
      <c r="AY164" s="274" t="s">
        <v>207</v>
      </c>
    </row>
    <row r="165" s="2" customFormat="1" ht="21.75" customHeight="1">
      <c r="A165" s="39"/>
      <c r="B165" s="40"/>
      <c r="C165" s="293" t="s">
        <v>8</v>
      </c>
      <c r="D165" s="293" t="s">
        <v>690</v>
      </c>
      <c r="E165" s="294" t="s">
        <v>5189</v>
      </c>
      <c r="F165" s="295" t="s">
        <v>5190</v>
      </c>
      <c r="G165" s="296" t="s">
        <v>592</v>
      </c>
      <c r="H165" s="297">
        <v>47</v>
      </c>
      <c r="I165" s="298"/>
      <c r="J165" s="299">
        <f>ROUND(I165*H165,2)</f>
        <v>0</v>
      </c>
      <c r="K165" s="300"/>
      <c r="L165" s="301"/>
      <c r="M165" s="302" t="s">
        <v>1</v>
      </c>
      <c r="N165" s="303" t="s">
        <v>41</v>
      </c>
      <c r="O165" s="92"/>
      <c r="P165" s="232">
        <f>O165*H165</f>
        <v>0</v>
      </c>
      <c r="Q165" s="232">
        <v>0.065000000000000002</v>
      </c>
      <c r="R165" s="232">
        <f>Q165*H165</f>
        <v>3.0550000000000002</v>
      </c>
      <c r="S165" s="232">
        <v>0</v>
      </c>
      <c r="T165" s="233">
        <f>S165*H165</f>
        <v>0</v>
      </c>
      <c r="U165" s="39"/>
      <c r="V165" s="39"/>
      <c r="W165" s="39"/>
      <c r="X165" s="39"/>
      <c r="Y165" s="39"/>
      <c r="Z165" s="39"/>
      <c r="AA165" s="39"/>
      <c r="AB165" s="39"/>
      <c r="AC165" s="39"/>
      <c r="AD165" s="39"/>
      <c r="AE165" s="39"/>
      <c r="AR165" s="234" t="s">
        <v>282</v>
      </c>
      <c r="AT165" s="234" t="s">
        <v>690</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212</v>
      </c>
      <c r="BM165" s="234" t="s">
        <v>5191</v>
      </c>
    </row>
    <row r="166" s="2" customFormat="1">
      <c r="A166" s="39"/>
      <c r="B166" s="40"/>
      <c r="C166" s="41"/>
      <c r="D166" s="236" t="s">
        <v>214</v>
      </c>
      <c r="E166" s="41"/>
      <c r="F166" s="237" t="s">
        <v>5190</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12" customFormat="1">
      <c r="A167" s="12"/>
      <c r="B167" s="243"/>
      <c r="C167" s="244"/>
      <c r="D167" s="236" t="s">
        <v>218</v>
      </c>
      <c r="E167" s="245" t="s">
        <v>1</v>
      </c>
      <c r="F167" s="246" t="s">
        <v>5178</v>
      </c>
      <c r="G167" s="244"/>
      <c r="H167" s="245" t="s">
        <v>1</v>
      </c>
      <c r="I167" s="247"/>
      <c r="J167" s="244"/>
      <c r="K167" s="244"/>
      <c r="L167" s="248"/>
      <c r="M167" s="249"/>
      <c r="N167" s="250"/>
      <c r="O167" s="250"/>
      <c r="P167" s="250"/>
      <c r="Q167" s="250"/>
      <c r="R167" s="250"/>
      <c r="S167" s="250"/>
      <c r="T167" s="251"/>
      <c r="U167" s="12"/>
      <c r="V167" s="12"/>
      <c r="W167" s="12"/>
      <c r="X167" s="12"/>
      <c r="Y167" s="12"/>
      <c r="Z167" s="12"/>
      <c r="AA167" s="12"/>
      <c r="AB167" s="12"/>
      <c r="AC167" s="12"/>
      <c r="AD167" s="12"/>
      <c r="AE167" s="12"/>
      <c r="AT167" s="252" t="s">
        <v>218</v>
      </c>
      <c r="AU167" s="252" t="s">
        <v>83</v>
      </c>
      <c r="AV167" s="12" t="s">
        <v>83</v>
      </c>
      <c r="AW167" s="12" t="s">
        <v>32</v>
      </c>
      <c r="AX167" s="12" t="s">
        <v>76</v>
      </c>
      <c r="AY167" s="252" t="s">
        <v>207</v>
      </c>
    </row>
    <row r="168" s="12" customFormat="1">
      <c r="A168" s="12"/>
      <c r="B168" s="243"/>
      <c r="C168" s="244"/>
      <c r="D168" s="236" t="s">
        <v>218</v>
      </c>
      <c r="E168" s="245" t="s">
        <v>1</v>
      </c>
      <c r="F168" s="246" t="s">
        <v>5186</v>
      </c>
      <c r="G168" s="244"/>
      <c r="H168" s="245" t="s">
        <v>1</v>
      </c>
      <c r="I168" s="247"/>
      <c r="J168" s="244"/>
      <c r="K168" s="244"/>
      <c r="L168" s="248"/>
      <c r="M168" s="249"/>
      <c r="N168" s="250"/>
      <c r="O168" s="250"/>
      <c r="P168" s="250"/>
      <c r="Q168" s="250"/>
      <c r="R168" s="250"/>
      <c r="S168" s="250"/>
      <c r="T168" s="251"/>
      <c r="U168" s="12"/>
      <c r="V168" s="12"/>
      <c r="W168" s="12"/>
      <c r="X168" s="12"/>
      <c r="Y168" s="12"/>
      <c r="Z168" s="12"/>
      <c r="AA168" s="12"/>
      <c r="AB168" s="12"/>
      <c r="AC168" s="12"/>
      <c r="AD168" s="12"/>
      <c r="AE168" s="12"/>
      <c r="AT168" s="252" t="s">
        <v>218</v>
      </c>
      <c r="AU168" s="252" t="s">
        <v>83</v>
      </c>
      <c r="AV168" s="12" t="s">
        <v>83</v>
      </c>
      <c r="AW168" s="12" t="s">
        <v>32</v>
      </c>
      <c r="AX168" s="12" t="s">
        <v>76</v>
      </c>
      <c r="AY168" s="252" t="s">
        <v>207</v>
      </c>
    </row>
    <row r="169" s="13" customFormat="1">
      <c r="A169" s="13"/>
      <c r="B169" s="253"/>
      <c r="C169" s="254"/>
      <c r="D169" s="236" t="s">
        <v>218</v>
      </c>
      <c r="E169" s="255" t="s">
        <v>1</v>
      </c>
      <c r="F169" s="256" t="s">
        <v>7</v>
      </c>
      <c r="G169" s="254"/>
      <c r="H169" s="257">
        <v>21</v>
      </c>
      <c r="I169" s="258"/>
      <c r="J169" s="254"/>
      <c r="K169" s="254"/>
      <c r="L169" s="259"/>
      <c r="M169" s="260"/>
      <c r="N169" s="261"/>
      <c r="O169" s="261"/>
      <c r="P169" s="261"/>
      <c r="Q169" s="261"/>
      <c r="R169" s="261"/>
      <c r="S169" s="261"/>
      <c r="T169" s="262"/>
      <c r="U169" s="13"/>
      <c r="V169" s="13"/>
      <c r="W169" s="13"/>
      <c r="X169" s="13"/>
      <c r="Y169" s="13"/>
      <c r="Z169" s="13"/>
      <c r="AA169" s="13"/>
      <c r="AB169" s="13"/>
      <c r="AC169" s="13"/>
      <c r="AD169" s="13"/>
      <c r="AE169" s="13"/>
      <c r="AT169" s="263" t="s">
        <v>218</v>
      </c>
      <c r="AU169" s="263" t="s">
        <v>83</v>
      </c>
      <c r="AV169" s="13" t="s">
        <v>85</v>
      </c>
      <c r="AW169" s="13" t="s">
        <v>32</v>
      </c>
      <c r="AX169" s="13" t="s">
        <v>76</v>
      </c>
      <c r="AY169" s="263" t="s">
        <v>207</v>
      </c>
    </row>
    <row r="170" s="12" customFormat="1">
      <c r="A170" s="12"/>
      <c r="B170" s="243"/>
      <c r="C170" s="244"/>
      <c r="D170" s="236" t="s">
        <v>218</v>
      </c>
      <c r="E170" s="245" t="s">
        <v>1</v>
      </c>
      <c r="F170" s="246" t="s">
        <v>5181</v>
      </c>
      <c r="G170" s="244"/>
      <c r="H170" s="245" t="s">
        <v>1</v>
      </c>
      <c r="I170" s="247"/>
      <c r="J170" s="244"/>
      <c r="K170" s="244"/>
      <c r="L170" s="248"/>
      <c r="M170" s="249"/>
      <c r="N170" s="250"/>
      <c r="O170" s="250"/>
      <c r="P170" s="250"/>
      <c r="Q170" s="250"/>
      <c r="R170" s="250"/>
      <c r="S170" s="250"/>
      <c r="T170" s="251"/>
      <c r="U170" s="12"/>
      <c r="V170" s="12"/>
      <c r="W170" s="12"/>
      <c r="X170" s="12"/>
      <c r="Y170" s="12"/>
      <c r="Z170" s="12"/>
      <c r="AA170" s="12"/>
      <c r="AB170" s="12"/>
      <c r="AC170" s="12"/>
      <c r="AD170" s="12"/>
      <c r="AE170" s="12"/>
      <c r="AT170" s="252" t="s">
        <v>218</v>
      </c>
      <c r="AU170" s="252" t="s">
        <v>83</v>
      </c>
      <c r="AV170" s="12" t="s">
        <v>83</v>
      </c>
      <c r="AW170" s="12" t="s">
        <v>32</v>
      </c>
      <c r="AX170" s="12" t="s">
        <v>76</v>
      </c>
      <c r="AY170" s="252" t="s">
        <v>207</v>
      </c>
    </row>
    <row r="171" s="12" customFormat="1">
      <c r="A171" s="12"/>
      <c r="B171" s="243"/>
      <c r="C171" s="244"/>
      <c r="D171" s="236" t="s">
        <v>218</v>
      </c>
      <c r="E171" s="245" t="s">
        <v>1</v>
      </c>
      <c r="F171" s="246" t="s">
        <v>5182</v>
      </c>
      <c r="G171" s="244"/>
      <c r="H171" s="245" t="s">
        <v>1</v>
      </c>
      <c r="I171" s="247"/>
      <c r="J171" s="244"/>
      <c r="K171" s="244"/>
      <c r="L171" s="248"/>
      <c r="M171" s="249"/>
      <c r="N171" s="250"/>
      <c r="O171" s="250"/>
      <c r="P171" s="250"/>
      <c r="Q171" s="250"/>
      <c r="R171" s="250"/>
      <c r="S171" s="250"/>
      <c r="T171" s="251"/>
      <c r="U171" s="12"/>
      <c r="V171" s="12"/>
      <c r="W171" s="12"/>
      <c r="X171" s="12"/>
      <c r="Y171" s="12"/>
      <c r="Z171" s="12"/>
      <c r="AA171" s="12"/>
      <c r="AB171" s="12"/>
      <c r="AC171" s="12"/>
      <c r="AD171" s="12"/>
      <c r="AE171" s="12"/>
      <c r="AT171" s="252" t="s">
        <v>218</v>
      </c>
      <c r="AU171" s="252" t="s">
        <v>83</v>
      </c>
      <c r="AV171" s="12" t="s">
        <v>83</v>
      </c>
      <c r="AW171" s="12" t="s">
        <v>32</v>
      </c>
      <c r="AX171" s="12" t="s">
        <v>76</v>
      </c>
      <c r="AY171" s="252" t="s">
        <v>207</v>
      </c>
    </row>
    <row r="172" s="13" customFormat="1">
      <c r="A172" s="13"/>
      <c r="B172" s="253"/>
      <c r="C172" s="254"/>
      <c r="D172" s="236" t="s">
        <v>218</v>
      </c>
      <c r="E172" s="255" t="s">
        <v>1</v>
      </c>
      <c r="F172" s="256" t="s">
        <v>742</v>
      </c>
      <c r="G172" s="254"/>
      <c r="H172" s="257">
        <v>26</v>
      </c>
      <c r="I172" s="258"/>
      <c r="J172" s="254"/>
      <c r="K172" s="254"/>
      <c r="L172" s="259"/>
      <c r="M172" s="260"/>
      <c r="N172" s="261"/>
      <c r="O172" s="261"/>
      <c r="P172" s="261"/>
      <c r="Q172" s="261"/>
      <c r="R172" s="261"/>
      <c r="S172" s="261"/>
      <c r="T172" s="262"/>
      <c r="U172" s="13"/>
      <c r="V172" s="13"/>
      <c r="W172" s="13"/>
      <c r="X172" s="13"/>
      <c r="Y172" s="13"/>
      <c r="Z172" s="13"/>
      <c r="AA172" s="13"/>
      <c r="AB172" s="13"/>
      <c r="AC172" s="13"/>
      <c r="AD172" s="13"/>
      <c r="AE172" s="13"/>
      <c r="AT172" s="263" t="s">
        <v>218</v>
      </c>
      <c r="AU172" s="263" t="s">
        <v>83</v>
      </c>
      <c r="AV172" s="13" t="s">
        <v>85</v>
      </c>
      <c r="AW172" s="13" t="s">
        <v>32</v>
      </c>
      <c r="AX172" s="13" t="s">
        <v>76</v>
      </c>
      <c r="AY172" s="263" t="s">
        <v>207</v>
      </c>
    </row>
    <row r="173" s="14" customFormat="1">
      <c r="A173" s="14"/>
      <c r="B173" s="264"/>
      <c r="C173" s="265"/>
      <c r="D173" s="236" t="s">
        <v>218</v>
      </c>
      <c r="E173" s="266" t="s">
        <v>1</v>
      </c>
      <c r="F173" s="267" t="s">
        <v>222</v>
      </c>
      <c r="G173" s="265"/>
      <c r="H173" s="268">
        <v>47</v>
      </c>
      <c r="I173" s="269"/>
      <c r="J173" s="265"/>
      <c r="K173" s="265"/>
      <c r="L173" s="270"/>
      <c r="M173" s="271"/>
      <c r="N173" s="272"/>
      <c r="O173" s="272"/>
      <c r="P173" s="272"/>
      <c r="Q173" s="272"/>
      <c r="R173" s="272"/>
      <c r="S173" s="272"/>
      <c r="T173" s="273"/>
      <c r="U173" s="14"/>
      <c r="V173" s="14"/>
      <c r="W173" s="14"/>
      <c r="X173" s="14"/>
      <c r="Y173" s="14"/>
      <c r="Z173" s="14"/>
      <c r="AA173" s="14"/>
      <c r="AB173" s="14"/>
      <c r="AC173" s="14"/>
      <c r="AD173" s="14"/>
      <c r="AE173" s="14"/>
      <c r="AT173" s="274" t="s">
        <v>218</v>
      </c>
      <c r="AU173" s="274" t="s">
        <v>83</v>
      </c>
      <c r="AV173" s="14" t="s">
        <v>212</v>
      </c>
      <c r="AW173" s="14" t="s">
        <v>32</v>
      </c>
      <c r="AX173" s="14" t="s">
        <v>83</v>
      </c>
      <c r="AY173" s="274" t="s">
        <v>207</v>
      </c>
    </row>
    <row r="174" s="2" customFormat="1" ht="24.15" customHeight="1">
      <c r="A174" s="39"/>
      <c r="B174" s="40"/>
      <c r="C174" s="222" t="s">
        <v>339</v>
      </c>
      <c r="D174" s="222" t="s">
        <v>208</v>
      </c>
      <c r="E174" s="223" t="s">
        <v>5192</v>
      </c>
      <c r="F174" s="224" t="s">
        <v>5193</v>
      </c>
      <c r="G174" s="225" t="s">
        <v>592</v>
      </c>
      <c r="H174" s="226">
        <v>10</v>
      </c>
      <c r="I174" s="227"/>
      <c r="J174" s="228">
        <f>ROUND(I174*H174,2)</f>
        <v>0</v>
      </c>
      <c r="K174" s="229"/>
      <c r="L174" s="45"/>
      <c r="M174" s="230" t="s">
        <v>1</v>
      </c>
      <c r="N174" s="231" t="s">
        <v>41</v>
      </c>
      <c r="O174" s="92"/>
      <c r="P174" s="232">
        <f>O174*H174</f>
        <v>0</v>
      </c>
      <c r="Q174" s="232">
        <v>0.0011999999999999999</v>
      </c>
      <c r="R174" s="232">
        <f>Q174*H174</f>
        <v>0.011999999999999999</v>
      </c>
      <c r="S174" s="232">
        <v>0</v>
      </c>
      <c r="T174" s="233">
        <f>S174*H174</f>
        <v>0</v>
      </c>
      <c r="U174" s="39"/>
      <c r="V174" s="39"/>
      <c r="W174" s="39"/>
      <c r="X174" s="39"/>
      <c r="Y174" s="39"/>
      <c r="Z174" s="39"/>
      <c r="AA174" s="39"/>
      <c r="AB174" s="39"/>
      <c r="AC174" s="39"/>
      <c r="AD174" s="39"/>
      <c r="AE174" s="39"/>
      <c r="AR174" s="234" t="s">
        <v>212</v>
      </c>
      <c r="AT174" s="234" t="s">
        <v>208</v>
      </c>
      <c r="AU174" s="234" t="s">
        <v>83</v>
      </c>
      <c r="AY174" s="18" t="s">
        <v>207</v>
      </c>
      <c r="BE174" s="235">
        <f>IF(N174="základní",J174,0)</f>
        <v>0</v>
      </c>
      <c r="BF174" s="235">
        <f>IF(N174="snížená",J174,0)</f>
        <v>0</v>
      </c>
      <c r="BG174" s="235">
        <f>IF(N174="zákl. přenesená",J174,0)</f>
        <v>0</v>
      </c>
      <c r="BH174" s="235">
        <f>IF(N174="sníž. přenesená",J174,0)</f>
        <v>0</v>
      </c>
      <c r="BI174" s="235">
        <f>IF(N174="nulová",J174,0)</f>
        <v>0</v>
      </c>
      <c r="BJ174" s="18" t="s">
        <v>83</v>
      </c>
      <c r="BK174" s="235">
        <f>ROUND(I174*H174,2)</f>
        <v>0</v>
      </c>
      <c r="BL174" s="18" t="s">
        <v>212</v>
      </c>
      <c r="BM174" s="234" t="s">
        <v>5194</v>
      </c>
    </row>
    <row r="175" s="2" customFormat="1">
      <c r="A175" s="39"/>
      <c r="B175" s="40"/>
      <c r="C175" s="41"/>
      <c r="D175" s="236" t="s">
        <v>214</v>
      </c>
      <c r="E175" s="41"/>
      <c r="F175" s="237" t="s">
        <v>5195</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214</v>
      </c>
      <c r="AU175" s="18" t="s">
        <v>83</v>
      </c>
    </row>
    <row r="176" s="2" customFormat="1">
      <c r="A176" s="39"/>
      <c r="B176" s="40"/>
      <c r="C176" s="41"/>
      <c r="D176" s="241" t="s">
        <v>216</v>
      </c>
      <c r="E176" s="41"/>
      <c r="F176" s="242" t="s">
        <v>5196</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216</v>
      </c>
      <c r="AU176" s="18" t="s">
        <v>83</v>
      </c>
    </row>
    <row r="177" s="2" customFormat="1" ht="16.5" customHeight="1">
      <c r="A177" s="39"/>
      <c r="B177" s="40"/>
      <c r="C177" s="293" t="s">
        <v>345</v>
      </c>
      <c r="D177" s="293" t="s">
        <v>690</v>
      </c>
      <c r="E177" s="294" t="s">
        <v>5197</v>
      </c>
      <c r="F177" s="295" t="s">
        <v>5198</v>
      </c>
      <c r="G177" s="296" t="s">
        <v>592</v>
      </c>
      <c r="H177" s="297">
        <v>10</v>
      </c>
      <c r="I177" s="298"/>
      <c r="J177" s="299">
        <f>ROUND(I177*H177,2)</f>
        <v>0</v>
      </c>
      <c r="K177" s="300"/>
      <c r="L177" s="301"/>
      <c r="M177" s="302" t="s">
        <v>1</v>
      </c>
      <c r="N177" s="303" t="s">
        <v>41</v>
      </c>
      <c r="O177" s="92"/>
      <c r="P177" s="232">
        <f>O177*H177</f>
        <v>0</v>
      </c>
      <c r="Q177" s="232">
        <v>0.071999999999999995</v>
      </c>
      <c r="R177" s="232">
        <f>Q177*H177</f>
        <v>0.71999999999999997</v>
      </c>
      <c r="S177" s="232">
        <v>0</v>
      </c>
      <c r="T177" s="233">
        <f>S177*H177</f>
        <v>0</v>
      </c>
      <c r="U177" s="39"/>
      <c r="V177" s="39"/>
      <c r="W177" s="39"/>
      <c r="X177" s="39"/>
      <c r="Y177" s="39"/>
      <c r="Z177" s="39"/>
      <c r="AA177" s="39"/>
      <c r="AB177" s="39"/>
      <c r="AC177" s="39"/>
      <c r="AD177" s="39"/>
      <c r="AE177" s="39"/>
      <c r="AR177" s="234" t="s">
        <v>282</v>
      </c>
      <c r="AT177" s="234" t="s">
        <v>690</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212</v>
      </c>
      <c r="BM177" s="234" t="s">
        <v>5199</v>
      </c>
    </row>
    <row r="178" s="2" customFormat="1">
      <c r="A178" s="39"/>
      <c r="B178" s="40"/>
      <c r="C178" s="41"/>
      <c r="D178" s="236" t="s">
        <v>214</v>
      </c>
      <c r="E178" s="41"/>
      <c r="F178" s="237" t="s">
        <v>5198</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c r="A179" s="39"/>
      <c r="B179" s="40"/>
      <c r="C179" s="41"/>
      <c r="D179" s="236" t="s">
        <v>385</v>
      </c>
      <c r="E179" s="41"/>
      <c r="F179" s="290" t="s">
        <v>5200</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385</v>
      </c>
      <c r="AU179" s="18" t="s">
        <v>83</v>
      </c>
    </row>
    <row r="180" s="2" customFormat="1" ht="24.15" customHeight="1">
      <c r="A180" s="39"/>
      <c r="B180" s="40"/>
      <c r="C180" s="222" t="s">
        <v>351</v>
      </c>
      <c r="D180" s="222" t="s">
        <v>208</v>
      </c>
      <c r="E180" s="223" t="s">
        <v>5201</v>
      </c>
      <c r="F180" s="224" t="s">
        <v>5202</v>
      </c>
      <c r="G180" s="225" t="s">
        <v>783</v>
      </c>
      <c r="H180" s="226">
        <v>25.5</v>
      </c>
      <c r="I180" s="227"/>
      <c r="J180" s="228">
        <f>ROUND(I180*H180,2)</f>
        <v>0</v>
      </c>
      <c r="K180" s="229"/>
      <c r="L180" s="45"/>
      <c r="M180" s="230" t="s">
        <v>1</v>
      </c>
      <c r="N180" s="231" t="s">
        <v>41</v>
      </c>
      <c r="O180" s="92"/>
      <c r="P180" s="232">
        <f>O180*H180</f>
        <v>0</v>
      </c>
      <c r="Q180" s="232">
        <v>0</v>
      </c>
      <c r="R180" s="232">
        <f>Q180*H180</f>
        <v>0</v>
      </c>
      <c r="S180" s="232">
        <v>0</v>
      </c>
      <c r="T180" s="233">
        <f>S180*H180</f>
        <v>0</v>
      </c>
      <c r="U180" s="39"/>
      <c r="V180" s="39"/>
      <c r="W180" s="39"/>
      <c r="X180" s="39"/>
      <c r="Y180" s="39"/>
      <c r="Z180" s="39"/>
      <c r="AA180" s="39"/>
      <c r="AB180" s="39"/>
      <c r="AC180" s="39"/>
      <c r="AD180" s="39"/>
      <c r="AE180" s="39"/>
      <c r="AR180" s="234" t="s">
        <v>212</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212</v>
      </c>
      <c r="BM180" s="234" t="s">
        <v>5203</v>
      </c>
    </row>
    <row r="181" s="2" customFormat="1">
      <c r="A181" s="39"/>
      <c r="B181" s="40"/>
      <c r="C181" s="41"/>
      <c r="D181" s="236" t="s">
        <v>214</v>
      </c>
      <c r="E181" s="41"/>
      <c r="F181" s="237" t="s">
        <v>5204</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c r="A182" s="39"/>
      <c r="B182" s="40"/>
      <c r="C182" s="41"/>
      <c r="D182" s="241" t="s">
        <v>216</v>
      </c>
      <c r="E182" s="41"/>
      <c r="F182" s="242" t="s">
        <v>5205</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216</v>
      </c>
      <c r="AU182" s="18" t="s">
        <v>83</v>
      </c>
    </row>
    <row r="183" s="2" customFormat="1" ht="24.15" customHeight="1">
      <c r="A183" s="39"/>
      <c r="B183" s="40"/>
      <c r="C183" s="293" t="s">
        <v>361</v>
      </c>
      <c r="D183" s="293" t="s">
        <v>690</v>
      </c>
      <c r="E183" s="294" t="s">
        <v>5206</v>
      </c>
      <c r="F183" s="295" t="s">
        <v>5207</v>
      </c>
      <c r="G183" s="296" t="s">
        <v>931</v>
      </c>
      <c r="H183" s="297">
        <v>10</v>
      </c>
      <c r="I183" s="298"/>
      <c r="J183" s="299">
        <f>ROUND(I183*H183,2)</f>
        <v>0</v>
      </c>
      <c r="K183" s="300"/>
      <c r="L183" s="301"/>
      <c r="M183" s="302" t="s">
        <v>1</v>
      </c>
      <c r="N183" s="303"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282</v>
      </c>
      <c r="AT183" s="234" t="s">
        <v>690</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212</v>
      </c>
      <c r="BM183" s="234" t="s">
        <v>5208</v>
      </c>
    </row>
    <row r="184" s="2" customFormat="1">
      <c r="A184" s="39"/>
      <c r="B184" s="40"/>
      <c r="C184" s="41"/>
      <c r="D184" s="236" t="s">
        <v>214</v>
      </c>
      <c r="E184" s="41"/>
      <c r="F184" s="237" t="s">
        <v>5207</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24.15" customHeight="1">
      <c r="A185" s="39"/>
      <c r="B185" s="40"/>
      <c r="C185" s="222" t="s">
        <v>371</v>
      </c>
      <c r="D185" s="222" t="s">
        <v>208</v>
      </c>
      <c r="E185" s="223" t="s">
        <v>5209</v>
      </c>
      <c r="F185" s="224" t="s">
        <v>5210</v>
      </c>
      <c r="G185" s="225" t="s">
        <v>592</v>
      </c>
      <c r="H185" s="226">
        <v>1</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212</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212</v>
      </c>
      <c r="BM185" s="234" t="s">
        <v>5211</v>
      </c>
    </row>
    <row r="186" s="2" customFormat="1">
      <c r="A186" s="39"/>
      <c r="B186" s="40"/>
      <c r="C186" s="41"/>
      <c r="D186" s="236" t="s">
        <v>214</v>
      </c>
      <c r="E186" s="41"/>
      <c r="F186" s="237" t="s">
        <v>5212</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c r="A187" s="39"/>
      <c r="B187" s="40"/>
      <c r="C187" s="41"/>
      <c r="D187" s="241" t="s">
        <v>216</v>
      </c>
      <c r="E187" s="41"/>
      <c r="F187" s="242" t="s">
        <v>5213</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216</v>
      </c>
      <c r="AU187" s="18" t="s">
        <v>83</v>
      </c>
    </row>
    <row r="188" s="2" customFormat="1" ht="24.15" customHeight="1">
      <c r="A188" s="39"/>
      <c r="B188" s="40"/>
      <c r="C188" s="293" t="s">
        <v>700</v>
      </c>
      <c r="D188" s="293" t="s">
        <v>690</v>
      </c>
      <c r="E188" s="294" t="s">
        <v>5214</v>
      </c>
      <c r="F188" s="295" t="s">
        <v>5215</v>
      </c>
      <c r="G188" s="296" t="s">
        <v>592</v>
      </c>
      <c r="H188" s="297">
        <v>1</v>
      </c>
      <c r="I188" s="298"/>
      <c r="J188" s="299">
        <f>ROUND(I188*H188,2)</f>
        <v>0</v>
      </c>
      <c r="K188" s="300"/>
      <c r="L188" s="301"/>
      <c r="M188" s="302" t="s">
        <v>1</v>
      </c>
      <c r="N188" s="303" t="s">
        <v>41</v>
      </c>
      <c r="O188" s="92"/>
      <c r="P188" s="232">
        <f>O188*H188</f>
        <v>0</v>
      </c>
      <c r="Q188" s="232">
        <v>0.058000000000000003</v>
      </c>
      <c r="R188" s="232">
        <f>Q188*H188</f>
        <v>0.058000000000000003</v>
      </c>
      <c r="S188" s="232">
        <v>0</v>
      </c>
      <c r="T188" s="233">
        <f>S188*H188</f>
        <v>0</v>
      </c>
      <c r="U188" s="39"/>
      <c r="V188" s="39"/>
      <c r="W188" s="39"/>
      <c r="X188" s="39"/>
      <c r="Y188" s="39"/>
      <c r="Z188" s="39"/>
      <c r="AA188" s="39"/>
      <c r="AB188" s="39"/>
      <c r="AC188" s="39"/>
      <c r="AD188" s="39"/>
      <c r="AE188" s="39"/>
      <c r="AR188" s="234" t="s">
        <v>282</v>
      </c>
      <c r="AT188" s="234" t="s">
        <v>690</v>
      </c>
      <c r="AU188" s="234" t="s">
        <v>83</v>
      </c>
      <c r="AY188" s="18" t="s">
        <v>207</v>
      </c>
      <c r="BE188" s="235">
        <f>IF(N188="základní",J188,0)</f>
        <v>0</v>
      </c>
      <c r="BF188" s="235">
        <f>IF(N188="snížená",J188,0)</f>
        <v>0</v>
      </c>
      <c r="BG188" s="235">
        <f>IF(N188="zákl. přenesená",J188,0)</f>
        <v>0</v>
      </c>
      <c r="BH188" s="235">
        <f>IF(N188="sníž. přenesená",J188,0)</f>
        <v>0</v>
      </c>
      <c r="BI188" s="235">
        <f>IF(N188="nulová",J188,0)</f>
        <v>0</v>
      </c>
      <c r="BJ188" s="18" t="s">
        <v>83</v>
      </c>
      <c r="BK188" s="235">
        <f>ROUND(I188*H188,2)</f>
        <v>0</v>
      </c>
      <c r="BL188" s="18" t="s">
        <v>212</v>
      </c>
      <c r="BM188" s="234" t="s">
        <v>5216</v>
      </c>
    </row>
    <row r="189" s="2" customFormat="1">
      <c r="A189" s="39"/>
      <c r="B189" s="40"/>
      <c r="C189" s="41"/>
      <c r="D189" s="236" t="s">
        <v>214</v>
      </c>
      <c r="E189" s="41"/>
      <c r="F189" s="237" t="s">
        <v>5215</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214</v>
      </c>
      <c r="AU189" s="18" t="s">
        <v>83</v>
      </c>
    </row>
    <row r="190" s="2" customFormat="1">
      <c r="A190" s="39"/>
      <c r="B190" s="40"/>
      <c r="C190" s="41"/>
      <c r="D190" s="236" t="s">
        <v>385</v>
      </c>
      <c r="E190" s="41"/>
      <c r="F190" s="290" t="s">
        <v>5170</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385</v>
      </c>
      <c r="AU190" s="18" t="s">
        <v>83</v>
      </c>
    </row>
    <row r="191" s="11" customFormat="1" ht="25.92" customHeight="1">
      <c r="A191" s="11"/>
      <c r="B191" s="208"/>
      <c r="C191" s="209"/>
      <c r="D191" s="210" t="s">
        <v>75</v>
      </c>
      <c r="E191" s="211" t="s">
        <v>369</v>
      </c>
      <c r="F191" s="211" t="s">
        <v>370</v>
      </c>
      <c r="G191" s="209"/>
      <c r="H191" s="209"/>
      <c r="I191" s="212"/>
      <c r="J191" s="213">
        <f>BK191</f>
        <v>0</v>
      </c>
      <c r="K191" s="209"/>
      <c r="L191" s="214"/>
      <c r="M191" s="215"/>
      <c r="N191" s="216"/>
      <c r="O191" s="216"/>
      <c r="P191" s="217">
        <f>SUM(P192:P194)</f>
        <v>0</v>
      </c>
      <c r="Q191" s="216"/>
      <c r="R191" s="217">
        <f>SUM(R192:R194)</f>
        <v>0</v>
      </c>
      <c r="S191" s="216"/>
      <c r="T191" s="218">
        <f>SUM(T192:T194)</f>
        <v>0</v>
      </c>
      <c r="U191" s="11"/>
      <c r="V191" s="11"/>
      <c r="W191" s="11"/>
      <c r="X191" s="11"/>
      <c r="Y191" s="11"/>
      <c r="Z191" s="11"/>
      <c r="AA191" s="11"/>
      <c r="AB191" s="11"/>
      <c r="AC191" s="11"/>
      <c r="AD191" s="11"/>
      <c r="AE191" s="11"/>
      <c r="AR191" s="219" t="s">
        <v>83</v>
      </c>
      <c r="AT191" s="220" t="s">
        <v>75</v>
      </c>
      <c r="AU191" s="220" t="s">
        <v>76</v>
      </c>
      <c r="AY191" s="219" t="s">
        <v>207</v>
      </c>
      <c r="BK191" s="221">
        <f>SUM(BK192:BK194)</f>
        <v>0</v>
      </c>
    </row>
    <row r="192" s="2" customFormat="1" ht="24.15" customHeight="1">
      <c r="A192" s="39"/>
      <c r="B192" s="40"/>
      <c r="C192" s="222" t="s">
        <v>706</v>
      </c>
      <c r="D192" s="222" t="s">
        <v>208</v>
      </c>
      <c r="E192" s="223" t="s">
        <v>5217</v>
      </c>
      <c r="F192" s="224" t="s">
        <v>5218</v>
      </c>
      <c r="G192" s="225" t="s">
        <v>237</v>
      </c>
      <c r="H192" s="226">
        <v>42.037999999999997</v>
      </c>
      <c r="I192" s="227"/>
      <c r="J192" s="228">
        <f>ROUND(I192*H192,2)</f>
        <v>0</v>
      </c>
      <c r="K192" s="229"/>
      <c r="L192" s="45"/>
      <c r="M192" s="230" t="s">
        <v>1</v>
      </c>
      <c r="N192" s="231" t="s">
        <v>41</v>
      </c>
      <c r="O192" s="92"/>
      <c r="P192" s="232">
        <f>O192*H192</f>
        <v>0</v>
      </c>
      <c r="Q192" s="232">
        <v>0</v>
      </c>
      <c r="R192" s="232">
        <f>Q192*H192</f>
        <v>0</v>
      </c>
      <c r="S192" s="232">
        <v>0</v>
      </c>
      <c r="T192" s="233">
        <f>S192*H192</f>
        <v>0</v>
      </c>
      <c r="U192" s="39"/>
      <c r="V192" s="39"/>
      <c r="W192" s="39"/>
      <c r="X192" s="39"/>
      <c r="Y192" s="39"/>
      <c r="Z192" s="39"/>
      <c r="AA192" s="39"/>
      <c r="AB192" s="39"/>
      <c r="AC192" s="39"/>
      <c r="AD192" s="39"/>
      <c r="AE192" s="39"/>
      <c r="AR192" s="234" t="s">
        <v>212</v>
      </c>
      <c r="AT192" s="234" t="s">
        <v>208</v>
      </c>
      <c r="AU192" s="234" t="s">
        <v>83</v>
      </c>
      <c r="AY192" s="18" t="s">
        <v>207</v>
      </c>
      <c r="BE192" s="235">
        <f>IF(N192="základní",J192,0)</f>
        <v>0</v>
      </c>
      <c r="BF192" s="235">
        <f>IF(N192="snížená",J192,0)</f>
        <v>0</v>
      </c>
      <c r="BG192" s="235">
        <f>IF(N192="zákl. přenesená",J192,0)</f>
        <v>0</v>
      </c>
      <c r="BH192" s="235">
        <f>IF(N192="sníž. přenesená",J192,0)</f>
        <v>0</v>
      </c>
      <c r="BI192" s="235">
        <f>IF(N192="nulová",J192,0)</f>
        <v>0</v>
      </c>
      <c r="BJ192" s="18" t="s">
        <v>83</v>
      </c>
      <c r="BK192" s="235">
        <f>ROUND(I192*H192,2)</f>
        <v>0</v>
      </c>
      <c r="BL192" s="18" t="s">
        <v>212</v>
      </c>
      <c r="BM192" s="234" t="s">
        <v>5219</v>
      </c>
    </row>
    <row r="193" s="2" customFormat="1">
      <c r="A193" s="39"/>
      <c r="B193" s="40"/>
      <c r="C193" s="41"/>
      <c r="D193" s="236" t="s">
        <v>214</v>
      </c>
      <c r="E193" s="41"/>
      <c r="F193" s="237" t="s">
        <v>5220</v>
      </c>
      <c r="G193" s="41"/>
      <c r="H193" s="41"/>
      <c r="I193" s="238"/>
      <c r="J193" s="41"/>
      <c r="K193" s="41"/>
      <c r="L193" s="45"/>
      <c r="M193" s="239"/>
      <c r="N193" s="240"/>
      <c r="O193" s="92"/>
      <c r="P193" s="92"/>
      <c r="Q193" s="92"/>
      <c r="R193" s="92"/>
      <c r="S193" s="92"/>
      <c r="T193" s="93"/>
      <c r="U193" s="39"/>
      <c r="V193" s="39"/>
      <c r="W193" s="39"/>
      <c r="X193" s="39"/>
      <c r="Y193" s="39"/>
      <c r="Z193" s="39"/>
      <c r="AA193" s="39"/>
      <c r="AB193" s="39"/>
      <c r="AC193" s="39"/>
      <c r="AD193" s="39"/>
      <c r="AE193" s="39"/>
      <c r="AT193" s="18" t="s">
        <v>214</v>
      </c>
      <c r="AU193" s="18" t="s">
        <v>83</v>
      </c>
    </row>
    <row r="194" s="2" customFormat="1">
      <c r="A194" s="39"/>
      <c r="B194" s="40"/>
      <c r="C194" s="41"/>
      <c r="D194" s="241" t="s">
        <v>216</v>
      </c>
      <c r="E194" s="41"/>
      <c r="F194" s="242" t="s">
        <v>5221</v>
      </c>
      <c r="G194" s="41"/>
      <c r="H194" s="41"/>
      <c r="I194" s="238"/>
      <c r="J194" s="41"/>
      <c r="K194" s="41"/>
      <c r="L194" s="45"/>
      <c r="M194" s="286"/>
      <c r="N194" s="287"/>
      <c r="O194" s="288"/>
      <c r="P194" s="288"/>
      <c r="Q194" s="288"/>
      <c r="R194" s="288"/>
      <c r="S194" s="288"/>
      <c r="T194" s="289"/>
      <c r="U194" s="39"/>
      <c r="V194" s="39"/>
      <c r="W194" s="39"/>
      <c r="X194" s="39"/>
      <c r="Y194" s="39"/>
      <c r="Z194" s="39"/>
      <c r="AA194" s="39"/>
      <c r="AB194" s="39"/>
      <c r="AC194" s="39"/>
      <c r="AD194" s="39"/>
      <c r="AE194" s="39"/>
      <c r="AT194" s="18" t="s">
        <v>216</v>
      </c>
      <c r="AU194" s="18" t="s">
        <v>83</v>
      </c>
    </row>
    <row r="195" s="2" customFormat="1" ht="6.96" customHeight="1">
      <c r="A195" s="39"/>
      <c r="B195" s="67"/>
      <c r="C195" s="68"/>
      <c r="D195" s="68"/>
      <c r="E195" s="68"/>
      <c r="F195" s="68"/>
      <c r="G195" s="68"/>
      <c r="H195" s="68"/>
      <c r="I195" s="68"/>
      <c r="J195" s="68"/>
      <c r="K195" s="68"/>
      <c r="L195" s="45"/>
      <c r="M195" s="39"/>
      <c r="O195" s="39"/>
      <c r="P195" s="39"/>
      <c r="Q195" s="39"/>
      <c r="R195" s="39"/>
      <c r="S195" s="39"/>
      <c r="T195" s="39"/>
      <c r="U195" s="39"/>
      <c r="V195" s="39"/>
      <c r="W195" s="39"/>
      <c r="X195" s="39"/>
      <c r="Y195" s="39"/>
      <c r="Z195" s="39"/>
      <c r="AA195" s="39"/>
      <c r="AB195" s="39"/>
      <c r="AC195" s="39"/>
      <c r="AD195" s="39"/>
      <c r="AE195" s="39"/>
    </row>
  </sheetData>
  <sheetProtection sheet="1" autoFilter="0" formatColumns="0" formatRows="0" objects="1" scenarios="1" spinCount="100000" saltValue="tRyTBdK+8yhVjX8IsqAL4FY7zVe+lppNVc2yVDuOWC5QnOxWT2p3ndQswYLAHuLhEH8pqzwdwG37e3w/BDYZwA==" hashValue="qDirVR3UJj14SnNK1l6d3OKEegT5MRkOlFqUNsLCrQRJMUfguTv9w9vRJFXvMANn7JO+j5xUSEcrwu0IcmPQFQ==" algorithmName="SHA-512" password="CC35"/>
  <autoFilter ref="C118:K194"/>
  <mergeCells count="9">
    <mergeCell ref="E7:H7"/>
    <mergeCell ref="E9:H9"/>
    <mergeCell ref="E18:H18"/>
    <mergeCell ref="E27:H27"/>
    <mergeCell ref="E85:H85"/>
    <mergeCell ref="E87:H87"/>
    <mergeCell ref="E109:H109"/>
    <mergeCell ref="E111:H111"/>
    <mergeCell ref="L2:V2"/>
  </mergeCells>
  <hyperlinks>
    <hyperlink ref="F123" r:id="rId1" display="https://podminky.urs.cz/item/CS_URS_2025_01/131111322"/>
    <hyperlink ref="F128" r:id="rId2" display="https://podminky.urs.cz/item/CS_URS_2025_01/338121123"/>
    <hyperlink ref="F135" r:id="rId3" display="https://podminky.urs.cz/item/CS_URS_2025_01/338171123"/>
    <hyperlink ref="F140" r:id="rId4" display="https://podminky.urs.cz/item/CS_URS_2025_01/348101210"/>
    <hyperlink ref="F146" r:id="rId5" display="https://podminky.urs.cz/item/CS_URS_2025_01/348121121"/>
    <hyperlink ref="F176" r:id="rId6" display="https://podminky.urs.cz/item/CS_URS_2025_01/348121211"/>
    <hyperlink ref="F182" r:id="rId7" display="https://podminky.urs.cz/item/CS_URS_2025_01/348171146"/>
    <hyperlink ref="F187" r:id="rId8" display="https://podminky.urs.cz/item/CS_URS_2025_01/348172214"/>
    <hyperlink ref="F194" r:id="rId9" display="https://podminky.urs.cz/item/CS_URS_2025_01/998232110"/>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5222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5223</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5224</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5225</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5226</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ROUND(J125,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ROUND((SUM(BE125:BE250)),  2)</f>
        <v>0</v>
      </c>
      <c r="G33" s="39"/>
      <c r="H33" s="39"/>
      <c r="I33" s="166">
        <v>0.20999999999999999</v>
      </c>
      <c r="J33" s="165">
        <f>ROUND(((SUM(BE125:BE250))*I33),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ROUND((SUM(BF125:BF250)),  2)</f>
        <v>0</v>
      </c>
      <c r="G34" s="39"/>
      <c r="H34" s="39"/>
      <c r="I34" s="166">
        <v>0.12</v>
      </c>
      <c r="J34" s="165">
        <f>ROUND(((SUM(BF125:BF250))*I34),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ROUND((SUM(BG125:BG250)),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ROUND((SUM(BH125:BH250)),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ROUND((SUM(BI125:BI250)),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05a - IO 01 – Areálová kanalizace splašková a ČOV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25.65" customHeight="1">
      <c r="A91" s="39"/>
      <c r="B91" s="40"/>
      <c r="C91" s="33" t="s">
        <v>24</v>
      </c>
      <c r="D91" s="41"/>
      <c r="E91" s="41"/>
      <c r="F91" s="28" t="str">
        <f>E15</f>
        <v>Ing. Vladimír Cigánek</v>
      </c>
      <c r="G91" s="41"/>
      <c r="H91" s="41"/>
      <c r="I91" s="33" t="s">
        <v>30</v>
      </c>
      <c r="J91" s="37" t="str">
        <f>E21</f>
        <v>Ing. Daniela Navrátilová</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Ladislav Pekárek</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J125</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521</v>
      </c>
      <c r="E97" s="193"/>
      <c r="F97" s="193"/>
      <c r="G97" s="193"/>
      <c r="H97" s="193"/>
      <c r="I97" s="193"/>
      <c r="J97" s="194">
        <f>J126</f>
        <v>0</v>
      </c>
      <c r="K97" s="191"/>
      <c r="L97" s="195"/>
      <c r="S97" s="9"/>
      <c r="T97" s="9"/>
      <c r="U97" s="9"/>
      <c r="V97" s="9"/>
      <c r="W97" s="9"/>
      <c r="X97" s="9"/>
      <c r="Y97" s="9"/>
      <c r="Z97" s="9"/>
      <c r="AA97" s="9"/>
      <c r="AB97" s="9"/>
      <c r="AC97" s="9"/>
      <c r="AD97" s="9"/>
      <c r="AE97" s="9"/>
    </row>
    <row r="98" s="9" customFormat="1" ht="24.96" customHeight="1">
      <c r="A98" s="9"/>
      <c r="B98" s="190"/>
      <c r="C98" s="191"/>
      <c r="D98" s="192" t="s">
        <v>189</v>
      </c>
      <c r="E98" s="193"/>
      <c r="F98" s="193"/>
      <c r="G98" s="193"/>
      <c r="H98" s="193"/>
      <c r="I98" s="193"/>
      <c r="J98" s="194">
        <f>J173</f>
        <v>0</v>
      </c>
      <c r="K98" s="191"/>
      <c r="L98" s="195"/>
      <c r="S98" s="9"/>
      <c r="T98" s="9"/>
      <c r="U98" s="9"/>
      <c r="V98" s="9"/>
      <c r="W98" s="9"/>
      <c r="X98" s="9"/>
      <c r="Y98" s="9"/>
      <c r="Z98" s="9"/>
      <c r="AA98" s="9"/>
      <c r="AB98" s="9"/>
      <c r="AC98" s="9"/>
      <c r="AD98" s="9"/>
      <c r="AE98" s="9"/>
    </row>
    <row r="99" s="9" customFormat="1" ht="24.96" customHeight="1">
      <c r="A99" s="9"/>
      <c r="B99" s="190"/>
      <c r="C99" s="191"/>
      <c r="D99" s="192" t="s">
        <v>190</v>
      </c>
      <c r="E99" s="193"/>
      <c r="F99" s="193"/>
      <c r="G99" s="193"/>
      <c r="H99" s="193"/>
      <c r="I99" s="193"/>
      <c r="J99" s="194">
        <f>J189</f>
        <v>0</v>
      </c>
      <c r="K99" s="191"/>
      <c r="L99" s="195"/>
      <c r="S99" s="9"/>
      <c r="T99" s="9"/>
      <c r="U99" s="9"/>
      <c r="V99" s="9"/>
      <c r="W99" s="9"/>
      <c r="X99" s="9"/>
      <c r="Y99" s="9"/>
      <c r="Z99" s="9"/>
      <c r="AA99" s="9"/>
      <c r="AB99" s="9"/>
      <c r="AC99" s="9"/>
      <c r="AD99" s="9"/>
      <c r="AE99" s="9"/>
    </row>
    <row r="100" s="9" customFormat="1" ht="24.96" customHeight="1">
      <c r="A100" s="9"/>
      <c r="B100" s="190"/>
      <c r="C100" s="191"/>
      <c r="D100" s="192" t="s">
        <v>191</v>
      </c>
      <c r="E100" s="193"/>
      <c r="F100" s="193"/>
      <c r="G100" s="193"/>
      <c r="H100" s="193"/>
      <c r="I100" s="193"/>
      <c r="J100" s="194">
        <f>J193</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4245</v>
      </c>
      <c r="E101" s="193"/>
      <c r="F101" s="193"/>
      <c r="G101" s="193"/>
      <c r="H101" s="193"/>
      <c r="I101" s="193"/>
      <c r="J101" s="194">
        <f>J212</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192</v>
      </c>
      <c r="E102" s="193"/>
      <c r="F102" s="193"/>
      <c r="G102" s="193"/>
      <c r="H102" s="193"/>
      <c r="I102" s="193"/>
      <c r="J102" s="194">
        <f>J235</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5227</v>
      </c>
      <c r="E103" s="193"/>
      <c r="F103" s="193"/>
      <c r="G103" s="193"/>
      <c r="H103" s="193"/>
      <c r="I103" s="193"/>
      <c r="J103" s="194">
        <f>J239</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5228</v>
      </c>
      <c r="E104" s="193"/>
      <c r="F104" s="193"/>
      <c r="G104" s="193"/>
      <c r="H104" s="193"/>
      <c r="I104" s="193"/>
      <c r="J104" s="194">
        <f>J243</f>
        <v>0</v>
      </c>
      <c r="K104" s="191"/>
      <c r="L104" s="195"/>
      <c r="S104" s="9"/>
      <c r="T104" s="9"/>
      <c r="U104" s="9"/>
      <c r="V104" s="9"/>
      <c r="W104" s="9"/>
      <c r="X104" s="9"/>
      <c r="Y104" s="9"/>
      <c r="Z104" s="9"/>
      <c r="AA104" s="9"/>
      <c r="AB104" s="9"/>
      <c r="AC104" s="9"/>
      <c r="AD104" s="9"/>
      <c r="AE104" s="9"/>
    </row>
    <row r="105" s="9" customFormat="1" ht="24.96" customHeight="1">
      <c r="A105" s="9"/>
      <c r="B105" s="190"/>
      <c r="C105" s="191"/>
      <c r="D105" s="192" t="s">
        <v>5229</v>
      </c>
      <c r="E105" s="193"/>
      <c r="F105" s="193"/>
      <c r="G105" s="193"/>
      <c r="H105" s="193"/>
      <c r="I105" s="193"/>
      <c r="J105" s="194">
        <f>J247</f>
        <v>0</v>
      </c>
      <c r="K105" s="191"/>
      <c r="L105" s="195"/>
      <c r="S105" s="9"/>
      <c r="T105" s="9"/>
      <c r="U105" s="9"/>
      <c r="V105" s="9"/>
      <c r="W105" s="9"/>
      <c r="X105" s="9"/>
      <c r="Y105" s="9"/>
      <c r="Z105" s="9"/>
      <c r="AA105" s="9"/>
      <c r="AB105" s="9"/>
      <c r="AC105" s="9"/>
      <c r="AD105" s="9"/>
      <c r="AE105" s="9"/>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193</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26.25" customHeight="1">
      <c r="A115" s="39"/>
      <c r="B115" s="40"/>
      <c r="C115" s="41"/>
      <c r="D115" s="41"/>
      <c r="E115" s="185" t="str">
        <f>E7</f>
        <v>Konverze Vodárenské věže - výstavba větrné elektrárny Bohumín - Pudlov</v>
      </c>
      <c r="F115" s="33"/>
      <c r="G115" s="33"/>
      <c r="H115" s="33"/>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180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E9</f>
        <v>05a - IO 01 – Areálová kanalizace splašková a ČOV</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F12</f>
        <v xml:space="preserve"> </v>
      </c>
      <c r="G119" s="41"/>
      <c r="H119" s="41"/>
      <c r="I119" s="33" t="s">
        <v>22</v>
      </c>
      <c r="J119" s="80" t="str">
        <f>IF(J12="","",J12)</f>
        <v>19. 3. 2025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24</v>
      </c>
      <c r="D121" s="41"/>
      <c r="E121" s="41"/>
      <c r="F121" s="28" t="str">
        <f>E15</f>
        <v>Ing. Vladimír Cigánek</v>
      </c>
      <c r="G121" s="41"/>
      <c r="H121" s="41"/>
      <c r="I121" s="33" t="s">
        <v>30</v>
      </c>
      <c r="J121" s="37" t="str">
        <f>E21</f>
        <v>Ing. Daniela Navrátilová</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28</v>
      </c>
      <c r="D122" s="41"/>
      <c r="E122" s="41"/>
      <c r="F122" s="28" t="str">
        <f>IF(E18="","",E18)</f>
        <v>Vyplň údaj</v>
      </c>
      <c r="G122" s="41"/>
      <c r="H122" s="41"/>
      <c r="I122" s="33" t="s">
        <v>33</v>
      </c>
      <c r="J122" s="37" t="str">
        <f>E24</f>
        <v>Ladislav Pekárek</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0" customFormat="1" ht="29.28" customHeight="1">
      <c r="A124" s="196"/>
      <c r="B124" s="197"/>
      <c r="C124" s="198" t="s">
        <v>194</v>
      </c>
      <c r="D124" s="199" t="s">
        <v>61</v>
      </c>
      <c r="E124" s="199" t="s">
        <v>57</v>
      </c>
      <c r="F124" s="199" t="s">
        <v>58</v>
      </c>
      <c r="G124" s="199" t="s">
        <v>195</v>
      </c>
      <c r="H124" s="199" t="s">
        <v>196</v>
      </c>
      <c r="I124" s="199" t="s">
        <v>197</v>
      </c>
      <c r="J124" s="200" t="s">
        <v>186</v>
      </c>
      <c r="K124" s="201" t="s">
        <v>198</v>
      </c>
      <c r="L124" s="202"/>
      <c r="M124" s="101" t="s">
        <v>1</v>
      </c>
      <c r="N124" s="102" t="s">
        <v>40</v>
      </c>
      <c r="O124" s="102" t="s">
        <v>199</v>
      </c>
      <c r="P124" s="102" t="s">
        <v>200</v>
      </c>
      <c r="Q124" s="102" t="s">
        <v>201</v>
      </c>
      <c r="R124" s="102" t="s">
        <v>202</v>
      </c>
      <c r="S124" s="102" t="s">
        <v>203</v>
      </c>
      <c r="T124" s="103" t="s">
        <v>204</v>
      </c>
      <c r="U124" s="196"/>
      <c r="V124" s="196"/>
      <c r="W124" s="196"/>
      <c r="X124" s="196"/>
      <c r="Y124" s="196"/>
      <c r="Z124" s="196"/>
      <c r="AA124" s="196"/>
      <c r="AB124" s="196"/>
      <c r="AC124" s="196"/>
      <c r="AD124" s="196"/>
      <c r="AE124" s="196"/>
    </row>
    <row r="125" s="2" customFormat="1" ht="22.8" customHeight="1">
      <c r="A125" s="39"/>
      <c r="B125" s="40"/>
      <c r="C125" s="108" t="s">
        <v>205</v>
      </c>
      <c r="D125" s="41"/>
      <c r="E125" s="41"/>
      <c r="F125" s="41"/>
      <c r="G125" s="41"/>
      <c r="H125" s="41"/>
      <c r="I125" s="41"/>
      <c r="J125" s="203">
        <f>BK125</f>
        <v>0</v>
      </c>
      <c r="K125" s="41"/>
      <c r="L125" s="45"/>
      <c r="M125" s="104"/>
      <c r="N125" s="204"/>
      <c r="O125" s="105"/>
      <c r="P125" s="205">
        <f>P126+P173+P189+P193+P212+P235+P239+P243+P247</f>
        <v>0</v>
      </c>
      <c r="Q125" s="105"/>
      <c r="R125" s="205">
        <f>R126+R173+R189+R193+R212+R235+R239+R243+R247</f>
        <v>11.449031589999999</v>
      </c>
      <c r="S125" s="105"/>
      <c r="T125" s="206">
        <f>T126+T173+T189+T193+T212+T235+T239+T243+T247</f>
        <v>0</v>
      </c>
      <c r="U125" s="39"/>
      <c r="V125" s="39"/>
      <c r="W125" s="39"/>
      <c r="X125" s="39"/>
      <c r="Y125" s="39"/>
      <c r="Z125" s="39"/>
      <c r="AA125" s="39"/>
      <c r="AB125" s="39"/>
      <c r="AC125" s="39"/>
      <c r="AD125" s="39"/>
      <c r="AE125" s="39"/>
      <c r="AT125" s="18" t="s">
        <v>75</v>
      </c>
      <c r="AU125" s="18" t="s">
        <v>188</v>
      </c>
      <c r="BK125" s="207">
        <f>BK126+BK173+BK189+BK193+BK212+BK235+BK239+BK243+BK247</f>
        <v>0</v>
      </c>
    </row>
    <row r="126" s="11" customFormat="1" ht="25.92" customHeight="1">
      <c r="A126" s="11"/>
      <c r="B126" s="208"/>
      <c r="C126" s="209"/>
      <c r="D126" s="210" t="s">
        <v>75</v>
      </c>
      <c r="E126" s="211" t="s">
        <v>83</v>
      </c>
      <c r="F126" s="211" t="s">
        <v>544</v>
      </c>
      <c r="G126" s="209"/>
      <c r="H126" s="209"/>
      <c r="I126" s="212"/>
      <c r="J126" s="213">
        <f>BK126</f>
        <v>0</v>
      </c>
      <c r="K126" s="209"/>
      <c r="L126" s="214"/>
      <c r="M126" s="215"/>
      <c r="N126" s="216"/>
      <c r="O126" s="216"/>
      <c r="P126" s="217">
        <f>SUM(P127:P172)</f>
        <v>0</v>
      </c>
      <c r="Q126" s="216"/>
      <c r="R126" s="217">
        <f>SUM(R127:R172)</f>
        <v>8</v>
      </c>
      <c r="S126" s="216"/>
      <c r="T126" s="218">
        <f>SUM(T127:T172)</f>
        <v>0</v>
      </c>
      <c r="U126" s="11"/>
      <c r="V126" s="11"/>
      <c r="W126" s="11"/>
      <c r="X126" s="11"/>
      <c r="Y126" s="11"/>
      <c r="Z126" s="11"/>
      <c r="AA126" s="11"/>
      <c r="AB126" s="11"/>
      <c r="AC126" s="11"/>
      <c r="AD126" s="11"/>
      <c r="AE126" s="11"/>
      <c r="AR126" s="219" t="s">
        <v>83</v>
      </c>
      <c r="AT126" s="220" t="s">
        <v>75</v>
      </c>
      <c r="AU126" s="220" t="s">
        <v>76</v>
      </c>
      <c r="AY126" s="219" t="s">
        <v>207</v>
      </c>
      <c r="BK126" s="221">
        <f>SUM(BK127:BK172)</f>
        <v>0</v>
      </c>
    </row>
    <row r="127" s="2" customFormat="1" ht="24.15" customHeight="1">
      <c r="A127" s="39"/>
      <c r="B127" s="40"/>
      <c r="C127" s="222" t="s">
        <v>83</v>
      </c>
      <c r="D127" s="222" t="s">
        <v>208</v>
      </c>
      <c r="E127" s="223" t="s">
        <v>5230</v>
      </c>
      <c r="F127" s="224" t="s">
        <v>5231</v>
      </c>
      <c r="G127" s="225" t="s">
        <v>211</v>
      </c>
      <c r="H127" s="226">
        <v>67</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212</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212</v>
      </c>
      <c r="BM127" s="234" t="s">
        <v>5232</v>
      </c>
    </row>
    <row r="128" s="2" customFormat="1">
      <c r="A128" s="39"/>
      <c r="B128" s="40"/>
      <c r="C128" s="41"/>
      <c r="D128" s="236" t="s">
        <v>214</v>
      </c>
      <c r="E128" s="41"/>
      <c r="F128" s="237" t="s">
        <v>5233</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5234</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12" customFormat="1">
      <c r="A130" s="12"/>
      <c r="B130" s="243"/>
      <c r="C130" s="244"/>
      <c r="D130" s="236" t="s">
        <v>218</v>
      </c>
      <c r="E130" s="245" t="s">
        <v>1</v>
      </c>
      <c r="F130" s="246" t="s">
        <v>5235</v>
      </c>
      <c r="G130" s="244"/>
      <c r="H130" s="245" t="s">
        <v>1</v>
      </c>
      <c r="I130" s="247"/>
      <c r="J130" s="244"/>
      <c r="K130" s="244"/>
      <c r="L130" s="248"/>
      <c r="M130" s="249"/>
      <c r="N130" s="250"/>
      <c r="O130" s="250"/>
      <c r="P130" s="250"/>
      <c r="Q130" s="250"/>
      <c r="R130" s="250"/>
      <c r="S130" s="250"/>
      <c r="T130" s="251"/>
      <c r="U130" s="12"/>
      <c r="V130" s="12"/>
      <c r="W130" s="12"/>
      <c r="X130" s="12"/>
      <c r="Y130" s="12"/>
      <c r="Z130" s="12"/>
      <c r="AA130" s="12"/>
      <c r="AB130" s="12"/>
      <c r="AC130" s="12"/>
      <c r="AD130" s="12"/>
      <c r="AE130" s="12"/>
      <c r="AT130" s="252" t="s">
        <v>218</v>
      </c>
      <c r="AU130" s="252" t="s">
        <v>83</v>
      </c>
      <c r="AV130" s="12" t="s">
        <v>83</v>
      </c>
      <c r="AW130" s="12" t="s">
        <v>32</v>
      </c>
      <c r="AX130" s="12" t="s">
        <v>76</v>
      </c>
      <c r="AY130" s="252" t="s">
        <v>207</v>
      </c>
    </row>
    <row r="131" s="13" customFormat="1">
      <c r="A131" s="13"/>
      <c r="B131" s="253"/>
      <c r="C131" s="254"/>
      <c r="D131" s="236" t="s">
        <v>218</v>
      </c>
      <c r="E131" s="255" t="s">
        <v>1</v>
      </c>
      <c r="F131" s="256" t="s">
        <v>5236</v>
      </c>
      <c r="G131" s="254"/>
      <c r="H131" s="257">
        <v>27</v>
      </c>
      <c r="I131" s="258"/>
      <c r="J131" s="254"/>
      <c r="K131" s="254"/>
      <c r="L131" s="259"/>
      <c r="M131" s="260"/>
      <c r="N131" s="261"/>
      <c r="O131" s="261"/>
      <c r="P131" s="261"/>
      <c r="Q131" s="261"/>
      <c r="R131" s="261"/>
      <c r="S131" s="261"/>
      <c r="T131" s="262"/>
      <c r="U131" s="13"/>
      <c r="V131" s="13"/>
      <c r="W131" s="13"/>
      <c r="X131" s="13"/>
      <c r="Y131" s="13"/>
      <c r="Z131" s="13"/>
      <c r="AA131" s="13"/>
      <c r="AB131" s="13"/>
      <c r="AC131" s="13"/>
      <c r="AD131" s="13"/>
      <c r="AE131" s="13"/>
      <c r="AT131" s="263" t="s">
        <v>218</v>
      </c>
      <c r="AU131" s="263" t="s">
        <v>83</v>
      </c>
      <c r="AV131" s="13" t="s">
        <v>85</v>
      </c>
      <c r="AW131" s="13" t="s">
        <v>32</v>
      </c>
      <c r="AX131" s="13" t="s">
        <v>76</v>
      </c>
      <c r="AY131" s="263" t="s">
        <v>207</v>
      </c>
    </row>
    <row r="132" s="12" customFormat="1">
      <c r="A132" s="12"/>
      <c r="B132" s="243"/>
      <c r="C132" s="244"/>
      <c r="D132" s="236" t="s">
        <v>218</v>
      </c>
      <c r="E132" s="245" t="s">
        <v>1</v>
      </c>
      <c r="F132" s="246" t="s">
        <v>5237</v>
      </c>
      <c r="G132" s="244"/>
      <c r="H132" s="245" t="s">
        <v>1</v>
      </c>
      <c r="I132" s="247"/>
      <c r="J132" s="244"/>
      <c r="K132" s="244"/>
      <c r="L132" s="248"/>
      <c r="M132" s="249"/>
      <c r="N132" s="250"/>
      <c r="O132" s="250"/>
      <c r="P132" s="250"/>
      <c r="Q132" s="250"/>
      <c r="R132" s="250"/>
      <c r="S132" s="250"/>
      <c r="T132" s="251"/>
      <c r="U132" s="12"/>
      <c r="V132" s="12"/>
      <c r="W132" s="12"/>
      <c r="X132" s="12"/>
      <c r="Y132" s="12"/>
      <c r="Z132" s="12"/>
      <c r="AA132" s="12"/>
      <c r="AB132" s="12"/>
      <c r="AC132" s="12"/>
      <c r="AD132" s="12"/>
      <c r="AE132" s="12"/>
      <c r="AT132" s="252" t="s">
        <v>218</v>
      </c>
      <c r="AU132" s="252" t="s">
        <v>83</v>
      </c>
      <c r="AV132" s="12" t="s">
        <v>83</v>
      </c>
      <c r="AW132" s="12" t="s">
        <v>32</v>
      </c>
      <c r="AX132" s="12" t="s">
        <v>76</v>
      </c>
      <c r="AY132" s="252" t="s">
        <v>207</v>
      </c>
    </row>
    <row r="133" s="13" customFormat="1">
      <c r="A133" s="13"/>
      <c r="B133" s="253"/>
      <c r="C133" s="254"/>
      <c r="D133" s="236" t="s">
        <v>218</v>
      </c>
      <c r="E133" s="255" t="s">
        <v>1</v>
      </c>
      <c r="F133" s="256" t="s">
        <v>5238</v>
      </c>
      <c r="G133" s="254"/>
      <c r="H133" s="257">
        <v>40</v>
      </c>
      <c r="I133" s="258"/>
      <c r="J133" s="254"/>
      <c r="K133" s="254"/>
      <c r="L133" s="259"/>
      <c r="M133" s="260"/>
      <c r="N133" s="261"/>
      <c r="O133" s="261"/>
      <c r="P133" s="261"/>
      <c r="Q133" s="261"/>
      <c r="R133" s="261"/>
      <c r="S133" s="261"/>
      <c r="T133" s="262"/>
      <c r="U133" s="13"/>
      <c r="V133" s="13"/>
      <c r="W133" s="13"/>
      <c r="X133" s="13"/>
      <c r="Y133" s="13"/>
      <c r="Z133" s="13"/>
      <c r="AA133" s="13"/>
      <c r="AB133" s="13"/>
      <c r="AC133" s="13"/>
      <c r="AD133" s="13"/>
      <c r="AE133" s="13"/>
      <c r="AT133" s="263" t="s">
        <v>218</v>
      </c>
      <c r="AU133" s="263" t="s">
        <v>83</v>
      </c>
      <c r="AV133" s="13" t="s">
        <v>85</v>
      </c>
      <c r="AW133" s="13" t="s">
        <v>32</v>
      </c>
      <c r="AX133" s="13" t="s">
        <v>76</v>
      </c>
      <c r="AY133" s="263" t="s">
        <v>207</v>
      </c>
    </row>
    <row r="134" s="14" customFormat="1">
      <c r="A134" s="14"/>
      <c r="B134" s="264"/>
      <c r="C134" s="265"/>
      <c r="D134" s="236" t="s">
        <v>218</v>
      </c>
      <c r="E134" s="266" t="s">
        <v>1</v>
      </c>
      <c r="F134" s="267" t="s">
        <v>222</v>
      </c>
      <c r="G134" s="265"/>
      <c r="H134" s="268">
        <v>67</v>
      </c>
      <c r="I134" s="269"/>
      <c r="J134" s="265"/>
      <c r="K134" s="265"/>
      <c r="L134" s="270"/>
      <c r="M134" s="271"/>
      <c r="N134" s="272"/>
      <c r="O134" s="272"/>
      <c r="P134" s="272"/>
      <c r="Q134" s="272"/>
      <c r="R134" s="272"/>
      <c r="S134" s="272"/>
      <c r="T134" s="273"/>
      <c r="U134" s="14"/>
      <c r="V134" s="14"/>
      <c r="W134" s="14"/>
      <c r="X134" s="14"/>
      <c r="Y134" s="14"/>
      <c r="Z134" s="14"/>
      <c r="AA134" s="14"/>
      <c r="AB134" s="14"/>
      <c r="AC134" s="14"/>
      <c r="AD134" s="14"/>
      <c r="AE134" s="14"/>
      <c r="AT134" s="274" t="s">
        <v>218</v>
      </c>
      <c r="AU134" s="274" t="s">
        <v>83</v>
      </c>
      <c r="AV134" s="14" t="s">
        <v>212</v>
      </c>
      <c r="AW134" s="14" t="s">
        <v>32</v>
      </c>
      <c r="AX134" s="14" t="s">
        <v>83</v>
      </c>
      <c r="AY134" s="274" t="s">
        <v>207</v>
      </c>
    </row>
    <row r="135" s="2" customFormat="1" ht="33" customHeight="1">
      <c r="A135" s="39"/>
      <c r="B135" s="40"/>
      <c r="C135" s="222" t="s">
        <v>85</v>
      </c>
      <c r="D135" s="222" t="s">
        <v>208</v>
      </c>
      <c r="E135" s="223" t="s">
        <v>5239</v>
      </c>
      <c r="F135" s="224" t="s">
        <v>5240</v>
      </c>
      <c r="G135" s="225" t="s">
        <v>211</v>
      </c>
      <c r="H135" s="226">
        <v>11</v>
      </c>
      <c r="I135" s="227"/>
      <c r="J135" s="228">
        <f>ROUND(I135*H135,2)</f>
        <v>0</v>
      </c>
      <c r="K135" s="229"/>
      <c r="L135" s="45"/>
      <c r="M135" s="230" t="s">
        <v>1</v>
      </c>
      <c r="N135" s="231"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212</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212</v>
      </c>
      <c r="BM135" s="234" t="s">
        <v>5241</v>
      </c>
    </row>
    <row r="136" s="2" customFormat="1">
      <c r="A136" s="39"/>
      <c r="B136" s="40"/>
      <c r="C136" s="41"/>
      <c r="D136" s="236" t="s">
        <v>214</v>
      </c>
      <c r="E136" s="41"/>
      <c r="F136" s="237" t="s">
        <v>5242</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c r="A137" s="39"/>
      <c r="B137" s="40"/>
      <c r="C137" s="41"/>
      <c r="D137" s="241" t="s">
        <v>216</v>
      </c>
      <c r="E137" s="41"/>
      <c r="F137" s="242" t="s">
        <v>5243</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216</v>
      </c>
      <c r="AU137" s="18" t="s">
        <v>83</v>
      </c>
    </row>
    <row r="138" s="2" customFormat="1" ht="37.8" customHeight="1">
      <c r="A138" s="39"/>
      <c r="B138" s="40"/>
      <c r="C138" s="222" t="s">
        <v>138</v>
      </c>
      <c r="D138" s="222" t="s">
        <v>208</v>
      </c>
      <c r="E138" s="223" t="s">
        <v>4578</v>
      </c>
      <c r="F138" s="224" t="s">
        <v>4579</v>
      </c>
      <c r="G138" s="225" t="s">
        <v>211</v>
      </c>
      <c r="H138" s="226">
        <v>25</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212</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212</v>
      </c>
      <c r="BM138" s="234" t="s">
        <v>5244</v>
      </c>
    </row>
    <row r="139" s="2" customFormat="1">
      <c r="A139" s="39"/>
      <c r="B139" s="40"/>
      <c r="C139" s="41"/>
      <c r="D139" s="236" t="s">
        <v>214</v>
      </c>
      <c r="E139" s="41"/>
      <c r="F139" s="237" t="s">
        <v>4581</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5245</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13" customFormat="1">
      <c r="A141" s="13"/>
      <c r="B141" s="253"/>
      <c r="C141" s="254"/>
      <c r="D141" s="236" t="s">
        <v>218</v>
      </c>
      <c r="E141" s="255" t="s">
        <v>1</v>
      </c>
      <c r="F141" s="256" t="s">
        <v>5246</v>
      </c>
      <c r="G141" s="254"/>
      <c r="H141" s="257">
        <v>25</v>
      </c>
      <c r="I141" s="258"/>
      <c r="J141" s="254"/>
      <c r="K141" s="254"/>
      <c r="L141" s="259"/>
      <c r="M141" s="260"/>
      <c r="N141" s="261"/>
      <c r="O141" s="261"/>
      <c r="P141" s="261"/>
      <c r="Q141" s="261"/>
      <c r="R141" s="261"/>
      <c r="S141" s="261"/>
      <c r="T141" s="262"/>
      <c r="U141" s="13"/>
      <c r="V141" s="13"/>
      <c r="W141" s="13"/>
      <c r="X141" s="13"/>
      <c r="Y141" s="13"/>
      <c r="Z141" s="13"/>
      <c r="AA141" s="13"/>
      <c r="AB141" s="13"/>
      <c r="AC141" s="13"/>
      <c r="AD141" s="13"/>
      <c r="AE141" s="13"/>
      <c r="AT141" s="263" t="s">
        <v>218</v>
      </c>
      <c r="AU141" s="263" t="s">
        <v>83</v>
      </c>
      <c r="AV141" s="13" t="s">
        <v>85</v>
      </c>
      <c r="AW141" s="13" t="s">
        <v>32</v>
      </c>
      <c r="AX141" s="13" t="s">
        <v>83</v>
      </c>
      <c r="AY141" s="263" t="s">
        <v>207</v>
      </c>
    </row>
    <row r="142" s="2" customFormat="1" ht="37.8" customHeight="1">
      <c r="A142" s="39"/>
      <c r="B142" s="40"/>
      <c r="C142" s="222" t="s">
        <v>212</v>
      </c>
      <c r="D142" s="222" t="s">
        <v>208</v>
      </c>
      <c r="E142" s="223" t="s">
        <v>5247</v>
      </c>
      <c r="F142" s="224" t="s">
        <v>5248</v>
      </c>
      <c r="G142" s="225" t="s">
        <v>211</v>
      </c>
      <c r="H142" s="226">
        <v>4</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212</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212</v>
      </c>
      <c r="BM142" s="234" t="s">
        <v>5249</v>
      </c>
    </row>
    <row r="143" s="2" customFormat="1">
      <c r="A143" s="39"/>
      <c r="B143" s="40"/>
      <c r="C143" s="41"/>
      <c r="D143" s="236" t="s">
        <v>214</v>
      </c>
      <c r="E143" s="41"/>
      <c r="F143" s="237" t="s">
        <v>5250</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c r="A144" s="39"/>
      <c r="B144" s="40"/>
      <c r="C144" s="41"/>
      <c r="D144" s="241" t="s">
        <v>216</v>
      </c>
      <c r="E144" s="41"/>
      <c r="F144" s="242" t="s">
        <v>5251</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216</v>
      </c>
      <c r="AU144" s="18" t="s">
        <v>83</v>
      </c>
    </row>
    <row r="145" s="2" customFormat="1" ht="16.5" customHeight="1">
      <c r="A145" s="39"/>
      <c r="B145" s="40"/>
      <c r="C145" s="293" t="s">
        <v>251</v>
      </c>
      <c r="D145" s="293" t="s">
        <v>690</v>
      </c>
      <c r="E145" s="294" t="s">
        <v>5252</v>
      </c>
      <c r="F145" s="295" t="s">
        <v>5253</v>
      </c>
      <c r="G145" s="296" t="s">
        <v>237</v>
      </c>
      <c r="H145" s="297">
        <v>8</v>
      </c>
      <c r="I145" s="298"/>
      <c r="J145" s="299">
        <f>ROUND(I145*H145,2)</f>
        <v>0</v>
      </c>
      <c r="K145" s="300"/>
      <c r="L145" s="301"/>
      <c r="M145" s="302" t="s">
        <v>1</v>
      </c>
      <c r="N145" s="303" t="s">
        <v>41</v>
      </c>
      <c r="O145" s="92"/>
      <c r="P145" s="232">
        <f>O145*H145</f>
        <v>0</v>
      </c>
      <c r="Q145" s="232">
        <v>1</v>
      </c>
      <c r="R145" s="232">
        <f>Q145*H145</f>
        <v>8</v>
      </c>
      <c r="S145" s="232">
        <v>0</v>
      </c>
      <c r="T145" s="233">
        <f>S145*H145</f>
        <v>0</v>
      </c>
      <c r="U145" s="39"/>
      <c r="V145" s="39"/>
      <c r="W145" s="39"/>
      <c r="X145" s="39"/>
      <c r="Y145" s="39"/>
      <c r="Z145" s="39"/>
      <c r="AA145" s="39"/>
      <c r="AB145" s="39"/>
      <c r="AC145" s="39"/>
      <c r="AD145" s="39"/>
      <c r="AE145" s="39"/>
      <c r="AR145" s="234" t="s">
        <v>282</v>
      </c>
      <c r="AT145" s="234" t="s">
        <v>690</v>
      </c>
      <c r="AU145" s="234" t="s">
        <v>83</v>
      </c>
      <c r="AY145" s="18" t="s">
        <v>207</v>
      </c>
      <c r="BE145" s="235">
        <f>IF(N145="základní",J145,0)</f>
        <v>0</v>
      </c>
      <c r="BF145" s="235">
        <f>IF(N145="snížená",J145,0)</f>
        <v>0</v>
      </c>
      <c r="BG145" s="235">
        <f>IF(N145="zákl. přenesená",J145,0)</f>
        <v>0</v>
      </c>
      <c r="BH145" s="235">
        <f>IF(N145="sníž. přenesená",J145,0)</f>
        <v>0</v>
      </c>
      <c r="BI145" s="235">
        <f>IF(N145="nulová",J145,0)</f>
        <v>0</v>
      </c>
      <c r="BJ145" s="18" t="s">
        <v>83</v>
      </c>
      <c r="BK145" s="235">
        <f>ROUND(I145*H145,2)</f>
        <v>0</v>
      </c>
      <c r="BL145" s="18" t="s">
        <v>212</v>
      </c>
      <c r="BM145" s="234" t="s">
        <v>5254</v>
      </c>
    </row>
    <row r="146" s="2" customFormat="1">
      <c r="A146" s="39"/>
      <c r="B146" s="40"/>
      <c r="C146" s="41"/>
      <c r="D146" s="236" t="s">
        <v>214</v>
      </c>
      <c r="E146" s="41"/>
      <c r="F146" s="237" t="s">
        <v>5253</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214</v>
      </c>
      <c r="AU146" s="18" t="s">
        <v>83</v>
      </c>
    </row>
    <row r="147" s="2" customFormat="1" ht="33" customHeight="1">
      <c r="A147" s="39"/>
      <c r="B147" s="40"/>
      <c r="C147" s="222" t="s">
        <v>261</v>
      </c>
      <c r="D147" s="222" t="s">
        <v>208</v>
      </c>
      <c r="E147" s="223" t="s">
        <v>4583</v>
      </c>
      <c r="F147" s="224" t="s">
        <v>4584</v>
      </c>
      <c r="G147" s="225" t="s">
        <v>237</v>
      </c>
      <c r="H147" s="226">
        <v>45</v>
      </c>
      <c r="I147" s="227"/>
      <c r="J147" s="228">
        <f>ROUND(I147*H147,2)</f>
        <v>0</v>
      </c>
      <c r="K147" s="229"/>
      <c r="L147" s="45"/>
      <c r="M147" s="230" t="s">
        <v>1</v>
      </c>
      <c r="N147" s="231"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212</v>
      </c>
      <c r="AT147" s="234" t="s">
        <v>208</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5255</v>
      </c>
    </row>
    <row r="148" s="2" customFormat="1">
      <c r="A148" s="39"/>
      <c r="B148" s="40"/>
      <c r="C148" s="41"/>
      <c r="D148" s="236" t="s">
        <v>214</v>
      </c>
      <c r="E148" s="41"/>
      <c r="F148" s="237" t="s">
        <v>4586</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c r="A149" s="39"/>
      <c r="B149" s="40"/>
      <c r="C149" s="41"/>
      <c r="D149" s="241" t="s">
        <v>216</v>
      </c>
      <c r="E149" s="41"/>
      <c r="F149" s="242" t="s">
        <v>5256</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216</v>
      </c>
      <c r="AU149" s="18" t="s">
        <v>83</v>
      </c>
    </row>
    <row r="150" s="13" customFormat="1">
      <c r="A150" s="13"/>
      <c r="B150" s="253"/>
      <c r="C150" s="254"/>
      <c r="D150" s="236" t="s">
        <v>218</v>
      </c>
      <c r="E150" s="254"/>
      <c r="F150" s="256" t="s">
        <v>5257</v>
      </c>
      <c r="G150" s="254"/>
      <c r="H150" s="257">
        <v>45</v>
      </c>
      <c r="I150" s="258"/>
      <c r="J150" s="254"/>
      <c r="K150" s="254"/>
      <c r="L150" s="259"/>
      <c r="M150" s="260"/>
      <c r="N150" s="261"/>
      <c r="O150" s="261"/>
      <c r="P150" s="261"/>
      <c r="Q150" s="261"/>
      <c r="R150" s="261"/>
      <c r="S150" s="261"/>
      <c r="T150" s="262"/>
      <c r="U150" s="13"/>
      <c r="V150" s="13"/>
      <c r="W150" s="13"/>
      <c r="X150" s="13"/>
      <c r="Y150" s="13"/>
      <c r="Z150" s="13"/>
      <c r="AA150" s="13"/>
      <c r="AB150" s="13"/>
      <c r="AC150" s="13"/>
      <c r="AD150" s="13"/>
      <c r="AE150" s="13"/>
      <c r="AT150" s="263" t="s">
        <v>218</v>
      </c>
      <c r="AU150" s="263" t="s">
        <v>83</v>
      </c>
      <c r="AV150" s="13" t="s">
        <v>85</v>
      </c>
      <c r="AW150" s="13" t="s">
        <v>4</v>
      </c>
      <c r="AX150" s="13" t="s">
        <v>83</v>
      </c>
      <c r="AY150" s="263" t="s">
        <v>207</v>
      </c>
    </row>
    <row r="151" s="2" customFormat="1" ht="16.5" customHeight="1">
      <c r="A151" s="39"/>
      <c r="B151" s="40"/>
      <c r="C151" s="222" t="s">
        <v>276</v>
      </c>
      <c r="D151" s="222" t="s">
        <v>208</v>
      </c>
      <c r="E151" s="223" t="s">
        <v>4589</v>
      </c>
      <c r="F151" s="224" t="s">
        <v>4590</v>
      </c>
      <c r="G151" s="225" t="s">
        <v>211</v>
      </c>
      <c r="H151" s="226">
        <v>25</v>
      </c>
      <c r="I151" s="227"/>
      <c r="J151" s="228">
        <f>ROUND(I151*H151,2)</f>
        <v>0</v>
      </c>
      <c r="K151" s="229"/>
      <c r="L151" s="45"/>
      <c r="M151" s="230" t="s">
        <v>1</v>
      </c>
      <c r="N151" s="231"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212</v>
      </c>
      <c r="AT151" s="234" t="s">
        <v>208</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212</v>
      </c>
      <c r="BM151" s="234" t="s">
        <v>5258</v>
      </c>
    </row>
    <row r="152" s="2" customFormat="1">
      <c r="A152" s="39"/>
      <c r="B152" s="40"/>
      <c r="C152" s="41"/>
      <c r="D152" s="236" t="s">
        <v>214</v>
      </c>
      <c r="E152" s="41"/>
      <c r="F152" s="237" t="s">
        <v>4592</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c r="A153" s="39"/>
      <c r="B153" s="40"/>
      <c r="C153" s="41"/>
      <c r="D153" s="241" t="s">
        <v>216</v>
      </c>
      <c r="E153" s="41"/>
      <c r="F153" s="242" t="s">
        <v>5259</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216</v>
      </c>
      <c r="AU153" s="18" t="s">
        <v>83</v>
      </c>
    </row>
    <row r="154" s="2" customFormat="1" ht="24.15" customHeight="1">
      <c r="A154" s="39"/>
      <c r="B154" s="40"/>
      <c r="C154" s="222" t="s">
        <v>282</v>
      </c>
      <c r="D154" s="222" t="s">
        <v>208</v>
      </c>
      <c r="E154" s="223" t="s">
        <v>5260</v>
      </c>
      <c r="F154" s="224" t="s">
        <v>5261</v>
      </c>
      <c r="G154" s="225" t="s">
        <v>211</v>
      </c>
      <c r="H154" s="226">
        <v>16</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212</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212</v>
      </c>
      <c r="BM154" s="234" t="s">
        <v>5262</v>
      </c>
    </row>
    <row r="155" s="2" customFormat="1">
      <c r="A155" s="39"/>
      <c r="B155" s="40"/>
      <c r="C155" s="41"/>
      <c r="D155" s="236" t="s">
        <v>214</v>
      </c>
      <c r="E155" s="41"/>
      <c r="F155" s="237" t="s">
        <v>5263</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c r="A156" s="39"/>
      <c r="B156" s="40"/>
      <c r="C156" s="41"/>
      <c r="D156" s="241" t="s">
        <v>216</v>
      </c>
      <c r="E156" s="41"/>
      <c r="F156" s="242" t="s">
        <v>5264</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216</v>
      </c>
      <c r="AU156" s="18" t="s">
        <v>83</v>
      </c>
    </row>
    <row r="157" s="12" customFormat="1">
      <c r="A157" s="12"/>
      <c r="B157" s="243"/>
      <c r="C157" s="244"/>
      <c r="D157" s="236" t="s">
        <v>218</v>
      </c>
      <c r="E157" s="245" t="s">
        <v>1</v>
      </c>
      <c r="F157" s="246" t="s">
        <v>5265</v>
      </c>
      <c r="G157" s="244"/>
      <c r="H157" s="245" t="s">
        <v>1</v>
      </c>
      <c r="I157" s="247"/>
      <c r="J157" s="244"/>
      <c r="K157" s="244"/>
      <c r="L157" s="248"/>
      <c r="M157" s="249"/>
      <c r="N157" s="250"/>
      <c r="O157" s="250"/>
      <c r="P157" s="250"/>
      <c r="Q157" s="250"/>
      <c r="R157" s="250"/>
      <c r="S157" s="250"/>
      <c r="T157" s="251"/>
      <c r="U157" s="12"/>
      <c r="V157" s="12"/>
      <c r="W157" s="12"/>
      <c r="X157" s="12"/>
      <c r="Y157" s="12"/>
      <c r="Z157" s="12"/>
      <c r="AA157" s="12"/>
      <c r="AB157" s="12"/>
      <c r="AC157" s="12"/>
      <c r="AD157" s="12"/>
      <c r="AE157" s="12"/>
      <c r="AT157" s="252" t="s">
        <v>218</v>
      </c>
      <c r="AU157" s="252" t="s">
        <v>83</v>
      </c>
      <c r="AV157" s="12" t="s">
        <v>83</v>
      </c>
      <c r="AW157" s="12" t="s">
        <v>32</v>
      </c>
      <c r="AX157" s="12" t="s">
        <v>76</v>
      </c>
      <c r="AY157" s="252" t="s">
        <v>207</v>
      </c>
    </row>
    <row r="158" s="13" customFormat="1">
      <c r="A158" s="13"/>
      <c r="B158" s="253"/>
      <c r="C158" s="254"/>
      <c r="D158" s="236" t="s">
        <v>218</v>
      </c>
      <c r="E158" s="255" t="s">
        <v>1</v>
      </c>
      <c r="F158" s="256" t="s">
        <v>5266</v>
      </c>
      <c r="G158" s="254"/>
      <c r="H158" s="257">
        <v>8</v>
      </c>
      <c r="I158" s="258"/>
      <c r="J158" s="254"/>
      <c r="K158" s="254"/>
      <c r="L158" s="259"/>
      <c r="M158" s="260"/>
      <c r="N158" s="261"/>
      <c r="O158" s="261"/>
      <c r="P158" s="261"/>
      <c r="Q158" s="261"/>
      <c r="R158" s="261"/>
      <c r="S158" s="261"/>
      <c r="T158" s="262"/>
      <c r="U158" s="13"/>
      <c r="V158" s="13"/>
      <c r="W158" s="13"/>
      <c r="X158" s="13"/>
      <c r="Y158" s="13"/>
      <c r="Z158" s="13"/>
      <c r="AA158" s="13"/>
      <c r="AB158" s="13"/>
      <c r="AC158" s="13"/>
      <c r="AD158" s="13"/>
      <c r="AE158" s="13"/>
      <c r="AT158" s="263" t="s">
        <v>218</v>
      </c>
      <c r="AU158" s="263" t="s">
        <v>83</v>
      </c>
      <c r="AV158" s="13" t="s">
        <v>85</v>
      </c>
      <c r="AW158" s="13" t="s">
        <v>32</v>
      </c>
      <c r="AX158" s="13" t="s">
        <v>76</v>
      </c>
      <c r="AY158" s="263" t="s">
        <v>207</v>
      </c>
    </row>
    <row r="159" s="12" customFormat="1">
      <c r="A159" s="12"/>
      <c r="B159" s="243"/>
      <c r="C159" s="244"/>
      <c r="D159" s="236" t="s">
        <v>218</v>
      </c>
      <c r="E159" s="245" t="s">
        <v>1</v>
      </c>
      <c r="F159" s="246" t="s">
        <v>5235</v>
      </c>
      <c r="G159" s="244"/>
      <c r="H159" s="245" t="s">
        <v>1</v>
      </c>
      <c r="I159" s="247"/>
      <c r="J159" s="244"/>
      <c r="K159" s="244"/>
      <c r="L159" s="248"/>
      <c r="M159" s="249"/>
      <c r="N159" s="250"/>
      <c r="O159" s="250"/>
      <c r="P159" s="250"/>
      <c r="Q159" s="250"/>
      <c r="R159" s="250"/>
      <c r="S159" s="250"/>
      <c r="T159" s="251"/>
      <c r="U159" s="12"/>
      <c r="V159" s="12"/>
      <c r="W159" s="12"/>
      <c r="X159" s="12"/>
      <c r="Y159" s="12"/>
      <c r="Z159" s="12"/>
      <c r="AA159" s="12"/>
      <c r="AB159" s="12"/>
      <c r="AC159" s="12"/>
      <c r="AD159" s="12"/>
      <c r="AE159" s="12"/>
      <c r="AT159" s="252" t="s">
        <v>218</v>
      </c>
      <c r="AU159" s="252" t="s">
        <v>83</v>
      </c>
      <c r="AV159" s="12" t="s">
        <v>83</v>
      </c>
      <c r="AW159" s="12" t="s">
        <v>32</v>
      </c>
      <c r="AX159" s="12" t="s">
        <v>76</v>
      </c>
      <c r="AY159" s="252" t="s">
        <v>207</v>
      </c>
    </row>
    <row r="160" s="13" customFormat="1">
      <c r="A160" s="13"/>
      <c r="B160" s="253"/>
      <c r="C160" s="254"/>
      <c r="D160" s="236" t="s">
        <v>218</v>
      </c>
      <c r="E160" s="255" t="s">
        <v>1</v>
      </c>
      <c r="F160" s="256" t="s">
        <v>5267</v>
      </c>
      <c r="G160" s="254"/>
      <c r="H160" s="257">
        <v>8</v>
      </c>
      <c r="I160" s="258"/>
      <c r="J160" s="254"/>
      <c r="K160" s="254"/>
      <c r="L160" s="259"/>
      <c r="M160" s="260"/>
      <c r="N160" s="261"/>
      <c r="O160" s="261"/>
      <c r="P160" s="261"/>
      <c r="Q160" s="261"/>
      <c r="R160" s="261"/>
      <c r="S160" s="261"/>
      <c r="T160" s="262"/>
      <c r="U160" s="13"/>
      <c r="V160" s="13"/>
      <c r="W160" s="13"/>
      <c r="X160" s="13"/>
      <c r="Y160" s="13"/>
      <c r="Z160" s="13"/>
      <c r="AA160" s="13"/>
      <c r="AB160" s="13"/>
      <c r="AC160" s="13"/>
      <c r="AD160" s="13"/>
      <c r="AE160" s="13"/>
      <c r="AT160" s="263" t="s">
        <v>218</v>
      </c>
      <c r="AU160" s="263" t="s">
        <v>83</v>
      </c>
      <c r="AV160" s="13" t="s">
        <v>85</v>
      </c>
      <c r="AW160" s="13" t="s">
        <v>32</v>
      </c>
      <c r="AX160" s="13" t="s">
        <v>76</v>
      </c>
      <c r="AY160" s="263" t="s">
        <v>207</v>
      </c>
    </row>
    <row r="161" s="14" customFormat="1">
      <c r="A161" s="14"/>
      <c r="B161" s="264"/>
      <c r="C161" s="265"/>
      <c r="D161" s="236" t="s">
        <v>218</v>
      </c>
      <c r="E161" s="266" t="s">
        <v>1</v>
      </c>
      <c r="F161" s="267" t="s">
        <v>222</v>
      </c>
      <c r="G161" s="265"/>
      <c r="H161" s="268">
        <v>16</v>
      </c>
      <c r="I161" s="269"/>
      <c r="J161" s="265"/>
      <c r="K161" s="265"/>
      <c r="L161" s="270"/>
      <c r="M161" s="271"/>
      <c r="N161" s="272"/>
      <c r="O161" s="272"/>
      <c r="P161" s="272"/>
      <c r="Q161" s="272"/>
      <c r="R161" s="272"/>
      <c r="S161" s="272"/>
      <c r="T161" s="273"/>
      <c r="U161" s="14"/>
      <c r="V161" s="14"/>
      <c r="W161" s="14"/>
      <c r="X161" s="14"/>
      <c r="Y161" s="14"/>
      <c r="Z161" s="14"/>
      <c r="AA161" s="14"/>
      <c r="AB161" s="14"/>
      <c r="AC161" s="14"/>
      <c r="AD161" s="14"/>
      <c r="AE161" s="14"/>
      <c r="AT161" s="274" t="s">
        <v>218</v>
      </c>
      <c r="AU161" s="274" t="s">
        <v>83</v>
      </c>
      <c r="AV161" s="14" t="s">
        <v>212</v>
      </c>
      <c r="AW161" s="14" t="s">
        <v>32</v>
      </c>
      <c r="AX161" s="14" t="s">
        <v>83</v>
      </c>
      <c r="AY161" s="274" t="s">
        <v>207</v>
      </c>
    </row>
    <row r="162" s="2" customFormat="1" ht="16.5" customHeight="1">
      <c r="A162" s="39"/>
      <c r="B162" s="40"/>
      <c r="C162" s="293" t="s">
        <v>301</v>
      </c>
      <c r="D162" s="293" t="s">
        <v>690</v>
      </c>
      <c r="E162" s="294" t="s">
        <v>5268</v>
      </c>
      <c r="F162" s="295" t="s">
        <v>5269</v>
      </c>
      <c r="G162" s="296" t="s">
        <v>237</v>
      </c>
      <c r="H162" s="297">
        <v>10</v>
      </c>
      <c r="I162" s="298"/>
      <c r="J162" s="299">
        <f>ROUND(I162*H162,2)</f>
        <v>0</v>
      </c>
      <c r="K162" s="300"/>
      <c r="L162" s="301"/>
      <c r="M162" s="302" t="s">
        <v>1</v>
      </c>
      <c r="N162" s="303"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282</v>
      </c>
      <c r="AT162" s="234" t="s">
        <v>690</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212</v>
      </c>
      <c r="BM162" s="234" t="s">
        <v>5270</v>
      </c>
    </row>
    <row r="163" s="2" customFormat="1">
      <c r="A163" s="39"/>
      <c r="B163" s="40"/>
      <c r="C163" s="41"/>
      <c r="D163" s="236" t="s">
        <v>214</v>
      </c>
      <c r="E163" s="41"/>
      <c r="F163" s="237" t="s">
        <v>5269</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12" customFormat="1">
      <c r="A164" s="12"/>
      <c r="B164" s="243"/>
      <c r="C164" s="244"/>
      <c r="D164" s="236" t="s">
        <v>218</v>
      </c>
      <c r="E164" s="245" t="s">
        <v>1</v>
      </c>
      <c r="F164" s="246" t="s">
        <v>5271</v>
      </c>
      <c r="G164" s="244"/>
      <c r="H164" s="245" t="s">
        <v>1</v>
      </c>
      <c r="I164" s="247"/>
      <c r="J164" s="244"/>
      <c r="K164" s="244"/>
      <c r="L164" s="248"/>
      <c r="M164" s="249"/>
      <c r="N164" s="250"/>
      <c r="O164" s="250"/>
      <c r="P164" s="250"/>
      <c r="Q164" s="250"/>
      <c r="R164" s="250"/>
      <c r="S164" s="250"/>
      <c r="T164" s="251"/>
      <c r="U164" s="12"/>
      <c r="V164" s="12"/>
      <c r="W164" s="12"/>
      <c r="X164" s="12"/>
      <c r="Y164" s="12"/>
      <c r="Z164" s="12"/>
      <c r="AA164" s="12"/>
      <c r="AB164" s="12"/>
      <c r="AC164" s="12"/>
      <c r="AD164" s="12"/>
      <c r="AE164" s="12"/>
      <c r="AT164" s="252" t="s">
        <v>218</v>
      </c>
      <c r="AU164" s="252" t="s">
        <v>83</v>
      </c>
      <c r="AV164" s="12" t="s">
        <v>83</v>
      </c>
      <c r="AW164" s="12" t="s">
        <v>32</v>
      </c>
      <c r="AX164" s="12" t="s">
        <v>76</v>
      </c>
      <c r="AY164" s="252" t="s">
        <v>207</v>
      </c>
    </row>
    <row r="165" s="13" customFormat="1">
      <c r="A165" s="13"/>
      <c r="B165" s="253"/>
      <c r="C165" s="254"/>
      <c r="D165" s="236" t="s">
        <v>218</v>
      </c>
      <c r="E165" s="255" t="s">
        <v>1</v>
      </c>
      <c r="F165" s="256" t="s">
        <v>5272</v>
      </c>
      <c r="G165" s="254"/>
      <c r="H165" s="257">
        <v>5</v>
      </c>
      <c r="I165" s="258"/>
      <c r="J165" s="254"/>
      <c r="K165" s="254"/>
      <c r="L165" s="259"/>
      <c r="M165" s="260"/>
      <c r="N165" s="261"/>
      <c r="O165" s="261"/>
      <c r="P165" s="261"/>
      <c r="Q165" s="261"/>
      <c r="R165" s="261"/>
      <c r="S165" s="261"/>
      <c r="T165" s="262"/>
      <c r="U165" s="13"/>
      <c r="V165" s="13"/>
      <c r="W165" s="13"/>
      <c r="X165" s="13"/>
      <c r="Y165" s="13"/>
      <c r="Z165" s="13"/>
      <c r="AA165" s="13"/>
      <c r="AB165" s="13"/>
      <c r="AC165" s="13"/>
      <c r="AD165" s="13"/>
      <c r="AE165" s="13"/>
      <c r="AT165" s="263" t="s">
        <v>218</v>
      </c>
      <c r="AU165" s="263" t="s">
        <v>83</v>
      </c>
      <c r="AV165" s="13" t="s">
        <v>85</v>
      </c>
      <c r="AW165" s="13" t="s">
        <v>32</v>
      </c>
      <c r="AX165" s="13" t="s">
        <v>83</v>
      </c>
      <c r="AY165" s="263" t="s">
        <v>207</v>
      </c>
    </row>
    <row r="166" s="13" customFormat="1">
      <c r="A166" s="13"/>
      <c r="B166" s="253"/>
      <c r="C166" s="254"/>
      <c r="D166" s="236" t="s">
        <v>218</v>
      </c>
      <c r="E166" s="254"/>
      <c r="F166" s="256" t="s">
        <v>5273</v>
      </c>
      <c r="G166" s="254"/>
      <c r="H166" s="257">
        <v>10</v>
      </c>
      <c r="I166" s="258"/>
      <c r="J166" s="254"/>
      <c r="K166" s="254"/>
      <c r="L166" s="259"/>
      <c r="M166" s="260"/>
      <c r="N166" s="261"/>
      <c r="O166" s="261"/>
      <c r="P166" s="261"/>
      <c r="Q166" s="261"/>
      <c r="R166" s="261"/>
      <c r="S166" s="261"/>
      <c r="T166" s="262"/>
      <c r="U166" s="13"/>
      <c r="V166" s="13"/>
      <c r="W166" s="13"/>
      <c r="X166" s="13"/>
      <c r="Y166" s="13"/>
      <c r="Z166" s="13"/>
      <c r="AA166" s="13"/>
      <c r="AB166" s="13"/>
      <c r="AC166" s="13"/>
      <c r="AD166" s="13"/>
      <c r="AE166" s="13"/>
      <c r="AT166" s="263" t="s">
        <v>218</v>
      </c>
      <c r="AU166" s="263" t="s">
        <v>83</v>
      </c>
      <c r="AV166" s="13" t="s">
        <v>85</v>
      </c>
      <c r="AW166" s="13" t="s">
        <v>4</v>
      </c>
      <c r="AX166" s="13" t="s">
        <v>83</v>
      </c>
      <c r="AY166" s="263" t="s">
        <v>207</v>
      </c>
    </row>
    <row r="167" s="2" customFormat="1" ht="24.15" customHeight="1">
      <c r="A167" s="39"/>
      <c r="B167" s="40"/>
      <c r="C167" s="222" t="s">
        <v>173</v>
      </c>
      <c r="D167" s="222" t="s">
        <v>208</v>
      </c>
      <c r="E167" s="223" t="s">
        <v>5274</v>
      </c>
      <c r="F167" s="224" t="s">
        <v>5275</v>
      </c>
      <c r="G167" s="225" t="s">
        <v>211</v>
      </c>
      <c r="H167" s="226">
        <v>3</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212</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212</v>
      </c>
      <c r="BM167" s="234" t="s">
        <v>5276</v>
      </c>
    </row>
    <row r="168" s="2" customFormat="1">
      <c r="A168" s="39"/>
      <c r="B168" s="40"/>
      <c r="C168" s="41"/>
      <c r="D168" s="236" t="s">
        <v>214</v>
      </c>
      <c r="E168" s="41"/>
      <c r="F168" s="237" t="s">
        <v>5277</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c r="A169" s="39"/>
      <c r="B169" s="40"/>
      <c r="C169" s="41"/>
      <c r="D169" s="241" t="s">
        <v>216</v>
      </c>
      <c r="E169" s="41"/>
      <c r="F169" s="242" t="s">
        <v>5278</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216</v>
      </c>
      <c r="AU169" s="18" t="s">
        <v>83</v>
      </c>
    </row>
    <row r="170" s="2" customFormat="1" ht="16.5" customHeight="1">
      <c r="A170" s="39"/>
      <c r="B170" s="40"/>
      <c r="C170" s="293" t="s">
        <v>176</v>
      </c>
      <c r="D170" s="293" t="s">
        <v>690</v>
      </c>
      <c r="E170" s="294" t="s">
        <v>5268</v>
      </c>
      <c r="F170" s="295" t="s">
        <v>5269</v>
      </c>
      <c r="G170" s="296" t="s">
        <v>237</v>
      </c>
      <c r="H170" s="297">
        <v>6</v>
      </c>
      <c r="I170" s="298"/>
      <c r="J170" s="299">
        <f>ROUND(I170*H170,2)</f>
        <v>0</v>
      </c>
      <c r="K170" s="300"/>
      <c r="L170" s="301"/>
      <c r="M170" s="302" t="s">
        <v>1</v>
      </c>
      <c r="N170" s="303" t="s">
        <v>41</v>
      </c>
      <c r="O170" s="92"/>
      <c r="P170" s="232">
        <f>O170*H170</f>
        <v>0</v>
      </c>
      <c r="Q170" s="232">
        <v>0</v>
      </c>
      <c r="R170" s="232">
        <f>Q170*H170</f>
        <v>0</v>
      </c>
      <c r="S170" s="232">
        <v>0</v>
      </c>
      <c r="T170" s="233">
        <f>S170*H170</f>
        <v>0</v>
      </c>
      <c r="U170" s="39"/>
      <c r="V170" s="39"/>
      <c r="W170" s="39"/>
      <c r="X170" s="39"/>
      <c r="Y170" s="39"/>
      <c r="Z170" s="39"/>
      <c r="AA170" s="39"/>
      <c r="AB170" s="39"/>
      <c r="AC170" s="39"/>
      <c r="AD170" s="39"/>
      <c r="AE170" s="39"/>
      <c r="AR170" s="234" t="s">
        <v>282</v>
      </c>
      <c r="AT170" s="234" t="s">
        <v>690</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212</v>
      </c>
      <c r="BM170" s="234" t="s">
        <v>5279</v>
      </c>
    </row>
    <row r="171" s="2" customFormat="1">
      <c r="A171" s="39"/>
      <c r="B171" s="40"/>
      <c r="C171" s="41"/>
      <c r="D171" s="236" t="s">
        <v>214</v>
      </c>
      <c r="E171" s="41"/>
      <c r="F171" s="237" t="s">
        <v>5269</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13" customFormat="1">
      <c r="A172" s="13"/>
      <c r="B172" s="253"/>
      <c r="C172" s="254"/>
      <c r="D172" s="236" t="s">
        <v>218</v>
      </c>
      <c r="E172" s="254"/>
      <c r="F172" s="256" t="s">
        <v>5280</v>
      </c>
      <c r="G172" s="254"/>
      <c r="H172" s="257">
        <v>6</v>
      </c>
      <c r="I172" s="258"/>
      <c r="J172" s="254"/>
      <c r="K172" s="254"/>
      <c r="L172" s="259"/>
      <c r="M172" s="260"/>
      <c r="N172" s="261"/>
      <c r="O172" s="261"/>
      <c r="P172" s="261"/>
      <c r="Q172" s="261"/>
      <c r="R172" s="261"/>
      <c r="S172" s="261"/>
      <c r="T172" s="262"/>
      <c r="U172" s="13"/>
      <c r="V172" s="13"/>
      <c r="W172" s="13"/>
      <c r="X172" s="13"/>
      <c r="Y172" s="13"/>
      <c r="Z172" s="13"/>
      <c r="AA172" s="13"/>
      <c r="AB172" s="13"/>
      <c r="AC172" s="13"/>
      <c r="AD172" s="13"/>
      <c r="AE172" s="13"/>
      <c r="AT172" s="263" t="s">
        <v>218</v>
      </c>
      <c r="AU172" s="263" t="s">
        <v>83</v>
      </c>
      <c r="AV172" s="13" t="s">
        <v>85</v>
      </c>
      <c r="AW172" s="13" t="s">
        <v>4</v>
      </c>
      <c r="AX172" s="13" t="s">
        <v>83</v>
      </c>
      <c r="AY172" s="263" t="s">
        <v>207</v>
      </c>
    </row>
    <row r="173" s="11" customFormat="1" ht="25.92" customHeight="1">
      <c r="A173" s="11"/>
      <c r="B173" s="208"/>
      <c r="C173" s="209"/>
      <c r="D173" s="210" t="s">
        <v>75</v>
      </c>
      <c r="E173" s="211" t="s">
        <v>85</v>
      </c>
      <c r="F173" s="211" t="s">
        <v>206</v>
      </c>
      <c r="G173" s="209"/>
      <c r="H173" s="209"/>
      <c r="I173" s="212"/>
      <c r="J173" s="213">
        <f>BK173</f>
        <v>0</v>
      </c>
      <c r="K173" s="209"/>
      <c r="L173" s="214"/>
      <c r="M173" s="215"/>
      <c r="N173" s="216"/>
      <c r="O173" s="216"/>
      <c r="P173" s="217">
        <f>SUM(P174:P188)</f>
        <v>0</v>
      </c>
      <c r="Q173" s="216"/>
      <c r="R173" s="217">
        <f>SUM(R174:R188)</f>
        <v>2.0844209999999999</v>
      </c>
      <c r="S173" s="216"/>
      <c r="T173" s="218">
        <f>SUM(T174:T188)</f>
        <v>0</v>
      </c>
      <c r="U173" s="11"/>
      <c r="V173" s="11"/>
      <c r="W173" s="11"/>
      <c r="X173" s="11"/>
      <c r="Y173" s="11"/>
      <c r="Z173" s="11"/>
      <c r="AA173" s="11"/>
      <c r="AB173" s="11"/>
      <c r="AC173" s="11"/>
      <c r="AD173" s="11"/>
      <c r="AE173" s="11"/>
      <c r="AR173" s="219" t="s">
        <v>83</v>
      </c>
      <c r="AT173" s="220" t="s">
        <v>75</v>
      </c>
      <c r="AU173" s="220" t="s">
        <v>76</v>
      </c>
      <c r="AY173" s="219" t="s">
        <v>207</v>
      </c>
      <c r="BK173" s="221">
        <f>SUM(BK174:BK188)</f>
        <v>0</v>
      </c>
    </row>
    <row r="174" s="2" customFormat="1" ht="33" customHeight="1">
      <c r="A174" s="39"/>
      <c r="B174" s="40"/>
      <c r="C174" s="222" t="s">
        <v>8</v>
      </c>
      <c r="D174" s="222" t="s">
        <v>208</v>
      </c>
      <c r="E174" s="223" t="s">
        <v>5281</v>
      </c>
      <c r="F174" s="224" t="s">
        <v>5282</v>
      </c>
      <c r="G174" s="225" t="s">
        <v>211</v>
      </c>
      <c r="H174" s="226">
        <v>24</v>
      </c>
      <c r="I174" s="227"/>
      <c r="J174" s="228">
        <f>ROUND(I174*H174,2)</f>
        <v>0</v>
      </c>
      <c r="K174" s="229"/>
      <c r="L174" s="45"/>
      <c r="M174" s="230" t="s">
        <v>1</v>
      </c>
      <c r="N174" s="231" t="s">
        <v>41</v>
      </c>
      <c r="O174" s="92"/>
      <c r="P174" s="232">
        <f>O174*H174</f>
        <v>0</v>
      </c>
      <c r="Q174" s="232">
        <v>0</v>
      </c>
      <c r="R174" s="232">
        <f>Q174*H174</f>
        <v>0</v>
      </c>
      <c r="S174" s="232">
        <v>0</v>
      </c>
      <c r="T174" s="233">
        <f>S174*H174</f>
        <v>0</v>
      </c>
      <c r="U174" s="39"/>
      <c r="V174" s="39"/>
      <c r="W174" s="39"/>
      <c r="X174" s="39"/>
      <c r="Y174" s="39"/>
      <c r="Z174" s="39"/>
      <c r="AA174" s="39"/>
      <c r="AB174" s="39"/>
      <c r="AC174" s="39"/>
      <c r="AD174" s="39"/>
      <c r="AE174" s="39"/>
      <c r="AR174" s="234" t="s">
        <v>212</v>
      </c>
      <c r="AT174" s="234" t="s">
        <v>208</v>
      </c>
      <c r="AU174" s="234" t="s">
        <v>83</v>
      </c>
      <c r="AY174" s="18" t="s">
        <v>207</v>
      </c>
      <c r="BE174" s="235">
        <f>IF(N174="základní",J174,0)</f>
        <v>0</v>
      </c>
      <c r="BF174" s="235">
        <f>IF(N174="snížená",J174,0)</f>
        <v>0</v>
      </c>
      <c r="BG174" s="235">
        <f>IF(N174="zákl. přenesená",J174,0)</f>
        <v>0</v>
      </c>
      <c r="BH174" s="235">
        <f>IF(N174="sníž. přenesená",J174,0)</f>
        <v>0</v>
      </c>
      <c r="BI174" s="235">
        <f>IF(N174="nulová",J174,0)</f>
        <v>0</v>
      </c>
      <c r="BJ174" s="18" t="s">
        <v>83</v>
      </c>
      <c r="BK174" s="235">
        <f>ROUND(I174*H174,2)</f>
        <v>0</v>
      </c>
      <c r="BL174" s="18" t="s">
        <v>212</v>
      </c>
      <c r="BM174" s="234" t="s">
        <v>5283</v>
      </c>
    </row>
    <row r="175" s="2" customFormat="1">
      <c r="A175" s="39"/>
      <c r="B175" s="40"/>
      <c r="C175" s="41"/>
      <c r="D175" s="236" t="s">
        <v>214</v>
      </c>
      <c r="E175" s="41"/>
      <c r="F175" s="237" t="s">
        <v>5284</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214</v>
      </c>
      <c r="AU175" s="18" t="s">
        <v>83</v>
      </c>
    </row>
    <row r="176" s="2" customFormat="1">
      <c r="A176" s="39"/>
      <c r="B176" s="40"/>
      <c r="C176" s="41"/>
      <c r="D176" s="241" t="s">
        <v>216</v>
      </c>
      <c r="E176" s="41"/>
      <c r="F176" s="242" t="s">
        <v>5285</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216</v>
      </c>
      <c r="AU176" s="18" t="s">
        <v>83</v>
      </c>
    </row>
    <row r="177" s="2" customFormat="1" ht="33" customHeight="1">
      <c r="A177" s="39"/>
      <c r="B177" s="40"/>
      <c r="C177" s="222" t="s">
        <v>339</v>
      </c>
      <c r="D177" s="222" t="s">
        <v>208</v>
      </c>
      <c r="E177" s="223" t="s">
        <v>5286</v>
      </c>
      <c r="F177" s="224" t="s">
        <v>5287</v>
      </c>
      <c r="G177" s="225" t="s">
        <v>211</v>
      </c>
      <c r="H177" s="226">
        <v>8</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212</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212</v>
      </c>
      <c r="BM177" s="234" t="s">
        <v>5288</v>
      </c>
    </row>
    <row r="178" s="2" customFormat="1">
      <c r="A178" s="39"/>
      <c r="B178" s="40"/>
      <c r="C178" s="41"/>
      <c r="D178" s="236" t="s">
        <v>214</v>
      </c>
      <c r="E178" s="41"/>
      <c r="F178" s="237" t="s">
        <v>5289</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c r="A179" s="39"/>
      <c r="B179" s="40"/>
      <c r="C179" s="41"/>
      <c r="D179" s="241" t="s">
        <v>216</v>
      </c>
      <c r="E179" s="41"/>
      <c r="F179" s="242" t="s">
        <v>5290</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216</v>
      </c>
      <c r="AU179" s="18" t="s">
        <v>83</v>
      </c>
    </row>
    <row r="180" s="2" customFormat="1" ht="24.15" customHeight="1">
      <c r="A180" s="39"/>
      <c r="B180" s="40"/>
      <c r="C180" s="222" t="s">
        <v>345</v>
      </c>
      <c r="D180" s="222" t="s">
        <v>208</v>
      </c>
      <c r="E180" s="223" t="s">
        <v>5291</v>
      </c>
      <c r="F180" s="224" t="s">
        <v>5292</v>
      </c>
      <c r="G180" s="225" t="s">
        <v>225</v>
      </c>
      <c r="H180" s="226">
        <v>60</v>
      </c>
      <c r="I180" s="227"/>
      <c r="J180" s="228">
        <f>ROUND(I180*H180,2)</f>
        <v>0</v>
      </c>
      <c r="K180" s="229"/>
      <c r="L180" s="45"/>
      <c r="M180" s="230" t="s">
        <v>1</v>
      </c>
      <c r="N180" s="231" t="s">
        <v>41</v>
      </c>
      <c r="O180" s="92"/>
      <c r="P180" s="232">
        <f>O180*H180</f>
        <v>0</v>
      </c>
      <c r="Q180" s="232">
        <v>0.00027</v>
      </c>
      <c r="R180" s="232">
        <f>Q180*H180</f>
        <v>0.016199999999999999</v>
      </c>
      <c r="S180" s="232">
        <v>0</v>
      </c>
      <c r="T180" s="233">
        <f>S180*H180</f>
        <v>0</v>
      </c>
      <c r="U180" s="39"/>
      <c r="V180" s="39"/>
      <c r="W180" s="39"/>
      <c r="X180" s="39"/>
      <c r="Y180" s="39"/>
      <c r="Z180" s="39"/>
      <c r="AA180" s="39"/>
      <c r="AB180" s="39"/>
      <c r="AC180" s="39"/>
      <c r="AD180" s="39"/>
      <c r="AE180" s="39"/>
      <c r="AR180" s="234" t="s">
        <v>212</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212</v>
      </c>
      <c r="BM180" s="234" t="s">
        <v>5293</v>
      </c>
    </row>
    <row r="181" s="2" customFormat="1">
      <c r="A181" s="39"/>
      <c r="B181" s="40"/>
      <c r="C181" s="41"/>
      <c r="D181" s="236" t="s">
        <v>214</v>
      </c>
      <c r="E181" s="41"/>
      <c r="F181" s="237" t="s">
        <v>5294</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c r="A182" s="39"/>
      <c r="B182" s="40"/>
      <c r="C182" s="41"/>
      <c r="D182" s="241" t="s">
        <v>216</v>
      </c>
      <c r="E182" s="41"/>
      <c r="F182" s="242" t="s">
        <v>5295</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216</v>
      </c>
      <c r="AU182" s="18" t="s">
        <v>83</v>
      </c>
    </row>
    <row r="183" s="2" customFormat="1" ht="24.15" customHeight="1">
      <c r="A183" s="39"/>
      <c r="B183" s="40"/>
      <c r="C183" s="293" t="s">
        <v>351</v>
      </c>
      <c r="D183" s="293" t="s">
        <v>690</v>
      </c>
      <c r="E183" s="294" t="s">
        <v>5296</v>
      </c>
      <c r="F183" s="295" t="s">
        <v>5297</v>
      </c>
      <c r="G183" s="296" t="s">
        <v>225</v>
      </c>
      <c r="H183" s="297">
        <v>71.069999999999993</v>
      </c>
      <c r="I183" s="298"/>
      <c r="J183" s="299">
        <f>ROUND(I183*H183,2)</f>
        <v>0</v>
      </c>
      <c r="K183" s="300"/>
      <c r="L183" s="301"/>
      <c r="M183" s="302" t="s">
        <v>1</v>
      </c>
      <c r="N183" s="303" t="s">
        <v>41</v>
      </c>
      <c r="O183" s="92"/>
      <c r="P183" s="232">
        <f>O183*H183</f>
        <v>0</v>
      </c>
      <c r="Q183" s="232">
        <v>0.00029999999999999997</v>
      </c>
      <c r="R183" s="232">
        <f>Q183*H183</f>
        <v>0.021320999999999996</v>
      </c>
      <c r="S183" s="232">
        <v>0</v>
      </c>
      <c r="T183" s="233">
        <f>S183*H183</f>
        <v>0</v>
      </c>
      <c r="U183" s="39"/>
      <c r="V183" s="39"/>
      <c r="W183" s="39"/>
      <c r="X183" s="39"/>
      <c r="Y183" s="39"/>
      <c r="Z183" s="39"/>
      <c r="AA183" s="39"/>
      <c r="AB183" s="39"/>
      <c r="AC183" s="39"/>
      <c r="AD183" s="39"/>
      <c r="AE183" s="39"/>
      <c r="AR183" s="234" t="s">
        <v>282</v>
      </c>
      <c r="AT183" s="234" t="s">
        <v>690</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212</v>
      </c>
      <c r="BM183" s="234" t="s">
        <v>5298</v>
      </c>
    </row>
    <row r="184" s="2" customFormat="1">
      <c r="A184" s="39"/>
      <c r="B184" s="40"/>
      <c r="C184" s="41"/>
      <c r="D184" s="236" t="s">
        <v>214</v>
      </c>
      <c r="E184" s="41"/>
      <c r="F184" s="237" t="s">
        <v>5297</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13" customFormat="1">
      <c r="A185" s="13"/>
      <c r="B185" s="253"/>
      <c r="C185" s="254"/>
      <c r="D185" s="236" t="s">
        <v>218</v>
      </c>
      <c r="E185" s="254"/>
      <c r="F185" s="256" t="s">
        <v>5299</v>
      </c>
      <c r="G185" s="254"/>
      <c r="H185" s="257">
        <v>71.069999999999993</v>
      </c>
      <c r="I185" s="258"/>
      <c r="J185" s="254"/>
      <c r="K185" s="254"/>
      <c r="L185" s="259"/>
      <c r="M185" s="260"/>
      <c r="N185" s="261"/>
      <c r="O185" s="261"/>
      <c r="P185" s="261"/>
      <c r="Q185" s="261"/>
      <c r="R185" s="261"/>
      <c r="S185" s="261"/>
      <c r="T185" s="262"/>
      <c r="U185" s="13"/>
      <c r="V185" s="13"/>
      <c r="W185" s="13"/>
      <c r="X185" s="13"/>
      <c r="Y185" s="13"/>
      <c r="Z185" s="13"/>
      <c r="AA185" s="13"/>
      <c r="AB185" s="13"/>
      <c r="AC185" s="13"/>
      <c r="AD185" s="13"/>
      <c r="AE185" s="13"/>
      <c r="AT185" s="263" t="s">
        <v>218</v>
      </c>
      <c r="AU185" s="263" t="s">
        <v>83</v>
      </c>
      <c r="AV185" s="13" t="s">
        <v>85</v>
      </c>
      <c r="AW185" s="13" t="s">
        <v>4</v>
      </c>
      <c r="AX185" s="13" t="s">
        <v>83</v>
      </c>
      <c r="AY185" s="263" t="s">
        <v>207</v>
      </c>
    </row>
    <row r="186" s="2" customFormat="1" ht="37.8" customHeight="1">
      <c r="A186" s="39"/>
      <c r="B186" s="40"/>
      <c r="C186" s="222" t="s">
        <v>361</v>
      </c>
      <c r="D186" s="222" t="s">
        <v>208</v>
      </c>
      <c r="E186" s="223" t="s">
        <v>5300</v>
      </c>
      <c r="F186" s="224" t="s">
        <v>5301</v>
      </c>
      <c r="G186" s="225" t="s">
        <v>783</v>
      </c>
      <c r="H186" s="226">
        <v>10</v>
      </c>
      <c r="I186" s="227"/>
      <c r="J186" s="228">
        <f>ROUND(I186*H186,2)</f>
        <v>0</v>
      </c>
      <c r="K186" s="229"/>
      <c r="L186" s="45"/>
      <c r="M186" s="230" t="s">
        <v>1</v>
      </c>
      <c r="N186" s="231" t="s">
        <v>41</v>
      </c>
      <c r="O186" s="92"/>
      <c r="P186" s="232">
        <f>O186*H186</f>
        <v>0</v>
      </c>
      <c r="Q186" s="232">
        <v>0.20469000000000001</v>
      </c>
      <c r="R186" s="232">
        <f>Q186*H186</f>
        <v>2.0468999999999999</v>
      </c>
      <c r="S186" s="232">
        <v>0</v>
      </c>
      <c r="T186" s="233">
        <f>S186*H186</f>
        <v>0</v>
      </c>
      <c r="U186" s="39"/>
      <c r="V186" s="39"/>
      <c r="W186" s="39"/>
      <c r="X186" s="39"/>
      <c r="Y186" s="39"/>
      <c r="Z186" s="39"/>
      <c r="AA186" s="39"/>
      <c r="AB186" s="39"/>
      <c r="AC186" s="39"/>
      <c r="AD186" s="39"/>
      <c r="AE186" s="39"/>
      <c r="AR186" s="234" t="s">
        <v>212</v>
      </c>
      <c r="AT186" s="234" t="s">
        <v>208</v>
      </c>
      <c r="AU186" s="234" t="s">
        <v>83</v>
      </c>
      <c r="AY186" s="18" t="s">
        <v>207</v>
      </c>
      <c r="BE186" s="235">
        <f>IF(N186="základní",J186,0)</f>
        <v>0</v>
      </c>
      <c r="BF186" s="235">
        <f>IF(N186="snížená",J186,0)</f>
        <v>0</v>
      </c>
      <c r="BG186" s="235">
        <f>IF(N186="zákl. přenesená",J186,0)</f>
        <v>0</v>
      </c>
      <c r="BH186" s="235">
        <f>IF(N186="sníž. přenesená",J186,0)</f>
        <v>0</v>
      </c>
      <c r="BI186" s="235">
        <f>IF(N186="nulová",J186,0)</f>
        <v>0</v>
      </c>
      <c r="BJ186" s="18" t="s">
        <v>83</v>
      </c>
      <c r="BK186" s="235">
        <f>ROUND(I186*H186,2)</f>
        <v>0</v>
      </c>
      <c r="BL186" s="18" t="s">
        <v>212</v>
      </c>
      <c r="BM186" s="234" t="s">
        <v>5302</v>
      </c>
    </row>
    <row r="187" s="2" customFormat="1">
      <c r="A187" s="39"/>
      <c r="B187" s="40"/>
      <c r="C187" s="41"/>
      <c r="D187" s="236" t="s">
        <v>214</v>
      </c>
      <c r="E187" s="41"/>
      <c r="F187" s="237" t="s">
        <v>5303</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214</v>
      </c>
      <c r="AU187" s="18" t="s">
        <v>83</v>
      </c>
    </row>
    <row r="188" s="2" customFormat="1">
      <c r="A188" s="39"/>
      <c r="B188" s="40"/>
      <c r="C188" s="41"/>
      <c r="D188" s="241" t="s">
        <v>216</v>
      </c>
      <c r="E188" s="41"/>
      <c r="F188" s="242" t="s">
        <v>5304</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216</v>
      </c>
      <c r="AU188" s="18" t="s">
        <v>83</v>
      </c>
    </row>
    <row r="189" s="11" customFormat="1" ht="25.92" customHeight="1">
      <c r="A189" s="11"/>
      <c r="B189" s="208"/>
      <c r="C189" s="209"/>
      <c r="D189" s="210" t="s">
        <v>75</v>
      </c>
      <c r="E189" s="211" t="s">
        <v>138</v>
      </c>
      <c r="F189" s="211" t="s">
        <v>250</v>
      </c>
      <c r="G189" s="209"/>
      <c r="H189" s="209"/>
      <c r="I189" s="212"/>
      <c r="J189" s="213">
        <f>BK189</f>
        <v>0</v>
      </c>
      <c r="K189" s="209"/>
      <c r="L189" s="214"/>
      <c r="M189" s="215"/>
      <c r="N189" s="216"/>
      <c r="O189" s="216"/>
      <c r="P189" s="217">
        <f>SUM(P190:P192)</f>
        <v>0</v>
      </c>
      <c r="Q189" s="216"/>
      <c r="R189" s="217">
        <f>SUM(R190:R192)</f>
        <v>0.83550000000000002</v>
      </c>
      <c r="S189" s="216"/>
      <c r="T189" s="218">
        <f>SUM(T190:T192)</f>
        <v>0</v>
      </c>
      <c r="U189" s="11"/>
      <c r="V189" s="11"/>
      <c r="W189" s="11"/>
      <c r="X189" s="11"/>
      <c r="Y189" s="11"/>
      <c r="Z189" s="11"/>
      <c r="AA189" s="11"/>
      <c r="AB189" s="11"/>
      <c r="AC189" s="11"/>
      <c r="AD189" s="11"/>
      <c r="AE189" s="11"/>
      <c r="AR189" s="219" t="s">
        <v>83</v>
      </c>
      <c r="AT189" s="220" t="s">
        <v>75</v>
      </c>
      <c r="AU189" s="220" t="s">
        <v>76</v>
      </c>
      <c r="AY189" s="219" t="s">
        <v>207</v>
      </c>
      <c r="BK189" s="221">
        <f>SUM(BK190:BK192)</f>
        <v>0</v>
      </c>
    </row>
    <row r="190" s="2" customFormat="1" ht="24.15" customHeight="1">
      <c r="A190" s="39"/>
      <c r="B190" s="40"/>
      <c r="C190" s="222" t="s">
        <v>371</v>
      </c>
      <c r="D190" s="222" t="s">
        <v>208</v>
      </c>
      <c r="E190" s="223" t="s">
        <v>5305</v>
      </c>
      <c r="F190" s="224" t="s">
        <v>5306</v>
      </c>
      <c r="G190" s="225" t="s">
        <v>592</v>
      </c>
      <c r="H190" s="226">
        <v>1</v>
      </c>
      <c r="I190" s="227"/>
      <c r="J190" s="228">
        <f>ROUND(I190*H190,2)</f>
        <v>0</v>
      </c>
      <c r="K190" s="229"/>
      <c r="L190" s="45"/>
      <c r="M190" s="230" t="s">
        <v>1</v>
      </c>
      <c r="N190" s="231" t="s">
        <v>41</v>
      </c>
      <c r="O190" s="92"/>
      <c r="P190" s="232">
        <f>O190*H190</f>
        <v>0</v>
      </c>
      <c r="Q190" s="232">
        <v>0.83550000000000002</v>
      </c>
      <c r="R190" s="232">
        <f>Q190*H190</f>
        <v>0.83550000000000002</v>
      </c>
      <c r="S190" s="232">
        <v>0</v>
      </c>
      <c r="T190" s="233">
        <f>S190*H190</f>
        <v>0</v>
      </c>
      <c r="U190" s="39"/>
      <c r="V190" s="39"/>
      <c r="W190" s="39"/>
      <c r="X190" s="39"/>
      <c r="Y190" s="39"/>
      <c r="Z190" s="39"/>
      <c r="AA190" s="39"/>
      <c r="AB190" s="39"/>
      <c r="AC190" s="39"/>
      <c r="AD190" s="39"/>
      <c r="AE190" s="39"/>
      <c r="AR190" s="234" t="s">
        <v>212</v>
      </c>
      <c r="AT190" s="234" t="s">
        <v>208</v>
      </c>
      <c r="AU190" s="234" t="s">
        <v>83</v>
      </c>
      <c r="AY190" s="18" t="s">
        <v>207</v>
      </c>
      <c r="BE190" s="235">
        <f>IF(N190="základní",J190,0)</f>
        <v>0</v>
      </c>
      <c r="BF190" s="235">
        <f>IF(N190="snížená",J190,0)</f>
        <v>0</v>
      </c>
      <c r="BG190" s="235">
        <f>IF(N190="zákl. přenesená",J190,0)</f>
        <v>0</v>
      </c>
      <c r="BH190" s="235">
        <f>IF(N190="sníž. přenesená",J190,0)</f>
        <v>0</v>
      </c>
      <c r="BI190" s="235">
        <f>IF(N190="nulová",J190,0)</f>
        <v>0</v>
      </c>
      <c r="BJ190" s="18" t="s">
        <v>83</v>
      </c>
      <c r="BK190" s="235">
        <f>ROUND(I190*H190,2)</f>
        <v>0</v>
      </c>
      <c r="BL190" s="18" t="s">
        <v>212</v>
      </c>
      <c r="BM190" s="234" t="s">
        <v>5307</v>
      </c>
    </row>
    <row r="191" s="2" customFormat="1">
      <c r="A191" s="39"/>
      <c r="B191" s="40"/>
      <c r="C191" s="41"/>
      <c r="D191" s="236" t="s">
        <v>214</v>
      </c>
      <c r="E191" s="41"/>
      <c r="F191" s="237" t="s">
        <v>5308</v>
      </c>
      <c r="G191" s="41"/>
      <c r="H191" s="41"/>
      <c r="I191" s="238"/>
      <c r="J191" s="41"/>
      <c r="K191" s="41"/>
      <c r="L191" s="45"/>
      <c r="M191" s="239"/>
      <c r="N191" s="240"/>
      <c r="O191" s="92"/>
      <c r="P191" s="92"/>
      <c r="Q191" s="92"/>
      <c r="R191" s="92"/>
      <c r="S191" s="92"/>
      <c r="T191" s="93"/>
      <c r="U191" s="39"/>
      <c r="V191" s="39"/>
      <c r="W191" s="39"/>
      <c r="X191" s="39"/>
      <c r="Y191" s="39"/>
      <c r="Z191" s="39"/>
      <c r="AA191" s="39"/>
      <c r="AB191" s="39"/>
      <c r="AC191" s="39"/>
      <c r="AD191" s="39"/>
      <c r="AE191" s="39"/>
      <c r="AT191" s="18" t="s">
        <v>214</v>
      </c>
      <c r="AU191" s="18" t="s">
        <v>83</v>
      </c>
    </row>
    <row r="192" s="2" customFormat="1">
      <c r="A192" s="39"/>
      <c r="B192" s="40"/>
      <c r="C192" s="41"/>
      <c r="D192" s="241" t="s">
        <v>216</v>
      </c>
      <c r="E192" s="41"/>
      <c r="F192" s="242" t="s">
        <v>5309</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216</v>
      </c>
      <c r="AU192" s="18" t="s">
        <v>83</v>
      </c>
    </row>
    <row r="193" s="11" customFormat="1" ht="25.92" customHeight="1">
      <c r="A193" s="11"/>
      <c r="B193" s="208"/>
      <c r="C193" s="209"/>
      <c r="D193" s="210" t="s">
        <v>75</v>
      </c>
      <c r="E193" s="211" t="s">
        <v>212</v>
      </c>
      <c r="F193" s="211" t="s">
        <v>309</v>
      </c>
      <c r="G193" s="209"/>
      <c r="H193" s="209"/>
      <c r="I193" s="212"/>
      <c r="J193" s="213">
        <f>BK193</f>
        <v>0</v>
      </c>
      <c r="K193" s="209"/>
      <c r="L193" s="214"/>
      <c r="M193" s="215"/>
      <c r="N193" s="216"/>
      <c r="O193" s="216"/>
      <c r="P193" s="217">
        <f>SUM(P194:P211)</f>
        <v>0</v>
      </c>
      <c r="Q193" s="216"/>
      <c r="R193" s="217">
        <f>SUM(R194:R211)</f>
        <v>0.12085979</v>
      </c>
      <c r="S193" s="216"/>
      <c r="T193" s="218">
        <f>SUM(T194:T211)</f>
        <v>0</v>
      </c>
      <c r="U193" s="11"/>
      <c r="V193" s="11"/>
      <c r="W193" s="11"/>
      <c r="X193" s="11"/>
      <c r="Y193" s="11"/>
      <c r="Z193" s="11"/>
      <c r="AA193" s="11"/>
      <c r="AB193" s="11"/>
      <c r="AC193" s="11"/>
      <c r="AD193" s="11"/>
      <c r="AE193" s="11"/>
      <c r="AR193" s="219" t="s">
        <v>83</v>
      </c>
      <c r="AT193" s="220" t="s">
        <v>75</v>
      </c>
      <c r="AU193" s="220" t="s">
        <v>76</v>
      </c>
      <c r="AY193" s="219" t="s">
        <v>207</v>
      </c>
      <c r="BK193" s="221">
        <f>SUM(BK194:BK211)</f>
        <v>0</v>
      </c>
    </row>
    <row r="194" s="2" customFormat="1" ht="16.5" customHeight="1">
      <c r="A194" s="39"/>
      <c r="B194" s="40"/>
      <c r="C194" s="222" t="s">
        <v>700</v>
      </c>
      <c r="D194" s="222" t="s">
        <v>208</v>
      </c>
      <c r="E194" s="223" t="s">
        <v>5310</v>
      </c>
      <c r="F194" s="224" t="s">
        <v>5311</v>
      </c>
      <c r="G194" s="225" t="s">
        <v>211</v>
      </c>
      <c r="H194" s="226">
        <v>2</v>
      </c>
      <c r="I194" s="227"/>
      <c r="J194" s="228">
        <f>ROUND(I194*H194,2)</f>
        <v>0</v>
      </c>
      <c r="K194" s="229"/>
      <c r="L194" s="45"/>
      <c r="M194" s="230" t="s">
        <v>1</v>
      </c>
      <c r="N194" s="231" t="s">
        <v>41</v>
      </c>
      <c r="O194" s="92"/>
      <c r="P194" s="232">
        <f>O194*H194</f>
        <v>0</v>
      </c>
      <c r="Q194" s="232">
        <v>0</v>
      </c>
      <c r="R194" s="232">
        <f>Q194*H194</f>
        <v>0</v>
      </c>
      <c r="S194" s="232">
        <v>0</v>
      </c>
      <c r="T194" s="233">
        <f>S194*H194</f>
        <v>0</v>
      </c>
      <c r="U194" s="39"/>
      <c r="V194" s="39"/>
      <c r="W194" s="39"/>
      <c r="X194" s="39"/>
      <c r="Y194" s="39"/>
      <c r="Z194" s="39"/>
      <c r="AA194" s="39"/>
      <c r="AB194" s="39"/>
      <c r="AC194" s="39"/>
      <c r="AD194" s="39"/>
      <c r="AE194" s="39"/>
      <c r="AR194" s="234" t="s">
        <v>212</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212</v>
      </c>
      <c r="BM194" s="234" t="s">
        <v>5312</v>
      </c>
    </row>
    <row r="195" s="2" customFormat="1">
      <c r="A195" s="39"/>
      <c r="B195" s="40"/>
      <c r="C195" s="41"/>
      <c r="D195" s="236" t="s">
        <v>214</v>
      </c>
      <c r="E195" s="41"/>
      <c r="F195" s="237" t="s">
        <v>5313</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c r="A196" s="39"/>
      <c r="B196" s="40"/>
      <c r="C196" s="41"/>
      <c r="D196" s="241" t="s">
        <v>216</v>
      </c>
      <c r="E196" s="41"/>
      <c r="F196" s="242" t="s">
        <v>5314</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216</v>
      </c>
      <c r="AU196" s="18" t="s">
        <v>83</v>
      </c>
    </row>
    <row r="197" s="2" customFormat="1" ht="24.15" customHeight="1">
      <c r="A197" s="39"/>
      <c r="B197" s="40"/>
      <c r="C197" s="222" t="s">
        <v>706</v>
      </c>
      <c r="D197" s="222" t="s">
        <v>208</v>
      </c>
      <c r="E197" s="223" t="s">
        <v>5315</v>
      </c>
      <c r="F197" s="224" t="s">
        <v>5316</v>
      </c>
      <c r="G197" s="225" t="s">
        <v>211</v>
      </c>
      <c r="H197" s="226">
        <v>0.85899999999999999</v>
      </c>
      <c r="I197" s="227"/>
      <c r="J197" s="228">
        <f>ROUND(I197*H197,2)</f>
        <v>0</v>
      </c>
      <c r="K197" s="229"/>
      <c r="L197" s="45"/>
      <c r="M197" s="230" t="s">
        <v>1</v>
      </c>
      <c r="N197" s="231"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212</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212</v>
      </c>
      <c r="BM197" s="234" t="s">
        <v>5317</v>
      </c>
    </row>
    <row r="198" s="2" customFormat="1">
      <c r="A198" s="39"/>
      <c r="B198" s="40"/>
      <c r="C198" s="41"/>
      <c r="D198" s="236" t="s">
        <v>214</v>
      </c>
      <c r="E198" s="41"/>
      <c r="F198" s="237" t="s">
        <v>5318</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c r="A199" s="39"/>
      <c r="B199" s="40"/>
      <c r="C199" s="41"/>
      <c r="D199" s="241" t="s">
        <v>216</v>
      </c>
      <c r="E199" s="41"/>
      <c r="F199" s="242" t="s">
        <v>5319</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216</v>
      </c>
      <c r="AU199" s="18" t="s">
        <v>83</v>
      </c>
    </row>
    <row r="200" s="13" customFormat="1">
      <c r="A200" s="13"/>
      <c r="B200" s="253"/>
      <c r="C200" s="254"/>
      <c r="D200" s="236" t="s">
        <v>218</v>
      </c>
      <c r="E200" s="255" t="s">
        <v>1</v>
      </c>
      <c r="F200" s="256" t="s">
        <v>5320</v>
      </c>
      <c r="G200" s="254"/>
      <c r="H200" s="257">
        <v>0.85899999999999999</v>
      </c>
      <c r="I200" s="258"/>
      <c r="J200" s="254"/>
      <c r="K200" s="254"/>
      <c r="L200" s="259"/>
      <c r="M200" s="260"/>
      <c r="N200" s="261"/>
      <c r="O200" s="261"/>
      <c r="P200" s="261"/>
      <c r="Q200" s="261"/>
      <c r="R200" s="261"/>
      <c r="S200" s="261"/>
      <c r="T200" s="262"/>
      <c r="U200" s="13"/>
      <c r="V200" s="13"/>
      <c r="W200" s="13"/>
      <c r="X200" s="13"/>
      <c r="Y200" s="13"/>
      <c r="Z200" s="13"/>
      <c r="AA200" s="13"/>
      <c r="AB200" s="13"/>
      <c r="AC200" s="13"/>
      <c r="AD200" s="13"/>
      <c r="AE200" s="13"/>
      <c r="AT200" s="263" t="s">
        <v>218</v>
      </c>
      <c r="AU200" s="263" t="s">
        <v>83</v>
      </c>
      <c r="AV200" s="13" t="s">
        <v>85</v>
      </c>
      <c r="AW200" s="13" t="s">
        <v>32</v>
      </c>
      <c r="AX200" s="13" t="s">
        <v>83</v>
      </c>
      <c r="AY200" s="263" t="s">
        <v>207</v>
      </c>
    </row>
    <row r="201" s="2" customFormat="1" ht="33" customHeight="1">
      <c r="A201" s="39"/>
      <c r="B201" s="40"/>
      <c r="C201" s="222" t="s">
        <v>712</v>
      </c>
      <c r="D201" s="222" t="s">
        <v>208</v>
      </c>
      <c r="E201" s="223" t="s">
        <v>5321</v>
      </c>
      <c r="F201" s="224" t="s">
        <v>5322</v>
      </c>
      <c r="G201" s="225" t="s">
        <v>225</v>
      </c>
      <c r="H201" s="226">
        <v>1.446</v>
      </c>
      <c r="I201" s="227"/>
      <c r="J201" s="228">
        <f>ROUND(I201*H201,2)</f>
        <v>0</v>
      </c>
      <c r="K201" s="229"/>
      <c r="L201" s="45"/>
      <c r="M201" s="230" t="s">
        <v>1</v>
      </c>
      <c r="N201" s="231" t="s">
        <v>41</v>
      </c>
      <c r="O201" s="92"/>
      <c r="P201" s="232">
        <f>O201*H201</f>
        <v>0</v>
      </c>
      <c r="Q201" s="232">
        <v>0.0078799999999999999</v>
      </c>
      <c r="R201" s="232">
        <f>Q201*H201</f>
        <v>0.01139448</v>
      </c>
      <c r="S201" s="232">
        <v>0</v>
      </c>
      <c r="T201" s="233">
        <f>S201*H201</f>
        <v>0</v>
      </c>
      <c r="U201" s="39"/>
      <c r="V201" s="39"/>
      <c r="W201" s="39"/>
      <c r="X201" s="39"/>
      <c r="Y201" s="39"/>
      <c r="Z201" s="39"/>
      <c r="AA201" s="39"/>
      <c r="AB201" s="39"/>
      <c r="AC201" s="39"/>
      <c r="AD201" s="39"/>
      <c r="AE201" s="39"/>
      <c r="AR201" s="234" t="s">
        <v>212</v>
      </c>
      <c r="AT201" s="234" t="s">
        <v>208</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212</v>
      </c>
      <c r="BM201" s="234" t="s">
        <v>5323</v>
      </c>
    </row>
    <row r="202" s="2" customFormat="1">
      <c r="A202" s="39"/>
      <c r="B202" s="40"/>
      <c r="C202" s="41"/>
      <c r="D202" s="236" t="s">
        <v>214</v>
      </c>
      <c r="E202" s="41"/>
      <c r="F202" s="237" t="s">
        <v>5324</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83</v>
      </c>
    </row>
    <row r="203" s="2" customFormat="1">
      <c r="A203" s="39"/>
      <c r="B203" s="40"/>
      <c r="C203" s="41"/>
      <c r="D203" s="241" t="s">
        <v>216</v>
      </c>
      <c r="E203" s="41"/>
      <c r="F203" s="242" t="s">
        <v>5325</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216</v>
      </c>
      <c r="AU203" s="18" t="s">
        <v>83</v>
      </c>
    </row>
    <row r="204" s="13" customFormat="1">
      <c r="A204" s="13"/>
      <c r="B204" s="253"/>
      <c r="C204" s="254"/>
      <c r="D204" s="236" t="s">
        <v>218</v>
      </c>
      <c r="E204" s="255" t="s">
        <v>1</v>
      </c>
      <c r="F204" s="256" t="s">
        <v>5326</v>
      </c>
      <c r="G204" s="254"/>
      <c r="H204" s="257">
        <v>1.446</v>
      </c>
      <c r="I204" s="258"/>
      <c r="J204" s="254"/>
      <c r="K204" s="254"/>
      <c r="L204" s="259"/>
      <c r="M204" s="260"/>
      <c r="N204" s="261"/>
      <c r="O204" s="261"/>
      <c r="P204" s="261"/>
      <c r="Q204" s="261"/>
      <c r="R204" s="261"/>
      <c r="S204" s="261"/>
      <c r="T204" s="262"/>
      <c r="U204" s="13"/>
      <c r="V204" s="13"/>
      <c r="W204" s="13"/>
      <c r="X204" s="13"/>
      <c r="Y204" s="13"/>
      <c r="Z204" s="13"/>
      <c r="AA204" s="13"/>
      <c r="AB204" s="13"/>
      <c r="AC204" s="13"/>
      <c r="AD204" s="13"/>
      <c r="AE204" s="13"/>
      <c r="AT204" s="263" t="s">
        <v>218</v>
      </c>
      <c r="AU204" s="263" t="s">
        <v>83</v>
      </c>
      <c r="AV204" s="13" t="s">
        <v>85</v>
      </c>
      <c r="AW204" s="13" t="s">
        <v>32</v>
      </c>
      <c r="AX204" s="13" t="s">
        <v>83</v>
      </c>
      <c r="AY204" s="263" t="s">
        <v>207</v>
      </c>
    </row>
    <row r="205" s="2" customFormat="1" ht="37.8" customHeight="1">
      <c r="A205" s="39"/>
      <c r="B205" s="40"/>
      <c r="C205" s="222" t="s">
        <v>7</v>
      </c>
      <c r="D205" s="222" t="s">
        <v>208</v>
      </c>
      <c r="E205" s="223" t="s">
        <v>5327</v>
      </c>
      <c r="F205" s="224" t="s">
        <v>5328</v>
      </c>
      <c r="G205" s="225" t="s">
        <v>225</v>
      </c>
      <c r="H205" s="226">
        <v>0.44600000000000001</v>
      </c>
      <c r="I205" s="227"/>
      <c r="J205" s="228">
        <f>ROUND(I205*H205,2)</f>
        <v>0</v>
      </c>
      <c r="K205" s="229"/>
      <c r="L205" s="45"/>
      <c r="M205" s="230" t="s">
        <v>1</v>
      </c>
      <c r="N205" s="231" t="s">
        <v>41</v>
      </c>
      <c r="O205" s="92"/>
      <c r="P205" s="232">
        <f>O205*H205</f>
        <v>0</v>
      </c>
      <c r="Q205" s="232">
        <v>0</v>
      </c>
      <c r="R205" s="232">
        <f>Q205*H205</f>
        <v>0</v>
      </c>
      <c r="S205" s="232">
        <v>0</v>
      </c>
      <c r="T205" s="233">
        <f>S205*H205</f>
        <v>0</v>
      </c>
      <c r="U205" s="39"/>
      <c r="V205" s="39"/>
      <c r="W205" s="39"/>
      <c r="X205" s="39"/>
      <c r="Y205" s="39"/>
      <c r="Z205" s="39"/>
      <c r="AA205" s="39"/>
      <c r="AB205" s="39"/>
      <c r="AC205" s="39"/>
      <c r="AD205" s="39"/>
      <c r="AE205" s="39"/>
      <c r="AR205" s="234" t="s">
        <v>212</v>
      </c>
      <c r="AT205" s="234" t="s">
        <v>208</v>
      </c>
      <c r="AU205" s="234" t="s">
        <v>83</v>
      </c>
      <c r="AY205" s="18" t="s">
        <v>207</v>
      </c>
      <c r="BE205" s="235">
        <f>IF(N205="základní",J205,0)</f>
        <v>0</v>
      </c>
      <c r="BF205" s="235">
        <f>IF(N205="snížená",J205,0)</f>
        <v>0</v>
      </c>
      <c r="BG205" s="235">
        <f>IF(N205="zákl. přenesená",J205,0)</f>
        <v>0</v>
      </c>
      <c r="BH205" s="235">
        <f>IF(N205="sníž. přenesená",J205,0)</f>
        <v>0</v>
      </c>
      <c r="BI205" s="235">
        <f>IF(N205="nulová",J205,0)</f>
        <v>0</v>
      </c>
      <c r="BJ205" s="18" t="s">
        <v>83</v>
      </c>
      <c r="BK205" s="235">
        <f>ROUND(I205*H205,2)</f>
        <v>0</v>
      </c>
      <c r="BL205" s="18" t="s">
        <v>212</v>
      </c>
      <c r="BM205" s="234" t="s">
        <v>5329</v>
      </c>
    </row>
    <row r="206" s="2" customFormat="1">
      <c r="A206" s="39"/>
      <c r="B206" s="40"/>
      <c r="C206" s="41"/>
      <c r="D206" s="236" t="s">
        <v>214</v>
      </c>
      <c r="E206" s="41"/>
      <c r="F206" s="237" t="s">
        <v>5330</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214</v>
      </c>
      <c r="AU206" s="18" t="s">
        <v>83</v>
      </c>
    </row>
    <row r="207" s="2" customFormat="1">
      <c r="A207" s="39"/>
      <c r="B207" s="40"/>
      <c r="C207" s="41"/>
      <c r="D207" s="241" t="s">
        <v>216</v>
      </c>
      <c r="E207" s="41"/>
      <c r="F207" s="242" t="s">
        <v>5331</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216</v>
      </c>
      <c r="AU207" s="18" t="s">
        <v>83</v>
      </c>
    </row>
    <row r="208" s="2" customFormat="1" ht="24.15" customHeight="1">
      <c r="A208" s="39"/>
      <c r="B208" s="40"/>
      <c r="C208" s="222" t="s">
        <v>720</v>
      </c>
      <c r="D208" s="222" t="s">
        <v>208</v>
      </c>
      <c r="E208" s="223" t="s">
        <v>5332</v>
      </c>
      <c r="F208" s="224" t="s">
        <v>5333</v>
      </c>
      <c r="G208" s="225" t="s">
        <v>237</v>
      </c>
      <c r="H208" s="226">
        <v>0.10299999999999999</v>
      </c>
      <c r="I208" s="227"/>
      <c r="J208" s="228">
        <f>ROUND(I208*H208,2)</f>
        <v>0</v>
      </c>
      <c r="K208" s="229"/>
      <c r="L208" s="45"/>
      <c r="M208" s="230" t="s">
        <v>1</v>
      </c>
      <c r="N208" s="231" t="s">
        <v>41</v>
      </c>
      <c r="O208" s="92"/>
      <c r="P208" s="232">
        <f>O208*H208</f>
        <v>0</v>
      </c>
      <c r="Q208" s="232">
        <v>1.06277</v>
      </c>
      <c r="R208" s="232">
        <f>Q208*H208</f>
        <v>0.10946531</v>
      </c>
      <c r="S208" s="232">
        <v>0</v>
      </c>
      <c r="T208" s="233">
        <f>S208*H208</f>
        <v>0</v>
      </c>
      <c r="U208" s="39"/>
      <c r="V208" s="39"/>
      <c r="W208" s="39"/>
      <c r="X208" s="39"/>
      <c r="Y208" s="39"/>
      <c r="Z208" s="39"/>
      <c r="AA208" s="39"/>
      <c r="AB208" s="39"/>
      <c r="AC208" s="39"/>
      <c r="AD208" s="39"/>
      <c r="AE208" s="39"/>
      <c r="AR208" s="234" t="s">
        <v>212</v>
      </c>
      <c r="AT208" s="234" t="s">
        <v>208</v>
      </c>
      <c r="AU208" s="234" t="s">
        <v>83</v>
      </c>
      <c r="AY208" s="18" t="s">
        <v>207</v>
      </c>
      <c r="BE208" s="235">
        <f>IF(N208="základní",J208,0)</f>
        <v>0</v>
      </c>
      <c r="BF208" s="235">
        <f>IF(N208="snížená",J208,0)</f>
        <v>0</v>
      </c>
      <c r="BG208" s="235">
        <f>IF(N208="zákl. přenesená",J208,0)</f>
        <v>0</v>
      </c>
      <c r="BH208" s="235">
        <f>IF(N208="sníž. přenesená",J208,0)</f>
        <v>0</v>
      </c>
      <c r="BI208" s="235">
        <f>IF(N208="nulová",J208,0)</f>
        <v>0</v>
      </c>
      <c r="BJ208" s="18" t="s">
        <v>83</v>
      </c>
      <c r="BK208" s="235">
        <f>ROUND(I208*H208,2)</f>
        <v>0</v>
      </c>
      <c r="BL208" s="18" t="s">
        <v>212</v>
      </c>
      <c r="BM208" s="234" t="s">
        <v>5334</v>
      </c>
    </row>
    <row r="209" s="2" customFormat="1">
      <c r="A209" s="39"/>
      <c r="B209" s="40"/>
      <c r="C209" s="41"/>
      <c r="D209" s="236" t="s">
        <v>214</v>
      </c>
      <c r="E209" s="41"/>
      <c r="F209" s="237" t="s">
        <v>5335</v>
      </c>
      <c r="G209" s="41"/>
      <c r="H209" s="41"/>
      <c r="I209" s="238"/>
      <c r="J209" s="41"/>
      <c r="K209" s="41"/>
      <c r="L209" s="45"/>
      <c r="M209" s="239"/>
      <c r="N209" s="240"/>
      <c r="O209" s="92"/>
      <c r="P209" s="92"/>
      <c r="Q209" s="92"/>
      <c r="R209" s="92"/>
      <c r="S209" s="92"/>
      <c r="T209" s="93"/>
      <c r="U209" s="39"/>
      <c r="V209" s="39"/>
      <c r="W209" s="39"/>
      <c r="X209" s="39"/>
      <c r="Y209" s="39"/>
      <c r="Z209" s="39"/>
      <c r="AA209" s="39"/>
      <c r="AB209" s="39"/>
      <c r="AC209" s="39"/>
      <c r="AD209" s="39"/>
      <c r="AE209" s="39"/>
      <c r="AT209" s="18" t="s">
        <v>214</v>
      </c>
      <c r="AU209" s="18" t="s">
        <v>83</v>
      </c>
    </row>
    <row r="210" s="2" customFormat="1">
      <c r="A210" s="39"/>
      <c r="B210" s="40"/>
      <c r="C210" s="41"/>
      <c r="D210" s="241" t="s">
        <v>216</v>
      </c>
      <c r="E210" s="41"/>
      <c r="F210" s="242" t="s">
        <v>5336</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216</v>
      </c>
      <c r="AU210" s="18" t="s">
        <v>83</v>
      </c>
    </row>
    <row r="211" s="13" customFormat="1">
      <c r="A211" s="13"/>
      <c r="B211" s="253"/>
      <c r="C211" s="254"/>
      <c r="D211" s="236" t="s">
        <v>218</v>
      </c>
      <c r="E211" s="255" t="s">
        <v>1</v>
      </c>
      <c r="F211" s="256" t="s">
        <v>5337</v>
      </c>
      <c r="G211" s="254"/>
      <c r="H211" s="257">
        <v>0.10299999999999999</v>
      </c>
      <c r="I211" s="258"/>
      <c r="J211" s="254"/>
      <c r="K211" s="254"/>
      <c r="L211" s="259"/>
      <c r="M211" s="260"/>
      <c r="N211" s="261"/>
      <c r="O211" s="261"/>
      <c r="P211" s="261"/>
      <c r="Q211" s="261"/>
      <c r="R211" s="261"/>
      <c r="S211" s="261"/>
      <c r="T211" s="262"/>
      <c r="U211" s="13"/>
      <c r="V211" s="13"/>
      <c r="W211" s="13"/>
      <c r="X211" s="13"/>
      <c r="Y211" s="13"/>
      <c r="Z211" s="13"/>
      <c r="AA211" s="13"/>
      <c r="AB211" s="13"/>
      <c r="AC211" s="13"/>
      <c r="AD211" s="13"/>
      <c r="AE211" s="13"/>
      <c r="AT211" s="263" t="s">
        <v>218</v>
      </c>
      <c r="AU211" s="263" t="s">
        <v>83</v>
      </c>
      <c r="AV211" s="13" t="s">
        <v>85</v>
      </c>
      <c r="AW211" s="13" t="s">
        <v>32</v>
      </c>
      <c r="AX211" s="13" t="s">
        <v>83</v>
      </c>
      <c r="AY211" s="263" t="s">
        <v>207</v>
      </c>
    </row>
    <row r="212" s="11" customFormat="1" ht="25.92" customHeight="1">
      <c r="A212" s="11"/>
      <c r="B212" s="208"/>
      <c r="C212" s="209"/>
      <c r="D212" s="210" t="s">
        <v>75</v>
      </c>
      <c r="E212" s="211" t="s">
        <v>282</v>
      </c>
      <c r="F212" s="211" t="s">
        <v>4301</v>
      </c>
      <c r="G212" s="209"/>
      <c r="H212" s="209"/>
      <c r="I212" s="212"/>
      <c r="J212" s="213">
        <f>BK212</f>
        <v>0</v>
      </c>
      <c r="K212" s="209"/>
      <c r="L212" s="214"/>
      <c r="M212" s="215"/>
      <c r="N212" s="216"/>
      <c r="O212" s="216"/>
      <c r="P212" s="217">
        <f>SUM(P213:P234)</f>
        <v>0</v>
      </c>
      <c r="Q212" s="216"/>
      <c r="R212" s="217">
        <f>SUM(R213:R234)</f>
        <v>0.40825080000000002</v>
      </c>
      <c r="S212" s="216"/>
      <c r="T212" s="218">
        <f>SUM(T213:T234)</f>
        <v>0</v>
      </c>
      <c r="U212" s="11"/>
      <c r="V212" s="11"/>
      <c r="W212" s="11"/>
      <c r="X212" s="11"/>
      <c r="Y212" s="11"/>
      <c r="Z212" s="11"/>
      <c r="AA212" s="11"/>
      <c r="AB212" s="11"/>
      <c r="AC212" s="11"/>
      <c r="AD212" s="11"/>
      <c r="AE212" s="11"/>
      <c r="AR212" s="219" t="s">
        <v>83</v>
      </c>
      <c r="AT212" s="220" t="s">
        <v>75</v>
      </c>
      <c r="AU212" s="220" t="s">
        <v>76</v>
      </c>
      <c r="AY212" s="219" t="s">
        <v>207</v>
      </c>
      <c r="BK212" s="221">
        <f>SUM(BK213:BK234)</f>
        <v>0</v>
      </c>
    </row>
    <row r="213" s="2" customFormat="1" ht="24.15" customHeight="1">
      <c r="A213" s="39"/>
      <c r="B213" s="40"/>
      <c r="C213" s="222" t="s">
        <v>726</v>
      </c>
      <c r="D213" s="222" t="s">
        <v>208</v>
      </c>
      <c r="E213" s="223" t="s">
        <v>5338</v>
      </c>
      <c r="F213" s="224" t="s">
        <v>5339</v>
      </c>
      <c r="G213" s="225" t="s">
        <v>783</v>
      </c>
      <c r="H213" s="226">
        <v>8</v>
      </c>
      <c r="I213" s="227"/>
      <c r="J213" s="228">
        <f>ROUND(I213*H213,2)</f>
        <v>0</v>
      </c>
      <c r="K213" s="229"/>
      <c r="L213" s="45"/>
      <c r="M213" s="230" t="s">
        <v>1</v>
      </c>
      <c r="N213" s="231" t="s">
        <v>41</v>
      </c>
      <c r="O213" s="92"/>
      <c r="P213" s="232">
        <f>O213*H213</f>
        <v>0</v>
      </c>
      <c r="Q213" s="232">
        <v>1.0000000000000001E-05</v>
      </c>
      <c r="R213" s="232">
        <f>Q213*H213</f>
        <v>8.0000000000000007E-05</v>
      </c>
      <c r="S213" s="232">
        <v>0</v>
      </c>
      <c r="T213" s="233">
        <f>S213*H213</f>
        <v>0</v>
      </c>
      <c r="U213" s="39"/>
      <c r="V213" s="39"/>
      <c r="W213" s="39"/>
      <c r="X213" s="39"/>
      <c r="Y213" s="39"/>
      <c r="Z213" s="39"/>
      <c r="AA213" s="39"/>
      <c r="AB213" s="39"/>
      <c r="AC213" s="39"/>
      <c r="AD213" s="39"/>
      <c r="AE213" s="39"/>
      <c r="AR213" s="234" t="s">
        <v>212</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212</v>
      </c>
      <c r="BM213" s="234" t="s">
        <v>5340</v>
      </c>
    </row>
    <row r="214" s="2" customFormat="1">
      <c r="A214" s="39"/>
      <c r="B214" s="40"/>
      <c r="C214" s="41"/>
      <c r="D214" s="236" t="s">
        <v>214</v>
      </c>
      <c r="E214" s="41"/>
      <c r="F214" s="237" t="s">
        <v>5341</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c r="A215" s="39"/>
      <c r="B215" s="40"/>
      <c r="C215" s="41"/>
      <c r="D215" s="241" t="s">
        <v>216</v>
      </c>
      <c r="E215" s="41"/>
      <c r="F215" s="242" t="s">
        <v>5342</v>
      </c>
      <c r="G215" s="41"/>
      <c r="H215" s="41"/>
      <c r="I215" s="238"/>
      <c r="J215" s="41"/>
      <c r="K215" s="41"/>
      <c r="L215" s="45"/>
      <c r="M215" s="239"/>
      <c r="N215" s="240"/>
      <c r="O215" s="92"/>
      <c r="P215" s="92"/>
      <c r="Q215" s="92"/>
      <c r="R215" s="92"/>
      <c r="S215" s="92"/>
      <c r="T215" s="93"/>
      <c r="U215" s="39"/>
      <c r="V215" s="39"/>
      <c r="W215" s="39"/>
      <c r="X215" s="39"/>
      <c r="Y215" s="39"/>
      <c r="Z215" s="39"/>
      <c r="AA215" s="39"/>
      <c r="AB215" s="39"/>
      <c r="AC215" s="39"/>
      <c r="AD215" s="39"/>
      <c r="AE215" s="39"/>
      <c r="AT215" s="18" t="s">
        <v>216</v>
      </c>
      <c r="AU215" s="18" t="s">
        <v>83</v>
      </c>
    </row>
    <row r="216" s="2" customFormat="1" ht="24.15" customHeight="1">
      <c r="A216" s="39"/>
      <c r="B216" s="40"/>
      <c r="C216" s="293" t="s">
        <v>731</v>
      </c>
      <c r="D216" s="293" t="s">
        <v>690</v>
      </c>
      <c r="E216" s="294" t="s">
        <v>5343</v>
      </c>
      <c r="F216" s="295" t="s">
        <v>5344</v>
      </c>
      <c r="G216" s="296" t="s">
        <v>783</v>
      </c>
      <c r="H216" s="297">
        <v>8.2400000000000002</v>
      </c>
      <c r="I216" s="298"/>
      <c r="J216" s="299">
        <f>ROUND(I216*H216,2)</f>
        <v>0</v>
      </c>
      <c r="K216" s="300"/>
      <c r="L216" s="301"/>
      <c r="M216" s="302" t="s">
        <v>1</v>
      </c>
      <c r="N216" s="303" t="s">
        <v>41</v>
      </c>
      <c r="O216" s="92"/>
      <c r="P216" s="232">
        <f>O216*H216</f>
        <v>0</v>
      </c>
      <c r="Q216" s="232">
        <v>0.0026700000000000001</v>
      </c>
      <c r="R216" s="232">
        <f>Q216*H216</f>
        <v>0.022000800000000001</v>
      </c>
      <c r="S216" s="232">
        <v>0</v>
      </c>
      <c r="T216" s="233">
        <f>S216*H216</f>
        <v>0</v>
      </c>
      <c r="U216" s="39"/>
      <c r="V216" s="39"/>
      <c r="W216" s="39"/>
      <c r="X216" s="39"/>
      <c r="Y216" s="39"/>
      <c r="Z216" s="39"/>
      <c r="AA216" s="39"/>
      <c r="AB216" s="39"/>
      <c r="AC216" s="39"/>
      <c r="AD216" s="39"/>
      <c r="AE216" s="39"/>
      <c r="AR216" s="234" t="s">
        <v>282</v>
      </c>
      <c r="AT216" s="234" t="s">
        <v>690</v>
      </c>
      <c r="AU216" s="234" t="s">
        <v>83</v>
      </c>
      <c r="AY216" s="18" t="s">
        <v>207</v>
      </c>
      <c r="BE216" s="235">
        <f>IF(N216="základní",J216,0)</f>
        <v>0</v>
      </c>
      <c r="BF216" s="235">
        <f>IF(N216="snížená",J216,0)</f>
        <v>0</v>
      </c>
      <c r="BG216" s="235">
        <f>IF(N216="zákl. přenesená",J216,0)</f>
        <v>0</v>
      </c>
      <c r="BH216" s="235">
        <f>IF(N216="sníž. přenesená",J216,0)</f>
        <v>0</v>
      </c>
      <c r="BI216" s="235">
        <f>IF(N216="nulová",J216,0)</f>
        <v>0</v>
      </c>
      <c r="BJ216" s="18" t="s">
        <v>83</v>
      </c>
      <c r="BK216" s="235">
        <f>ROUND(I216*H216,2)</f>
        <v>0</v>
      </c>
      <c r="BL216" s="18" t="s">
        <v>212</v>
      </c>
      <c r="BM216" s="234" t="s">
        <v>5345</v>
      </c>
    </row>
    <row r="217" s="2" customFormat="1">
      <c r="A217" s="39"/>
      <c r="B217" s="40"/>
      <c r="C217" s="41"/>
      <c r="D217" s="236" t="s">
        <v>214</v>
      </c>
      <c r="E217" s="41"/>
      <c r="F217" s="237" t="s">
        <v>5344</v>
      </c>
      <c r="G217" s="41"/>
      <c r="H217" s="41"/>
      <c r="I217" s="238"/>
      <c r="J217" s="41"/>
      <c r="K217" s="41"/>
      <c r="L217" s="45"/>
      <c r="M217" s="239"/>
      <c r="N217" s="240"/>
      <c r="O217" s="92"/>
      <c r="P217" s="92"/>
      <c r="Q217" s="92"/>
      <c r="R217" s="92"/>
      <c r="S217" s="92"/>
      <c r="T217" s="93"/>
      <c r="U217" s="39"/>
      <c r="V217" s="39"/>
      <c r="W217" s="39"/>
      <c r="X217" s="39"/>
      <c r="Y217" s="39"/>
      <c r="Z217" s="39"/>
      <c r="AA217" s="39"/>
      <c r="AB217" s="39"/>
      <c r="AC217" s="39"/>
      <c r="AD217" s="39"/>
      <c r="AE217" s="39"/>
      <c r="AT217" s="18" t="s">
        <v>214</v>
      </c>
      <c r="AU217" s="18" t="s">
        <v>83</v>
      </c>
    </row>
    <row r="218" s="13" customFormat="1">
      <c r="A218" s="13"/>
      <c r="B218" s="253"/>
      <c r="C218" s="254"/>
      <c r="D218" s="236" t="s">
        <v>218</v>
      </c>
      <c r="E218" s="254"/>
      <c r="F218" s="256" t="s">
        <v>5346</v>
      </c>
      <c r="G218" s="254"/>
      <c r="H218" s="257">
        <v>8.2400000000000002</v>
      </c>
      <c r="I218" s="258"/>
      <c r="J218" s="254"/>
      <c r="K218" s="254"/>
      <c r="L218" s="259"/>
      <c r="M218" s="260"/>
      <c r="N218" s="261"/>
      <c r="O218" s="261"/>
      <c r="P218" s="261"/>
      <c r="Q218" s="261"/>
      <c r="R218" s="261"/>
      <c r="S218" s="261"/>
      <c r="T218" s="262"/>
      <c r="U218" s="13"/>
      <c r="V218" s="13"/>
      <c r="W218" s="13"/>
      <c r="X218" s="13"/>
      <c r="Y218" s="13"/>
      <c r="Z218" s="13"/>
      <c r="AA218" s="13"/>
      <c r="AB218" s="13"/>
      <c r="AC218" s="13"/>
      <c r="AD218" s="13"/>
      <c r="AE218" s="13"/>
      <c r="AT218" s="263" t="s">
        <v>218</v>
      </c>
      <c r="AU218" s="263" t="s">
        <v>83</v>
      </c>
      <c r="AV218" s="13" t="s">
        <v>85</v>
      </c>
      <c r="AW218" s="13" t="s">
        <v>4</v>
      </c>
      <c r="AX218" s="13" t="s">
        <v>83</v>
      </c>
      <c r="AY218" s="263" t="s">
        <v>207</v>
      </c>
    </row>
    <row r="219" s="2" customFormat="1" ht="24.15" customHeight="1">
      <c r="A219" s="39"/>
      <c r="B219" s="40"/>
      <c r="C219" s="222" t="s">
        <v>737</v>
      </c>
      <c r="D219" s="222" t="s">
        <v>208</v>
      </c>
      <c r="E219" s="223" t="s">
        <v>5347</v>
      </c>
      <c r="F219" s="224" t="s">
        <v>5348</v>
      </c>
      <c r="G219" s="225" t="s">
        <v>592</v>
      </c>
      <c r="H219" s="226">
        <v>1</v>
      </c>
      <c r="I219" s="227"/>
      <c r="J219" s="228">
        <f>ROUND(I219*H219,2)</f>
        <v>0</v>
      </c>
      <c r="K219" s="229"/>
      <c r="L219" s="45"/>
      <c r="M219" s="230" t="s">
        <v>1</v>
      </c>
      <c r="N219" s="231" t="s">
        <v>41</v>
      </c>
      <c r="O219" s="92"/>
      <c r="P219" s="232">
        <f>O219*H219</f>
        <v>0</v>
      </c>
      <c r="Q219" s="232">
        <v>0.10545</v>
      </c>
      <c r="R219" s="232">
        <f>Q219*H219</f>
        <v>0.10545</v>
      </c>
      <c r="S219" s="232">
        <v>0</v>
      </c>
      <c r="T219" s="233">
        <f>S219*H219</f>
        <v>0</v>
      </c>
      <c r="U219" s="39"/>
      <c r="V219" s="39"/>
      <c r="W219" s="39"/>
      <c r="X219" s="39"/>
      <c r="Y219" s="39"/>
      <c r="Z219" s="39"/>
      <c r="AA219" s="39"/>
      <c r="AB219" s="39"/>
      <c r="AC219" s="39"/>
      <c r="AD219" s="39"/>
      <c r="AE219" s="39"/>
      <c r="AR219" s="234" t="s">
        <v>212</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212</v>
      </c>
      <c r="BM219" s="234" t="s">
        <v>5349</v>
      </c>
    </row>
    <row r="220" s="2" customFormat="1">
      <c r="A220" s="39"/>
      <c r="B220" s="40"/>
      <c r="C220" s="41"/>
      <c r="D220" s="236" t="s">
        <v>214</v>
      </c>
      <c r="E220" s="41"/>
      <c r="F220" s="237" t="s">
        <v>5348</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2" customFormat="1" ht="33" customHeight="1">
      <c r="A221" s="39"/>
      <c r="B221" s="40"/>
      <c r="C221" s="222" t="s">
        <v>742</v>
      </c>
      <c r="D221" s="222" t="s">
        <v>208</v>
      </c>
      <c r="E221" s="223" t="s">
        <v>5350</v>
      </c>
      <c r="F221" s="224" t="s">
        <v>5351</v>
      </c>
      <c r="G221" s="225" t="s">
        <v>592</v>
      </c>
      <c r="H221" s="226">
        <v>1</v>
      </c>
      <c r="I221" s="227"/>
      <c r="J221" s="228">
        <f>ROUND(I221*H221,2)</f>
        <v>0</v>
      </c>
      <c r="K221" s="229"/>
      <c r="L221" s="45"/>
      <c r="M221" s="230" t="s">
        <v>1</v>
      </c>
      <c r="N221" s="231" t="s">
        <v>41</v>
      </c>
      <c r="O221" s="92"/>
      <c r="P221" s="232">
        <f>O221*H221</f>
        <v>0</v>
      </c>
      <c r="Q221" s="232">
        <v>0.012120000000000001</v>
      </c>
      <c r="R221" s="232">
        <f>Q221*H221</f>
        <v>0.012120000000000001</v>
      </c>
      <c r="S221" s="232">
        <v>0</v>
      </c>
      <c r="T221" s="233">
        <f>S221*H221</f>
        <v>0</v>
      </c>
      <c r="U221" s="39"/>
      <c r="V221" s="39"/>
      <c r="W221" s="39"/>
      <c r="X221" s="39"/>
      <c r="Y221" s="39"/>
      <c r="Z221" s="39"/>
      <c r="AA221" s="39"/>
      <c r="AB221" s="39"/>
      <c r="AC221" s="39"/>
      <c r="AD221" s="39"/>
      <c r="AE221" s="39"/>
      <c r="AR221" s="234" t="s">
        <v>212</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212</v>
      </c>
      <c r="BM221" s="234" t="s">
        <v>5352</v>
      </c>
    </row>
    <row r="222" s="2" customFormat="1">
      <c r="A222" s="39"/>
      <c r="B222" s="40"/>
      <c r="C222" s="41"/>
      <c r="D222" s="236" t="s">
        <v>214</v>
      </c>
      <c r="E222" s="41"/>
      <c r="F222" s="237" t="s">
        <v>5351</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33" customHeight="1">
      <c r="A223" s="39"/>
      <c r="B223" s="40"/>
      <c r="C223" s="222" t="s">
        <v>748</v>
      </c>
      <c r="D223" s="222" t="s">
        <v>208</v>
      </c>
      <c r="E223" s="223" t="s">
        <v>5353</v>
      </c>
      <c r="F223" s="224" t="s">
        <v>5354</v>
      </c>
      <c r="G223" s="225" t="s">
        <v>592</v>
      </c>
      <c r="H223" s="226">
        <v>1</v>
      </c>
      <c r="I223" s="227"/>
      <c r="J223" s="228">
        <f>ROUND(I223*H223,2)</f>
        <v>0</v>
      </c>
      <c r="K223" s="229"/>
      <c r="L223" s="45"/>
      <c r="M223" s="230" t="s">
        <v>1</v>
      </c>
      <c r="N223" s="231" t="s">
        <v>41</v>
      </c>
      <c r="O223" s="92"/>
      <c r="P223" s="232">
        <f>O223*H223</f>
        <v>0</v>
      </c>
      <c r="Q223" s="232">
        <v>0.1111</v>
      </c>
      <c r="R223" s="232">
        <f>Q223*H223</f>
        <v>0.1111</v>
      </c>
      <c r="S223" s="232">
        <v>0</v>
      </c>
      <c r="T223" s="233">
        <f>S223*H223</f>
        <v>0</v>
      </c>
      <c r="U223" s="39"/>
      <c r="V223" s="39"/>
      <c r="W223" s="39"/>
      <c r="X223" s="39"/>
      <c r="Y223" s="39"/>
      <c r="Z223" s="39"/>
      <c r="AA223" s="39"/>
      <c r="AB223" s="39"/>
      <c r="AC223" s="39"/>
      <c r="AD223" s="39"/>
      <c r="AE223" s="39"/>
      <c r="AR223" s="234" t="s">
        <v>212</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212</v>
      </c>
      <c r="BM223" s="234" t="s">
        <v>5355</v>
      </c>
    </row>
    <row r="224" s="2" customFormat="1">
      <c r="A224" s="39"/>
      <c r="B224" s="40"/>
      <c r="C224" s="41"/>
      <c r="D224" s="236" t="s">
        <v>214</v>
      </c>
      <c r="E224" s="41"/>
      <c r="F224" s="237" t="s">
        <v>5356</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c r="A225" s="39"/>
      <c r="B225" s="40"/>
      <c r="C225" s="41"/>
      <c r="D225" s="241" t="s">
        <v>216</v>
      </c>
      <c r="E225" s="41"/>
      <c r="F225" s="242" t="s">
        <v>5357</v>
      </c>
      <c r="G225" s="41"/>
      <c r="H225" s="41"/>
      <c r="I225" s="238"/>
      <c r="J225" s="41"/>
      <c r="K225" s="41"/>
      <c r="L225" s="45"/>
      <c r="M225" s="239"/>
      <c r="N225" s="240"/>
      <c r="O225" s="92"/>
      <c r="P225" s="92"/>
      <c r="Q225" s="92"/>
      <c r="R225" s="92"/>
      <c r="S225" s="92"/>
      <c r="T225" s="93"/>
      <c r="U225" s="39"/>
      <c r="V225" s="39"/>
      <c r="W225" s="39"/>
      <c r="X225" s="39"/>
      <c r="Y225" s="39"/>
      <c r="Z225" s="39"/>
      <c r="AA225" s="39"/>
      <c r="AB225" s="39"/>
      <c r="AC225" s="39"/>
      <c r="AD225" s="39"/>
      <c r="AE225" s="39"/>
      <c r="AT225" s="18" t="s">
        <v>216</v>
      </c>
      <c r="AU225" s="18" t="s">
        <v>83</v>
      </c>
    </row>
    <row r="226" s="2" customFormat="1" ht="33" customHeight="1">
      <c r="A226" s="39"/>
      <c r="B226" s="40"/>
      <c r="C226" s="222" t="s">
        <v>751</v>
      </c>
      <c r="D226" s="222" t="s">
        <v>208</v>
      </c>
      <c r="E226" s="223" t="s">
        <v>5358</v>
      </c>
      <c r="F226" s="224" t="s">
        <v>5359</v>
      </c>
      <c r="G226" s="225" t="s">
        <v>592</v>
      </c>
      <c r="H226" s="226">
        <v>1</v>
      </c>
      <c r="I226" s="227"/>
      <c r="J226" s="228">
        <f>ROUND(I226*H226,2)</f>
        <v>0</v>
      </c>
      <c r="K226" s="229"/>
      <c r="L226" s="45"/>
      <c r="M226" s="230" t="s">
        <v>1</v>
      </c>
      <c r="N226" s="231" t="s">
        <v>41</v>
      </c>
      <c r="O226" s="92"/>
      <c r="P226" s="232">
        <f>O226*H226</f>
        <v>0</v>
      </c>
      <c r="Q226" s="232">
        <v>0.15321000000000001</v>
      </c>
      <c r="R226" s="232">
        <f>Q226*H226</f>
        <v>0.15321000000000001</v>
      </c>
      <c r="S226" s="232">
        <v>0</v>
      </c>
      <c r="T226" s="233">
        <f>S226*H226</f>
        <v>0</v>
      </c>
      <c r="U226" s="39"/>
      <c r="V226" s="39"/>
      <c r="W226" s="39"/>
      <c r="X226" s="39"/>
      <c r="Y226" s="39"/>
      <c r="Z226" s="39"/>
      <c r="AA226" s="39"/>
      <c r="AB226" s="39"/>
      <c r="AC226" s="39"/>
      <c r="AD226" s="39"/>
      <c r="AE226" s="39"/>
      <c r="AR226" s="234" t="s">
        <v>212</v>
      </c>
      <c r="AT226" s="234" t="s">
        <v>208</v>
      </c>
      <c r="AU226" s="234" t="s">
        <v>83</v>
      </c>
      <c r="AY226" s="18" t="s">
        <v>207</v>
      </c>
      <c r="BE226" s="235">
        <f>IF(N226="základní",J226,0)</f>
        <v>0</v>
      </c>
      <c r="BF226" s="235">
        <f>IF(N226="snížená",J226,0)</f>
        <v>0</v>
      </c>
      <c r="BG226" s="235">
        <f>IF(N226="zákl. přenesená",J226,0)</f>
        <v>0</v>
      </c>
      <c r="BH226" s="235">
        <f>IF(N226="sníž. přenesená",J226,0)</f>
        <v>0</v>
      </c>
      <c r="BI226" s="235">
        <f>IF(N226="nulová",J226,0)</f>
        <v>0</v>
      </c>
      <c r="BJ226" s="18" t="s">
        <v>83</v>
      </c>
      <c r="BK226" s="235">
        <f>ROUND(I226*H226,2)</f>
        <v>0</v>
      </c>
      <c r="BL226" s="18" t="s">
        <v>212</v>
      </c>
      <c r="BM226" s="234" t="s">
        <v>5360</v>
      </c>
    </row>
    <row r="227" s="2" customFormat="1">
      <c r="A227" s="39"/>
      <c r="B227" s="40"/>
      <c r="C227" s="41"/>
      <c r="D227" s="236" t="s">
        <v>214</v>
      </c>
      <c r="E227" s="41"/>
      <c r="F227" s="237" t="s">
        <v>5361</v>
      </c>
      <c r="G227" s="41"/>
      <c r="H227" s="41"/>
      <c r="I227" s="238"/>
      <c r="J227" s="41"/>
      <c r="K227" s="41"/>
      <c r="L227" s="45"/>
      <c r="M227" s="239"/>
      <c r="N227" s="240"/>
      <c r="O227" s="92"/>
      <c r="P227" s="92"/>
      <c r="Q227" s="92"/>
      <c r="R227" s="92"/>
      <c r="S227" s="92"/>
      <c r="T227" s="93"/>
      <c r="U227" s="39"/>
      <c r="V227" s="39"/>
      <c r="W227" s="39"/>
      <c r="X227" s="39"/>
      <c r="Y227" s="39"/>
      <c r="Z227" s="39"/>
      <c r="AA227" s="39"/>
      <c r="AB227" s="39"/>
      <c r="AC227" s="39"/>
      <c r="AD227" s="39"/>
      <c r="AE227" s="39"/>
      <c r="AT227" s="18" t="s">
        <v>214</v>
      </c>
      <c r="AU227" s="18" t="s">
        <v>83</v>
      </c>
    </row>
    <row r="228" s="2" customFormat="1">
      <c r="A228" s="39"/>
      <c r="B228" s="40"/>
      <c r="C228" s="41"/>
      <c r="D228" s="241" t="s">
        <v>216</v>
      </c>
      <c r="E228" s="41"/>
      <c r="F228" s="242" t="s">
        <v>5362</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216</v>
      </c>
      <c r="AU228" s="18" t="s">
        <v>83</v>
      </c>
    </row>
    <row r="229" s="2" customFormat="1" ht="33" customHeight="1">
      <c r="A229" s="39"/>
      <c r="B229" s="40"/>
      <c r="C229" s="222" t="s">
        <v>757</v>
      </c>
      <c r="D229" s="222" t="s">
        <v>208</v>
      </c>
      <c r="E229" s="223" t="s">
        <v>5363</v>
      </c>
      <c r="F229" s="224" t="s">
        <v>5364</v>
      </c>
      <c r="G229" s="225" t="s">
        <v>592</v>
      </c>
      <c r="H229" s="226">
        <v>1</v>
      </c>
      <c r="I229" s="227"/>
      <c r="J229" s="228">
        <f>ROUND(I229*H229,2)</f>
        <v>0</v>
      </c>
      <c r="K229" s="229"/>
      <c r="L229" s="45"/>
      <c r="M229" s="230" t="s">
        <v>1</v>
      </c>
      <c r="N229" s="231" t="s">
        <v>41</v>
      </c>
      <c r="O229" s="92"/>
      <c r="P229" s="232">
        <f>O229*H229</f>
        <v>0</v>
      </c>
      <c r="Q229" s="232">
        <v>0.00139</v>
      </c>
      <c r="R229" s="232">
        <f>Q229*H229</f>
        <v>0.00139</v>
      </c>
      <c r="S229" s="232">
        <v>0</v>
      </c>
      <c r="T229" s="233">
        <f>S229*H229</f>
        <v>0</v>
      </c>
      <c r="U229" s="39"/>
      <c r="V229" s="39"/>
      <c r="W229" s="39"/>
      <c r="X229" s="39"/>
      <c r="Y229" s="39"/>
      <c r="Z229" s="39"/>
      <c r="AA229" s="39"/>
      <c r="AB229" s="39"/>
      <c r="AC229" s="39"/>
      <c r="AD229" s="39"/>
      <c r="AE229" s="39"/>
      <c r="AR229" s="234" t="s">
        <v>212</v>
      </c>
      <c r="AT229" s="234" t="s">
        <v>208</v>
      </c>
      <c r="AU229" s="234" t="s">
        <v>83</v>
      </c>
      <c r="AY229" s="18" t="s">
        <v>207</v>
      </c>
      <c r="BE229" s="235">
        <f>IF(N229="základní",J229,0)</f>
        <v>0</v>
      </c>
      <c r="BF229" s="235">
        <f>IF(N229="snížená",J229,0)</f>
        <v>0</v>
      </c>
      <c r="BG229" s="235">
        <f>IF(N229="zákl. přenesená",J229,0)</f>
        <v>0</v>
      </c>
      <c r="BH229" s="235">
        <f>IF(N229="sníž. přenesená",J229,0)</f>
        <v>0</v>
      </c>
      <c r="BI229" s="235">
        <f>IF(N229="nulová",J229,0)</f>
        <v>0</v>
      </c>
      <c r="BJ229" s="18" t="s">
        <v>83</v>
      </c>
      <c r="BK229" s="235">
        <f>ROUND(I229*H229,2)</f>
        <v>0</v>
      </c>
      <c r="BL229" s="18" t="s">
        <v>212</v>
      </c>
      <c r="BM229" s="234" t="s">
        <v>5365</v>
      </c>
    </row>
    <row r="230" s="2" customFormat="1">
      <c r="A230" s="39"/>
      <c r="B230" s="40"/>
      <c r="C230" s="41"/>
      <c r="D230" s="236" t="s">
        <v>214</v>
      </c>
      <c r="E230" s="41"/>
      <c r="F230" s="237" t="s">
        <v>5366</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214</v>
      </c>
      <c r="AU230" s="18" t="s">
        <v>83</v>
      </c>
    </row>
    <row r="231" s="2" customFormat="1">
      <c r="A231" s="39"/>
      <c r="B231" s="40"/>
      <c r="C231" s="41"/>
      <c r="D231" s="241" t="s">
        <v>216</v>
      </c>
      <c r="E231" s="41"/>
      <c r="F231" s="242" t="s">
        <v>5367</v>
      </c>
      <c r="G231" s="41"/>
      <c r="H231" s="41"/>
      <c r="I231" s="238"/>
      <c r="J231" s="41"/>
      <c r="K231" s="41"/>
      <c r="L231" s="45"/>
      <c r="M231" s="239"/>
      <c r="N231" s="240"/>
      <c r="O231" s="92"/>
      <c r="P231" s="92"/>
      <c r="Q231" s="92"/>
      <c r="R231" s="92"/>
      <c r="S231" s="92"/>
      <c r="T231" s="93"/>
      <c r="U231" s="39"/>
      <c r="V231" s="39"/>
      <c r="W231" s="39"/>
      <c r="X231" s="39"/>
      <c r="Y231" s="39"/>
      <c r="Z231" s="39"/>
      <c r="AA231" s="39"/>
      <c r="AB231" s="39"/>
      <c r="AC231" s="39"/>
      <c r="AD231" s="39"/>
      <c r="AE231" s="39"/>
      <c r="AT231" s="18" t="s">
        <v>216</v>
      </c>
      <c r="AU231" s="18" t="s">
        <v>83</v>
      </c>
    </row>
    <row r="232" s="2" customFormat="1" ht="37.8" customHeight="1">
      <c r="A232" s="39"/>
      <c r="B232" s="40"/>
      <c r="C232" s="222" t="s">
        <v>763</v>
      </c>
      <c r="D232" s="222" t="s">
        <v>208</v>
      </c>
      <c r="E232" s="223" t="s">
        <v>5368</v>
      </c>
      <c r="F232" s="224" t="s">
        <v>5369</v>
      </c>
      <c r="G232" s="225" t="s">
        <v>592</v>
      </c>
      <c r="H232" s="226">
        <v>1</v>
      </c>
      <c r="I232" s="227"/>
      <c r="J232" s="228">
        <f>ROUND(I232*H232,2)</f>
        <v>0</v>
      </c>
      <c r="K232" s="229"/>
      <c r="L232" s="45"/>
      <c r="M232" s="230" t="s">
        <v>1</v>
      </c>
      <c r="N232" s="231" t="s">
        <v>41</v>
      </c>
      <c r="O232" s="92"/>
      <c r="P232" s="232">
        <f>O232*H232</f>
        <v>0</v>
      </c>
      <c r="Q232" s="232">
        <v>0.0028999999999999998</v>
      </c>
      <c r="R232" s="232">
        <f>Q232*H232</f>
        <v>0.0028999999999999998</v>
      </c>
      <c r="S232" s="232">
        <v>0</v>
      </c>
      <c r="T232" s="233">
        <f>S232*H232</f>
        <v>0</v>
      </c>
      <c r="U232" s="39"/>
      <c r="V232" s="39"/>
      <c r="W232" s="39"/>
      <c r="X232" s="39"/>
      <c r="Y232" s="39"/>
      <c r="Z232" s="39"/>
      <c r="AA232" s="39"/>
      <c r="AB232" s="39"/>
      <c r="AC232" s="39"/>
      <c r="AD232" s="39"/>
      <c r="AE232" s="39"/>
      <c r="AR232" s="234" t="s">
        <v>212</v>
      </c>
      <c r="AT232" s="234" t="s">
        <v>208</v>
      </c>
      <c r="AU232" s="234" t="s">
        <v>83</v>
      </c>
      <c r="AY232" s="18" t="s">
        <v>207</v>
      </c>
      <c r="BE232" s="235">
        <f>IF(N232="základní",J232,0)</f>
        <v>0</v>
      </c>
      <c r="BF232" s="235">
        <f>IF(N232="snížená",J232,0)</f>
        <v>0</v>
      </c>
      <c r="BG232" s="235">
        <f>IF(N232="zákl. přenesená",J232,0)</f>
        <v>0</v>
      </c>
      <c r="BH232" s="235">
        <f>IF(N232="sníž. přenesená",J232,0)</f>
        <v>0</v>
      </c>
      <c r="BI232" s="235">
        <f>IF(N232="nulová",J232,0)</f>
        <v>0</v>
      </c>
      <c r="BJ232" s="18" t="s">
        <v>83</v>
      </c>
      <c r="BK232" s="235">
        <f>ROUND(I232*H232,2)</f>
        <v>0</v>
      </c>
      <c r="BL232" s="18" t="s">
        <v>212</v>
      </c>
      <c r="BM232" s="234" t="s">
        <v>5370</v>
      </c>
    </row>
    <row r="233" s="2" customFormat="1">
      <c r="A233" s="39"/>
      <c r="B233" s="40"/>
      <c r="C233" s="41"/>
      <c r="D233" s="236" t="s">
        <v>214</v>
      </c>
      <c r="E233" s="41"/>
      <c r="F233" s="237" t="s">
        <v>5371</v>
      </c>
      <c r="G233" s="41"/>
      <c r="H233" s="41"/>
      <c r="I233" s="238"/>
      <c r="J233" s="41"/>
      <c r="K233" s="41"/>
      <c r="L233" s="45"/>
      <c r="M233" s="239"/>
      <c r="N233" s="240"/>
      <c r="O233" s="92"/>
      <c r="P233" s="92"/>
      <c r="Q233" s="92"/>
      <c r="R233" s="92"/>
      <c r="S233" s="92"/>
      <c r="T233" s="93"/>
      <c r="U233" s="39"/>
      <c r="V233" s="39"/>
      <c r="W233" s="39"/>
      <c r="X233" s="39"/>
      <c r="Y233" s="39"/>
      <c r="Z233" s="39"/>
      <c r="AA233" s="39"/>
      <c r="AB233" s="39"/>
      <c r="AC233" s="39"/>
      <c r="AD233" s="39"/>
      <c r="AE233" s="39"/>
      <c r="AT233" s="18" t="s">
        <v>214</v>
      </c>
      <c r="AU233" s="18" t="s">
        <v>83</v>
      </c>
    </row>
    <row r="234" s="2" customFormat="1">
      <c r="A234" s="39"/>
      <c r="B234" s="40"/>
      <c r="C234" s="41"/>
      <c r="D234" s="241" t="s">
        <v>216</v>
      </c>
      <c r="E234" s="41"/>
      <c r="F234" s="242" t="s">
        <v>5372</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216</v>
      </c>
      <c r="AU234" s="18" t="s">
        <v>83</v>
      </c>
    </row>
    <row r="235" s="11" customFormat="1" ht="25.92" customHeight="1">
      <c r="A235" s="11"/>
      <c r="B235" s="208"/>
      <c r="C235" s="209"/>
      <c r="D235" s="210" t="s">
        <v>75</v>
      </c>
      <c r="E235" s="211" t="s">
        <v>369</v>
      </c>
      <c r="F235" s="211" t="s">
        <v>370</v>
      </c>
      <c r="G235" s="209"/>
      <c r="H235" s="209"/>
      <c r="I235" s="212"/>
      <c r="J235" s="213">
        <f>BK235</f>
        <v>0</v>
      </c>
      <c r="K235" s="209"/>
      <c r="L235" s="214"/>
      <c r="M235" s="215"/>
      <c r="N235" s="216"/>
      <c r="O235" s="216"/>
      <c r="P235" s="217">
        <f>SUM(P236:P238)</f>
        <v>0</v>
      </c>
      <c r="Q235" s="216"/>
      <c r="R235" s="217">
        <f>SUM(R236:R238)</f>
        <v>0</v>
      </c>
      <c r="S235" s="216"/>
      <c r="T235" s="218">
        <f>SUM(T236:T238)</f>
        <v>0</v>
      </c>
      <c r="U235" s="11"/>
      <c r="V235" s="11"/>
      <c r="W235" s="11"/>
      <c r="X235" s="11"/>
      <c r="Y235" s="11"/>
      <c r="Z235" s="11"/>
      <c r="AA235" s="11"/>
      <c r="AB235" s="11"/>
      <c r="AC235" s="11"/>
      <c r="AD235" s="11"/>
      <c r="AE235" s="11"/>
      <c r="AR235" s="219" t="s">
        <v>83</v>
      </c>
      <c r="AT235" s="220" t="s">
        <v>75</v>
      </c>
      <c r="AU235" s="220" t="s">
        <v>76</v>
      </c>
      <c r="AY235" s="219" t="s">
        <v>207</v>
      </c>
      <c r="BK235" s="221">
        <f>SUM(BK236:BK238)</f>
        <v>0</v>
      </c>
    </row>
    <row r="236" s="2" customFormat="1" ht="24.15" customHeight="1">
      <c r="A236" s="39"/>
      <c r="B236" s="40"/>
      <c r="C236" s="222" t="s">
        <v>769</v>
      </c>
      <c r="D236" s="222" t="s">
        <v>208</v>
      </c>
      <c r="E236" s="223" t="s">
        <v>5373</v>
      </c>
      <c r="F236" s="224" t="s">
        <v>5374</v>
      </c>
      <c r="G236" s="225" t="s">
        <v>237</v>
      </c>
      <c r="H236" s="226">
        <v>11.449</v>
      </c>
      <c r="I236" s="227"/>
      <c r="J236" s="228">
        <f>ROUND(I236*H236,2)</f>
        <v>0</v>
      </c>
      <c r="K236" s="229"/>
      <c r="L236" s="45"/>
      <c r="M236" s="230" t="s">
        <v>1</v>
      </c>
      <c r="N236" s="231" t="s">
        <v>41</v>
      </c>
      <c r="O236" s="92"/>
      <c r="P236" s="232">
        <f>O236*H236</f>
        <v>0</v>
      </c>
      <c r="Q236" s="232">
        <v>0</v>
      </c>
      <c r="R236" s="232">
        <f>Q236*H236</f>
        <v>0</v>
      </c>
      <c r="S236" s="232">
        <v>0</v>
      </c>
      <c r="T236" s="233">
        <f>S236*H236</f>
        <v>0</v>
      </c>
      <c r="U236" s="39"/>
      <c r="V236" s="39"/>
      <c r="W236" s="39"/>
      <c r="X236" s="39"/>
      <c r="Y236" s="39"/>
      <c r="Z236" s="39"/>
      <c r="AA236" s="39"/>
      <c r="AB236" s="39"/>
      <c r="AC236" s="39"/>
      <c r="AD236" s="39"/>
      <c r="AE236" s="39"/>
      <c r="AR236" s="234" t="s">
        <v>212</v>
      </c>
      <c r="AT236" s="234" t="s">
        <v>208</v>
      </c>
      <c r="AU236" s="234" t="s">
        <v>83</v>
      </c>
      <c r="AY236" s="18" t="s">
        <v>207</v>
      </c>
      <c r="BE236" s="235">
        <f>IF(N236="základní",J236,0)</f>
        <v>0</v>
      </c>
      <c r="BF236" s="235">
        <f>IF(N236="snížená",J236,0)</f>
        <v>0</v>
      </c>
      <c r="BG236" s="235">
        <f>IF(N236="zákl. přenesená",J236,0)</f>
        <v>0</v>
      </c>
      <c r="BH236" s="235">
        <f>IF(N236="sníž. přenesená",J236,0)</f>
        <v>0</v>
      </c>
      <c r="BI236" s="235">
        <f>IF(N236="nulová",J236,0)</f>
        <v>0</v>
      </c>
      <c r="BJ236" s="18" t="s">
        <v>83</v>
      </c>
      <c r="BK236" s="235">
        <f>ROUND(I236*H236,2)</f>
        <v>0</v>
      </c>
      <c r="BL236" s="18" t="s">
        <v>212</v>
      </c>
      <c r="BM236" s="234" t="s">
        <v>5375</v>
      </c>
    </row>
    <row r="237" s="2" customFormat="1">
      <c r="A237" s="39"/>
      <c r="B237" s="40"/>
      <c r="C237" s="41"/>
      <c r="D237" s="236" t="s">
        <v>214</v>
      </c>
      <c r="E237" s="41"/>
      <c r="F237" s="237" t="s">
        <v>5376</v>
      </c>
      <c r="G237" s="41"/>
      <c r="H237" s="41"/>
      <c r="I237" s="238"/>
      <c r="J237" s="41"/>
      <c r="K237" s="41"/>
      <c r="L237" s="45"/>
      <c r="M237" s="239"/>
      <c r="N237" s="240"/>
      <c r="O237" s="92"/>
      <c r="P237" s="92"/>
      <c r="Q237" s="92"/>
      <c r="R237" s="92"/>
      <c r="S237" s="92"/>
      <c r="T237" s="93"/>
      <c r="U237" s="39"/>
      <c r="V237" s="39"/>
      <c r="W237" s="39"/>
      <c r="X237" s="39"/>
      <c r="Y237" s="39"/>
      <c r="Z237" s="39"/>
      <c r="AA237" s="39"/>
      <c r="AB237" s="39"/>
      <c r="AC237" s="39"/>
      <c r="AD237" s="39"/>
      <c r="AE237" s="39"/>
      <c r="AT237" s="18" t="s">
        <v>214</v>
      </c>
      <c r="AU237" s="18" t="s">
        <v>83</v>
      </c>
    </row>
    <row r="238" s="2" customFormat="1">
      <c r="A238" s="39"/>
      <c r="B238" s="40"/>
      <c r="C238" s="41"/>
      <c r="D238" s="241" t="s">
        <v>216</v>
      </c>
      <c r="E238" s="41"/>
      <c r="F238" s="242" t="s">
        <v>5377</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216</v>
      </c>
      <c r="AU238" s="18" t="s">
        <v>83</v>
      </c>
    </row>
    <row r="239" s="11" customFormat="1" ht="25.92" customHeight="1">
      <c r="A239" s="11"/>
      <c r="B239" s="208"/>
      <c r="C239" s="209"/>
      <c r="D239" s="210" t="s">
        <v>75</v>
      </c>
      <c r="E239" s="211" t="s">
        <v>2473</v>
      </c>
      <c r="F239" s="211" t="s">
        <v>5378</v>
      </c>
      <c r="G239" s="209"/>
      <c r="H239" s="209"/>
      <c r="I239" s="212"/>
      <c r="J239" s="213">
        <f>BK239</f>
        <v>0</v>
      </c>
      <c r="K239" s="209"/>
      <c r="L239" s="214"/>
      <c r="M239" s="215"/>
      <c r="N239" s="216"/>
      <c r="O239" s="216"/>
      <c r="P239" s="217">
        <f>SUM(P240:P242)</f>
        <v>0</v>
      </c>
      <c r="Q239" s="216"/>
      <c r="R239" s="217">
        <f>SUM(R240:R242)</f>
        <v>0</v>
      </c>
      <c r="S239" s="216"/>
      <c r="T239" s="218">
        <f>SUM(T240:T242)</f>
        <v>0</v>
      </c>
      <c r="U239" s="11"/>
      <c r="V239" s="11"/>
      <c r="W239" s="11"/>
      <c r="X239" s="11"/>
      <c r="Y239" s="11"/>
      <c r="Z239" s="11"/>
      <c r="AA239" s="11"/>
      <c r="AB239" s="11"/>
      <c r="AC239" s="11"/>
      <c r="AD239" s="11"/>
      <c r="AE239" s="11"/>
      <c r="AR239" s="219" t="s">
        <v>85</v>
      </c>
      <c r="AT239" s="220" t="s">
        <v>75</v>
      </c>
      <c r="AU239" s="220" t="s">
        <v>76</v>
      </c>
      <c r="AY239" s="219" t="s">
        <v>207</v>
      </c>
      <c r="BK239" s="221">
        <f>SUM(BK240:BK242)</f>
        <v>0</v>
      </c>
    </row>
    <row r="240" s="2" customFormat="1" ht="24.15" customHeight="1">
      <c r="A240" s="39"/>
      <c r="B240" s="40"/>
      <c r="C240" s="222" t="s">
        <v>774</v>
      </c>
      <c r="D240" s="222" t="s">
        <v>208</v>
      </c>
      <c r="E240" s="223" t="s">
        <v>5379</v>
      </c>
      <c r="F240" s="224" t="s">
        <v>5380</v>
      </c>
      <c r="G240" s="225" t="s">
        <v>783</v>
      </c>
      <c r="H240" s="226">
        <v>8</v>
      </c>
      <c r="I240" s="227"/>
      <c r="J240" s="228">
        <f>ROUND(I240*H240,2)</f>
        <v>0</v>
      </c>
      <c r="K240" s="229"/>
      <c r="L240" s="45"/>
      <c r="M240" s="230" t="s">
        <v>1</v>
      </c>
      <c r="N240" s="231" t="s">
        <v>41</v>
      </c>
      <c r="O240" s="92"/>
      <c r="P240" s="232">
        <f>O240*H240</f>
        <v>0</v>
      </c>
      <c r="Q240" s="232">
        <v>0</v>
      </c>
      <c r="R240" s="232">
        <f>Q240*H240</f>
        <v>0</v>
      </c>
      <c r="S240" s="232">
        <v>0</v>
      </c>
      <c r="T240" s="233">
        <f>S240*H240</f>
        <v>0</v>
      </c>
      <c r="U240" s="39"/>
      <c r="V240" s="39"/>
      <c r="W240" s="39"/>
      <c r="X240" s="39"/>
      <c r="Y240" s="39"/>
      <c r="Z240" s="39"/>
      <c r="AA240" s="39"/>
      <c r="AB240" s="39"/>
      <c r="AC240" s="39"/>
      <c r="AD240" s="39"/>
      <c r="AE240" s="39"/>
      <c r="AR240" s="234" t="s">
        <v>361</v>
      </c>
      <c r="AT240" s="234" t="s">
        <v>208</v>
      </c>
      <c r="AU240" s="234" t="s">
        <v>83</v>
      </c>
      <c r="AY240" s="18" t="s">
        <v>207</v>
      </c>
      <c r="BE240" s="235">
        <f>IF(N240="základní",J240,0)</f>
        <v>0</v>
      </c>
      <c r="BF240" s="235">
        <f>IF(N240="snížená",J240,0)</f>
        <v>0</v>
      </c>
      <c r="BG240" s="235">
        <f>IF(N240="zákl. přenesená",J240,0)</f>
        <v>0</v>
      </c>
      <c r="BH240" s="235">
        <f>IF(N240="sníž. přenesená",J240,0)</f>
        <v>0</v>
      </c>
      <c r="BI240" s="235">
        <f>IF(N240="nulová",J240,0)</f>
        <v>0</v>
      </c>
      <c r="BJ240" s="18" t="s">
        <v>83</v>
      </c>
      <c r="BK240" s="235">
        <f>ROUND(I240*H240,2)</f>
        <v>0</v>
      </c>
      <c r="BL240" s="18" t="s">
        <v>361</v>
      </c>
      <c r="BM240" s="234" t="s">
        <v>5381</v>
      </c>
    </row>
    <row r="241" s="2" customFormat="1">
      <c r="A241" s="39"/>
      <c r="B241" s="40"/>
      <c r="C241" s="41"/>
      <c r="D241" s="236" t="s">
        <v>214</v>
      </c>
      <c r="E241" s="41"/>
      <c r="F241" s="237" t="s">
        <v>5382</v>
      </c>
      <c r="G241" s="41"/>
      <c r="H241" s="41"/>
      <c r="I241" s="238"/>
      <c r="J241" s="41"/>
      <c r="K241" s="41"/>
      <c r="L241" s="45"/>
      <c r="M241" s="239"/>
      <c r="N241" s="240"/>
      <c r="O241" s="92"/>
      <c r="P241" s="92"/>
      <c r="Q241" s="92"/>
      <c r="R241" s="92"/>
      <c r="S241" s="92"/>
      <c r="T241" s="93"/>
      <c r="U241" s="39"/>
      <c r="V241" s="39"/>
      <c r="W241" s="39"/>
      <c r="X241" s="39"/>
      <c r="Y241" s="39"/>
      <c r="Z241" s="39"/>
      <c r="AA241" s="39"/>
      <c r="AB241" s="39"/>
      <c r="AC241" s="39"/>
      <c r="AD241" s="39"/>
      <c r="AE241" s="39"/>
      <c r="AT241" s="18" t="s">
        <v>214</v>
      </c>
      <c r="AU241" s="18" t="s">
        <v>83</v>
      </c>
    </row>
    <row r="242" s="2" customFormat="1">
      <c r="A242" s="39"/>
      <c r="B242" s="40"/>
      <c r="C242" s="41"/>
      <c r="D242" s="241" t="s">
        <v>216</v>
      </c>
      <c r="E242" s="41"/>
      <c r="F242" s="242" t="s">
        <v>5383</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216</v>
      </c>
      <c r="AU242" s="18" t="s">
        <v>83</v>
      </c>
    </row>
    <row r="243" s="11" customFormat="1" ht="25.92" customHeight="1">
      <c r="A243" s="11"/>
      <c r="B243" s="208"/>
      <c r="C243" s="209"/>
      <c r="D243" s="210" t="s">
        <v>75</v>
      </c>
      <c r="E243" s="211" t="s">
        <v>5384</v>
      </c>
      <c r="F243" s="211" t="s">
        <v>5385</v>
      </c>
      <c r="G243" s="209"/>
      <c r="H243" s="209"/>
      <c r="I243" s="212"/>
      <c r="J243" s="213">
        <f>BK243</f>
        <v>0</v>
      </c>
      <c r="K243" s="209"/>
      <c r="L243" s="214"/>
      <c r="M243" s="215"/>
      <c r="N243" s="216"/>
      <c r="O243" s="216"/>
      <c r="P243" s="217">
        <f>SUM(P244:P246)</f>
        <v>0</v>
      </c>
      <c r="Q243" s="216"/>
      <c r="R243" s="217">
        <f>SUM(R244:R246)</f>
        <v>0</v>
      </c>
      <c r="S243" s="216"/>
      <c r="T243" s="218">
        <f>SUM(T244:T246)</f>
        <v>0</v>
      </c>
      <c r="U243" s="11"/>
      <c r="V243" s="11"/>
      <c r="W243" s="11"/>
      <c r="X243" s="11"/>
      <c r="Y243" s="11"/>
      <c r="Z243" s="11"/>
      <c r="AA243" s="11"/>
      <c r="AB243" s="11"/>
      <c r="AC243" s="11"/>
      <c r="AD243" s="11"/>
      <c r="AE243" s="11"/>
      <c r="AR243" s="219" t="s">
        <v>251</v>
      </c>
      <c r="AT243" s="220" t="s">
        <v>75</v>
      </c>
      <c r="AU243" s="220" t="s">
        <v>76</v>
      </c>
      <c r="AY243" s="219" t="s">
        <v>207</v>
      </c>
      <c r="BK243" s="221">
        <f>SUM(BK244:BK246)</f>
        <v>0</v>
      </c>
    </row>
    <row r="244" s="2" customFormat="1" ht="16.5" customHeight="1">
      <c r="A244" s="39"/>
      <c r="B244" s="40"/>
      <c r="C244" s="222" t="s">
        <v>780</v>
      </c>
      <c r="D244" s="222" t="s">
        <v>208</v>
      </c>
      <c r="E244" s="223" t="s">
        <v>5386</v>
      </c>
      <c r="F244" s="224" t="s">
        <v>5387</v>
      </c>
      <c r="G244" s="225" t="s">
        <v>383</v>
      </c>
      <c r="H244" s="226">
        <v>1</v>
      </c>
      <c r="I244" s="227"/>
      <c r="J244" s="228">
        <f>ROUND(I244*H244,2)</f>
        <v>0</v>
      </c>
      <c r="K244" s="229"/>
      <c r="L244" s="45"/>
      <c r="M244" s="230" t="s">
        <v>1</v>
      </c>
      <c r="N244" s="231" t="s">
        <v>41</v>
      </c>
      <c r="O244" s="92"/>
      <c r="P244" s="232">
        <f>O244*H244</f>
        <v>0</v>
      </c>
      <c r="Q244" s="232">
        <v>0</v>
      </c>
      <c r="R244" s="232">
        <f>Q244*H244</f>
        <v>0</v>
      </c>
      <c r="S244" s="232">
        <v>0</v>
      </c>
      <c r="T244" s="233">
        <f>S244*H244</f>
        <v>0</v>
      </c>
      <c r="U244" s="39"/>
      <c r="V244" s="39"/>
      <c r="W244" s="39"/>
      <c r="X244" s="39"/>
      <c r="Y244" s="39"/>
      <c r="Z244" s="39"/>
      <c r="AA244" s="39"/>
      <c r="AB244" s="39"/>
      <c r="AC244" s="39"/>
      <c r="AD244" s="39"/>
      <c r="AE244" s="39"/>
      <c r="AR244" s="234" t="s">
        <v>5388</v>
      </c>
      <c r="AT244" s="234" t="s">
        <v>208</v>
      </c>
      <c r="AU244" s="234" t="s">
        <v>83</v>
      </c>
      <c r="AY244" s="18" t="s">
        <v>207</v>
      </c>
      <c r="BE244" s="235">
        <f>IF(N244="základní",J244,0)</f>
        <v>0</v>
      </c>
      <c r="BF244" s="235">
        <f>IF(N244="snížená",J244,0)</f>
        <v>0</v>
      </c>
      <c r="BG244" s="235">
        <f>IF(N244="zákl. přenesená",J244,0)</f>
        <v>0</v>
      </c>
      <c r="BH244" s="235">
        <f>IF(N244="sníž. přenesená",J244,0)</f>
        <v>0</v>
      </c>
      <c r="BI244" s="235">
        <f>IF(N244="nulová",J244,0)</f>
        <v>0</v>
      </c>
      <c r="BJ244" s="18" t="s">
        <v>83</v>
      </c>
      <c r="BK244" s="235">
        <f>ROUND(I244*H244,2)</f>
        <v>0</v>
      </c>
      <c r="BL244" s="18" t="s">
        <v>5388</v>
      </c>
      <c r="BM244" s="234" t="s">
        <v>5389</v>
      </c>
    </row>
    <row r="245" s="2" customFormat="1">
      <c r="A245" s="39"/>
      <c r="B245" s="40"/>
      <c r="C245" s="41"/>
      <c r="D245" s="236" t="s">
        <v>214</v>
      </c>
      <c r="E245" s="41"/>
      <c r="F245" s="237" t="s">
        <v>5387</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214</v>
      </c>
      <c r="AU245" s="18" t="s">
        <v>83</v>
      </c>
    </row>
    <row r="246" s="2" customFormat="1">
      <c r="A246" s="39"/>
      <c r="B246" s="40"/>
      <c r="C246" s="41"/>
      <c r="D246" s="241" t="s">
        <v>216</v>
      </c>
      <c r="E246" s="41"/>
      <c r="F246" s="242" t="s">
        <v>5390</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216</v>
      </c>
      <c r="AU246" s="18" t="s">
        <v>83</v>
      </c>
    </row>
    <row r="247" s="11" customFormat="1" ht="25.92" customHeight="1">
      <c r="A247" s="11"/>
      <c r="B247" s="208"/>
      <c r="C247" s="209"/>
      <c r="D247" s="210" t="s">
        <v>75</v>
      </c>
      <c r="E247" s="211" t="s">
        <v>5391</v>
      </c>
      <c r="F247" s="211" t="s">
        <v>4995</v>
      </c>
      <c r="G247" s="209"/>
      <c r="H247" s="209"/>
      <c r="I247" s="212"/>
      <c r="J247" s="213">
        <f>BK247</f>
        <v>0</v>
      </c>
      <c r="K247" s="209"/>
      <c r="L247" s="214"/>
      <c r="M247" s="215"/>
      <c r="N247" s="216"/>
      <c r="O247" s="216"/>
      <c r="P247" s="217">
        <f>SUM(P248:P250)</f>
        <v>0</v>
      </c>
      <c r="Q247" s="216"/>
      <c r="R247" s="217">
        <f>SUM(R248:R250)</f>
        <v>0</v>
      </c>
      <c r="S247" s="216"/>
      <c r="T247" s="218">
        <f>SUM(T248:T250)</f>
        <v>0</v>
      </c>
      <c r="U247" s="11"/>
      <c r="V247" s="11"/>
      <c r="W247" s="11"/>
      <c r="X247" s="11"/>
      <c r="Y247" s="11"/>
      <c r="Z247" s="11"/>
      <c r="AA247" s="11"/>
      <c r="AB247" s="11"/>
      <c r="AC247" s="11"/>
      <c r="AD247" s="11"/>
      <c r="AE247" s="11"/>
      <c r="AR247" s="219" t="s">
        <v>251</v>
      </c>
      <c r="AT247" s="220" t="s">
        <v>75</v>
      </c>
      <c r="AU247" s="220" t="s">
        <v>76</v>
      </c>
      <c r="AY247" s="219" t="s">
        <v>207</v>
      </c>
      <c r="BK247" s="221">
        <f>SUM(BK248:BK250)</f>
        <v>0</v>
      </c>
    </row>
    <row r="248" s="2" customFormat="1" ht="16.5" customHeight="1">
      <c r="A248" s="39"/>
      <c r="B248" s="40"/>
      <c r="C248" s="222" t="s">
        <v>788</v>
      </c>
      <c r="D248" s="222" t="s">
        <v>208</v>
      </c>
      <c r="E248" s="223" t="s">
        <v>5392</v>
      </c>
      <c r="F248" s="224" t="s">
        <v>5393</v>
      </c>
      <c r="G248" s="225" t="s">
        <v>383</v>
      </c>
      <c r="H248" s="226">
        <v>1</v>
      </c>
      <c r="I248" s="227"/>
      <c r="J248" s="228">
        <f>ROUND(I248*H248,2)</f>
        <v>0</v>
      </c>
      <c r="K248" s="229"/>
      <c r="L248" s="45"/>
      <c r="M248" s="230" t="s">
        <v>1</v>
      </c>
      <c r="N248" s="231" t="s">
        <v>41</v>
      </c>
      <c r="O248" s="92"/>
      <c r="P248" s="232">
        <f>O248*H248</f>
        <v>0</v>
      </c>
      <c r="Q248" s="232">
        <v>0</v>
      </c>
      <c r="R248" s="232">
        <f>Q248*H248</f>
        <v>0</v>
      </c>
      <c r="S248" s="232">
        <v>0</v>
      </c>
      <c r="T248" s="233">
        <f>S248*H248</f>
        <v>0</v>
      </c>
      <c r="U248" s="39"/>
      <c r="V248" s="39"/>
      <c r="W248" s="39"/>
      <c r="X248" s="39"/>
      <c r="Y248" s="39"/>
      <c r="Z248" s="39"/>
      <c r="AA248" s="39"/>
      <c r="AB248" s="39"/>
      <c r="AC248" s="39"/>
      <c r="AD248" s="39"/>
      <c r="AE248" s="39"/>
      <c r="AR248" s="234" t="s">
        <v>5388</v>
      </c>
      <c r="AT248" s="234" t="s">
        <v>208</v>
      </c>
      <c r="AU248" s="234" t="s">
        <v>83</v>
      </c>
      <c r="AY248" s="18" t="s">
        <v>207</v>
      </c>
      <c r="BE248" s="235">
        <f>IF(N248="základní",J248,0)</f>
        <v>0</v>
      </c>
      <c r="BF248" s="235">
        <f>IF(N248="snížená",J248,0)</f>
        <v>0</v>
      </c>
      <c r="BG248" s="235">
        <f>IF(N248="zákl. přenesená",J248,0)</f>
        <v>0</v>
      </c>
      <c r="BH248" s="235">
        <f>IF(N248="sníž. přenesená",J248,0)</f>
        <v>0</v>
      </c>
      <c r="BI248" s="235">
        <f>IF(N248="nulová",J248,0)</f>
        <v>0</v>
      </c>
      <c r="BJ248" s="18" t="s">
        <v>83</v>
      </c>
      <c r="BK248" s="235">
        <f>ROUND(I248*H248,2)</f>
        <v>0</v>
      </c>
      <c r="BL248" s="18" t="s">
        <v>5388</v>
      </c>
      <c r="BM248" s="234" t="s">
        <v>5394</v>
      </c>
    </row>
    <row r="249" s="2" customFormat="1">
      <c r="A249" s="39"/>
      <c r="B249" s="40"/>
      <c r="C249" s="41"/>
      <c r="D249" s="236" t="s">
        <v>214</v>
      </c>
      <c r="E249" s="41"/>
      <c r="F249" s="237" t="s">
        <v>5393</v>
      </c>
      <c r="G249" s="41"/>
      <c r="H249" s="41"/>
      <c r="I249" s="238"/>
      <c r="J249" s="41"/>
      <c r="K249" s="41"/>
      <c r="L249" s="45"/>
      <c r="M249" s="239"/>
      <c r="N249" s="240"/>
      <c r="O249" s="92"/>
      <c r="P249" s="92"/>
      <c r="Q249" s="92"/>
      <c r="R249" s="92"/>
      <c r="S249" s="92"/>
      <c r="T249" s="93"/>
      <c r="U249" s="39"/>
      <c r="V249" s="39"/>
      <c r="W249" s="39"/>
      <c r="X249" s="39"/>
      <c r="Y249" s="39"/>
      <c r="Z249" s="39"/>
      <c r="AA249" s="39"/>
      <c r="AB249" s="39"/>
      <c r="AC249" s="39"/>
      <c r="AD249" s="39"/>
      <c r="AE249" s="39"/>
      <c r="AT249" s="18" t="s">
        <v>214</v>
      </c>
      <c r="AU249" s="18" t="s">
        <v>83</v>
      </c>
    </row>
    <row r="250" s="2" customFormat="1">
      <c r="A250" s="39"/>
      <c r="B250" s="40"/>
      <c r="C250" s="41"/>
      <c r="D250" s="241" t="s">
        <v>216</v>
      </c>
      <c r="E250" s="41"/>
      <c r="F250" s="242" t="s">
        <v>5395</v>
      </c>
      <c r="G250" s="41"/>
      <c r="H250" s="41"/>
      <c r="I250" s="238"/>
      <c r="J250" s="41"/>
      <c r="K250" s="41"/>
      <c r="L250" s="45"/>
      <c r="M250" s="286"/>
      <c r="N250" s="287"/>
      <c r="O250" s="288"/>
      <c r="P250" s="288"/>
      <c r="Q250" s="288"/>
      <c r="R250" s="288"/>
      <c r="S250" s="288"/>
      <c r="T250" s="289"/>
      <c r="U250" s="39"/>
      <c r="V250" s="39"/>
      <c r="W250" s="39"/>
      <c r="X250" s="39"/>
      <c r="Y250" s="39"/>
      <c r="Z250" s="39"/>
      <c r="AA250" s="39"/>
      <c r="AB250" s="39"/>
      <c r="AC250" s="39"/>
      <c r="AD250" s="39"/>
      <c r="AE250" s="39"/>
      <c r="AT250" s="18" t="s">
        <v>216</v>
      </c>
      <c r="AU250" s="18" t="s">
        <v>83</v>
      </c>
    </row>
    <row r="251" s="2" customFormat="1" ht="6.96" customHeight="1">
      <c r="A251" s="39"/>
      <c r="B251" s="67"/>
      <c r="C251" s="68"/>
      <c r="D251" s="68"/>
      <c r="E251" s="68"/>
      <c r="F251" s="68"/>
      <c r="G251" s="68"/>
      <c r="H251" s="68"/>
      <c r="I251" s="68"/>
      <c r="J251" s="68"/>
      <c r="K251" s="68"/>
      <c r="L251" s="45"/>
      <c r="M251" s="39"/>
      <c r="O251" s="39"/>
      <c r="P251" s="39"/>
      <c r="Q251" s="39"/>
      <c r="R251" s="39"/>
      <c r="S251" s="39"/>
      <c r="T251" s="39"/>
      <c r="U251" s="39"/>
      <c r="V251" s="39"/>
      <c r="W251" s="39"/>
      <c r="X251" s="39"/>
      <c r="Y251" s="39"/>
      <c r="Z251" s="39"/>
      <c r="AA251" s="39"/>
      <c r="AB251" s="39"/>
      <c r="AC251" s="39"/>
      <c r="AD251" s="39"/>
      <c r="AE251" s="39"/>
    </row>
  </sheetData>
  <sheetProtection sheet="1" autoFilter="0" formatColumns="0" formatRows="0" objects="1" scenarios="1" spinCount="100000" saltValue="45cXEXbahluuUQ0qVpbC4xQSKVouXf+gdTWeDmxplLe3hU/TehG8V/PjLaP1pTEnPdzLUBq+jJ44xyA1W2MeeQ==" hashValue="qrToXaJuaOkpCCo7f2q+Rw995l56Ry0JnzTrdAXIyWOCT3kaBk9ZDI6TFlMQ2Q4DZQeel/1DA7cpLveGPNnaTg==" algorithmName="SHA-512" password="CC35"/>
  <autoFilter ref="C124:K250"/>
  <mergeCells count="9">
    <mergeCell ref="E7:H7"/>
    <mergeCell ref="E9:H9"/>
    <mergeCell ref="E18:H18"/>
    <mergeCell ref="E27:H27"/>
    <mergeCell ref="E85:H85"/>
    <mergeCell ref="E87:H87"/>
    <mergeCell ref="E115:H115"/>
    <mergeCell ref="E117:H117"/>
    <mergeCell ref="L2:V2"/>
  </mergeCells>
  <hyperlinks>
    <hyperlink ref="F129" r:id="rId1" display="https://podminky.urs.cz/item/CS_URS_2024_02/131251102"/>
    <hyperlink ref="F137" r:id="rId2" display="https://podminky.urs.cz/item/CS_URS_2024_02/132212131"/>
    <hyperlink ref="F140" r:id="rId3" display="https://podminky.urs.cz/item/CS_URS_2024_02/162751117"/>
    <hyperlink ref="F144" r:id="rId4" display="https://podminky.urs.cz/item/CS_URS_2024_02/171103201"/>
    <hyperlink ref="F149" r:id="rId5" display="https://podminky.urs.cz/item/CS_URS_2024_02/171201231"/>
    <hyperlink ref="F153" r:id="rId6" display="https://podminky.urs.cz/item/CS_URS_2024_02/171251201"/>
    <hyperlink ref="F156" r:id="rId7" display="https://podminky.urs.cz/item/CS_URS_2024_02/174151101"/>
    <hyperlink ref="F169" r:id="rId8" display="https://podminky.urs.cz/item/CS_URS_2024_02/175111101"/>
    <hyperlink ref="F176" r:id="rId9" display="https://podminky.urs.cz/item/CS_URS_2024_02/211531111"/>
    <hyperlink ref="F179" r:id="rId10" display="https://podminky.urs.cz/item/CS_URS_2024_02/211561111"/>
    <hyperlink ref="F182" r:id="rId11" display="https://podminky.urs.cz/item/CS_URS_2024_02/211971122"/>
    <hyperlink ref="F188" r:id="rId12" display="https://podminky.urs.cz/item/CS_URS_2024_02/212752101"/>
    <hyperlink ref="F192" r:id="rId13" display="https://podminky.urs.cz/item/CS_URS_2024_02/386411114"/>
    <hyperlink ref="F196" r:id="rId14" display="https://podminky.urs.cz/item/CS_URS_2024_02/451573111"/>
    <hyperlink ref="F199" r:id="rId15" display="https://podminky.urs.cz/item/CS_URS_2024_02/452321151"/>
    <hyperlink ref="F203" r:id="rId16" display="https://podminky.urs.cz/item/CS_URS_2024_02/452351111"/>
    <hyperlink ref="F207" r:id="rId17" display="https://podminky.urs.cz/item/CS_URS_2024_02/452351112"/>
    <hyperlink ref="F210" r:id="rId18" display="https://podminky.urs.cz/item/CS_URS_2024_02/452368211"/>
    <hyperlink ref="F215" r:id="rId19" display="https://podminky.urs.cz/item/CS_URS_2024_02/871313121"/>
    <hyperlink ref="F225" r:id="rId20" display="https://podminky.urs.cz/item/CS_URS_2024_02/894812354"/>
    <hyperlink ref="F228" r:id="rId21" display="https://podminky.urs.cz/item/CS_URS_2024_02/895270101"/>
    <hyperlink ref="F231" r:id="rId22" display="https://podminky.urs.cz/item/CS_URS_2024_02/895270151"/>
    <hyperlink ref="F234" r:id="rId23" display="https://podminky.urs.cz/item/CS_URS_2024_02/895270201"/>
    <hyperlink ref="F238" r:id="rId24" display="https://podminky.urs.cz/item/CS_URS_2024_02/998276101"/>
    <hyperlink ref="F242" r:id="rId25" display="https://podminky.urs.cz/item/CS_URS_2024_02/721290112"/>
    <hyperlink ref="F246" r:id="rId26" display="https://podminky.urs.cz/item/CS_URS_2024_02/012344000"/>
    <hyperlink ref="F250" r:id="rId27" display="https://podminky.urs.cz/item/CS_URS_2024_02/043002000"/>
  </hyperlinks>
  <pageMargins left="0.39375" right="0.39375" top="0.39375" bottom="0.39375" header="0" footer="0"/>
  <pageSetup paperSize="9" orientation="portrait" blackAndWhite="1" fitToHeight="100"/>
  <headerFooter>
    <oddFooter>&amp;CStrana &amp;P z &amp;N</oddFooter>
  </headerFooter>
  <drawing r:id="rId28"/>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c r="AZ2" s="291" t="s">
        <v>5396</v>
      </c>
      <c r="BA2" s="291" t="s">
        <v>5397</v>
      </c>
      <c r="BB2" s="291" t="s">
        <v>211</v>
      </c>
      <c r="BC2" s="291" t="s">
        <v>5398</v>
      </c>
      <c r="BD2" s="291" t="s">
        <v>85</v>
      </c>
    </row>
    <row r="3" s="1" customFormat="1" ht="6.96" customHeight="1">
      <c r="B3" s="148"/>
      <c r="C3" s="149"/>
      <c r="D3" s="149"/>
      <c r="E3" s="149"/>
      <c r="F3" s="149"/>
      <c r="G3" s="149"/>
      <c r="H3" s="149"/>
      <c r="I3" s="149"/>
      <c r="J3" s="149"/>
      <c r="K3" s="149"/>
      <c r="L3" s="21"/>
      <c r="AT3" s="18" t="s">
        <v>85</v>
      </c>
      <c r="AZ3" s="291" t="s">
        <v>5399</v>
      </c>
      <c r="BA3" s="291" t="s">
        <v>5399</v>
      </c>
      <c r="BB3" s="291" t="s">
        <v>211</v>
      </c>
      <c r="BC3" s="291" t="s">
        <v>5400</v>
      </c>
      <c r="BD3" s="291" t="s">
        <v>85</v>
      </c>
    </row>
    <row r="4" s="1" customFormat="1" ht="24.96" customHeight="1">
      <c r="B4" s="21"/>
      <c r="D4" s="150" t="s">
        <v>179</v>
      </c>
      <c r="L4" s="21"/>
      <c r="M4" s="151" t="s">
        <v>10</v>
      </c>
      <c r="AT4" s="18" t="s">
        <v>4</v>
      </c>
      <c r="AZ4" s="291" t="s">
        <v>5401</v>
      </c>
      <c r="BA4" s="291" t="s">
        <v>5401</v>
      </c>
      <c r="BB4" s="291" t="s">
        <v>211</v>
      </c>
      <c r="BC4" s="291" t="s">
        <v>5402</v>
      </c>
      <c r="BD4" s="291" t="s">
        <v>85</v>
      </c>
    </row>
    <row r="5" s="1" customFormat="1" ht="6.96" customHeight="1">
      <c r="B5" s="21"/>
      <c r="L5" s="21"/>
      <c r="AZ5" s="291" t="s">
        <v>5403</v>
      </c>
      <c r="BA5" s="291" t="s">
        <v>5403</v>
      </c>
      <c r="BB5" s="291" t="s">
        <v>211</v>
      </c>
      <c r="BC5" s="291" t="s">
        <v>731</v>
      </c>
      <c r="BD5" s="291" t="s">
        <v>85</v>
      </c>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5404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ROUND(J122,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ROUND((SUM(BE122:BE231)),  2)</f>
        <v>0</v>
      </c>
      <c r="G33" s="39"/>
      <c r="H33" s="39"/>
      <c r="I33" s="166">
        <v>0.20999999999999999</v>
      </c>
      <c r="J33" s="165">
        <f>ROUND(((SUM(BE122:BE231))*I33),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ROUND((SUM(BF122:BF231)),  2)</f>
        <v>0</v>
      </c>
      <c r="G34" s="39"/>
      <c r="H34" s="39"/>
      <c r="I34" s="166">
        <v>0.12</v>
      </c>
      <c r="J34" s="165">
        <f>ROUND(((SUM(BF122:BF231))*I34),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ROUND((SUM(BG122:BG231)),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ROUND((SUM(BH122:BH231)),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ROUND((SUM(BI122:BI231)),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06 - IO 02 - Areálová kanalizace dešťová a retence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J122</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521</v>
      </c>
      <c r="E97" s="193"/>
      <c r="F97" s="193"/>
      <c r="G97" s="193"/>
      <c r="H97" s="193"/>
      <c r="I97" s="193"/>
      <c r="J97" s="194">
        <f>J123</f>
        <v>0</v>
      </c>
      <c r="K97" s="191"/>
      <c r="L97" s="195"/>
      <c r="S97" s="9"/>
      <c r="T97" s="9"/>
      <c r="U97" s="9"/>
      <c r="V97" s="9"/>
      <c r="W97" s="9"/>
      <c r="X97" s="9"/>
      <c r="Y97" s="9"/>
      <c r="Z97" s="9"/>
      <c r="AA97" s="9"/>
      <c r="AB97" s="9"/>
      <c r="AC97" s="9"/>
      <c r="AD97" s="9"/>
      <c r="AE97" s="9"/>
    </row>
    <row r="98" s="9" customFormat="1" ht="24.96" customHeight="1">
      <c r="A98" s="9"/>
      <c r="B98" s="190"/>
      <c r="C98" s="191"/>
      <c r="D98" s="192" t="s">
        <v>189</v>
      </c>
      <c r="E98" s="193"/>
      <c r="F98" s="193"/>
      <c r="G98" s="193"/>
      <c r="H98" s="193"/>
      <c r="I98" s="193"/>
      <c r="J98" s="194">
        <f>J154</f>
        <v>0</v>
      </c>
      <c r="K98" s="191"/>
      <c r="L98" s="195"/>
      <c r="S98" s="9"/>
      <c r="T98" s="9"/>
      <c r="U98" s="9"/>
      <c r="V98" s="9"/>
      <c r="W98" s="9"/>
      <c r="X98" s="9"/>
      <c r="Y98" s="9"/>
      <c r="Z98" s="9"/>
      <c r="AA98" s="9"/>
      <c r="AB98" s="9"/>
      <c r="AC98" s="9"/>
      <c r="AD98" s="9"/>
      <c r="AE98" s="9"/>
    </row>
    <row r="99" s="9" customFormat="1" ht="24.96" customHeight="1">
      <c r="A99" s="9"/>
      <c r="B99" s="190"/>
      <c r="C99" s="191"/>
      <c r="D99" s="192" t="s">
        <v>191</v>
      </c>
      <c r="E99" s="193"/>
      <c r="F99" s="193"/>
      <c r="G99" s="193"/>
      <c r="H99" s="193"/>
      <c r="I99" s="193"/>
      <c r="J99" s="194">
        <f>J160</f>
        <v>0</v>
      </c>
      <c r="K99" s="191"/>
      <c r="L99" s="195"/>
      <c r="S99" s="9"/>
      <c r="T99" s="9"/>
      <c r="U99" s="9"/>
      <c r="V99" s="9"/>
      <c r="W99" s="9"/>
      <c r="X99" s="9"/>
      <c r="Y99" s="9"/>
      <c r="Z99" s="9"/>
      <c r="AA99" s="9"/>
      <c r="AB99" s="9"/>
      <c r="AC99" s="9"/>
      <c r="AD99" s="9"/>
      <c r="AE99" s="9"/>
    </row>
    <row r="100" s="9" customFormat="1" ht="24.96" customHeight="1">
      <c r="A100" s="9"/>
      <c r="B100" s="190"/>
      <c r="C100" s="191"/>
      <c r="D100" s="192" t="s">
        <v>4245</v>
      </c>
      <c r="E100" s="193"/>
      <c r="F100" s="193"/>
      <c r="G100" s="193"/>
      <c r="H100" s="193"/>
      <c r="I100" s="193"/>
      <c r="J100" s="194">
        <f>J165</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192</v>
      </c>
      <c r="E101" s="193"/>
      <c r="F101" s="193"/>
      <c r="G101" s="193"/>
      <c r="H101" s="193"/>
      <c r="I101" s="193"/>
      <c r="J101" s="194">
        <f>J212</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5405</v>
      </c>
      <c r="E102" s="193"/>
      <c r="F102" s="193"/>
      <c r="G102" s="193"/>
      <c r="H102" s="193"/>
      <c r="I102" s="193"/>
      <c r="J102" s="194">
        <f>J216</f>
        <v>0</v>
      </c>
      <c r="K102" s="191"/>
      <c r="L102" s="195"/>
      <c r="S102" s="9"/>
      <c r="T102" s="9"/>
      <c r="U102" s="9"/>
      <c r="V102" s="9"/>
      <c r="W102" s="9"/>
      <c r="X102" s="9"/>
      <c r="Y102" s="9"/>
      <c r="Z102" s="9"/>
      <c r="AA102" s="9"/>
      <c r="AB102" s="9"/>
      <c r="AC102" s="9"/>
      <c r="AD102" s="9"/>
      <c r="AE102" s="9"/>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193</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26.25" customHeight="1">
      <c r="A112" s="39"/>
      <c r="B112" s="40"/>
      <c r="C112" s="41"/>
      <c r="D112" s="41"/>
      <c r="E112" s="185" t="str">
        <f>E7</f>
        <v>Konverze Vodárenské věže - výstavba větrné elektrárny Bohumín - Pudlov</v>
      </c>
      <c r="F112" s="33"/>
      <c r="G112" s="33"/>
      <c r="H112" s="33"/>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180</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E9</f>
        <v>06 - IO 02 - Areálová kanalizace dešťová a retence</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20</v>
      </c>
      <c r="D116" s="41"/>
      <c r="E116" s="41"/>
      <c r="F116" s="28" t="str">
        <f>F12</f>
        <v xml:space="preserve"> </v>
      </c>
      <c r="G116" s="41"/>
      <c r="H116" s="41"/>
      <c r="I116" s="33" t="s">
        <v>22</v>
      </c>
      <c r="J116" s="80" t="str">
        <f>IF(J12="","",J12)</f>
        <v>19. 3. 2025</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5.15" customHeight="1">
      <c r="A118" s="39"/>
      <c r="B118" s="40"/>
      <c r="C118" s="33" t="s">
        <v>24</v>
      </c>
      <c r="D118" s="41"/>
      <c r="E118" s="41"/>
      <c r="F118" s="28" t="str">
        <f>E15</f>
        <v>Ing. Vladimír Cigánek</v>
      </c>
      <c r="G118" s="41"/>
      <c r="H118" s="41"/>
      <c r="I118" s="33" t="s">
        <v>30</v>
      </c>
      <c r="J118" s="37" t="str">
        <f>E21</f>
        <v>PPS Kania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28</v>
      </c>
      <c r="D119" s="41"/>
      <c r="E119" s="41"/>
      <c r="F119" s="28" t="str">
        <f>IF(E18="","",E18)</f>
        <v>Vyplň údaj</v>
      </c>
      <c r="G119" s="41"/>
      <c r="H119" s="41"/>
      <c r="I119" s="33" t="s">
        <v>33</v>
      </c>
      <c r="J119" s="37" t="str">
        <f>E24</f>
        <v>kolektiv autorů</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0" customFormat="1" ht="29.28" customHeight="1">
      <c r="A121" s="196"/>
      <c r="B121" s="197"/>
      <c r="C121" s="198" t="s">
        <v>194</v>
      </c>
      <c r="D121" s="199" t="s">
        <v>61</v>
      </c>
      <c r="E121" s="199" t="s">
        <v>57</v>
      </c>
      <c r="F121" s="199" t="s">
        <v>58</v>
      </c>
      <c r="G121" s="199" t="s">
        <v>195</v>
      </c>
      <c r="H121" s="199" t="s">
        <v>196</v>
      </c>
      <c r="I121" s="199" t="s">
        <v>197</v>
      </c>
      <c r="J121" s="200" t="s">
        <v>186</v>
      </c>
      <c r="K121" s="201" t="s">
        <v>198</v>
      </c>
      <c r="L121" s="202"/>
      <c r="M121" s="101" t="s">
        <v>1</v>
      </c>
      <c r="N121" s="102" t="s">
        <v>40</v>
      </c>
      <c r="O121" s="102" t="s">
        <v>199</v>
      </c>
      <c r="P121" s="102" t="s">
        <v>200</v>
      </c>
      <c r="Q121" s="102" t="s">
        <v>201</v>
      </c>
      <c r="R121" s="102" t="s">
        <v>202</v>
      </c>
      <c r="S121" s="102" t="s">
        <v>203</v>
      </c>
      <c r="T121" s="103" t="s">
        <v>204</v>
      </c>
      <c r="U121" s="196"/>
      <c r="V121" s="196"/>
      <c r="W121" s="196"/>
      <c r="X121" s="196"/>
      <c r="Y121" s="196"/>
      <c r="Z121" s="196"/>
      <c r="AA121" s="196"/>
      <c r="AB121" s="196"/>
      <c r="AC121" s="196"/>
      <c r="AD121" s="196"/>
      <c r="AE121" s="196"/>
    </row>
    <row r="122" s="2" customFormat="1" ht="22.8" customHeight="1">
      <c r="A122" s="39"/>
      <c r="B122" s="40"/>
      <c r="C122" s="108" t="s">
        <v>205</v>
      </c>
      <c r="D122" s="41"/>
      <c r="E122" s="41"/>
      <c r="F122" s="41"/>
      <c r="G122" s="41"/>
      <c r="H122" s="41"/>
      <c r="I122" s="41"/>
      <c r="J122" s="203">
        <f>BK122</f>
        <v>0</v>
      </c>
      <c r="K122" s="41"/>
      <c r="L122" s="45"/>
      <c r="M122" s="104"/>
      <c r="N122" s="204"/>
      <c r="O122" s="105"/>
      <c r="P122" s="205">
        <f>P123+P154+P160+P165+P212+P216</f>
        <v>0</v>
      </c>
      <c r="Q122" s="105"/>
      <c r="R122" s="205">
        <f>R123+R154+R160+R165+R212+R216</f>
        <v>7.4227758000000001</v>
      </c>
      <c r="S122" s="105"/>
      <c r="T122" s="206">
        <f>T123+T154+T160+T165+T212+T216</f>
        <v>0</v>
      </c>
      <c r="U122" s="39"/>
      <c r="V122" s="39"/>
      <c r="W122" s="39"/>
      <c r="X122" s="39"/>
      <c r="Y122" s="39"/>
      <c r="Z122" s="39"/>
      <c r="AA122" s="39"/>
      <c r="AB122" s="39"/>
      <c r="AC122" s="39"/>
      <c r="AD122" s="39"/>
      <c r="AE122" s="39"/>
      <c r="AT122" s="18" t="s">
        <v>75</v>
      </c>
      <c r="AU122" s="18" t="s">
        <v>188</v>
      </c>
      <c r="BK122" s="207">
        <f>BK123+BK154+BK160+BK165+BK212+BK216</f>
        <v>0</v>
      </c>
    </row>
    <row r="123" s="11" customFormat="1" ht="25.92" customHeight="1">
      <c r="A123" s="11"/>
      <c r="B123" s="208"/>
      <c r="C123" s="209"/>
      <c r="D123" s="210" t="s">
        <v>75</v>
      </c>
      <c r="E123" s="211" t="s">
        <v>83</v>
      </c>
      <c r="F123" s="211" t="s">
        <v>544</v>
      </c>
      <c r="G123" s="209"/>
      <c r="H123" s="209"/>
      <c r="I123" s="212"/>
      <c r="J123" s="213">
        <f>BK123</f>
        <v>0</v>
      </c>
      <c r="K123" s="209"/>
      <c r="L123" s="214"/>
      <c r="M123" s="215"/>
      <c r="N123" s="216"/>
      <c r="O123" s="216"/>
      <c r="P123" s="217">
        <f>SUM(P124:P153)</f>
        <v>0</v>
      </c>
      <c r="Q123" s="216"/>
      <c r="R123" s="217">
        <f>SUM(R124:R153)</f>
        <v>0</v>
      </c>
      <c r="S123" s="216"/>
      <c r="T123" s="218">
        <f>SUM(T124:T153)</f>
        <v>0</v>
      </c>
      <c r="U123" s="11"/>
      <c r="V123" s="11"/>
      <c r="W123" s="11"/>
      <c r="X123" s="11"/>
      <c r="Y123" s="11"/>
      <c r="Z123" s="11"/>
      <c r="AA123" s="11"/>
      <c r="AB123" s="11"/>
      <c r="AC123" s="11"/>
      <c r="AD123" s="11"/>
      <c r="AE123" s="11"/>
      <c r="AR123" s="219" t="s">
        <v>83</v>
      </c>
      <c r="AT123" s="220" t="s">
        <v>75</v>
      </c>
      <c r="AU123" s="220" t="s">
        <v>76</v>
      </c>
      <c r="AY123" s="219" t="s">
        <v>207</v>
      </c>
      <c r="BK123" s="221">
        <f>SUM(BK124:BK153)</f>
        <v>0</v>
      </c>
    </row>
    <row r="124" s="2" customFormat="1" ht="33" customHeight="1">
      <c r="A124" s="39"/>
      <c r="B124" s="40"/>
      <c r="C124" s="222" t="s">
        <v>83</v>
      </c>
      <c r="D124" s="222" t="s">
        <v>208</v>
      </c>
      <c r="E124" s="223" t="s">
        <v>4536</v>
      </c>
      <c r="F124" s="224" t="s">
        <v>4537</v>
      </c>
      <c r="G124" s="225" t="s">
        <v>211</v>
      </c>
      <c r="H124" s="226">
        <v>24</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212</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212</v>
      </c>
      <c r="BM124" s="234" t="s">
        <v>5406</v>
      </c>
    </row>
    <row r="125" s="2" customFormat="1">
      <c r="A125" s="39"/>
      <c r="B125" s="40"/>
      <c r="C125" s="41"/>
      <c r="D125" s="236" t="s">
        <v>214</v>
      </c>
      <c r="E125" s="41"/>
      <c r="F125" s="237" t="s">
        <v>4539</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4540</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13" customFormat="1">
      <c r="A127" s="13"/>
      <c r="B127" s="253"/>
      <c r="C127" s="254"/>
      <c r="D127" s="236" t="s">
        <v>218</v>
      </c>
      <c r="E127" s="255" t="s">
        <v>5403</v>
      </c>
      <c r="F127" s="256" t="s">
        <v>5407</v>
      </c>
      <c r="G127" s="254"/>
      <c r="H127" s="257">
        <v>24</v>
      </c>
      <c r="I127" s="258"/>
      <c r="J127" s="254"/>
      <c r="K127" s="254"/>
      <c r="L127" s="259"/>
      <c r="M127" s="260"/>
      <c r="N127" s="261"/>
      <c r="O127" s="261"/>
      <c r="P127" s="261"/>
      <c r="Q127" s="261"/>
      <c r="R127" s="261"/>
      <c r="S127" s="261"/>
      <c r="T127" s="262"/>
      <c r="U127" s="13"/>
      <c r="V127" s="13"/>
      <c r="W127" s="13"/>
      <c r="X127" s="13"/>
      <c r="Y127" s="13"/>
      <c r="Z127" s="13"/>
      <c r="AA127" s="13"/>
      <c r="AB127" s="13"/>
      <c r="AC127" s="13"/>
      <c r="AD127" s="13"/>
      <c r="AE127" s="13"/>
      <c r="AT127" s="263" t="s">
        <v>218</v>
      </c>
      <c r="AU127" s="263" t="s">
        <v>83</v>
      </c>
      <c r="AV127" s="13" t="s">
        <v>85</v>
      </c>
      <c r="AW127" s="13" t="s">
        <v>32</v>
      </c>
      <c r="AX127" s="13" t="s">
        <v>83</v>
      </c>
      <c r="AY127" s="263" t="s">
        <v>207</v>
      </c>
    </row>
    <row r="128" s="2" customFormat="1" ht="37.8" customHeight="1">
      <c r="A128" s="39"/>
      <c r="B128" s="40"/>
      <c r="C128" s="222" t="s">
        <v>85</v>
      </c>
      <c r="D128" s="222" t="s">
        <v>208</v>
      </c>
      <c r="E128" s="223" t="s">
        <v>4578</v>
      </c>
      <c r="F128" s="224" t="s">
        <v>4579</v>
      </c>
      <c r="G128" s="225" t="s">
        <v>211</v>
      </c>
      <c r="H128" s="226">
        <v>9.5999999999999996</v>
      </c>
      <c r="I128" s="227"/>
      <c r="J128" s="228">
        <f>ROUND(I128*H128,2)</f>
        <v>0</v>
      </c>
      <c r="K128" s="229"/>
      <c r="L128" s="45"/>
      <c r="M128" s="230" t="s">
        <v>1</v>
      </c>
      <c r="N128" s="231"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212</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212</v>
      </c>
      <c r="BM128" s="234" t="s">
        <v>5408</v>
      </c>
    </row>
    <row r="129" s="2" customFormat="1">
      <c r="A129" s="39"/>
      <c r="B129" s="40"/>
      <c r="C129" s="41"/>
      <c r="D129" s="236" t="s">
        <v>214</v>
      </c>
      <c r="E129" s="41"/>
      <c r="F129" s="237" t="s">
        <v>4581</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c r="A130" s="39"/>
      <c r="B130" s="40"/>
      <c r="C130" s="41"/>
      <c r="D130" s="241" t="s">
        <v>216</v>
      </c>
      <c r="E130" s="41"/>
      <c r="F130" s="242" t="s">
        <v>4582</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216</v>
      </c>
      <c r="AU130" s="18" t="s">
        <v>83</v>
      </c>
    </row>
    <row r="131" s="13" customFormat="1">
      <c r="A131" s="13"/>
      <c r="B131" s="253"/>
      <c r="C131" s="254"/>
      <c r="D131" s="236" t="s">
        <v>218</v>
      </c>
      <c r="E131" s="255" t="s">
        <v>1</v>
      </c>
      <c r="F131" s="256" t="s">
        <v>5396</v>
      </c>
      <c r="G131" s="254"/>
      <c r="H131" s="257">
        <v>7.2000000000000002</v>
      </c>
      <c r="I131" s="258"/>
      <c r="J131" s="254"/>
      <c r="K131" s="254"/>
      <c r="L131" s="259"/>
      <c r="M131" s="260"/>
      <c r="N131" s="261"/>
      <c r="O131" s="261"/>
      <c r="P131" s="261"/>
      <c r="Q131" s="261"/>
      <c r="R131" s="261"/>
      <c r="S131" s="261"/>
      <c r="T131" s="262"/>
      <c r="U131" s="13"/>
      <c r="V131" s="13"/>
      <c r="W131" s="13"/>
      <c r="X131" s="13"/>
      <c r="Y131" s="13"/>
      <c r="Z131" s="13"/>
      <c r="AA131" s="13"/>
      <c r="AB131" s="13"/>
      <c r="AC131" s="13"/>
      <c r="AD131" s="13"/>
      <c r="AE131" s="13"/>
      <c r="AT131" s="263" t="s">
        <v>218</v>
      </c>
      <c r="AU131" s="263" t="s">
        <v>83</v>
      </c>
      <c r="AV131" s="13" t="s">
        <v>85</v>
      </c>
      <c r="AW131" s="13" t="s">
        <v>32</v>
      </c>
      <c r="AX131" s="13" t="s">
        <v>76</v>
      </c>
      <c r="AY131" s="263" t="s">
        <v>207</v>
      </c>
    </row>
    <row r="132" s="13" customFormat="1">
      <c r="A132" s="13"/>
      <c r="B132" s="253"/>
      <c r="C132" s="254"/>
      <c r="D132" s="236" t="s">
        <v>218</v>
      </c>
      <c r="E132" s="255" t="s">
        <v>1</v>
      </c>
      <c r="F132" s="256" t="s">
        <v>5401</v>
      </c>
      <c r="G132" s="254"/>
      <c r="H132" s="257">
        <v>2.3999999999999999</v>
      </c>
      <c r="I132" s="258"/>
      <c r="J132" s="254"/>
      <c r="K132" s="254"/>
      <c r="L132" s="259"/>
      <c r="M132" s="260"/>
      <c r="N132" s="261"/>
      <c r="O132" s="261"/>
      <c r="P132" s="261"/>
      <c r="Q132" s="261"/>
      <c r="R132" s="261"/>
      <c r="S132" s="261"/>
      <c r="T132" s="262"/>
      <c r="U132" s="13"/>
      <c r="V132" s="13"/>
      <c r="W132" s="13"/>
      <c r="X132" s="13"/>
      <c r="Y132" s="13"/>
      <c r="Z132" s="13"/>
      <c r="AA132" s="13"/>
      <c r="AB132" s="13"/>
      <c r="AC132" s="13"/>
      <c r="AD132" s="13"/>
      <c r="AE132" s="13"/>
      <c r="AT132" s="263" t="s">
        <v>218</v>
      </c>
      <c r="AU132" s="263" t="s">
        <v>83</v>
      </c>
      <c r="AV132" s="13" t="s">
        <v>85</v>
      </c>
      <c r="AW132" s="13" t="s">
        <v>32</v>
      </c>
      <c r="AX132" s="13" t="s">
        <v>76</v>
      </c>
      <c r="AY132" s="263" t="s">
        <v>207</v>
      </c>
    </row>
    <row r="133" s="14" customFormat="1">
      <c r="A133" s="14"/>
      <c r="B133" s="264"/>
      <c r="C133" s="265"/>
      <c r="D133" s="236" t="s">
        <v>218</v>
      </c>
      <c r="E133" s="266" t="s">
        <v>5399</v>
      </c>
      <c r="F133" s="267" t="s">
        <v>222</v>
      </c>
      <c r="G133" s="265"/>
      <c r="H133" s="268">
        <v>9.5999999999999996</v>
      </c>
      <c r="I133" s="269"/>
      <c r="J133" s="265"/>
      <c r="K133" s="265"/>
      <c r="L133" s="270"/>
      <c r="M133" s="271"/>
      <c r="N133" s="272"/>
      <c r="O133" s="272"/>
      <c r="P133" s="272"/>
      <c r="Q133" s="272"/>
      <c r="R133" s="272"/>
      <c r="S133" s="272"/>
      <c r="T133" s="273"/>
      <c r="U133" s="14"/>
      <c r="V133" s="14"/>
      <c r="W133" s="14"/>
      <c r="X133" s="14"/>
      <c r="Y133" s="14"/>
      <c r="Z133" s="14"/>
      <c r="AA133" s="14"/>
      <c r="AB133" s="14"/>
      <c r="AC133" s="14"/>
      <c r="AD133" s="14"/>
      <c r="AE133" s="14"/>
      <c r="AT133" s="274" t="s">
        <v>218</v>
      </c>
      <c r="AU133" s="274" t="s">
        <v>83</v>
      </c>
      <c r="AV133" s="14" t="s">
        <v>212</v>
      </c>
      <c r="AW133" s="14" t="s">
        <v>32</v>
      </c>
      <c r="AX133" s="14" t="s">
        <v>83</v>
      </c>
      <c r="AY133" s="274" t="s">
        <v>207</v>
      </c>
    </row>
    <row r="134" s="2" customFormat="1" ht="16.5" customHeight="1">
      <c r="A134" s="39"/>
      <c r="B134" s="40"/>
      <c r="C134" s="222" t="s">
        <v>138</v>
      </c>
      <c r="D134" s="222" t="s">
        <v>208</v>
      </c>
      <c r="E134" s="223" t="s">
        <v>4589</v>
      </c>
      <c r="F134" s="224" t="s">
        <v>4590</v>
      </c>
      <c r="G134" s="225" t="s">
        <v>211</v>
      </c>
      <c r="H134" s="226">
        <v>9.5999999999999996</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212</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212</v>
      </c>
      <c r="BM134" s="234" t="s">
        <v>5409</v>
      </c>
    </row>
    <row r="135" s="2" customFormat="1">
      <c r="A135" s="39"/>
      <c r="B135" s="40"/>
      <c r="C135" s="41"/>
      <c r="D135" s="236" t="s">
        <v>214</v>
      </c>
      <c r="E135" s="41"/>
      <c r="F135" s="237" t="s">
        <v>4592</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c r="A136" s="39"/>
      <c r="B136" s="40"/>
      <c r="C136" s="41"/>
      <c r="D136" s="241" t="s">
        <v>216</v>
      </c>
      <c r="E136" s="41"/>
      <c r="F136" s="242" t="s">
        <v>4593</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216</v>
      </c>
      <c r="AU136" s="18" t="s">
        <v>83</v>
      </c>
    </row>
    <row r="137" s="13" customFormat="1">
      <c r="A137" s="13"/>
      <c r="B137" s="253"/>
      <c r="C137" s="254"/>
      <c r="D137" s="236" t="s">
        <v>218</v>
      </c>
      <c r="E137" s="255" t="s">
        <v>1</v>
      </c>
      <c r="F137" s="256" t="s">
        <v>5399</v>
      </c>
      <c r="G137" s="254"/>
      <c r="H137" s="257">
        <v>9.5999999999999996</v>
      </c>
      <c r="I137" s="258"/>
      <c r="J137" s="254"/>
      <c r="K137" s="254"/>
      <c r="L137" s="259"/>
      <c r="M137" s="260"/>
      <c r="N137" s="261"/>
      <c r="O137" s="261"/>
      <c r="P137" s="261"/>
      <c r="Q137" s="261"/>
      <c r="R137" s="261"/>
      <c r="S137" s="261"/>
      <c r="T137" s="262"/>
      <c r="U137" s="13"/>
      <c r="V137" s="13"/>
      <c r="W137" s="13"/>
      <c r="X137" s="13"/>
      <c r="Y137" s="13"/>
      <c r="Z137" s="13"/>
      <c r="AA137" s="13"/>
      <c r="AB137" s="13"/>
      <c r="AC137" s="13"/>
      <c r="AD137" s="13"/>
      <c r="AE137" s="13"/>
      <c r="AT137" s="263" t="s">
        <v>218</v>
      </c>
      <c r="AU137" s="263" t="s">
        <v>83</v>
      </c>
      <c r="AV137" s="13" t="s">
        <v>85</v>
      </c>
      <c r="AW137" s="13" t="s">
        <v>32</v>
      </c>
      <c r="AX137" s="13" t="s">
        <v>83</v>
      </c>
      <c r="AY137" s="263" t="s">
        <v>207</v>
      </c>
    </row>
    <row r="138" s="2" customFormat="1" ht="33" customHeight="1">
      <c r="A138" s="39"/>
      <c r="B138" s="40"/>
      <c r="C138" s="222" t="s">
        <v>212</v>
      </c>
      <c r="D138" s="222" t="s">
        <v>208</v>
      </c>
      <c r="E138" s="223" t="s">
        <v>4583</v>
      </c>
      <c r="F138" s="224" t="s">
        <v>4584</v>
      </c>
      <c r="G138" s="225" t="s">
        <v>237</v>
      </c>
      <c r="H138" s="226">
        <v>17.280000000000001</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212</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212</v>
      </c>
      <c r="BM138" s="234" t="s">
        <v>5410</v>
      </c>
    </row>
    <row r="139" s="2" customFormat="1">
      <c r="A139" s="39"/>
      <c r="B139" s="40"/>
      <c r="C139" s="41"/>
      <c r="D139" s="236" t="s">
        <v>214</v>
      </c>
      <c r="E139" s="41"/>
      <c r="F139" s="237" t="s">
        <v>4586</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c r="A140" s="39"/>
      <c r="B140" s="40"/>
      <c r="C140" s="41"/>
      <c r="D140" s="241" t="s">
        <v>216</v>
      </c>
      <c r="E140" s="41"/>
      <c r="F140" s="242" t="s">
        <v>4587</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216</v>
      </c>
      <c r="AU140" s="18" t="s">
        <v>83</v>
      </c>
    </row>
    <row r="141" s="13" customFormat="1">
      <c r="A141" s="13"/>
      <c r="B141" s="253"/>
      <c r="C141" s="254"/>
      <c r="D141" s="236" t="s">
        <v>218</v>
      </c>
      <c r="E141" s="255" t="s">
        <v>1</v>
      </c>
      <c r="F141" s="256" t="s">
        <v>5399</v>
      </c>
      <c r="G141" s="254"/>
      <c r="H141" s="257">
        <v>9.5999999999999996</v>
      </c>
      <c r="I141" s="258"/>
      <c r="J141" s="254"/>
      <c r="K141" s="254"/>
      <c r="L141" s="259"/>
      <c r="M141" s="260"/>
      <c r="N141" s="261"/>
      <c r="O141" s="261"/>
      <c r="P141" s="261"/>
      <c r="Q141" s="261"/>
      <c r="R141" s="261"/>
      <c r="S141" s="261"/>
      <c r="T141" s="262"/>
      <c r="U141" s="13"/>
      <c r="V141" s="13"/>
      <c r="W141" s="13"/>
      <c r="X141" s="13"/>
      <c r="Y141" s="13"/>
      <c r="Z141" s="13"/>
      <c r="AA141" s="13"/>
      <c r="AB141" s="13"/>
      <c r="AC141" s="13"/>
      <c r="AD141" s="13"/>
      <c r="AE141" s="13"/>
      <c r="AT141" s="263" t="s">
        <v>218</v>
      </c>
      <c r="AU141" s="263" t="s">
        <v>83</v>
      </c>
      <c r="AV141" s="13" t="s">
        <v>85</v>
      </c>
      <c r="AW141" s="13" t="s">
        <v>32</v>
      </c>
      <c r="AX141" s="13" t="s">
        <v>83</v>
      </c>
      <c r="AY141" s="263" t="s">
        <v>207</v>
      </c>
    </row>
    <row r="142" s="13" customFormat="1">
      <c r="A142" s="13"/>
      <c r="B142" s="253"/>
      <c r="C142" s="254"/>
      <c r="D142" s="236" t="s">
        <v>218</v>
      </c>
      <c r="E142" s="254"/>
      <c r="F142" s="256" t="s">
        <v>5411</v>
      </c>
      <c r="G142" s="254"/>
      <c r="H142" s="257">
        <v>17.280000000000001</v>
      </c>
      <c r="I142" s="258"/>
      <c r="J142" s="254"/>
      <c r="K142" s="254"/>
      <c r="L142" s="259"/>
      <c r="M142" s="260"/>
      <c r="N142" s="261"/>
      <c r="O142" s="261"/>
      <c r="P142" s="261"/>
      <c r="Q142" s="261"/>
      <c r="R142" s="261"/>
      <c r="S142" s="261"/>
      <c r="T142" s="262"/>
      <c r="U142" s="13"/>
      <c r="V142" s="13"/>
      <c r="W142" s="13"/>
      <c r="X142" s="13"/>
      <c r="Y142" s="13"/>
      <c r="Z142" s="13"/>
      <c r="AA142" s="13"/>
      <c r="AB142" s="13"/>
      <c r="AC142" s="13"/>
      <c r="AD142" s="13"/>
      <c r="AE142" s="13"/>
      <c r="AT142" s="263" t="s">
        <v>218</v>
      </c>
      <c r="AU142" s="263" t="s">
        <v>83</v>
      </c>
      <c r="AV142" s="13" t="s">
        <v>85</v>
      </c>
      <c r="AW142" s="13" t="s">
        <v>4</v>
      </c>
      <c r="AX142" s="13" t="s">
        <v>83</v>
      </c>
      <c r="AY142" s="263" t="s">
        <v>207</v>
      </c>
    </row>
    <row r="143" s="2" customFormat="1" ht="24.15" customHeight="1">
      <c r="A143" s="39"/>
      <c r="B143" s="40"/>
      <c r="C143" s="222" t="s">
        <v>251</v>
      </c>
      <c r="D143" s="222" t="s">
        <v>208</v>
      </c>
      <c r="E143" s="223" t="s">
        <v>5260</v>
      </c>
      <c r="F143" s="224" t="s">
        <v>5261</v>
      </c>
      <c r="G143" s="225" t="s">
        <v>211</v>
      </c>
      <c r="H143" s="226">
        <v>14.4</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212</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212</v>
      </c>
      <c r="BM143" s="234" t="s">
        <v>5412</v>
      </c>
    </row>
    <row r="144" s="2" customFormat="1">
      <c r="A144" s="39"/>
      <c r="B144" s="40"/>
      <c r="C144" s="41"/>
      <c r="D144" s="236" t="s">
        <v>214</v>
      </c>
      <c r="E144" s="41"/>
      <c r="F144" s="237" t="s">
        <v>5263</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5413</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13" customFormat="1">
      <c r="A146" s="13"/>
      <c r="B146" s="253"/>
      <c r="C146" s="254"/>
      <c r="D146" s="236" t="s">
        <v>218</v>
      </c>
      <c r="E146" s="255" t="s">
        <v>1</v>
      </c>
      <c r="F146" s="256" t="s">
        <v>5414</v>
      </c>
      <c r="G146" s="254"/>
      <c r="H146" s="257">
        <v>14.4</v>
      </c>
      <c r="I146" s="258"/>
      <c r="J146" s="254"/>
      <c r="K146" s="254"/>
      <c r="L146" s="259"/>
      <c r="M146" s="260"/>
      <c r="N146" s="261"/>
      <c r="O146" s="261"/>
      <c r="P146" s="261"/>
      <c r="Q146" s="261"/>
      <c r="R146" s="261"/>
      <c r="S146" s="261"/>
      <c r="T146" s="262"/>
      <c r="U146" s="13"/>
      <c r="V146" s="13"/>
      <c r="W146" s="13"/>
      <c r="X146" s="13"/>
      <c r="Y146" s="13"/>
      <c r="Z146" s="13"/>
      <c r="AA146" s="13"/>
      <c r="AB146" s="13"/>
      <c r="AC146" s="13"/>
      <c r="AD146" s="13"/>
      <c r="AE146" s="13"/>
      <c r="AT146" s="263" t="s">
        <v>218</v>
      </c>
      <c r="AU146" s="263" t="s">
        <v>83</v>
      </c>
      <c r="AV146" s="13" t="s">
        <v>85</v>
      </c>
      <c r="AW146" s="13" t="s">
        <v>32</v>
      </c>
      <c r="AX146" s="13" t="s">
        <v>83</v>
      </c>
      <c r="AY146" s="263" t="s">
        <v>207</v>
      </c>
    </row>
    <row r="147" s="2" customFormat="1" ht="24.15" customHeight="1">
      <c r="A147" s="39"/>
      <c r="B147" s="40"/>
      <c r="C147" s="222" t="s">
        <v>261</v>
      </c>
      <c r="D147" s="222" t="s">
        <v>208</v>
      </c>
      <c r="E147" s="223" t="s">
        <v>5274</v>
      </c>
      <c r="F147" s="224" t="s">
        <v>5275</v>
      </c>
      <c r="G147" s="225" t="s">
        <v>211</v>
      </c>
      <c r="H147" s="226">
        <v>7.2000000000000002</v>
      </c>
      <c r="I147" s="227"/>
      <c r="J147" s="228">
        <f>ROUND(I147*H147,2)</f>
        <v>0</v>
      </c>
      <c r="K147" s="229"/>
      <c r="L147" s="45"/>
      <c r="M147" s="230" t="s">
        <v>1</v>
      </c>
      <c r="N147" s="231"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212</v>
      </c>
      <c r="AT147" s="234" t="s">
        <v>208</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5415</v>
      </c>
    </row>
    <row r="148" s="2" customFormat="1">
      <c r="A148" s="39"/>
      <c r="B148" s="40"/>
      <c r="C148" s="41"/>
      <c r="D148" s="236" t="s">
        <v>214</v>
      </c>
      <c r="E148" s="41"/>
      <c r="F148" s="237" t="s">
        <v>5277</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c r="A149" s="39"/>
      <c r="B149" s="40"/>
      <c r="C149" s="41"/>
      <c r="D149" s="241" t="s">
        <v>216</v>
      </c>
      <c r="E149" s="41"/>
      <c r="F149" s="242" t="s">
        <v>5416</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216</v>
      </c>
      <c r="AU149" s="18" t="s">
        <v>83</v>
      </c>
    </row>
    <row r="150" s="13" customFormat="1">
      <c r="A150" s="13"/>
      <c r="B150" s="253"/>
      <c r="C150" s="254"/>
      <c r="D150" s="236" t="s">
        <v>218</v>
      </c>
      <c r="E150" s="255" t="s">
        <v>5396</v>
      </c>
      <c r="F150" s="256" t="s">
        <v>5417</v>
      </c>
      <c r="G150" s="254"/>
      <c r="H150" s="257">
        <v>7.2000000000000002</v>
      </c>
      <c r="I150" s="258"/>
      <c r="J150" s="254"/>
      <c r="K150" s="254"/>
      <c r="L150" s="259"/>
      <c r="M150" s="260"/>
      <c r="N150" s="261"/>
      <c r="O150" s="261"/>
      <c r="P150" s="261"/>
      <c r="Q150" s="261"/>
      <c r="R150" s="261"/>
      <c r="S150" s="261"/>
      <c r="T150" s="262"/>
      <c r="U150" s="13"/>
      <c r="V150" s="13"/>
      <c r="W150" s="13"/>
      <c r="X150" s="13"/>
      <c r="Y150" s="13"/>
      <c r="Z150" s="13"/>
      <c r="AA150" s="13"/>
      <c r="AB150" s="13"/>
      <c r="AC150" s="13"/>
      <c r="AD150" s="13"/>
      <c r="AE150" s="13"/>
      <c r="AT150" s="263" t="s">
        <v>218</v>
      </c>
      <c r="AU150" s="263" t="s">
        <v>83</v>
      </c>
      <c r="AV150" s="13" t="s">
        <v>85</v>
      </c>
      <c r="AW150" s="13" t="s">
        <v>32</v>
      </c>
      <c r="AX150" s="13" t="s">
        <v>83</v>
      </c>
      <c r="AY150" s="263" t="s">
        <v>207</v>
      </c>
    </row>
    <row r="151" s="2" customFormat="1" ht="16.5" customHeight="1">
      <c r="A151" s="39"/>
      <c r="B151" s="40"/>
      <c r="C151" s="293" t="s">
        <v>276</v>
      </c>
      <c r="D151" s="293" t="s">
        <v>690</v>
      </c>
      <c r="E151" s="294" t="s">
        <v>5268</v>
      </c>
      <c r="F151" s="295" t="s">
        <v>5269</v>
      </c>
      <c r="G151" s="296" t="s">
        <v>237</v>
      </c>
      <c r="H151" s="297">
        <v>14.4</v>
      </c>
      <c r="I151" s="298"/>
      <c r="J151" s="299">
        <f>ROUND(I151*H151,2)</f>
        <v>0</v>
      </c>
      <c r="K151" s="300"/>
      <c r="L151" s="301"/>
      <c r="M151" s="302" t="s">
        <v>1</v>
      </c>
      <c r="N151" s="303"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282</v>
      </c>
      <c r="AT151" s="234" t="s">
        <v>690</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212</v>
      </c>
      <c r="BM151" s="234" t="s">
        <v>5418</v>
      </c>
    </row>
    <row r="152" s="2" customFormat="1">
      <c r="A152" s="39"/>
      <c r="B152" s="40"/>
      <c r="C152" s="41"/>
      <c r="D152" s="236" t="s">
        <v>214</v>
      </c>
      <c r="E152" s="41"/>
      <c r="F152" s="237" t="s">
        <v>5269</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13" customFormat="1">
      <c r="A153" s="13"/>
      <c r="B153" s="253"/>
      <c r="C153" s="254"/>
      <c r="D153" s="236" t="s">
        <v>218</v>
      </c>
      <c r="E153" s="254"/>
      <c r="F153" s="256" t="s">
        <v>5419</v>
      </c>
      <c r="G153" s="254"/>
      <c r="H153" s="257">
        <v>14.4</v>
      </c>
      <c r="I153" s="258"/>
      <c r="J153" s="254"/>
      <c r="K153" s="254"/>
      <c r="L153" s="259"/>
      <c r="M153" s="260"/>
      <c r="N153" s="261"/>
      <c r="O153" s="261"/>
      <c r="P153" s="261"/>
      <c r="Q153" s="261"/>
      <c r="R153" s="261"/>
      <c r="S153" s="261"/>
      <c r="T153" s="262"/>
      <c r="U153" s="13"/>
      <c r="V153" s="13"/>
      <c r="W153" s="13"/>
      <c r="X153" s="13"/>
      <c r="Y153" s="13"/>
      <c r="Z153" s="13"/>
      <c r="AA153" s="13"/>
      <c r="AB153" s="13"/>
      <c r="AC153" s="13"/>
      <c r="AD153" s="13"/>
      <c r="AE153" s="13"/>
      <c r="AT153" s="263" t="s">
        <v>218</v>
      </c>
      <c r="AU153" s="263" t="s">
        <v>83</v>
      </c>
      <c r="AV153" s="13" t="s">
        <v>85</v>
      </c>
      <c r="AW153" s="13" t="s">
        <v>4</v>
      </c>
      <c r="AX153" s="13" t="s">
        <v>83</v>
      </c>
      <c r="AY153" s="263" t="s">
        <v>207</v>
      </c>
    </row>
    <row r="154" s="11" customFormat="1" ht="25.92" customHeight="1">
      <c r="A154" s="11"/>
      <c r="B154" s="208"/>
      <c r="C154" s="209"/>
      <c r="D154" s="210" t="s">
        <v>75</v>
      </c>
      <c r="E154" s="211" t="s">
        <v>85</v>
      </c>
      <c r="F154" s="211" t="s">
        <v>206</v>
      </c>
      <c r="G154" s="209"/>
      <c r="H154" s="209"/>
      <c r="I154" s="212"/>
      <c r="J154" s="213">
        <f>BK154</f>
        <v>0</v>
      </c>
      <c r="K154" s="209"/>
      <c r="L154" s="214"/>
      <c r="M154" s="215"/>
      <c r="N154" s="216"/>
      <c r="O154" s="216"/>
      <c r="P154" s="217">
        <f>SUM(P155:P159)</f>
        <v>0</v>
      </c>
      <c r="Q154" s="216"/>
      <c r="R154" s="217">
        <f>SUM(R155:R159)</f>
        <v>7.1182800000000004</v>
      </c>
      <c r="S154" s="216"/>
      <c r="T154" s="218">
        <f>SUM(T155:T159)</f>
        <v>0</v>
      </c>
      <c r="U154" s="11"/>
      <c r="V154" s="11"/>
      <c r="W154" s="11"/>
      <c r="X154" s="11"/>
      <c r="Y154" s="11"/>
      <c r="Z154" s="11"/>
      <c r="AA154" s="11"/>
      <c r="AB154" s="11"/>
      <c r="AC154" s="11"/>
      <c r="AD154" s="11"/>
      <c r="AE154" s="11"/>
      <c r="AR154" s="219" t="s">
        <v>83</v>
      </c>
      <c r="AT154" s="220" t="s">
        <v>75</v>
      </c>
      <c r="AU154" s="220" t="s">
        <v>76</v>
      </c>
      <c r="AY154" s="219" t="s">
        <v>207</v>
      </c>
      <c r="BK154" s="221">
        <f>SUM(BK155:BK159)</f>
        <v>0</v>
      </c>
    </row>
    <row r="155" s="2" customFormat="1" ht="37.8" customHeight="1">
      <c r="A155" s="39"/>
      <c r="B155" s="40"/>
      <c r="C155" s="222" t="s">
        <v>282</v>
      </c>
      <c r="D155" s="222" t="s">
        <v>208</v>
      </c>
      <c r="E155" s="223" t="s">
        <v>5420</v>
      </c>
      <c r="F155" s="224" t="s">
        <v>5421</v>
      </c>
      <c r="G155" s="225" t="s">
        <v>783</v>
      </c>
      <c r="H155" s="226">
        <v>26</v>
      </c>
      <c r="I155" s="227"/>
      <c r="J155" s="228">
        <f>ROUND(I155*H155,2)</f>
        <v>0</v>
      </c>
      <c r="K155" s="229"/>
      <c r="L155" s="45"/>
      <c r="M155" s="230" t="s">
        <v>1</v>
      </c>
      <c r="N155" s="231" t="s">
        <v>41</v>
      </c>
      <c r="O155" s="92"/>
      <c r="P155" s="232">
        <f>O155*H155</f>
        <v>0</v>
      </c>
      <c r="Q155" s="232">
        <v>0.27378000000000002</v>
      </c>
      <c r="R155" s="232">
        <f>Q155*H155</f>
        <v>7.1182800000000004</v>
      </c>
      <c r="S155" s="232">
        <v>0</v>
      </c>
      <c r="T155" s="233">
        <f>S155*H155</f>
        <v>0</v>
      </c>
      <c r="U155" s="39"/>
      <c r="V155" s="39"/>
      <c r="W155" s="39"/>
      <c r="X155" s="39"/>
      <c r="Y155" s="39"/>
      <c r="Z155" s="39"/>
      <c r="AA155" s="39"/>
      <c r="AB155" s="39"/>
      <c r="AC155" s="39"/>
      <c r="AD155" s="39"/>
      <c r="AE155" s="39"/>
      <c r="AR155" s="234" t="s">
        <v>212</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212</v>
      </c>
      <c r="BM155" s="234" t="s">
        <v>5422</v>
      </c>
    </row>
    <row r="156" s="2" customFormat="1">
      <c r="A156" s="39"/>
      <c r="B156" s="40"/>
      <c r="C156" s="41"/>
      <c r="D156" s="236" t="s">
        <v>214</v>
      </c>
      <c r="E156" s="41"/>
      <c r="F156" s="237" t="s">
        <v>5423</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c r="A157" s="39"/>
      <c r="B157" s="40"/>
      <c r="C157" s="41"/>
      <c r="D157" s="241" t="s">
        <v>216</v>
      </c>
      <c r="E157" s="41"/>
      <c r="F157" s="242" t="s">
        <v>5424</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216</v>
      </c>
      <c r="AU157" s="18" t="s">
        <v>83</v>
      </c>
    </row>
    <row r="158" s="2" customFormat="1" ht="16.5" customHeight="1">
      <c r="A158" s="39"/>
      <c r="B158" s="40"/>
      <c r="C158" s="222" t="s">
        <v>301</v>
      </c>
      <c r="D158" s="222" t="s">
        <v>208</v>
      </c>
      <c r="E158" s="223" t="s">
        <v>5425</v>
      </c>
      <c r="F158" s="224" t="s">
        <v>5426</v>
      </c>
      <c r="G158" s="225" t="s">
        <v>931</v>
      </c>
      <c r="H158" s="226">
        <v>1</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212</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212</v>
      </c>
      <c r="BM158" s="234" t="s">
        <v>5427</v>
      </c>
    </row>
    <row r="159" s="2" customFormat="1">
      <c r="A159" s="39"/>
      <c r="B159" s="40"/>
      <c r="C159" s="41"/>
      <c r="D159" s="236" t="s">
        <v>214</v>
      </c>
      <c r="E159" s="41"/>
      <c r="F159" s="237" t="s">
        <v>5426</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11" customFormat="1" ht="25.92" customHeight="1">
      <c r="A160" s="11"/>
      <c r="B160" s="208"/>
      <c r="C160" s="209"/>
      <c r="D160" s="210" t="s">
        <v>75</v>
      </c>
      <c r="E160" s="211" t="s">
        <v>212</v>
      </c>
      <c r="F160" s="211" t="s">
        <v>309</v>
      </c>
      <c r="G160" s="209"/>
      <c r="H160" s="209"/>
      <c r="I160" s="212"/>
      <c r="J160" s="213">
        <f>BK160</f>
        <v>0</v>
      </c>
      <c r="K160" s="209"/>
      <c r="L160" s="214"/>
      <c r="M160" s="215"/>
      <c r="N160" s="216"/>
      <c r="O160" s="216"/>
      <c r="P160" s="217">
        <f>SUM(P161:P164)</f>
        <v>0</v>
      </c>
      <c r="Q160" s="216"/>
      <c r="R160" s="217">
        <f>SUM(R161:R164)</f>
        <v>0</v>
      </c>
      <c r="S160" s="216"/>
      <c r="T160" s="218">
        <f>SUM(T161:T164)</f>
        <v>0</v>
      </c>
      <c r="U160" s="11"/>
      <c r="V160" s="11"/>
      <c r="W160" s="11"/>
      <c r="X160" s="11"/>
      <c r="Y160" s="11"/>
      <c r="Z160" s="11"/>
      <c r="AA160" s="11"/>
      <c r="AB160" s="11"/>
      <c r="AC160" s="11"/>
      <c r="AD160" s="11"/>
      <c r="AE160" s="11"/>
      <c r="AR160" s="219" t="s">
        <v>83</v>
      </c>
      <c r="AT160" s="220" t="s">
        <v>75</v>
      </c>
      <c r="AU160" s="220" t="s">
        <v>76</v>
      </c>
      <c r="AY160" s="219" t="s">
        <v>207</v>
      </c>
      <c r="BK160" s="221">
        <f>SUM(BK161:BK164)</f>
        <v>0</v>
      </c>
    </row>
    <row r="161" s="2" customFormat="1" ht="16.5" customHeight="1">
      <c r="A161" s="39"/>
      <c r="B161" s="40"/>
      <c r="C161" s="222" t="s">
        <v>173</v>
      </c>
      <c r="D161" s="222" t="s">
        <v>208</v>
      </c>
      <c r="E161" s="223" t="s">
        <v>5310</v>
      </c>
      <c r="F161" s="224" t="s">
        <v>5311</v>
      </c>
      <c r="G161" s="225" t="s">
        <v>211</v>
      </c>
      <c r="H161" s="226">
        <v>2.3999999999999999</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212</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212</v>
      </c>
      <c r="BM161" s="234" t="s">
        <v>5428</v>
      </c>
    </row>
    <row r="162" s="2" customFormat="1">
      <c r="A162" s="39"/>
      <c r="B162" s="40"/>
      <c r="C162" s="41"/>
      <c r="D162" s="236" t="s">
        <v>214</v>
      </c>
      <c r="E162" s="41"/>
      <c r="F162" s="237" t="s">
        <v>5313</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c r="A163" s="39"/>
      <c r="B163" s="40"/>
      <c r="C163" s="41"/>
      <c r="D163" s="241" t="s">
        <v>216</v>
      </c>
      <c r="E163" s="41"/>
      <c r="F163" s="242" t="s">
        <v>5429</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216</v>
      </c>
      <c r="AU163" s="18" t="s">
        <v>83</v>
      </c>
    </row>
    <row r="164" s="13" customFormat="1">
      <c r="A164" s="13"/>
      <c r="B164" s="253"/>
      <c r="C164" s="254"/>
      <c r="D164" s="236" t="s">
        <v>218</v>
      </c>
      <c r="E164" s="255" t="s">
        <v>5401</v>
      </c>
      <c r="F164" s="256" t="s">
        <v>5430</v>
      </c>
      <c r="G164" s="254"/>
      <c r="H164" s="257">
        <v>2.3999999999999999</v>
      </c>
      <c r="I164" s="258"/>
      <c r="J164" s="254"/>
      <c r="K164" s="254"/>
      <c r="L164" s="259"/>
      <c r="M164" s="260"/>
      <c r="N164" s="261"/>
      <c r="O164" s="261"/>
      <c r="P164" s="261"/>
      <c r="Q164" s="261"/>
      <c r="R164" s="261"/>
      <c r="S164" s="261"/>
      <c r="T164" s="262"/>
      <c r="U164" s="13"/>
      <c r="V164" s="13"/>
      <c r="W164" s="13"/>
      <c r="X164" s="13"/>
      <c r="Y164" s="13"/>
      <c r="Z164" s="13"/>
      <c r="AA164" s="13"/>
      <c r="AB164" s="13"/>
      <c r="AC164" s="13"/>
      <c r="AD164" s="13"/>
      <c r="AE164" s="13"/>
      <c r="AT164" s="263" t="s">
        <v>218</v>
      </c>
      <c r="AU164" s="263" t="s">
        <v>83</v>
      </c>
      <c r="AV164" s="13" t="s">
        <v>85</v>
      </c>
      <c r="AW164" s="13" t="s">
        <v>32</v>
      </c>
      <c r="AX164" s="13" t="s">
        <v>83</v>
      </c>
      <c r="AY164" s="263" t="s">
        <v>207</v>
      </c>
    </row>
    <row r="165" s="11" customFormat="1" ht="25.92" customHeight="1">
      <c r="A165" s="11"/>
      <c r="B165" s="208"/>
      <c r="C165" s="209"/>
      <c r="D165" s="210" t="s">
        <v>75</v>
      </c>
      <c r="E165" s="211" t="s">
        <v>282</v>
      </c>
      <c r="F165" s="211" t="s">
        <v>4301</v>
      </c>
      <c r="G165" s="209"/>
      <c r="H165" s="209"/>
      <c r="I165" s="212"/>
      <c r="J165" s="213">
        <f>BK165</f>
        <v>0</v>
      </c>
      <c r="K165" s="209"/>
      <c r="L165" s="214"/>
      <c r="M165" s="215"/>
      <c r="N165" s="216"/>
      <c r="O165" s="216"/>
      <c r="P165" s="217">
        <f>SUM(P166:P211)</f>
        <v>0</v>
      </c>
      <c r="Q165" s="216"/>
      <c r="R165" s="217">
        <f>SUM(R166:R211)</f>
        <v>0.28346580000000005</v>
      </c>
      <c r="S165" s="216"/>
      <c r="T165" s="218">
        <f>SUM(T166:T211)</f>
        <v>0</v>
      </c>
      <c r="U165" s="11"/>
      <c r="V165" s="11"/>
      <c r="W165" s="11"/>
      <c r="X165" s="11"/>
      <c r="Y165" s="11"/>
      <c r="Z165" s="11"/>
      <c r="AA165" s="11"/>
      <c r="AB165" s="11"/>
      <c r="AC165" s="11"/>
      <c r="AD165" s="11"/>
      <c r="AE165" s="11"/>
      <c r="AR165" s="219" t="s">
        <v>83</v>
      </c>
      <c r="AT165" s="220" t="s">
        <v>75</v>
      </c>
      <c r="AU165" s="220" t="s">
        <v>76</v>
      </c>
      <c r="AY165" s="219" t="s">
        <v>207</v>
      </c>
      <c r="BK165" s="221">
        <f>SUM(BK166:BK211)</f>
        <v>0</v>
      </c>
    </row>
    <row r="166" s="2" customFormat="1" ht="24.15" customHeight="1">
      <c r="A166" s="39"/>
      <c r="B166" s="40"/>
      <c r="C166" s="222" t="s">
        <v>176</v>
      </c>
      <c r="D166" s="222" t="s">
        <v>208</v>
      </c>
      <c r="E166" s="223" t="s">
        <v>5431</v>
      </c>
      <c r="F166" s="224" t="s">
        <v>5432</v>
      </c>
      <c r="G166" s="225" t="s">
        <v>783</v>
      </c>
      <c r="H166" s="226">
        <v>18</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212</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212</v>
      </c>
      <c r="BM166" s="234" t="s">
        <v>5433</v>
      </c>
    </row>
    <row r="167" s="2" customFormat="1">
      <c r="A167" s="39"/>
      <c r="B167" s="40"/>
      <c r="C167" s="41"/>
      <c r="D167" s="236" t="s">
        <v>214</v>
      </c>
      <c r="E167" s="41"/>
      <c r="F167" s="237" t="s">
        <v>5434</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c r="A168" s="39"/>
      <c r="B168" s="40"/>
      <c r="C168" s="41"/>
      <c r="D168" s="241" t="s">
        <v>216</v>
      </c>
      <c r="E168" s="41"/>
      <c r="F168" s="242" t="s">
        <v>5435</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216</v>
      </c>
      <c r="AU168" s="18" t="s">
        <v>83</v>
      </c>
    </row>
    <row r="169" s="2" customFormat="1" ht="24.15" customHeight="1">
      <c r="A169" s="39"/>
      <c r="B169" s="40"/>
      <c r="C169" s="293" t="s">
        <v>8</v>
      </c>
      <c r="D169" s="293" t="s">
        <v>690</v>
      </c>
      <c r="E169" s="294" t="s">
        <v>5436</v>
      </c>
      <c r="F169" s="295" t="s">
        <v>5437</v>
      </c>
      <c r="G169" s="296" t="s">
        <v>783</v>
      </c>
      <c r="H169" s="297">
        <v>18.27</v>
      </c>
      <c r="I169" s="298"/>
      <c r="J169" s="299">
        <f>ROUND(I169*H169,2)</f>
        <v>0</v>
      </c>
      <c r="K169" s="300"/>
      <c r="L169" s="301"/>
      <c r="M169" s="302" t="s">
        <v>1</v>
      </c>
      <c r="N169" s="303" t="s">
        <v>41</v>
      </c>
      <c r="O169" s="92"/>
      <c r="P169" s="232">
        <f>O169*H169</f>
        <v>0</v>
      </c>
      <c r="Q169" s="232">
        <v>0.00027</v>
      </c>
      <c r="R169" s="232">
        <f>Q169*H169</f>
        <v>0.0049328999999999996</v>
      </c>
      <c r="S169" s="232">
        <v>0</v>
      </c>
      <c r="T169" s="233">
        <f>S169*H169</f>
        <v>0</v>
      </c>
      <c r="U169" s="39"/>
      <c r="V169" s="39"/>
      <c r="W169" s="39"/>
      <c r="X169" s="39"/>
      <c r="Y169" s="39"/>
      <c r="Z169" s="39"/>
      <c r="AA169" s="39"/>
      <c r="AB169" s="39"/>
      <c r="AC169" s="39"/>
      <c r="AD169" s="39"/>
      <c r="AE169" s="39"/>
      <c r="AR169" s="234" t="s">
        <v>282</v>
      </c>
      <c r="AT169" s="234" t="s">
        <v>690</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212</v>
      </c>
      <c r="BM169" s="234" t="s">
        <v>5438</v>
      </c>
    </row>
    <row r="170" s="2" customFormat="1">
      <c r="A170" s="39"/>
      <c r="B170" s="40"/>
      <c r="C170" s="41"/>
      <c r="D170" s="236" t="s">
        <v>214</v>
      </c>
      <c r="E170" s="41"/>
      <c r="F170" s="237" t="s">
        <v>5437</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13" customFormat="1">
      <c r="A171" s="13"/>
      <c r="B171" s="253"/>
      <c r="C171" s="254"/>
      <c r="D171" s="236" t="s">
        <v>218</v>
      </c>
      <c r="E171" s="254"/>
      <c r="F171" s="256" t="s">
        <v>5439</v>
      </c>
      <c r="G171" s="254"/>
      <c r="H171" s="257">
        <v>18.27</v>
      </c>
      <c r="I171" s="258"/>
      <c r="J171" s="254"/>
      <c r="K171" s="254"/>
      <c r="L171" s="259"/>
      <c r="M171" s="260"/>
      <c r="N171" s="261"/>
      <c r="O171" s="261"/>
      <c r="P171" s="261"/>
      <c r="Q171" s="261"/>
      <c r="R171" s="261"/>
      <c r="S171" s="261"/>
      <c r="T171" s="262"/>
      <c r="U171" s="13"/>
      <c r="V171" s="13"/>
      <c r="W171" s="13"/>
      <c r="X171" s="13"/>
      <c r="Y171" s="13"/>
      <c r="Z171" s="13"/>
      <c r="AA171" s="13"/>
      <c r="AB171" s="13"/>
      <c r="AC171" s="13"/>
      <c r="AD171" s="13"/>
      <c r="AE171" s="13"/>
      <c r="AT171" s="263" t="s">
        <v>218</v>
      </c>
      <c r="AU171" s="263" t="s">
        <v>83</v>
      </c>
      <c r="AV171" s="13" t="s">
        <v>85</v>
      </c>
      <c r="AW171" s="13" t="s">
        <v>4</v>
      </c>
      <c r="AX171" s="13" t="s">
        <v>83</v>
      </c>
      <c r="AY171" s="263" t="s">
        <v>207</v>
      </c>
    </row>
    <row r="172" s="2" customFormat="1" ht="24.15" customHeight="1">
      <c r="A172" s="39"/>
      <c r="B172" s="40"/>
      <c r="C172" s="222" t="s">
        <v>339</v>
      </c>
      <c r="D172" s="222" t="s">
        <v>208</v>
      </c>
      <c r="E172" s="223" t="s">
        <v>5440</v>
      </c>
      <c r="F172" s="224" t="s">
        <v>5441</v>
      </c>
      <c r="G172" s="225" t="s">
        <v>783</v>
      </c>
      <c r="H172" s="226">
        <v>1</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212</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212</v>
      </c>
      <c r="BM172" s="234" t="s">
        <v>5442</v>
      </c>
    </row>
    <row r="173" s="2" customFormat="1">
      <c r="A173" s="39"/>
      <c r="B173" s="40"/>
      <c r="C173" s="41"/>
      <c r="D173" s="236" t="s">
        <v>214</v>
      </c>
      <c r="E173" s="41"/>
      <c r="F173" s="237" t="s">
        <v>5443</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c r="A174" s="39"/>
      <c r="B174" s="40"/>
      <c r="C174" s="41"/>
      <c r="D174" s="241" t="s">
        <v>216</v>
      </c>
      <c r="E174" s="41"/>
      <c r="F174" s="242" t="s">
        <v>5444</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216</v>
      </c>
      <c r="AU174" s="18" t="s">
        <v>83</v>
      </c>
    </row>
    <row r="175" s="2" customFormat="1" ht="24.15" customHeight="1">
      <c r="A175" s="39"/>
      <c r="B175" s="40"/>
      <c r="C175" s="293" t="s">
        <v>345</v>
      </c>
      <c r="D175" s="293" t="s">
        <v>690</v>
      </c>
      <c r="E175" s="294" t="s">
        <v>5445</v>
      </c>
      <c r="F175" s="295" t="s">
        <v>5446</v>
      </c>
      <c r="G175" s="296" t="s">
        <v>783</v>
      </c>
      <c r="H175" s="297">
        <v>1.0149999999999999</v>
      </c>
      <c r="I175" s="298"/>
      <c r="J175" s="299">
        <f>ROUND(I175*H175,2)</f>
        <v>0</v>
      </c>
      <c r="K175" s="300"/>
      <c r="L175" s="301"/>
      <c r="M175" s="302" t="s">
        <v>1</v>
      </c>
      <c r="N175" s="303" t="s">
        <v>41</v>
      </c>
      <c r="O175" s="92"/>
      <c r="P175" s="232">
        <f>O175*H175</f>
        <v>0</v>
      </c>
      <c r="Q175" s="232">
        <v>0.0031800000000000001</v>
      </c>
      <c r="R175" s="232">
        <f>Q175*H175</f>
        <v>0.0032276999999999996</v>
      </c>
      <c r="S175" s="232">
        <v>0</v>
      </c>
      <c r="T175" s="233">
        <f>S175*H175</f>
        <v>0</v>
      </c>
      <c r="U175" s="39"/>
      <c r="V175" s="39"/>
      <c r="W175" s="39"/>
      <c r="X175" s="39"/>
      <c r="Y175" s="39"/>
      <c r="Z175" s="39"/>
      <c r="AA175" s="39"/>
      <c r="AB175" s="39"/>
      <c r="AC175" s="39"/>
      <c r="AD175" s="39"/>
      <c r="AE175" s="39"/>
      <c r="AR175" s="234" t="s">
        <v>282</v>
      </c>
      <c r="AT175" s="234" t="s">
        <v>690</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212</v>
      </c>
      <c r="BM175" s="234" t="s">
        <v>5447</v>
      </c>
    </row>
    <row r="176" s="2" customFormat="1">
      <c r="A176" s="39"/>
      <c r="B176" s="40"/>
      <c r="C176" s="41"/>
      <c r="D176" s="236" t="s">
        <v>214</v>
      </c>
      <c r="E176" s="41"/>
      <c r="F176" s="237" t="s">
        <v>5446</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13" customFormat="1">
      <c r="A177" s="13"/>
      <c r="B177" s="253"/>
      <c r="C177" s="254"/>
      <c r="D177" s="236" t="s">
        <v>218</v>
      </c>
      <c r="E177" s="254"/>
      <c r="F177" s="256" t="s">
        <v>5448</v>
      </c>
      <c r="G177" s="254"/>
      <c r="H177" s="257">
        <v>1.0149999999999999</v>
      </c>
      <c r="I177" s="258"/>
      <c r="J177" s="254"/>
      <c r="K177" s="254"/>
      <c r="L177" s="259"/>
      <c r="M177" s="260"/>
      <c r="N177" s="261"/>
      <c r="O177" s="261"/>
      <c r="P177" s="261"/>
      <c r="Q177" s="261"/>
      <c r="R177" s="261"/>
      <c r="S177" s="261"/>
      <c r="T177" s="262"/>
      <c r="U177" s="13"/>
      <c r="V177" s="13"/>
      <c r="W177" s="13"/>
      <c r="X177" s="13"/>
      <c r="Y177" s="13"/>
      <c r="Z177" s="13"/>
      <c r="AA177" s="13"/>
      <c r="AB177" s="13"/>
      <c r="AC177" s="13"/>
      <c r="AD177" s="13"/>
      <c r="AE177" s="13"/>
      <c r="AT177" s="263" t="s">
        <v>218</v>
      </c>
      <c r="AU177" s="263" t="s">
        <v>83</v>
      </c>
      <c r="AV177" s="13" t="s">
        <v>85</v>
      </c>
      <c r="AW177" s="13" t="s">
        <v>4</v>
      </c>
      <c r="AX177" s="13" t="s">
        <v>83</v>
      </c>
      <c r="AY177" s="263" t="s">
        <v>207</v>
      </c>
    </row>
    <row r="178" s="2" customFormat="1" ht="24.15" customHeight="1">
      <c r="A178" s="39"/>
      <c r="B178" s="40"/>
      <c r="C178" s="222" t="s">
        <v>351</v>
      </c>
      <c r="D178" s="222" t="s">
        <v>208</v>
      </c>
      <c r="E178" s="223" t="s">
        <v>5449</v>
      </c>
      <c r="F178" s="224" t="s">
        <v>5450</v>
      </c>
      <c r="G178" s="225" t="s">
        <v>783</v>
      </c>
      <c r="H178" s="226">
        <v>2.5</v>
      </c>
      <c r="I178" s="227"/>
      <c r="J178" s="228">
        <f>ROUND(I178*H178,2)</f>
        <v>0</v>
      </c>
      <c r="K178" s="229"/>
      <c r="L178" s="45"/>
      <c r="M178" s="230" t="s">
        <v>1</v>
      </c>
      <c r="N178" s="231" t="s">
        <v>41</v>
      </c>
      <c r="O178" s="92"/>
      <c r="P178" s="232">
        <f>O178*H178</f>
        <v>0</v>
      </c>
      <c r="Q178" s="232">
        <v>1.0000000000000001E-05</v>
      </c>
      <c r="R178" s="232">
        <f>Q178*H178</f>
        <v>2.5000000000000001E-05</v>
      </c>
      <c r="S178" s="232">
        <v>0</v>
      </c>
      <c r="T178" s="233">
        <f>S178*H178</f>
        <v>0</v>
      </c>
      <c r="U178" s="39"/>
      <c r="V178" s="39"/>
      <c r="W178" s="39"/>
      <c r="X178" s="39"/>
      <c r="Y178" s="39"/>
      <c r="Z178" s="39"/>
      <c r="AA178" s="39"/>
      <c r="AB178" s="39"/>
      <c r="AC178" s="39"/>
      <c r="AD178" s="39"/>
      <c r="AE178" s="39"/>
      <c r="AR178" s="234" t="s">
        <v>212</v>
      </c>
      <c r="AT178" s="234" t="s">
        <v>208</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212</v>
      </c>
      <c r="BM178" s="234" t="s">
        <v>5451</v>
      </c>
    </row>
    <row r="179" s="2" customFormat="1">
      <c r="A179" s="39"/>
      <c r="B179" s="40"/>
      <c r="C179" s="41"/>
      <c r="D179" s="236" t="s">
        <v>214</v>
      </c>
      <c r="E179" s="41"/>
      <c r="F179" s="237" t="s">
        <v>5452</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2" customFormat="1">
      <c r="A180" s="39"/>
      <c r="B180" s="40"/>
      <c r="C180" s="41"/>
      <c r="D180" s="241" t="s">
        <v>216</v>
      </c>
      <c r="E180" s="41"/>
      <c r="F180" s="242" t="s">
        <v>5453</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216</v>
      </c>
      <c r="AU180" s="18" t="s">
        <v>83</v>
      </c>
    </row>
    <row r="181" s="2" customFormat="1" ht="24.15" customHeight="1">
      <c r="A181" s="39"/>
      <c r="B181" s="40"/>
      <c r="C181" s="293" t="s">
        <v>361</v>
      </c>
      <c r="D181" s="293" t="s">
        <v>690</v>
      </c>
      <c r="E181" s="294" t="s">
        <v>5454</v>
      </c>
      <c r="F181" s="295" t="s">
        <v>5455</v>
      </c>
      <c r="G181" s="296" t="s">
        <v>783</v>
      </c>
      <c r="H181" s="297">
        <v>2.5379999999999998</v>
      </c>
      <c r="I181" s="298"/>
      <c r="J181" s="299">
        <f>ROUND(I181*H181,2)</f>
        <v>0</v>
      </c>
      <c r="K181" s="300"/>
      <c r="L181" s="301"/>
      <c r="M181" s="302" t="s">
        <v>1</v>
      </c>
      <c r="N181" s="303" t="s">
        <v>41</v>
      </c>
      <c r="O181" s="92"/>
      <c r="P181" s="232">
        <f>O181*H181</f>
        <v>0</v>
      </c>
      <c r="Q181" s="232">
        <v>0.0028999999999999998</v>
      </c>
      <c r="R181" s="232">
        <f>Q181*H181</f>
        <v>0.007360199999999999</v>
      </c>
      <c r="S181" s="232">
        <v>0</v>
      </c>
      <c r="T181" s="233">
        <f>S181*H181</f>
        <v>0</v>
      </c>
      <c r="U181" s="39"/>
      <c r="V181" s="39"/>
      <c r="W181" s="39"/>
      <c r="X181" s="39"/>
      <c r="Y181" s="39"/>
      <c r="Z181" s="39"/>
      <c r="AA181" s="39"/>
      <c r="AB181" s="39"/>
      <c r="AC181" s="39"/>
      <c r="AD181" s="39"/>
      <c r="AE181" s="39"/>
      <c r="AR181" s="234" t="s">
        <v>282</v>
      </c>
      <c r="AT181" s="234" t="s">
        <v>690</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212</v>
      </c>
      <c r="BM181" s="234" t="s">
        <v>5456</v>
      </c>
    </row>
    <row r="182" s="2" customFormat="1">
      <c r="A182" s="39"/>
      <c r="B182" s="40"/>
      <c r="C182" s="41"/>
      <c r="D182" s="236" t="s">
        <v>214</v>
      </c>
      <c r="E182" s="41"/>
      <c r="F182" s="237" t="s">
        <v>5455</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13" customFormat="1">
      <c r="A183" s="13"/>
      <c r="B183" s="253"/>
      <c r="C183" s="254"/>
      <c r="D183" s="236" t="s">
        <v>218</v>
      </c>
      <c r="E183" s="254"/>
      <c r="F183" s="256" t="s">
        <v>5457</v>
      </c>
      <c r="G183" s="254"/>
      <c r="H183" s="257">
        <v>2.5379999999999998</v>
      </c>
      <c r="I183" s="258"/>
      <c r="J183" s="254"/>
      <c r="K183" s="254"/>
      <c r="L183" s="259"/>
      <c r="M183" s="260"/>
      <c r="N183" s="261"/>
      <c r="O183" s="261"/>
      <c r="P183" s="261"/>
      <c r="Q183" s="261"/>
      <c r="R183" s="261"/>
      <c r="S183" s="261"/>
      <c r="T183" s="262"/>
      <c r="U183" s="13"/>
      <c r="V183" s="13"/>
      <c r="W183" s="13"/>
      <c r="X183" s="13"/>
      <c r="Y183" s="13"/>
      <c r="Z183" s="13"/>
      <c r="AA183" s="13"/>
      <c r="AB183" s="13"/>
      <c r="AC183" s="13"/>
      <c r="AD183" s="13"/>
      <c r="AE183" s="13"/>
      <c r="AT183" s="263" t="s">
        <v>218</v>
      </c>
      <c r="AU183" s="263" t="s">
        <v>83</v>
      </c>
      <c r="AV183" s="13" t="s">
        <v>85</v>
      </c>
      <c r="AW183" s="13" t="s">
        <v>4</v>
      </c>
      <c r="AX183" s="13" t="s">
        <v>83</v>
      </c>
      <c r="AY183" s="263" t="s">
        <v>207</v>
      </c>
    </row>
    <row r="184" s="2" customFormat="1" ht="24.15" customHeight="1">
      <c r="A184" s="39"/>
      <c r="B184" s="40"/>
      <c r="C184" s="222" t="s">
        <v>371</v>
      </c>
      <c r="D184" s="222" t="s">
        <v>208</v>
      </c>
      <c r="E184" s="223" t="s">
        <v>4311</v>
      </c>
      <c r="F184" s="224" t="s">
        <v>4312</v>
      </c>
      <c r="G184" s="225" t="s">
        <v>783</v>
      </c>
      <c r="H184" s="226">
        <v>2</v>
      </c>
      <c r="I184" s="227"/>
      <c r="J184" s="228">
        <f>ROUND(I184*H184,2)</f>
        <v>0</v>
      </c>
      <c r="K184" s="229"/>
      <c r="L184" s="45"/>
      <c r="M184" s="230" t="s">
        <v>1</v>
      </c>
      <c r="N184" s="231" t="s">
        <v>41</v>
      </c>
      <c r="O184" s="92"/>
      <c r="P184" s="232">
        <f>O184*H184</f>
        <v>0</v>
      </c>
      <c r="Q184" s="232">
        <v>1.0000000000000001E-05</v>
      </c>
      <c r="R184" s="232">
        <f>Q184*H184</f>
        <v>2.0000000000000002E-05</v>
      </c>
      <c r="S184" s="232">
        <v>0</v>
      </c>
      <c r="T184" s="233">
        <f>S184*H184</f>
        <v>0</v>
      </c>
      <c r="U184" s="39"/>
      <c r="V184" s="39"/>
      <c r="W184" s="39"/>
      <c r="X184" s="39"/>
      <c r="Y184" s="39"/>
      <c r="Z184" s="39"/>
      <c r="AA184" s="39"/>
      <c r="AB184" s="39"/>
      <c r="AC184" s="39"/>
      <c r="AD184" s="39"/>
      <c r="AE184" s="39"/>
      <c r="AR184" s="234" t="s">
        <v>212</v>
      </c>
      <c r="AT184" s="234" t="s">
        <v>208</v>
      </c>
      <c r="AU184" s="234" t="s">
        <v>83</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212</v>
      </c>
      <c r="BM184" s="234" t="s">
        <v>5458</v>
      </c>
    </row>
    <row r="185" s="2" customFormat="1">
      <c r="A185" s="39"/>
      <c r="B185" s="40"/>
      <c r="C185" s="41"/>
      <c r="D185" s="236" t="s">
        <v>214</v>
      </c>
      <c r="E185" s="41"/>
      <c r="F185" s="237" t="s">
        <v>4314</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83</v>
      </c>
    </row>
    <row r="186" s="2" customFormat="1">
      <c r="A186" s="39"/>
      <c r="B186" s="40"/>
      <c r="C186" s="41"/>
      <c r="D186" s="241" t="s">
        <v>216</v>
      </c>
      <c r="E186" s="41"/>
      <c r="F186" s="242" t="s">
        <v>4315</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216</v>
      </c>
      <c r="AU186" s="18" t="s">
        <v>83</v>
      </c>
    </row>
    <row r="187" s="2" customFormat="1" ht="24.15" customHeight="1">
      <c r="A187" s="39"/>
      <c r="B187" s="40"/>
      <c r="C187" s="293" t="s">
        <v>700</v>
      </c>
      <c r="D187" s="293" t="s">
        <v>690</v>
      </c>
      <c r="E187" s="294" t="s">
        <v>5459</v>
      </c>
      <c r="F187" s="295" t="s">
        <v>5460</v>
      </c>
      <c r="G187" s="296" t="s">
        <v>592</v>
      </c>
      <c r="H187" s="297">
        <v>1</v>
      </c>
      <c r="I187" s="298"/>
      <c r="J187" s="299">
        <f>ROUND(I187*H187,2)</f>
        <v>0</v>
      </c>
      <c r="K187" s="300"/>
      <c r="L187" s="301"/>
      <c r="M187" s="302" t="s">
        <v>1</v>
      </c>
      <c r="N187" s="303" t="s">
        <v>41</v>
      </c>
      <c r="O187" s="92"/>
      <c r="P187" s="232">
        <f>O187*H187</f>
        <v>0</v>
      </c>
      <c r="Q187" s="232">
        <v>0.012</v>
      </c>
      <c r="R187" s="232">
        <f>Q187*H187</f>
        <v>0.012</v>
      </c>
      <c r="S187" s="232">
        <v>0</v>
      </c>
      <c r="T187" s="233">
        <f>S187*H187</f>
        <v>0</v>
      </c>
      <c r="U187" s="39"/>
      <c r="V187" s="39"/>
      <c r="W187" s="39"/>
      <c r="X187" s="39"/>
      <c r="Y187" s="39"/>
      <c r="Z187" s="39"/>
      <c r="AA187" s="39"/>
      <c r="AB187" s="39"/>
      <c r="AC187" s="39"/>
      <c r="AD187" s="39"/>
      <c r="AE187" s="39"/>
      <c r="AR187" s="234" t="s">
        <v>282</v>
      </c>
      <c r="AT187" s="234" t="s">
        <v>690</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212</v>
      </c>
      <c r="BM187" s="234" t="s">
        <v>5461</v>
      </c>
    </row>
    <row r="188" s="2" customFormat="1">
      <c r="A188" s="39"/>
      <c r="B188" s="40"/>
      <c r="C188" s="41"/>
      <c r="D188" s="236" t="s">
        <v>214</v>
      </c>
      <c r="E188" s="41"/>
      <c r="F188" s="237" t="s">
        <v>5460</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24.15" customHeight="1">
      <c r="A189" s="39"/>
      <c r="B189" s="40"/>
      <c r="C189" s="293" t="s">
        <v>706</v>
      </c>
      <c r="D189" s="293" t="s">
        <v>690</v>
      </c>
      <c r="E189" s="294" t="s">
        <v>4316</v>
      </c>
      <c r="F189" s="295" t="s">
        <v>4317</v>
      </c>
      <c r="G189" s="296" t="s">
        <v>783</v>
      </c>
      <c r="H189" s="297">
        <v>2</v>
      </c>
      <c r="I189" s="298"/>
      <c r="J189" s="299">
        <f>ROUND(I189*H189,2)</f>
        <v>0</v>
      </c>
      <c r="K189" s="300"/>
      <c r="L189" s="301"/>
      <c r="M189" s="302" t="s">
        <v>1</v>
      </c>
      <c r="N189" s="303" t="s">
        <v>41</v>
      </c>
      <c r="O189" s="92"/>
      <c r="P189" s="232">
        <f>O189*H189</f>
        <v>0</v>
      </c>
      <c r="Q189" s="232">
        <v>0.0045999999999999999</v>
      </c>
      <c r="R189" s="232">
        <f>Q189*H189</f>
        <v>0.0091999999999999998</v>
      </c>
      <c r="S189" s="232">
        <v>0</v>
      </c>
      <c r="T189" s="233">
        <f>S189*H189</f>
        <v>0</v>
      </c>
      <c r="U189" s="39"/>
      <c r="V189" s="39"/>
      <c r="W189" s="39"/>
      <c r="X189" s="39"/>
      <c r="Y189" s="39"/>
      <c r="Z189" s="39"/>
      <c r="AA189" s="39"/>
      <c r="AB189" s="39"/>
      <c r="AC189" s="39"/>
      <c r="AD189" s="39"/>
      <c r="AE189" s="39"/>
      <c r="AR189" s="234" t="s">
        <v>282</v>
      </c>
      <c r="AT189" s="234" t="s">
        <v>690</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212</v>
      </c>
      <c r="BM189" s="234" t="s">
        <v>5462</v>
      </c>
    </row>
    <row r="190" s="2" customFormat="1">
      <c r="A190" s="39"/>
      <c r="B190" s="40"/>
      <c r="C190" s="41"/>
      <c r="D190" s="236" t="s">
        <v>214</v>
      </c>
      <c r="E190" s="41"/>
      <c r="F190" s="237" t="s">
        <v>4317</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16.5" customHeight="1">
      <c r="A191" s="39"/>
      <c r="B191" s="40"/>
      <c r="C191" s="222" t="s">
        <v>712</v>
      </c>
      <c r="D191" s="222" t="s">
        <v>208</v>
      </c>
      <c r="E191" s="223" t="s">
        <v>5463</v>
      </c>
      <c r="F191" s="224" t="s">
        <v>5464</v>
      </c>
      <c r="G191" s="225" t="s">
        <v>783</v>
      </c>
      <c r="H191" s="226">
        <v>18</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212</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212</v>
      </c>
      <c r="BM191" s="234" t="s">
        <v>5465</v>
      </c>
    </row>
    <row r="192" s="2" customFormat="1">
      <c r="A192" s="39"/>
      <c r="B192" s="40"/>
      <c r="C192" s="41"/>
      <c r="D192" s="236" t="s">
        <v>214</v>
      </c>
      <c r="E192" s="41"/>
      <c r="F192" s="237" t="s">
        <v>5466</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c r="A193" s="39"/>
      <c r="B193" s="40"/>
      <c r="C193" s="41"/>
      <c r="D193" s="241" t="s">
        <v>216</v>
      </c>
      <c r="E193" s="41"/>
      <c r="F193" s="242" t="s">
        <v>5467</v>
      </c>
      <c r="G193" s="41"/>
      <c r="H193" s="41"/>
      <c r="I193" s="238"/>
      <c r="J193" s="41"/>
      <c r="K193" s="41"/>
      <c r="L193" s="45"/>
      <c r="M193" s="239"/>
      <c r="N193" s="240"/>
      <c r="O193" s="92"/>
      <c r="P193" s="92"/>
      <c r="Q193" s="92"/>
      <c r="R193" s="92"/>
      <c r="S193" s="92"/>
      <c r="T193" s="93"/>
      <c r="U193" s="39"/>
      <c r="V193" s="39"/>
      <c r="W193" s="39"/>
      <c r="X193" s="39"/>
      <c r="Y193" s="39"/>
      <c r="Z193" s="39"/>
      <c r="AA193" s="39"/>
      <c r="AB193" s="39"/>
      <c r="AC193" s="39"/>
      <c r="AD193" s="39"/>
      <c r="AE193" s="39"/>
      <c r="AT193" s="18" t="s">
        <v>216</v>
      </c>
      <c r="AU193" s="18" t="s">
        <v>83</v>
      </c>
    </row>
    <row r="194" s="2" customFormat="1" ht="24.15" customHeight="1">
      <c r="A194" s="39"/>
      <c r="B194" s="40"/>
      <c r="C194" s="222" t="s">
        <v>7</v>
      </c>
      <c r="D194" s="222" t="s">
        <v>208</v>
      </c>
      <c r="E194" s="223" t="s">
        <v>5468</v>
      </c>
      <c r="F194" s="224" t="s">
        <v>5469</v>
      </c>
      <c r="G194" s="225" t="s">
        <v>592</v>
      </c>
      <c r="H194" s="226">
        <v>1</v>
      </c>
      <c r="I194" s="227"/>
      <c r="J194" s="228">
        <f>ROUND(I194*H194,2)</f>
        <v>0</v>
      </c>
      <c r="K194" s="229"/>
      <c r="L194" s="45"/>
      <c r="M194" s="230" t="s">
        <v>1</v>
      </c>
      <c r="N194" s="231" t="s">
        <v>41</v>
      </c>
      <c r="O194" s="92"/>
      <c r="P194" s="232">
        <f>O194*H194</f>
        <v>0</v>
      </c>
      <c r="Q194" s="232">
        <v>0.1056</v>
      </c>
      <c r="R194" s="232">
        <f>Q194*H194</f>
        <v>0.1056</v>
      </c>
      <c r="S194" s="232">
        <v>0</v>
      </c>
      <c r="T194" s="233">
        <f>S194*H194</f>
        <v>0</v>
      </c>
      <c r="U194" s="39"/>
      <c r="V194" s="39"/>
      <c r="W194" s="39"/>
      <c r="X194" s="39"/>
      <c r="Y194" s="39"/>
      <c r="Z194" s="39"/>
      <c r="AA194" s="39"/>
      <c r="AB194" s="39"/>
      <c r="AC194" s="39"/>
      <c r="AD194" s="39"/>
      <c r="AE194" s="39"/>
      <c r="AR194" s="234" t="s">
        <v>212</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212</v>
      </c>
      <c r="BM194" s="234" t="s">
        <v>5470</v>
      </c>
    </row>
    <row r="195" s="2" customFormat="1">
      <c r="A195" s="39"/>
      <c r="B195" s="40"/>
      <c r="C195" s="41"/>
      <c r="D195" s="236" t="s">
        <v>214</v>
      </c>
      <c r="E195" s="41"/>
      <c r="F195" s="237" t="s">
        <v>5471</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c r="A196" s="39"/>
      <c r="B196" s="40"/>
      <c r="C196" s="41"/>
      <c r="D196" s="241" t="s">
        <v>216</v>
      </c>
      <c r="E196" s="41"/>
      <c r="F196" s="242" t="s">
        <v>5472</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216</v>
      </c>
      <c r="AU196" s="18" t="s">
        <v>83</v>
      </c>
    </row>
    <row r="197" s="2" customFormat="1" ht="24.15" customHeight="1">
      <c r="A197" s="39"/>
      <c r="B197" s="40"/>
      <c r="C197" s="222" t="s">
        <v>720</v>
      </c>
      <c r="D197" s="222" t="s">
        <v>208</v>
      </c>
      <c r="E197" s="223" t="s">
        <v>5473</v>
      </c>
      <c r="F197" s="224" t="s">
        <v>5474</v>
      </c>
      <c r="G197" s="225" t="s">
        <v>592</v>
      </c>
      <c r="H197" s="226">
        <v>1</v>
      </c>
      <c r="I197" s="227"/>
      <c r="J197" s="228">
        <f>ROUND(I197*H197,2)</f>
        <v>0</v>
      </c>
      <c r="K197" s="229"/>
      <c r="L197" s="45"/>
      <c r="M197" s="230" t="s">
        <v>1</v>
      </c>
      <c r="N197" s="231" t="s">
        <v>41</v>
      </c>
      <c r="O197" s="92"/>
      <c r="P197" s="232">
        <f>O197*H197</f>
        <v>0</v>
      </c>
      <c r="Q197" s="232">
        <v>0.024240000000000001</v>
      </c>
      <c r="R197" s="232">
        <f>Q197*H197</f>
        <v>0.024240000000000001</v>
      </c>
      <c r="S197" s="232">
        <v>0</v>
      </c>
      <c r="T197" s="233">
        <f>S197*H197</f>
        <v>0</v>
      </c>
      <c r="U197" s="39"/>
      <c r="V197" s="39"/>
      <c r="W197" s="39"/>
      <c r="X197" s="39"/>
      <c r="Y197" s="39"/>
      <c r="Z197" s="39"/>
      <c r="AA197" s="39"/>
      <c r="AB197" s="39"/>
      <c r="AC197" s="39"/>
      <c r="AD197" s="39"/>
      <c r="AE197" s="39"/>
      <c r="AR197" s="234" t="s">
        <v>212</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212</v>
      </c>
      <c r="BM197" s="234" t="s">
        <v>5475</v>
      </c>
    </row>
    <row r="198" s="2" customFormat="1">
      <c r="A198" s="39"/>
      <c r="B198" s="40"/>
      <c r="C198" s="41"/>
      <c r="D198" s="236" t="s">
        <v>214</v>
      </c>
      <c r="E198" s="41"/>
      <c r="F198" s="237" t="s">
        <v>5476</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c r="A199" s="39"/>
      <c r="B199" s="40"/>
      <c r="C199" s="41"/>
      <c r="D199" s="241" t="s">
        <v>216</v>
      </c>
      <c r="E199" s="41"/>
      <c r="F199" s="242" t="s">
        <v>5477</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216</v>
      </c>
      <c r="AU199" s="18" t="s">
        <v>83</v>
      </c>
    </row>
    <row r="200" s="2" customFormat="1" ht="24.15" customHeight="1">
      <c r="A200" s="39"/>
      <c r="B200" s="40"/>
      <c r="C200" s="222" t="s">
        <v>726</v>
      </c>
      <c r="D200" s="222" t="s">
        <v>208</v>
      </c>
      <c r="E200" s="223" t="s">
        <v>5478</v>
      </c>
      <c r="F200" s="224" t="s">
        <v>5479</v>
      </c>
      <c r="G200" s="225" t="s">
        <v>592</v>
      </c>
      <c r="H200" s="226">
        <v>1</v>
      </c>
      <c r="I200" s="227"/>
      <c r="J200" s="228">
        <f>ROUND(I200*H200,2)</f>
        <v>0</v>
      </c>
      <c r="K200" s="229"/>
      <c r="L200" s="45"/>
      <c r="M200" s="230" t="s">
        <v>1</v>
      </c>
      <c r="N200" s="231" t="s">
        <v>41</v>
      </c>
      <c r="O200" s="92"/>
      <c r="P200" s="232">
        <f>O200*H200</f>
        <v>0</v>
      </c>
      <c r="Q200" s="232">
        <v>0</v>
      </c>
      <c r="R200" s="232">
        <f>Q200*H200</f>
        <v>0</v>
      </c>
      <c r="S200" s="232">
        <v>0</v>
      </c>
      <c r="T200" s="233">
        <f>S200*H200</f>
        <v>0</v>
      </c>
      <c r="U200" s="39"/>
      <c r="V200" s="39"/>
      <c r="W200" s="39"/>
      <c r="X200" s="39"/>
      <c r="Y200" s="39"/>
      <c r="Z200" s="39"/>
      <c r="AA200" s="39"/>
      <c r="AB200" s="39"/>
      <c r="AC200" s="39"/>
      <c r="AD200" s="39"/>
      <c r="AE200" s="39"/>
      <c r="AR200" s="234" t="s">
        <v>212</v>
      </c>
      <c r="AT200" s="234" t="s">
        <v>208</v>
      </c>
      <c r="AU200" s="234" t="s">
        <v>83</v>
      </c>
      <c r="AY200" s="18" t="s">
        <v>207</v>
      </c>
      <c r="BE200" s="235">
        <f>IF(N200="základní",J200,0)</f>
        <v>0</v>
      </c>
      <c r="BF200" s="235">
        <f>IF(N200="snížená",J200,0)</f>
        <v>0</v>
      </c>
      <c r="BG200" s="235">
        <f>IF(N200="zákl. přenesená",J200,0)</f>
        <v>0</v>
      </c>
      <c r="BH200" s="235">
        <f>IF(N200="sníž. přenesená",J200,0)</f>
        <v>0</v>
      </c>
      <c r="BI200" s="235">
        <f>IF(N200="nulová",J200,0)</f>
        <v>0</v>
      </c>
      <c r="BJ200" s="18" t="s">
        <v>83</v>
      </c>
      <c r="BK200" s="235">
        <f>ROUND(I200*H200,2)</f>
        <v>0</v>
      </c>
      <c r="BL200" s="18" t="s">
        <v>212</v>
      </c>
      <c r="BM200" s="234" t="s">
        <v>5480</v>
      </c>
    </row>
    <row r="201" s="2" customFormat="1">
      <c r="A201" s="39"/>
      <c r="B201" s="40"/>
      <c r="C201" s="41"/>
      <c r="D201" s="236" t="s">
        <v>214</v>
      </c>
      <c r="E201" s="41"/>
      <c r="F201" s="237" t="s">
        <v>5481</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214</v>
      </c>
      <c r="AU201" s="18" t="s">
        <v>83</v>
      </c>
    </row>
    <row r="202" s="2" customFormat="1">
      <c r="A202" s="39"/>
      <c r="B202" s="40"/>
      <c r="C202" s="41"/>
      <c r="D202" s="241" t="s">
        <v>216</v>
      </c>
      <c r="E202" s="41"/>
      <c r="F202" s="242" t="s">
        <v>5482</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216</v>
      </c>
      <c r="AU202" s="18" t="s">
        <v>83</v>
      </c>
    </row>
    <row r="203" s="2" customFormat="1" ht="33" customHeight="1">
      <c r="A203" s="39"/>
      <c r="B203" s="40"/>
      <c r="C203" s="222" t="s">
        <v>731</v>
      </c>
      <c r="D203" s="222" t="s">
        <v>208</v>
      </c>
      <c r="E203" s="223" t="s">
        <v>5353</v>
      </c>
      <c r="F203" s="224" t="s">
        <v>5354</v>
      </c>
      <c r="G203" s="225" t="s">
        <v>592</v>
      </c>
      <c r="H203" s="226">
        <v>1</v>
      </c>
      <c r="I203" s="227"/>
      <c r="J203" s="228">
        <f>ROUND(I203*H203,2)</f>
        <v>0</v>
      </c>
      <c r="K203" s="229"/>
      <c r="L203" s="45"/>
      <c r="M203" s="230" t="s">
        <v>1</v>
      </c>
      <c r="N203" s="231" t="s">
        <v>41</v>
      </c>
      <c r="O203" s="92"/>
      <c r="P203" s="232">
        <f>O203*H203</f>
        <v>0</v>
      </c>
      <c r="Q203" s="232">
        <v>0.1111</v>
      </c>
      <c r="R203" s="232">
        <f>Q203*H203</f>
        <v>0.1111</v>
      </c>
      <c r="S203" s="232">
        <v>0</v>
      </c>
      <c r="T203" s="233">
        <f>S203*H203</f>
        <v>0</v>
      </c>
      <c r="U203" s="39"/>
      <c r="V203" s="39"/>
      <c r="W203" s="39"/>
      <c r="X203" s="39"/>
      <c r="Y203" s="39"/>
      <c r="Z203" s="39"/>
      <c r="AA203" s="39"/>
      <c r="AB203" s="39"/>
      <c r="AC203" s="39"/>
      <c r="AD203" s="39"/>
      <c r="AE203" s="39"/>
      <c r="AR203" s="234" t="s">
        <v>212</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212</v>
      </c>
      <c r="BM203" s="234" t="s">
        <v>5483</v>
      </c>
    </row>
    <row r="204" s="2" customFormat="1">
      <c r="A204" s="39"/>
      <c r="B204" s="40"/>
      <c r="C204" s="41"/>
      <c r="D204" s="236" t="s">
        <v>214</v>
      </c>
      <c r="E204" s="41"/>
      <c r="F204" s="237" t="s">
        <v>5356</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c r="A205" s="39"/>
      <c r="B205" s="40"/>
      <c r="C205" s="41"/>
      <c r="D205" s="241" t="s">
        <v>216</v>
      </c>
      <c r="E205" s="41"/>
      <c r="F205" s="242" t="s">
        <v>5484</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216</v>
      </c>
      <c r="AU205" s="18" t="s">
        <v>83</v>
      </c>
    </row>
    <row r="206" s="2" customFormat="1" ht="16.5" customHeight="1">
      <c r="A206" s="39"/>
      <c r="B206" s="40"/>
      <c r="C206" s="222" t="s">
        <v>737</v>
      </c>
      <c r="D206" s="222" t="s">
        <v>208</v>
      </c>
      <c r="E206" s="223" t="s">
        <v>5485</v>
      </c>
      <c r="F206" s="224" t="s">
        <v>5486</v>
      </c>
      <c r="G206" s="225" t="s">
        <v>783</v>
      </c>
      <c r="H206" s="226">
        <v>18</v>
      </c>
      <c r="I206" s="227"/>
      <c r="J206" s="228">
        <f>ROUND(I206*H206,2)</f>
        <v>0</v>
      </c>
      <c r="K206" s="229"/>
      <c r="L206" s="45"/>
      <c r="M206" s="230" t="s">
        <v>1</v>
      </c>
      <c r="N206" s="231" t="s">
        <v>41</v>
      </c>
      <c r="O206" s="92"/>
      <c r="P206" s="232">
        <f>O206*H206</f>
        <v>0</v>
      </c>
      <c r="Q206" s="232">
        <v>0.00019000000000000001</v>
      </c>
      <c r="R206" s="232">
        <f>Q206*H206</f>
        <v>0.0034200000000000003</v>
      </c>
      <c r="S206" s="232">
        <v>0</v>
      </c>
      <c r="T206" s="233">
        <f>S206*H206</f>
        <v>0</v>
      </c>
      <c r="U206" s="39"/>
      <c r="V206" s="39"/>
      <c r="W206" s="39"/>
      <c r="X206" s="39"/>
      <c r="Y206" s="39"/>
      <c r="Z206" s="39"/>
      <c r="AA206" s="39"/>
      <c r="AB206" s="39"/>
      <c r="AC206" s="39"/>
      <c r="AD206" s="39"/>
      <c r="AE206" s="39"/>
      <c r="AR206" s="234" t="s">
        <v>212</v>
      </c>
      <c r="AT206" s="234" t="s">
        <v>208</v>
      </c>
      <c r="AU206" s="234" t="s">
        <v>83</v>
      </c>
      <c r="AY206" s="18" t="s">
        <v>207</v>
      </c>
      <c r="BE206" s="235">
        <f>IF(N206="základní",J206,0)</f>
        <v>0</v>
      </c>
      <c r="BF206" s="235">
        <f>IF(N206="snížená",J206,0)</f>
        <v>0</v>
      </c>
      <c r="BG206" s="235">
        <f>IF(N206="zákl. přenesená",J206,0)</f>
        <v>0</v>
      </c>
      <c r="BH206" s="235">
        <f>IF(N206="sníž. přenesená",J206,0)</f>
        <v>0</v>
      </c>
      <c r="BI206" s="235">
        <f>IF(N206="nulová",J206,0)</f>
        <v>0</v>
      </c>
      <c r="BJ206" s="18" t="s">
        <v>83</v>
      </c>
      <c r="BK206" s="235">
        <f>ROUND(I206*H206,2)</f>
        <v>0</v>
      </c>
      <c r="BL206" s="18" t="s">
        <v>212</v>
      </c>
      <c r="BM206" s="234" t="s">
        <v>5487</v>
      </c>
    </row>
    <row r="207" s="2" customFormat="1">
      <c r="A207" s="39"/>
      <c r="B207" s="40"/>
      <c r="C207" s="41"/>
      <c r="D207" s="236" t="s">
        <v>214</v>
      </c>
      <c r="E207" s="41"/>
      <c r="F207" s="237" t="s">
        <v>5488</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214</v>
      </c>
      <c r="AU207" s="18" t="s">
        <v>83</v>
      </c>
    </row>
    <row r="208" s="2" customFormat="1">
      <c r="A208" s="39"/>
      <c r="B208" s="40"/>
      <c r="C208" s="41"/>
      <c r="D208" s="241" t="s">
        <v>216</v>
      </c>
      <c r="E208" s="41"/>
      <c r="F208" s="242" t="s">
        <v>5489</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216</v>
      </c>
      <c r="AU208" s="18" t="s">
        <v>83</v>
      </c>
    </row>
    <row r="209" s="2" customFormat="1" ht="24.15" customHeight="1">
      <c r="A209" s="39"/>
      <c r="B209" s="40"/>
      <c r="C209" s="222" t="s">
        <v>742</v>
      </c>
      <c r="D209" s="222" t="s">
        <v>208</v>
      </c>
      <c r="E209" s="223" t="s">
        <v>5490</v>
      </c>
      <c r="F209" s="224" t="s">
        <v>5491</v>
      </c>
      <c r="G209" s="225" t="s">
        <v>783</v>
      </c>
      <c r="H209" s="226">
        <v>18</v>
      </c>
      <c r="I209" s="227"/>
      <c r="J209" s="228">
        <f>ROUND(I209*H209,2)</f>
        <v>0</v>
      </c>
      <c r="K209" s="229"/>
      <c r="L209" s="45"/>
      <c r="M209" s="230" t="s">
        <v>1</v>
      </c>
      <c r="N209" s="231" t="s">
        <v>41</v>
      </c>
      <c r="O209" s="92"/>
      <c r="P209" s="232">
        <f>O209*H209</f>
        <v>0</v>
      </c>
      <c r="Q209" s="232">
        <v>0.00012999999999999999</v>
      </c>
      <c r="R209" s="232">
        <f>Q209*H209</f>
        <v>0.0023399999999999996</v>
      </c>
      <c r="S209" s="232">
        <v>0</v>
      </c>
      <c r="T209" s="233">
        <f>S209*H209</f>
        <v>0</v>
      </c>
      <c r="U209" s="39"/>
      <c r="V209" s="39"/>
      <c r="W209" s="39"/>
      <c r="X209" s="39"/>
      <c r="Y209" s="39"/>
      <c r="Z209" s="39"/>
      <c r="AA209" s="39"/>
      <c r="AB209" s="39"/>
      <c r="AC209" s="39"/>
      <c r="AD209" s="39"/>
      <c r="AE209" s="39"/>
      <c r="AR209" s="234" t="s">
        <v>212</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212</v>
      </c>
      <c r="BM209" s="234" t="s">
        <v>5492</v>
      </c>
    </row>
    <row r="210" s="2" customFormat="1">
      <c r="A210" s="39"/>
      <c r="B210" s="40"/>
      <c r="C210" s="41"/>
      <c r="D210" s="236" t="s">
        <v>214</v>
      </c>
      <c r="E210" s="41"/>
      <c r="F210" s="237" t="s">
        <v>5493</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c r="A211" s="39"/>
      <c r="B211" s="40"/>
      <c r="C211" s="41"/>
      <c r="D211" s="241" t="s">
        <v>216</v>
      </c>
      <c r="E211" s="41"/>
      <c r="F211" s="242" t="s">
        <v>5494</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216</v>
      </c>
      <c r="AU211" s="18" t="s">
        <v>83</v>
      </c>
    </row>
    <row r="212" s="11" customFormat="1" ht="25.92" customHeight="1">
      <c r="A212" s="11"/>
      <c r="B212" s="208"/>
      <c r="C212" s="209"/>
      <c r="D212" s="210" t="s">
        <v>75</v>
      </c>
      <c r="E212" s="211" t="s">
        <v>369</v>
      </c>
      <c r="F212" s="211" t="s">
        <v>370</v>
      </c>
      <c r="G212" s="209"/>
      <c r="H212" s="209"/>
      <c r="I212" s="212"/>
      <c r="J212" s="213">
        <f>BK212</f>
        <v>0</v>
      </c>
      <c r="K212" s="209"/>
      <c r="L212" s="214"/>
      <c r="M212" s="215"/>
      <c r="N212" s="216"/>
      <c r="O212" s="216"/>
      <c r="P212" s="217">
        <f>SUM(P213:P215)</f>
        <v>0</v>
      </c>
      <c r="Q212" s="216"/>
      <c r="R212" s="217">
        <f>SUM(R213:R215)</f>
        <v>0</v>
      </c>
      <c r="S212" s="216"/>
      <c r="T212" s="218">
        <f>SUM(T213:T215)</f>
        <v>0</v>
      </c>
      <c r="U212" s="11"/>
      <c r="V212" s="11"/>
      <c r="W212" s="11"/>
      <c r="X212" s="11"/>
      <c r="Y212" s="11"/>
      <c r="Z212" s="11"/>
      <c r="AA212" s="11"/>
      <c r="AB212" s="11"/>
      <c r="AC212" s="11"/>
      <c r="AD212" s="11"/>
      <c r="AE212" s="11"/>
      <c r="AR212" s="219" t="s">
        <v>83</v>
      </c>
      <c r="AT212" s="220" t="s">
        <v>75</v>
      </c>
      <c r="AU212" s="220" t="s">
        <v>76</v>
      </c>
      <c r="AY212" s="219" t="s">
        <v>207</v>
      </c>
      <c r="BK212" s="221">
        <f>SUM(BK213:BK215)</f>
        <v>0</v>
      </c>
    </row>
    <row r="213" s="2" customFormat="1" ht="24.15" customHeight="1">
      <c r="A213" s="39"/>
      <c r="B213" s="40"/>
      <c r="C213" s="222" t="s">
        <v>748</v>
      </c>
      <c r="D213" s="222" t="s">
        <v>208</v>
      </c>
      <c r="E213" s="223" t="s">
        <v>5373</v>
      </c>
      <c r="F213" s="224" t="s">
        <v>5374</v>
      </c>
      <c r="G213" s="225" t="s">
        <v>237</v>
      </c>
      <c r="H213" s="226">
        <v>7.4020000000000001</v>
      </c>
      <c r="I213" s="227"/>
      <c r="J213" s="228">
        <f>ROUND(I213*H213,2)</f>
        <v>0</v>
      </c>
      <c r="K213" s="229"/>
      <c r="L213" s="45"/>
      <c r="M213" s="230" t="s">
        <v>1</v>
      </c>
      <c r="N213" s="231" t="s">
        <v>41</v>
      </c>
      <c r="O213" s="92"/>
      <c r="P213" s="232">
        <f>O213*H213</f>
        <v>0</v>
      </c>
      <c r="Q213" s="232">
        <v>0</v>
      </c>
      <c r="R213" s="232">
        <f>Q213*H213</f>
        <v>0</v>
      </c>
      <c r="S213" s="232">
        <v>0</v>
      </c>
      <c r="T213" s="233">
        <f>S213*H213</f>
        <v>0</v>
      </c>
      <c r="U213" s="39"/>
      <c r="V213" s="39"/>
      <c r="W213" s="39"/>
      <c r="X213" s="39"/>
      <c r="Y213" s="39"/>
      <c r="Z213" s="39"/>
      <c r="AA213" s="39"/>
      <c r="AB213" s="39"/>
      <c r="AC213" s="39"/>
      <c r="AD213" s="39"/>
      <c r="AE213" s="39"/>
      <c r="AR213" s="234" t="s">
        <v>212</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212</v>
      </c>
      <c r="BM213" s="234" t="s">
        <v>5495</v>
      </c>
    </row>
    <row r="214" s="2" customFormat="1">
      <c r="A214" s="39"/>
      <c r="B214" s="40"/>
      <c r="C214" s="41"/>
      <c r="D214" s="236" t="s">
        <v>214</v>
      </c>
      <c r="E214" s="41"/>
      <c r="F214" s="237" t="s">
        <v>5376</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c r="A215" s="39"/>
      <c r="B215" s="40"/>
      <c r="C215" s="41"/>
      <c r="D215" s="241" t="s">
        <v>216</v>
      </c>
      <c r="E215" s="41"/>
      <c r="F215" s="242" t="s">
        <v>5496</v>
      </c>
      <c r="G215" s="41"/>
      <c r="H215" s="41"/>
      <c r="I215" s="238"/>
      <c r="J215" s="41"/>
      <c r="K215" s="41"/>
      <c r="L215" s="45"/>
      <c r="M215" s="239"/>
      <c r="N215" s="240"/>
      <c r="O215" s="92"/>
      <c r="P215" s="92"/>
      <c r="Q215" s="92"/>
      <c r="R215" s="92"/>
      <c r="S215" s="92"/>
      <c r="T215" s="93"/>
      <c r="U215" s="39"/>
      <c r="V215" s="39"/>
      <c r="W215" s="39"/>
      <c r="X215" s="39"/>
      <c r="Y215" s="39"/>
      <c r="Z215" s="39"/>
      <c r="AA215" s="39"/>
      <c r="AB215" s="39"/>
      <c r="AC215" s="39"/>
      <c r="AD215" s="39"/>
      <c r="AE215" s="39"/>
      <c r="AT215" s="18" t="s">
        <v>216</v>
      </c>
      <c r="AU215" s="18" t="s">
        <v>83</v>
      </c>
    </row>
    <row r="216" s="11" customFormat="1" ht="25.92" customHeight="1">
      <c r="A216" s="11"/>
      <c r="B216" s="208"/>
      <c r="C216" s="209"/>
      <c r="D216" s="210" t="s">
        <v>75</v>
      </c>
      <c r="E216" s="211" t="s">
        <v>5497</v>
      </c>
      <c r="F216" s="211" t="s">
        <v>5498</v>
      </c>
      <c r="G216" s="209"/>
      <c r="H216" s="209"/>
      <c r="I216" s="212"/>
      <c r="J216" s="213">
        <f>BK216</f>
        <v>0</v>
      </c>
      <c r="K216" s="209"/>
      <c r="L216" s="214"/>
      <c r="M216" s="215"/>
      <c r="N216" s="216"/>
      <c r="O216" s="216"/>
      <c r="P216" s="217">
        <f>SUM(P217:P231)</f>
        <v>0</v>
      </c>
      <c r="Q216" s="216"/>
      <c r="R216" s="217">
        <f>SUM(R217:R231)</f>
        <v>0.02103</v>
      </c>
      <c r="S216" s="216"/>
      <c r="T216" s="218">
        <f>SUM(T217:T231)</f>
        <v>0</v>
      </c>
      <c r="U216" s="11"/>
      <c r="V216" s="11"/>
      <c r="W216" s="11"/>
      <c r="X216" s="11"/>
      <c r="Y216" s="11"/>
      <c r="Z216" s="11"/>
      <c r="AA216" s="11"/>
      <c r="AB216" s="11"/>
      <c r="AC216" s="11"/>
      <c r="AD216" s="11"/>
      <c r="AE216" s="11"/>
      <c r="AR216" s="219" t="s">
        <v>85</v>
      </c>
      <c r="AT216" s="220" t="s">
        <v>75</v>
      </c>
      <c r="AU216" s="220" t="s">
        <v>76</v>
      </c>
      <c r="AY216" s="219" t="s">
        <v>207</v>
      </c>
      <c r="BK216" s="221">
        <f>SUM(BK217:BK231)</f>
        <v>0</v>
      </c>
    </row>
    <row r="217" s="2" customFormat="1" ht="24.15" customHeight="1">
      <c r="A217" s="39"/>
      <c r="B217" s="40"/>
      <c r="C217" s="222" t="s">
        <v>751</v>
      </c>
      <c r="D217" s="222" t="s">
        <v>208</v>
      </c>
      <c r="E217" s="223" t="s">
        <v>5499</v>
      </c>
      <c r="F217" s="224" t="s">
        <v>5500</v>
      </c>
      <c r="G217" s="225" t="s">
        <v>931</v>
      </c>
      <c r="H217" s="226">
        <v>14</v>
      </c>
      <c r="I217" s="227"/>
      <c r="J217" s="228">
        <f>ROUND(I217*H217,2)</f>
        <v>0</v>
      </c>
      <c r="K217" s="229"/>
      <c r="L217" s="45"/>
      <c r="M217" s="230" t="s">
        <v>1</v>
      </c>
      <c r="N217" s="231" t="s">
        <v>41</v>
      </c>
      <c r="O217" s="92"/>
      <c r="P217" s="232">
        <f>O217*H217</f>
        <v>0</v>
      </c>
      <c r="Q217" s="232">
        <v>0</v>
      </c>
      <c r="R217" s="232">
        <f>Q217*H217</f>
        <v>0</v>
      </c>
      <c r="S217" s="232">
        <v>0</v>
      </c>
      <c r="T217" s="233">
        <f>S217*H217</f>
        <v>0</v>
      </c>
      <c r="U217" s="39"/>
      <c r="V217" s="39"/>
      <c r="W217" s="39"/>
      <c r="X217" s="39"/>
      <c r="Y217" s="39"/>
      <c r="Z217" s="39"/>
      <c r="AA217" s="39"/>
      <c r="AB217" s="39"/>
      <c r="AC217" s="39"/>
      <c r="AD217" s="39"/>
      <c r="AE217" s="39"/>
      <c r="AR217" s="234" t="s">
        <v>361</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361</v>
      </c>
      <c r="BM217" s="234" t="s">
        <v>5501</v>
      </c>
    </row>
    <row r="218" s="2" customFormat="1">
      <c r="A218" s="39"/>
      <c r="B218" s="40"/>
      <c r="C218" s="41"/>
      <c r="D218" s="236" t="s">
        <v>214</v>
      </c>
      <c r="E218" s="41"/>
      <c r="F218" s="237" t="s">
        <v>5500</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ht="24.15" customHeight="1">
      <c r="A219" s="39"/>
      <c r="B219" s="40"/>
      <c r="C219" s="222" t="s">
        <v>757</v>
      </c>
      <c r="D219" s="222" t="s">
        <v>208</v>
      </c>
      <c r="E219" s="223" t="s">
        <v>5502</v>
      </c>
      <c r="F219" s="224" t="s">
        <v>5500</v>
      </c>
      <c r="G219" s="225" t="s">
        <v>931</v>
      </c>
      <c r="H219" s="226">
        <v>6</v>
      </c>
      <c r="I219" s="227"/>
      <c r="J219" s="228">
        <f>ROUND(I219*H219,2)</f>
        <v>0</v>
      </c>
      <c r="K219" s="229"/>
      <c r="L219" s="45"/>
      <c r="M219" s="230" t="s">
        <v>1</v>
      </c>
      <c r="N219" s="231" t="s">
        <v>41</v>
      </c>
      <c r="O219" s="92"/>
      <c r="P219" s="232">
        <f>O219*H219</f>
        <v>0</v>
      </c>
      <c r="Q219" s="232">
        <v>0</v>
      </c>
      <c r="R219" s="232">
        <f>Q219*H219</f>
        <v>0</v>
      </c>
      <c r="S219" s="232">
        <v>0</v>
      </c>
      <c r="T219" s="233">
        <f>S219*H219</f>
        <v>0</v>
      </c>
      <c r="U219" s="39"/>
      <c r="V219" s="39"/>
      <c r="W219" s="39"/>
      <c r="X219" s="39"/>
      <c r="Y219" s="39"/>
      <c r="Z219" s="39"/>
      <c r="AA219" s="39"/>
      <c r="AB219" s="39"/>
      <c r="AC219" s="39"/>
      <c r="AD219" s="39"/>
      <c r="AE219" s="39"/>
      <c r="AR219" s="234" t="s">
        <v>361</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361</v>
      </c>
      <c r="BM219" s="234" t="s">
        <v>5503</v>
      </c>
    </row>
    <row r="220" s="2" customFormat="1">
      <c r="A220" s="39"/>
      <c r="B220" s="40"/>
      <c r="C220" s="41"/>
      <c r="D220" s="236" t="s">
        <v>214</v>
      </c>
      <c r="E220" s="41"/>
      <c r="F220" s="237" t="s">
        <v>5500</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2" customFormat="1" ht="24.15" customHeight="1">
      <c r="A221" s="39"/>
      <c r="B221" s="40"/>
      <c r="C221" s="222" t="s">
        <v>763</v>
      </c>
      <c r="D221" s="222" t="s">
        <v>208</v>
      </c>
      <c r="E221" s="223" t="s">
        <v>5504</v>
      </c>
      <c r="F221" s="224" t="s">
        <v>5505</v>
      </c>
      <c r="G221" s="225" t="s">
        <v>783</v>
      </c>
      <c r="H221" s="226">
        <v>250</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5506</v>
      </c>
    </row>
    <row r="222" s="2" customFormat="1">
      <c r="A222" s="39"/>
      <c r="B222" s="40"/>
      <c r="C222" s="41"/>
      <c r="D222" s="236" t="s">
        <v>214</v>
      </c>
      <c r="E222" s="41"/>
      <c r="F222" s="237" t="s">
        <v>5505</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66.75" customHeight="1">
      <c r="A223" s="39"/>
      <c r="B223" s="40"/>
      <c r="C223" s="222" t="s">
        <v>769</v>
      </c>
      <c r="D223" s="222" t="s">
        <v>208</v>
      </c>
      <c r="E223" s="223" t="s">
        <v>5507</v>
      </c>
      <c r="F223" s="224" t="s">
        <v>5508</v>
      </c>
      <c r="G223" s="225" t="s">
        <v>931</v>
      </c>
      <c r="H223" s="226">
        <v>1</v>
      </c>
      <c r="I223" s="227"/>
      <c r="J223" s="228">
        <f>ROUND(I223*H223,2)</f>
        <v>0</v>
      </c>
      <c r="K223" s="229"/>
      <c r="L223" s="45"/>
      <c r="M223" s="230" t="s">
        <v>1</v>
      </c>
      <c r="N223" s="231" t="s">
        <v>41</v>
      </c>
      <c r="O223" s="92"/>
      <c r="P223" s="232">
        <f>O223*H223</f>
        <v>0</v>
      </c>
      <c r="Q223" s="232">
        <v>0</v>
      </c>
      <c r="R223" s="232">
        <f>Q223*H223</f>
        <v>0</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5509</v>
      </c>
    </row>
    <row r="224" s="2" customFormat="1">
      <c r="A224" s="39"/>
      <c r="B224" s="40"/>
      <c r="C224" s="41"/>
      <c r="D224" s="236" t="s">
        <v>214</v>
      </c>
      <c r="E224" s="41"/>
      <c r="F224" s="237" t="s">
        <v>5508</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ht="16.5" customHeight="1">
      <c r="A225" s="39"/>
      <c r="B225" s="40"/>
      <c r="C225" s="222" t="s">
        <v>774</v>
      </c>
      <c r="D225" s="222" t="s">
        <v>208</v>
      </c>
      <c r="E225" s="223" t="s">
        <v>5510</v>
      </c>
      <c r="F225" s="224" t="s">
        <v>5511</v>
      </c>
      <c r="G225" s="225" t="s">
        <v>931</v>
      </c>
      <c r="H225" s="226">
        <v>4</v>
      </c>
      <c r="I225" s="227"/>
      <c r="J225" s="228">
        <f>ROUND(I225*H225,2)</f>
        <v>0</v>
      </c>
      <c r="K225" s="229"/>
      <c r="L225" s="45"/>
      <c r="M225" s="230" t="s">
        <v>1</v>
      </c>
      <c r="N225" s="231" t="s">
        <v>41</v>
      </c>
      <c r="O225" s="92"/>
      <c r="P225" s="232">
        <f>O225*H225</f>
        <v>0</v>
      </c>
      <c r="Q225" s="232">
        <v>0</v>
      </c>
      <c r="R225" s="232">
        <f>Q225*H225</f>
        <v>0</v>
      </c>
      <c r="S225" s="232">
        <v>0</v>
      </c>
      <c r="T225" s="233">
        <f>S225*H225</f>
        <v>0</v>
      </c>
      <c r="U225" s="39"/>
      <c r="V225" s="39"/>
      <c r="W225" s="39"/>
      <c r="X225" s="39"/>
      <c r="Y225" s="39"/>
      <c r="Z225" s="39"/>
      <c r="AA225" s="39"/>
      <c r="AB225" s="39"/>
      <c r="AC225" s="39"/>
      <c r="AD225" s="39"/>
      <c r="AE225" s="39"/>
      <c r="AR225" s="234" t="s">
        <v>361</v>
      </c>
      <c r="AT225" s="234" t="s">
        <v>208</v>
      </c>
      <c r="AU225" s="234" t="s">
        <v>83</v>
      </c>
      <c r="AY225" s="18" t="s">
        <v>207</v>
      </c>
      <c r="BE225" s="235">
        <f>IF(N225="základní",J225,0)</f>
        <v>0</v>
      </c>
      <c r="BF225" s="235">
        <f>IF(N225="snížená",J225,0)</f>
        <v>0</v>
      </c>
      <c r="BG225" s="235">
        <f>IF(N225="zákl. přenesená",J225,0)</f>
        <v>0</v>
      </c>
      <c r="BH225" s="235">
        <f>IF(N225="sníž. přenesená",J225,0)</f>
        <v>0</v>
      </c>
      <c r="BI225" s="235">
        <f>IF(N225="nulová",J225,0)</f>
        <v>0</v>
      </c>
      <c r="BJ225" s="18" t="s">
        <v>83</v>
      </c>
      <c r="BK225" s="235">
        <f>ROUND(I225*H225,2)</f>
        <v>0</v>
      </c>
      <c r="BL225" s="18" t="s">
        <v>361</v>
      </c>
      <c r="BM225" s="234" t="s">
        <v>5512</v>
      </c>
    </row>
    <row r="226" s="2" customFormat="1">
      <c r="A226" s="39"/>
      <c r="B226" s="40"/>
      <c r="C226" s="41"/>
      <c r="D226" s="236" t="s">
        <v>214</v>
      </c>
      <c r="E226" s="41"/>
      <c r="F226" s="237" t="s">
        <v>5511</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214</v>
      </c>
      <c r="AU226" s="18" t="s">
        <v>83</v>
      </c>
    </row>
    <row r="227" s="2" customFormat="1" ht="24.15" customHeight="1">
      <c r="A227" s="39"/>
      <c r="B227" s="40"/>
      <c r="C227" s="222" t="s">
        <v>780</v>
      </c>
      <c r="D227" s="222" t="s">
        <v>208</v>
      </c>
      <c r="E227" s="223" t="s">
        <v>5513</v>
      </c>
      <c r="F227" s="224" t="s">
        <v>5514</v>
      </c>
      <c r="G227" s="225" t="s">
        <v>592</v>
      </c>
      <c r="H227" s="226">
        <v>1</v>
      </c>
      <c r="I227" s="227"/>
      <c r="J227" s="228">
        <f>ROUND(I227*H227,2)</f>
        <v>0</v>
      </c>
      <c r="K227" s="229"/>
      <c r="L227" s="45"/>
      <c r="M227" s="230" t="s">
        <v>1</v>
      </c>
      <c r="N227" s="231" t="s">
        <v>41</v>
      </c>
      <c r="O227" s="92"/>
      <c r="P227" s="232">
        <f>O227*H227</f>
        <v>0</v>
      </c>
      <c r="Q227" s="232">
        <v>3.0000000000000001E-05</v>
      </c>
      <c r="R227" s="232">
        <f>Q227*H227</f>
        <v>3.0000000000000001E-05</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5515</v>
      </c>
    </row>
    <row r="228" s="2" customFormat="1">
      <c r="A228" s="39"/>
      <c r="B228" s="40"/>
      <c r="C228" s="41"/>
      <c r="D228" s="236" t="s">
        <v>214</v>
      </c>
      <c r="E228" s="41"/>
      <c r="F228" s="237" t="s">
        <v>5516</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c r="A229" s="39"/>
      <c r="B229" s="40"/>
      <c r="C229" s="41"/>
      <c r="D229" s="241" t="s">
        <v>216</v>
      </c>
      <c r="E229" s="41"/>
      <c r="F229" s="242" t="s">
        <v>5517</v>
      </c>
      <c r="G229" s="41"/>
      <c r="H229" s="41"/>
      <c r="I229" s="238"/>
      <c r="J229" s="41"/>
      <c r="K229" s="41"/>
      <c r="L229" s="45"/>
      <c r="M229" s="239"/>
      <c r="N229" s="240"/>
      <c r="O229" s="92"/>
      <c r="P229" s="92"/>
      <c r="Q229" s="92"/>
      <c r="R229" s="92"/>
      <c r="S229" s="92"/>
      <c r="T229" s="93"/>
      <c r="U229" s="39"/>
      <c r="V229" s="39"/>
      <c r="W229" s="39"/>
      <c r="X229" s="39"/>
      <c r="Y229" s="39"/>
      <c r="Z229" s="39"/>
      <c r="AA229" s="39"/>
      <c r="AB229" s="39"/>
      <c r="AC229" s="39"/>
      <c r="AD229" s="39"/>
      <c r="AE229" s="39"/>
      <c r="AT229" s="18" t="s">
        <v>216</v>
      </c>
      <c r="AU229" s="18" t="s">
        <v>83</v>
      </c>
    </row>
    <row r="230" s="2" customFormat="1" ht="33" customHeight="1">
      <c r="A230" s="39"/>
      <c r="B230" s="40"/>
      <c r="C230" s="293" t="s">
        <v>788</v>
      </c>
      <c r="D230" s="293" t="s">
        <v>690</v>
      </c>
      <c r="E230" s="294" t="s">
        <v>5518</v>
      </c>
      <c r="F230" s="295" t="s">
        <v>5519</v>
      </c>
      <c r="G230" s="296" t="s">
        <v>592</v>
      </c>
      <c r="H230" s="297">
        <v>1</v>
      </c>
      <c r="I230" s="298"/>
      <c r="J230" s="299">
        <f>ROUND(I230*H230,2)</f>
        <v>0</v>
      </c>
      <c r="K230" s="300"/>
      <c r="L230" s="301"/>
      <c r="M230" s="302" t="s">
        <v>1</v>
      </c>
      <c r="N230" s="303" t="s">
        <v>41</v>
      </c>
      <c r="O230" s="92"/>
      <c r="P230" s="232">
        <f>O230*H230</f>
        <v>0</v>
      </c>
      <c r="Q230" s="232">
        <v>0.021000000000000001</v>
      </c>
      <c r="R230" s="232">
        <f>Q230*H230</f>
        <v>0.021000000000000001</v>
      </c>
      <c r="S230" s="232">
        <v>0</v>
      </c>
      <c r="T230" s="233">
        <f>S230*H230</f>
        <v>0</v>
      </c>
      <c r="U230" s="39"/>
      <c r="V230" s="39"/>
      <c r="W230" s="39"/>
      <c r="X230" s="39"/>
      <c r="Y230" s="39"/>
      <c r="Z230" s="39"/>
      <c r="AA230" s="39"/>
      <c r="AB230" s="39"/>
      <c r="AC230" s="39"/>
      <c r="AD230" s="39"/>
      <c r="AE230" s="39"/>
      <c r="AR230" s="234" t="s">
        <v>774</v>
      </c>
      <c r="AT230" s="234" t="s">
        <v>690</v>
      </c>
      <c r="AU230" s="234" t="s">
        <v>83</v>
      </c>
      <c r="AY230" s="18" t="s">
        <v>207</v>
      </c>
      <c r="BE230" s="235">
        <f>IF(N230="základní",J230,0)</f>
        <v>0</v>
      </c>
      <c r="BF230" s="235">
        <f>IF(N230="snížená",J230,0)</f>
        <v>0</v>
      </c>
      <c r="BG230" s="235">
        <f>IF(N230="zákl. přenesená",J230,0)</f>
        <v>0</v>
      </c>
      <c r="BH230" s="235">
        <f>IF(N230="sníž. přenesená",J230,0)</f>
        <v>0</v>
      </c>
      <c r="BI230" s="235">
        <f>IF(N230="nulová",J230,0)</f>
        <v>0</v>
      </c>
      <c r="BJ230" s="18" t="s">
        <v>83</v>
      </c>
      <c r="BK230" s="235">
        <f>ROUND(I230*H230,2)</f>
        <v>0</v>
      </c>
      <c r="BL230" s="18" t="s">
        <v>361</v>
      </c>
      <c r="BM230" s="234" t="s">
        <v>5520</v>
      </c>
    </row>
    <row r="231" s="2" customFormat="1">
      <c r="A231" s="39"/>
      <c r="B231" s="40"/>
      <c r="C231" s="41"/>
      <c r="D231" s="236" t="s">
        <v>214</v>
      </c>
      <c r="E231" s="41"/>
      <c r="F231" s="237" t="s">
        <v>5519</v>
      </c>
      <c r="G231" s="41"/>
      <c r="H231" s="41"/>
      <c r="I231" s="238"/>
      <c r="J231" s="41"/>
      <c r="K231" s="41"/>
      <c r="L231" s="45"/>
      <c r="M231" s="286"/>
      <c r="N231" s="287"/>
      <c r="O231" s="288"/>
      <c r="P231" s="288"/>
      <c r="Q231" s="288"/>
      <c r="R231" s="288"/>
      <c r="S231" s="288"/>
      <c r="T231" s="289"/>
      <c r="U231" s="39"/>
      <c r="V231" s="39"/>
      <c r="W231" s="39"/>
      <c r="X231" s="39"/>
      <c r="Y231" s="39"/>
      <c r="Z231" s="39"/>
      <c r="AA231" s="39"/>
      <c r="AB231" s="39"/>
      <c r="AC231" s="39"/>
      <c r="AD231" s="39"/>
      <c r="AE231" s="39"/>
      <c r="AT231" s="18" t="s">
        <v>214</v>
      </c>
      <c r="AU231" s="18" t="s">
        <v>83</v>
      </c>
    </row>
    <row r="232" s="2" customFormat="1" ht="6.96" customHeight="1">
      <c r="A232" s="39"/>
      <c r="B232" s="67"/>
      <c r="C232" s="68"/>
      <c r="D232" s="68"/>
      <c r="E232" s="68"/>
      <c r="F232" s="68"/>
      <c r="G232" s="68"/>
      <c r="H232" s="68"/>
      <c r="I232" s="68"/>
      <c r="J232" s="68"/>
      <c r="K232" s="68"/>
      <c r="L232" s="45"/>
      <c r="M232" s="39"/>
      <c r="O232" s="39"/>
      <c r="P232" s="39"/>
      <c r="Q232" s="39"/>
      <c r="R232" s="39"/>
      <c r="S232" s="39"/>
      <c r="T232" s="39"/>
      <c r="U232" s="39"/>
      <c r="V232" s="39"/>
      <c r="W232" s="39"/>
      <c r="X232" s="39"/>
      <c r="Y232" s="39"/>
      <c r="Z232" s="39"/>
      <c r="AA232" s="39"/>
      <c r="AB232" s="39"/>
      <c r="AC232" s="39"/>
      <c r="AD232" s="39"/>
      <c r="AE232" s="39"/>
    </row>
  </sheetData>
  <sheetProtection sheet="1" autoFilter="0" formatColumns="0" formatRows="0" objects="1" scenarios="1" spinCount="100000" saltValue="MxHaP9JF4CXRHvLvba3hhIYQfE7UvhAbdNzxhfb6Zu9LUSjNLYF5Y/g7mj7yItwDbPTnD1J0bL635hn+QlzGiw==" hashValue="4Fn/XX5Ik5DA9BYzZj+74VyNDAkFcaHWejTA8qw06BUlHFgLTraT5HgUjBf3V7JZ6xRRH2K7fSTD4ZxmdgCARg==" algorithmName="SHA-512" password="CC35"/>
  <autoFilter ref="C121:K231"/>
  <mergeCells count="9">
    <mergeCell ref="E7:H7"/>
    <mergeCell ref="E9:H9"/>
    <mergeCell ref="E18:H18"/>
    <mergeCell ref="E27:H27"/>
    <mergeCell ref="E85:H85"/>
    <mergeCell ref="E87:H87"/>
    <mergeCell ref="E112:H112"/>
    <mergeCell ref="E114:H114"/>
    <mergeCell ref="L2:V2"/>
  </mergeCells>
  <hyperlinks>
    <hyperlink ref="F126" r:id="rId1" display="https://podminky.urs.cz/item/CS_URS_2024_01/132251102"/>
    <hyperlink ref="F130" r:id="rId2" display="https://podminky.urs.cz/item/CS_URS_2024_01/162751117"/>
    <hyperlink ref="F136" r:id="rId3" display="https://podminky.urs.cz/item/CS_URS_2024_01/171251201"/>
    <hyperlink ref="F140" r:id="rId4" display="https://podminky.urs.cz/item/CS_URS_2024_01/171201231"/>
    <hyperlink ref="F145" r:id="rId5" display="https://podminky.urs.cz/item/CS_URS_2024_01/174151101"/>
    <hyperlink ref="F149" r:id="rId6" display="https://podminky.urs.cz/item/CS_URS_2024_01/175111101"/>
    <hyperlink ref="F157" r:id="rId7" display="https://podminky.urs.cz/item/CS_URS_2024_01/212752102"/>
    <hyperlink ref="F163" r:id="rId8" display="https://podminky.urs.cz/item/CS_URS_2024_01/451573111"/>
    <hyperlink ref="F168" r:id="rId9" display="https://podminky.urs.cz/item/CS_URS_2024_01/871161141"/>
    <hyperlink ref="F174" r:id="rId10" display="https://podminky.urs.cz/item/CS_URS_2024_01/871251141"/>
    <hyperlink ref="F180" r:id="rId11" display="https://podminky.urs.cz/item/CS_URS_2024_01/871310310"/>
    <hyperlink ref="F186" r:id="rId12" display="https://podminky.urs.cz/item/CS_URS_2024_01/871350310"/>
    <hyperlink ref="F193" r:id="rId13" display="https://podminky.urs.cz/item/CS_URS_2024_01/892241111"/>
    <hyperlink ref="F196" r:id="rId14" display="https://podminky.urs.cz/item/CS_URS_2024_01/894812311"/>
    <hyperlink ref="F199" r:id="rId15" display="https://podminky.urs.cz/item/CS_URS_2024_01/894812332"/>
    <hyperlink ref="F202" r:id="rId16" display="https://podminky.urs.cz/item/CS_URS_2024_01/894812339"/>
    <hyperlink ref="F205" r:id="rId17" display="https://podminky.urs.cz/item/CS_URS_2024_01/894812354"/>
    <hyperlink ref="F208" r:id="rId18" display="https://podminky.urs.cz/item/CS_URS_2024_01/899721111"/>
    <hyperlink ref="F211" r:id="rId19" display="https://podminky.urs.cz/item/CS_URS_2024_01/899722114"/>
    <hyperlink ref="F215" r:id="rId20" display="https://podminky.urs.cz/item/CS_URS_2024_01/998276101"/>
    <hyperlink ref="F229" r:id="rId21" display="https://podminky.urs.cz/item/CS_URS_2024_01/724149101"/>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c r="AZ2" s="291" t="s">
        <v>5396</v>
      </c>
      <c r="BA2" s="291" t="s">
        <v>5397</v>
      </c>
      <c r="BB2" s="291" t="s">
        <v>211</v>
      </c>
      <c r="BC2" s="291" t="s">
        <v>5398</v>
      </c>
      <c r="BD2" s="291" t="s">
        <v>85</v>
      </c>
    </row>
    <row r="3" s="1" customFormat="1" ht="6.96" customHeight="1">
      <c r="B3" s="148"/>
      <c r="C3" s="149"/>
      <c r="D3" s="149"/>
      <c r="E3" s="149"/>
      <c r="F3" s="149"/>
      <c r="G3" s="149"/>
      <c r="H3" s="149"/>
      <c r="I3" s="149"/>
      <c r="J3" s="149"/>
      <c r="K3" s="149"/>
      <c r="L3" s="21"/>
      <c r="AT3" s="18" t="s">
        <v>85</v>
      </c>
      <c r="AZ3" s="291" t="s">
        <v>5399</v>
      </c>
      <c r="BA3" s="291" t="s">
        <v>5399</v>
      </c>
      <c r="BB3" s="291" t="s">
        <v>211</v>
      </c>
      <c r="BC3" s="291" t="s">
        <v>5400</v>
      </c>
      <c r="BD3" s="291" t="s">
        <v>85</v>
      </c>
    </row>
    <row r="4" s="1" customFormat="1" ht="24.96" customHeight="1">
      <c r="B4" s="21"/>
      <c r="D4" s="150" t="s">
        <v>179</v>
      </c>
      <c r="L4" s="21"/>
      <c r="M4" s="151" t="s">
        <v>10</v>
      </c>
      <c r="AT4" s="18" t="s">
        <v>4</v>
      </c>
      <c r="AZ4" s="291" t="s">
        <v>5401</v>
      </c>
      <c r="BA4" s="291" t="s">
        <v>5401</v>
      </c>
      <c r="BB4" s="291" t="s">
        <v>211</v>
      </c>
      <c r="BC4" s="291" t="s">
        <v>5402</v>
      </c>
      <c r="BD4" s="291" t="s">
        <v>138</v>
      </c>
    </row>
    <row r="5" s="1" customFormat="1" ht="6.96" customHeight="1">
      <c r="B5" s="21"/>
      <c r="L5" s="21"/>
      <c r="AZ5" s="291" t="s">
        <v>5403</v>
      </c>
      <c r="BA5" s="291" t="s">
        <v>5403</v>
      </c>
      <c r="BB5" s="291" t="s">
        <v>211</v>
      </c>
      <c r="BC5" s="291" t="s">
        <v>731</v>
      </c>
      <c r="BD5" s="291" t="s">
        <v>85</v>
      </c>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5521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ROUND((SUM(BE118:BE202)),  2)</f>
        <v>0</v>
      </c>
      <c r="G33" s="39"/>
      <c r="H33" s="39"/>
      <c r="I33" s="166">
        <v>0.20999999999999999</v>
      </c>
      <c r="J33" s="165">
        <f>ROUND(((SUM(BE118:BE202))*I33),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ROUND((SUM(BF118:BF202)),  2)</f>
        <v>0</v>
      </c>
      <c r="G34" s="39"/>
      <c r="H34" s="39"/>
      <c r="I34" s="166">
        <v>0.12</v>
      </c>
      <c r="J34" s="165">
        <f>ROUND(((SUM(BF118:BF202))*I34),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ROUND((SUM(BG118:BG202)),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ROUND((SUM(BH118:BH202)),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ROUND((SUM(BI118:BI202)),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07 - IO 04 - Akumulace a areálové rozvody tepla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521</v>
      </c>
      <c r="E97" s="193"/>
      <c r="F97" s="193"/>
      <c r="G97" s="193"/>
      <c r="H97" s="193"/>
      <c r="I97" s="193"/>
      <c r="J97" s="194">
        <f>J119</f>
        <v>0</v>
      </c>
      <c r="K97" s="191"/>
      <c r="L97" s="195"/>
      <c r="S97" s="9"/>
      <c r="T97" s="9"/>
      <c r="U97" s="9"/>
      <c r="V97" s="9"/>
      <c r="W97" s="9"/>
      <c r="X97" s="9"/>
      <c r="Y97" s="9"/>
      <c r="Z97" s="9"/>
      <c r="AA97" s="9"/>
      <c r="AB97" s="9"/>
      <c r="AC97" s="9"/>
      <c r="AD97" s="9"/>
      <c r="AE97" s="9"/>
    </row>
    <row r="98" s="9" customFormat="1" ht="24.96" customHeight="1">
      <c r="A98" s="9"/>
      <c r="B98" s="190"/>
      <c r="C98" s="191"/>
      <c r="D98" s="192" t="s">
        <v>5522</v>
      </c>
      <c r="E98" s="193"/>
      <c r="F98" s="193"/>
      <c r="G98" s="193"/>
      <c r="H98" s="193"/>
      <c r="I98" s="193"/>
      <c r="J98" s="194">
        <f>J150</f>
        <v>0</v>
      </c>
      <c r="K98" s="191"/>
      <c r="L98" s="195"/>
      <c r="S98" s="9"/>
      <c r="T98" s="9"/>
      <c r="U98" s="9"/>
      <c r="V98" s="9"/>
      <c r="W98" s="9"/>
      <c r="X98" s="9"/>
      <c r="Y98" s="9"/>
      <c r="Z98" s="9"/>
      <c r="AA98" s="9"/>
      <c r="AB98" s="9"/>
      <c r="AC98" s="9"/>
      <c r="AD98" s="9"/>
      <c r="AE98" s="9"/>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193</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26.25" customHeight="1">
      <c r="A108" s="39"/>
      <c r="B108" s="40"/>
      <c r="C108" s="41"/>
      <c r="D108" s="41"/>
      <c r="E108" s="185" t="str">
        <f>E7</f>
        <v>Konverze Vodárenské věže - výstavba větrné elektrárny Bohumín - Pudlov</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180</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07 - IO 04 - Akumulace a areálové rozvody tepla</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 xml:space="preserve"> </v>
      </c>
      <c r="G112" s="41"/>
      <c r="H112" s="41"/>
      <c r="I112" s="33" t="s">
        <v>22</v>
      </c>
      <c r="J112" s="80" t="str">
        <f>IF(J12="","",J12)</f>
        <v>19. 3. 2025</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Ing. Vladimír Cigánek</v>
      </c>
      <c r="G114" s="41"/>
      <c r="H114" s="41"/>
      <c r="I114" s="33" t="s">
        <v>30</v>
      </c>
      <c r="J114" s="37" t="str">
        <f>E21</f>
        <v>PPS Kania s.r.o.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kolektiv autorů</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0" customFormat="1" ht="29.28" customHeight="1">
      <c r="A117" s="196"/>
      <c r="B117" s="197"/>
      <c r="C117" s="198" t="s">
        <v>194</v>
      </c>
      <c r="D117" s="199" t="s">
        <v>61</v>
      </c>
      <c r="E117" s="199" t="s">
        <v>57</v>
      </c>
      <c r="F117" s="199" t="s">
        <v>58</v>
      </c>
      <c r="G117" s="199" t="s">
        <v>195</v>
      </c>
      <c r="H117" s="199" t="s">
        <v>196</v>
      </c>
      <c r="I117" s="199" t="s">
        <v>197</v>
      </c>
      <c r="J117" s="200" t="s">
        <v>186</v>
      </c>
      <c r="K117" s="201" t="s">
        <v>198</v>
      </c>
      <c r="L117" s="202"/>
      <c r="M117" s="101" t="s">
        <v>1</v>
      </c>
      <c r="N117" s="102" t="s">
        <v>40</v>
      </c>
      <c r="O117" s="102" t="s">
        <v>199</v>
      </c>
      <c r="P117" s="102" t="s">
        <v>200</v>
      </c>
      <c r="Q117" s="102" t="s">
        <v>201</v>
      </c>
      <c r="R117" s="102" t="s">
        <v>202</v>
      </c>
      <c r="S117" s="102" t="s">
        <v>203</v>
      </c>
      <c r="T117" s="103" t="s">
        <v>204</v>
      </c>
      <c r="U117" s="196"/>
      <c r="V117" s="196"/>
      <c r="W117" s="196"/>
      <c r="X117" s="196"/>
      <c r="Y117" s="196"/>
      <c r="Z117" s="196"/>
      <c r="AA117" s="196"/>
      <c r="AB117" s="196"/>
      <c r="AC117" s="196"/>
      <c r="AD117" s="196"/>
      <c r="AE117" s="196"/>
    </row>
    <row r="118" s="2" customFormat="1" ht="22.8" customHeight="1">
      <c r="A118" s="39"/>
      <c r="B118" s="40"/>
      <c r="C118" s="108" t="s">
        <v>205</v>
      </c>
      <c r="D118" s="41"/>
      <c r="E118" s="41"/>
      <c r="F118" s="41"/>
      <c r="G118" s="41"/>
      <c r="H118" s="41"/>
      <c r="I118" s="41"/>
      <c r="J118" s="203">
        <f>BK118</f>
        <v>0</v>
      </c>
      <c r="K118" s="41"/>
      <c r="L118" s="45"/>
      <c r="M118" s="104"/>
      <c r="N118" s="204"/>
      <c r="O118" s="105"/>
      <c r="P118" s="205">
        <f>P119+P150</f>
        <v>0</v>
      </c>
      <c r="Q118" s="105"/>
      <c r="R118" s="205">
        <f>R119+R150</f>
        <v>0</v>
      </c>
      <c r="S118" s="105"/>
      <c r="T118" s="206">
        <f>T119+T150</f>
        <v>0</v>
      </c>
      <c r="U118" s="39"/>
      <c r="V118" s="39"/>
      <c r="W118" s="39"/>
      <c r="X118" s="39"/>
      <c r="Y118" s="39"/>
      <c r="Z118" s="39"/>
      <c r="AA118" s="39"/>
      <c r="AB118" s="39"/>
      <c r="AC118" s="39"/>
      <c r="AD118" s="39"/>
      <c r="AE118" s="39"/>
      <c r="AT118" s="18" t="s">
        <v>75</v>
      </c>
      <c r="AU118" s="18" t="s">
        <v>188</v>
      </c>
      <c r="BK118" s="207">
        <f>BK119+BK150</f>
        <v>0</v>
      </c>
    </row>
    <row r="119" s="11" customFormat="1" ht="25.92" customHeight="1">
      <c r="A119" s="11"/>
      <c r="B119" s="208"/>
      <c r="C119" s="209"/>
      <c r="D119" s="210" t="s">
        <v>75</v>
      </c>
      <c r="E119" s="211" t="s">
        <v>83</v>
      </c>
      <c r="F119" s="211" t="s">
        <v>544</v>
      </c>
      <c r="G119" s="209"/>
      <c r="H119" s="209"/>
      <c r="I119" s="212"/>
      <c r="J119" s="213">
        <f>BK119</f>
        <v>0</v>
      </c>
      <c r="K119" s="209"/>
      <c r="L119" s="214"/>
      <c r="M119" s="215"/>
      <c r="N119" s="216"/>
      <c r="O119" s="216"/>
      <c r="P119" s="217">
        <f>SUM(P120:P149)</f>
        <v>0</v>
      </c>
      <c r="Q119" s="216"/>
      <c r="R119" s="217">
        <f>SUM(R120:R149)</f>
        <v>0</v>
      </c>
      <c r="S119" s="216"/>
      <c r="T119" s="218">
        <f>SUM(T120:T149)</f>
        <v>0</v>
      </c>
      <c r="U119" s="11"/>
      <c r="V119" s="11"/>
      <c r="W119" s="11"/>
      <c r="X119" s="11"/>
      <c r="Y119" s="11"/>
      <c r="Z119" s="11"/>
      <c r="AA119" s="11"/>
      <c r="AB119" s="11"/>
      <c r="AC119" s="11"/>
      <c r="AD119" s="11"/>
      <c r="AE119" s="11"/>
      <c r="AR119" s="219" t="s">
        <v>83</v>
      </c>
      <c r="AT119" s="220" t="s">
        <v>75</v>
      </c>
      <c r="AU119" s="220" t="s">
        <v>76</v>
      </c>
      <c r="AY119" s="219" t="s">
        <v>207</v>
      </c>
      <c r="BK119" s="221">
        <f>SUM(BK120:BK149)</f>
        <v>0</v>
      </c>
    </row>
    <row r="120" s="2" customFormat="1" ht="33" customHeight="1">
      <c r="A120" s="39"/>
      <c r="B120" s="40"/>
      <c r="C120" s="222" t="s">
        <v>83</v>
      </c>
      <c r="D120" s="222" t="s">
        <v>208</v>
      </c>
      <c r="E120" s="223" t="s">
        <v>4536</v>
      </c>
      <c r="F120" s="224" t="s">
        <v>4537</v>
      </c>
      <c r="G120" s="225" t="s">
        <v>211</v>
      </c>
      <c r="H120" s="226">
        <v>24</v>
      </c>
      <c r="I120" s="227"/>
      <c r="J120" s="228">
        <f>ROUND(I120*H120,2)</f>
        <v>0</v>
      </c>
      <c r="K120" s="229"/>
      <c r="L120" s="45"/>
      <c r="M120" s="230" t="s">
        <v>1</v>
      </c>
      <c r="N120" s="231" t="s">
        <v>41</v>
      </c>
      <c r="O120" s="92"/>
      <c r="P120" s="232">
        <f>O120*H120</f>
        <v>0</v>
      </c>
      <c r="Q120" s="232">
        <v>0</v>
      </c>
      <c r="R120" s="232">
        <f>Q120*H120</f>
        <v>0</v>
      </c>
      <c r="S120" s="232">
        <v>0</v>
      </c>
      <c r="T120" s="233">
        <f>S120*H120</f>
        <v>0</v>
      </c>
      <c r="U120" s="39"/>
      <c r="V120" s="39"/>
      <c r="W120" s="39"/>
      <c r="X120" s="39"/>
      <c r="Y120" s="39"/>
      <c r="Z120" s="39"/>
      <c r="AA120" s="39"/>
      <c r="AB120" s="39"/>
      <c r="AC120" s="39"/>
      <c r="AD120" s="39"/>
      <c r="AE120" s="39"/>
      <c r="AR120" s="234" t="s">
        <v>212</v>
      </c>
      <c r="AT120" s="234" t="s">
        <v>208</v>
      </c>
      <c r="AU120" s="234" t="s">
        <v>83</v>
      </c>
      <c r="AY120" s="18" t="s">
        <v>207</v>
      </c>
      <c r="BE120" s="235">
        <f>IF(N120="základní",J120,0)</f>
        <v>0</v>
      </c>
      <c r="BF120" s="235">
        <f>IF(N120="snížená",J120,0)</f>
        <v>0</v>
      </c>
      <c r="BG120" s="235">
        <f>IF(N120="zákl. přenesená",J120,0)</f>
        <v>0</v>
      </c>
      <c r="BH120" s="235">
        <f>IF(N120="sníž. přenesená",J120,0)</f>
        <v>0</v>
      </c>
      <c r="BI120" s="235">
        <f>IF(N120="nulová",J120,0)</f>
        <v>0</v>
      </c>
      <c r="BJ120" s="18" t="s">
        <v>83</v>
      </c>
      <c r="BK120" s="235">
        <f>ROUND(I120*H120,2)</f>
        <v>0</v>
      </c>
      <c r="BL120" s="18" t="s">
        <v>212</v>
      </c>
      <c r="BM120" s="234" t="s">
        <v>5523</v>
      </c>
    </row>
    <row r="121" s="2" customFormat="1">
      <c r="A121" s="39"/>
      <c r="B121" s="40"/>
      <c r="C121" s="41"/>
      <c r="D121" s="236" t="s">
        <v>214</v>
      </c>
      <c r="E121" s="41"/>
      <c r="F121" s="237" t="s">
        <v>4539</v>
      </c>
      <c r="G121" s="41"/>
      <c r="H121" s="41"/>
      <c r="I121" s="238"/>
      <c r="J121" s="41"/>
      <c r="K121" s="41"/>
      <c r="L121" s="45"/>
      <c r="M121" s="239"/>
      <c r="N121" s="240"/>
      <c r="O121" s="92"/>
      <c r="P121" s="92"/>
      <c r="Q121" s="92"/>
      <c r="R121" s="92"/>
      <c r="S121" s="92"/>
      <c r="T121" s="93"/>
      <c r="U121" s="39"/>
      <c r="V121" s="39"/>
      <c r="W121" s="39"/>
      <c r="X121" s="39"/>
      <c r="Y121" s="39"/>
      <c r="Z121" s="39"/>
      <c r="AA121" s="39"/>
      <c r="AB121" s="39"/>
      <c r="AC121" s="39"/>
      <c r="AD121" s="39"/>
      <c r="AE121" s="39"/>
      <c r="AT121" s="18" t="s">
        <v>214</v>
      </c>
      <c r="AU121" s="18" t="s">
        <v>83</v>
      </c>
    </row>
    <row r="122" s="2" customFormat="1">
      <c r="A122" s="39"/>
      <c r="B122" s="40"/>
      <c r="C122" s="41"/>
      <c r="D122" s="241" t="s">
        <v>216</v>
      </c>
      <c r="E122" s="41"/>
      <c r="F122" s="242" t="s">
        <v>4540</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216</v>
      </c>
      <c r="AU122" s="18" t="s">
        <v>83</v>
      </c>
    </row>
    <row r="123" s="13" customFormat="1">
      <c r="A123" s="13"/>
      <c r="B123" s="253"/>
      <c r="C123" s="254"/>
      <c r="D123" s="236" t="s">
        <v>218</v>
      </c>
      <c r="E123" s="255" t="s">
        <v>5403</v>
      </c>
      <c r="F123" s="256" t="s">
        <v>5407</v>
      </c>
      <c r="G123" s="254"/>
      <c r="H123" s="257">
        <v>24</v>
      </c>
      <c r="I123" s="258"/>
      <c r="J123" s="254"/>
      <c r="K123" s="254"/>
      <c r="L123" s="259"/>
      <c r="M123" s="260"/>
      <c r="N123" s="261"/>
      <c r="O123" s="261"/>
      <c r="P123" s="261"/>
      <c r="Q123" s="261"/>
      <c r="R123" s="261"/>
      <c r="S123" s="261"/>
      <c r="T123" s="262"/>
      <c r="U123" s="13"/>
      <c r="V123" s="13"/>
      <c r="W123" s="13"/>
      <c r="X123" s="13"/>
      <c r="Y123" s="13"/>
      <c r="Z123" s="13"/>
      <c r="AA123" s="13"/>
      <c r="AB123" s="13"/>
      <c r="AC123" s="13"/>
      <c r="AD123" s="13"/>
      <c r="AE123" s="13"/>
      <c r="AT123" s="263" t="s">
        <v>218</v>
      </c>
      <c r="AU123" s="263" t="s">
        <v>83</v>
      </c>
      <c r="AV123" s="13" t="s">
        <v>85</v>
      </c>
      <c r="AW123" s="13" t="s">
        <v>32</v>
      </c>
      <c r="AX123" s="13" t="s">
        <v>83</v>
      </c>
      <c r="AY123" s="263" t="s">
        <v>207</v>
      </c>
    </row>
    <row r="124" s="2" customFormat="1" ht="37.8" customHeight="1">
      <c r="A124" s="39"/>
      <c r="B124" s="40"/>
      <c r="C124" s="222" t="s">
        <v>85</v>
      </c>
      <c r="D124" s="222" t="s">
        <v>208</v>
      </c>
      <c r="E124" s="223" t="s">
        <v>4578</v>
      </c>
      <c r="F124" s="224" t="s">
        <v>4579</v>
      </c>
      <c r="G124" s="225" t="s">
        <v>211</v>
      </c>
      <c r="H124" s="226">
        <v>9.5999999999999996</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212</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212</v>
      </c>
      <c r="BM124" s="234" t="s">
        <v>5524</v>
      </c>
    </row>
    <row r="125" s="2" customFormat="1">
      <c r="A125" s="39"/>
      <c r="B125" s="40"/>
      <c r="C125" s="41"/>
      <c r="D125" s="236" t="s">
        <v>214</v>
      </c>
      <c r="E125" s="41"/>
      <c r="F125" s="237" t="s">
        <v>4581</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4582</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13" customFormat="1">
      <c r="A127" s="13"/>
      <c r="B127" s="253"/>
      <c r="C127" s="254"/>
      <c r="D127" s="236" t="s">
        <v>218</v>
      </c>
      <c r="E127" s="255" t="s">
        <v>1</v>
      </c>
      <c r="F127" s="256" t="s">
        <v>5396</v>
      </c>
      <c r="G127" s="254"/>
      <c r="H127" s="257">
        <v>7.2000000000000002</v>
      </c>
      <c r="I127" s="258"/>
      <c r="J127" s="254"/>
      <c r="K127" s="254"/>
      <c r="L127" s="259"/>
      <c r="M127" s="260"/>
      <c r="N127" s="261"/>
      <c r="O127" s="261"/>
      <c r="P127" s="261"/>
      <c r="Q127" s="261"/>
      <c r="R127" s="261"/>
      <c r="S127" s="261"/>
      <c r="T127" s="262"/>
      <c r="U127" s="13"/>
      <c r="V127" s="13"/>
      <c r="W127" s="13"/>
      <c r="X127" s="13"/>
      <c r="Y127" s="13"/>
      <c r="Z127" s="13"/>
      <c r="AA127" s="13"/>
      <c r="AB127" s="13"/>
      <c r="AC127" s="13"/>
      <c r="AD127" s="13"/>
      <c r="AE127" s="13"/>
      <c r="AT127" s="263" t="s">
        <v>218</v>
      </c>
      <c r="AU127" s="263" t="s">
        <v>83</v>
      </c>
      <c r="AV127" s="13" t="s">
        <v>85</v>
      </c>
      <c r="AW127" s="13" t="s">
        <v>32</v>
      </c>
      <c r="AX127" s="13" t="s">
        <v>76</v>
      </c>
      <c r="AY127" s="263" t="s">
        <v>207</v>
      </c>
    </row>
    <row r="128" s="13" customFormat="1">
      <c r="A128" s="13"/>
      <c r="B128" s="253"/>
      <c r="C128" s="254"/>
      <c r="D128" s="236" t="s">
        <v>218</v>
      </c>
      <c r="E128" s="255" t="s">
        <v>1</v>
      </c>
      <c r="F128" s="256" t="s">
        <v>5401</v>
      </c>
      <c r="G128" s="254"/>
      <c r="H128" s="257">
        <v>2.3999999999999999</v>
      </c>
      <c r="I128" s="258"/>
      <c r="J128" s="254"/>
      <c r="K128" s="254"/>
      <c r="L128" s="259"/>
      <c r="M128" s="260"/>
      <c r="N128" s="261"/>
      <c r="O128" s="261"/>
      <c r="P128" s="261"/>
      <c r="Q128" s="261"/>
      <c r="R128" s="261"/>
      <c r="S128" s="261"/>
      <c r="T128" s="262"/>
      <c r="U128" s="13"/>
      <c r="V128" s="13"/>
      <c r="W128" s="13"/>
      <c r="X128" s="13"/>
      <c r="Y128" s="13"/>
      <c r="Z128" s="13"/>
      <c r="AA128" s="13"/>
      <c r="AB128" s="13"/>
      <c r="AC128" s="13"/>
      <c r="AD128" s="13"/>
      <c r="AE128" s="13"/>
      <c r="AT128" s="263" t="s">
        <v>218</v>
      </c>
      <c r="AU128" s="263" t="s">
        <v>83</v>
      </c>
      <c r="AV128" s="13" t="s">
        <v>85</v>
      </c>
      <c r="AW128" s="13" t="s">
        <v>32</v>
      </c>
      <c r="AX128" s="13" t="s">
        <v>76</v>
      </c>
      <c r="AY128" s="263" t="s">
        <v>207</v>
      </c>
    </row>
    <row r="129" s="14" customFormat="1">
      <c r="A129" s="14"/>
      <c r="B129" s="264"/>
      <c r="C129" s="265"/>
      <c r="D129" s="236" t="s">
        <v>218</v>
      </c>
      <c r="E129" s="266" t="s">
        <v>5399</v>
      </c>
      <c r="F129" s="267" t="s">
        <v>222</v>
      </c>
      <c r="G129" s="265"/>
      <c r="H129" s="268">
        <v>9.5999999999999996</v>
      </c>
      <c r="I129" s="269"/>
      <c r="J129" s="265"/>
      <c r="K129" s="265"/>
      <c r="L129" s="270"/>
      <c r="M129" s="271"/>
      <c r="N129" s="272"/>
      <c r="O129" s="272"/>
      <c r="P129" s="272"/>
      <c r="Q129" s="272"/>
      <c r="R129" s="272"/>
      <c r="S129" s="272"/>
      <c r="T129" s="273"/>
      <c r="U129" s="14"/>
      <c r="V129" s="14"/>
      <c r="W129" s="14"/>
      <c r="X129" s="14"/>
      <c r="Y129" s="14"/>
      <c r="Z129" s="14"/>
      <c r="AA129" s="14"/>
      <c r="AB129" s="14"/>
      <c r="AC129" s="14"/>
      <c r="AD129" s="14"/>
      <c r="AE129" s="14"/>
      <c r="AT129" s="274" t="s">
        <v>218</v>
      </c>
      <c r="AU129" s="274" t="s">
        <v>83</v>
      </c>
      <c r="AV129" s="14" t="s">
        <v>212</v>
      </c>
      <c r="AW129" s="14" t="s">
        <v>32</v>
      </c>
      <c r="AX129" s="14" t="s">
        <v>83</v>
      </c>
      <c r="AY129" s="274" t="s">
        <v>207</v>
      </c>
    </row>
    <row r="130" s="2" customFormat="1" ht="33" customHeight="1">
      <c r="A130" s="39"/>
      <c r="B130" s="40"/>
      <c r="C130" s="222" t="s">
        <v>138</v>
      </c>
      <c r="D130" s="222" t="s">
        <v>208</v>
      </c>
      <c r="E130" s="223" t="s">
        <v>4583</v>
      </c>
      <c r="F130" s="224" t="s">
        <v>4584</v>
      </c>
      <c r="G130" s="225" t="s">
        <v>237</v>
      </c>
      <c r="H130" s="226">
        <v>17.280000000000001</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212</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212</v>
      </c>
      <c r="BM130" s="234" t="s">
        <v>5525</v>
      </c>
    </row>
    <row r="131" s="2" customFormat="1">
      <c r="A131" s="39"/>
      <c r="B131" s="40"/>
      <c r="C131" s="41"/>
      <c r="D131" s="236" t="s">
        <v>214</v>
      </c>
      <c r="E131" s="41"/>
      <c r="F131" s="237" t="s">
        <v>4586</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4587</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13" customFormat="1">
      <c r="A133" s="13"/>
      <c r="B133" s="253"/>
      <c r="C133" s="254"/>
      <c r="D133" s="236" t="s">
        <v>218</v>
      </c>
      <c r="E133" s="255" t="s">
        <v>1</v>
      </c>
      <c r="F133" s="256" t="s">
        <v>5399</v>
      </c>
      <c r="G133" s="254"/>
      <c r="H133" s="257">
        <v>9.5999999999999996</v>
      </c>
      <c r="I133" s="258"/>
      <c r="J133" s="254"/>
      <c r="K133" s="254"/>
      <c r="L133" s="259"/>
      <c r="M133" s="260"/>
      <c r="N133" s="261"/>
      <c r="O133" s="261"/>
      <c r="P133" s="261"/>
      <c r="Q133" s="261"/>
      <c r="R133" s="261"/>
      <c r="S133" s="261"/>
      <c r="T133" s="262"/>
      <c r="U133" s="13"/>
      <c r="V133" s="13"/>
      <c r="W133" s="13"/>
      <c r="X133" s="13"/>
      <c r="Y133" s="13"/>
      <c r="Z133" s="13"/>
      <c r="AA133" s="13"/>
      <c r="AB133" s="13"/>
      <c r="AC133" s="13"/>
      <c r="AD133" s="13"/>
      <c r="AE133" s="13"/>
      <c r="AT133" s="263" t="s">
        <v>218</v>
      </c>
      <c r="AU133" s="263" t="s">
        <v>83</v>
      </c>
      <c r="AV133" s="13" t="s">
        <v>85</v>
      </c>
      <c r="AW133" s="13" t="s">
        <v>32</v>
      </c>
      <c r="AX133" s="13" t="s">
        <v>83</v>
      </c>
      <c r="AY133" s="263" t="s">
        <v>207</v>
      </c>
    </row>
    <row r="134" s="13" customFormat="1">
      <c r="A134" s="13"/>
      <c r="B134" s="253"/>
      <c r="C134" s="254"/>
      <c r="D134" s="236" t="s">
        <v>218</v>
      </c>
      <c r="E134" s="254"/>
      <c r="F134" s="256" t="s">
        <v>5411</v>
      </c>
      <c r="G134" s="254"/>
      <c r="H134" s="257">
        <v>17.280000000000001</v>
      </c>
      <c r="I134" s="258"/>
      <c r="J134" s="254"/>
      <c r="K134" s="254"/>
      <c r="L134" s="259"/>
      <c r="M134" s="260"/>
      <c r="N134" s="261"/>
      <c r="O134" s="261"/>
      <c r="P134" s="261"/>
      <c r="Q134" s="261"/>
      <c r="R134" s="261"/>
      <c r="S134" s="261"/>
      <c r="T134" s="262"/>
      <c r="U134" s="13"/>
      <c r="V134" s="13"/>
      <c r="W134" s="13"/>
      <c r="X134" s="13"/>
      <c r="Y134" s="13"/>
      <c r="Z134" s="13"/>
      <c r="AA134" s="13"/>
      <c r="AB134" s="13"/>
      <c r="AC134" s="13"/>
      <c r="AD134" s="13"/>
      <c r="AE134" s="13"/>
      <c r="AT134" s="263" t="s">
        <v>218</v>
      </c>
      <c r="AU134" s="263" t="s">
        <v>83</v>
      </c>
      <c r="AV134" s="13" t="s">
        <v>85</v>
      </c>
      <c r="AW134" s="13" t="s">
        <v>4</v>
      </c>
      <c r="AX134" s="13" t="s">
        <v>83</v>
      </c>
      <c r="AY134" s="263" t="s">
        <v>207</v>
      </c>
    </row>
    <row r="135" s="2" customFormat="1" ht="16.5" customHeight="1">
      <c r="A135" s="39"/>
      <c r="B135" s="40"/>
      <c r="C135" s="222" t="s">
        <v>212</v>
      </c>
      <c r="D135" s="222" t="s">
        <v>208</v>
      </c>
      <c r="E135" s="223" t="s">
        <v>4589</v>
      </c>
      <c r="F135" s="224" t="s">
        <v>4590</v>
      </c>
      <c r="G135" s="225" t="s">
        <v>211</v>
      </c>
      <c r="H135" s="226">
        <v>9.5999999999999996</v>
      </c>
      <c r="I135" s="227"/>
      <c r="J135" s="228">
        <f>ROUND(I135*H135,2)</f>
        <v>0</v>
      </c>
      <c r="K135" s="229"/>
      <c r="L135" s="45"/>
      <c r="M135" s="230" t="s">
        <v>1</v>
      </c>
      <c r="N135" s="231"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212</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212</v>
      </c>
      <c r="BM135" s="234" t="s">
        <v>5526</v>
      </c>
    </row>
    <row r="136" s="2" customFormat="1">
      <c r="A136" s="39"/>
      <c r="B136" s="40"/>
      <c r="C136" s="41"/>
      <c r="D136" s="236" t="s">
        <v>214</v>
      </c>
      <c r="E136" s="41"/>
      <c r="F136" s="237" t="s">
        <v>4592</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c r="A137" s="39"/>
      <c r="B137" s="40"/>
      <c r="C137" s="41"/>
      <c r="D137" s="241" t="s">
        <v>216</v>
      </c>
      <c r="E137" s="41"/>
      <c r="F137" s="242" t="s">
        <v>4593</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216</v>
      </c>
      <c r="AU137" s="18" t="s">
        <v>83</v>
      </c>
    </row>
    <row r="138" s="13" customFormat="1">
      <c r="A138" s="13"/>
      <c r="B138" s="253"/>
      <c r="C138" s="254"/>
      <c r="D138" s="236" t="s">
        <v>218</v>
      </c>
      <c r="E138" s="255" t="s">
        <v>1</v>
      </c>
      <c r="F138" s="256" t="s">
        <v>5399</v>
      </c>
      <c r="G138" s="254"/>
      <c r="H138" s="257">
        <v>9.5999999999999996</v>
      </c>
      <c r="I138" s="258"/>
      <c r="J138" s="254"/>
      <c r="K138" s="254"/>
      <c r="L138" s="259"/>
      <c r="M138" s="260"/>
      <c r="N138" s="261"/>
      <c r="O138" s="261"/>
      <c r="P138" s="261"/>
      <c r="Q138" s="261"/>
      <c r="R138" s="261"/>
      <c r="S138" s="261"/>
      <c r="T138" s="262"/>
      <c r="U138" s="13"/>
      <c r="V138" s="13"/>
      <c r="W138" s="13"/>
      <c r="X138" s="13"/>
      <c r="Y138" s="13"/>
      <c r="Z138" s="13"/>
      <c r="AA138" s="13"/>
      <c r="AB138" s="13"/>
      <c r="AC138" s="13"/>
      <c r="AD138" s="13"/>
      <c r="AE138" s="13"/>
      <c r="AT138" s="263" t="s">
        <v>218</v>
      </c>
      <c r="AU138" s="263" t="s">
        <v>83</v>
      </c>
      <c r="AV138" s="13" t="s">
        <v>85</v>
      </c>
      <c r="AW138" s="13" t="s">
        <v>32</v>
      </c>
      <c r="AX138" s="13" t="s">
        <v>83</v>
      </c>
      <c r="AY138" s="263" t="s">
        <v>207</v>
      </c>
    </row>
    <row r="139" s="2" customFormat="1" ht="24.15" customHeight="1">
      <c r="A139" s="39"/>
      <c r="B139" s="40"/>
      <c r="C139" s="222" t="s">
        <v>251</v>
      </c>
      <c r="D139" s="222" t="s">
        <v>208</v>
      </c>
      <c r="E139" s="223" t="s">
        <v>5260</v>
      </c>
      <c r="F139" s="224" t="s">
        <v>5261</v>
      </c>
      <c r="G139" s="225" t="s">
        <v>211</v>
      </c>
      <c r="H139" s="226">
        <v>14.4</v>
      </c>
      <c r="I139" s="227"/>
      <c r="J139" s="228">
        <f>ROUND(I139*H139,2)</f>
        <v>0</v>
      </c>
      <c r="K139" s="229"/>
      <c r="L139" s="45"/>
      <c r="M139" s="230" t="s">
        <v>1</v>
      </c>
      <c r="N139" s="231" t="s">
        <v>41</v>
      </c>
      <c r="O139" s="92"/>
      <c r="P139" s="232">
        <f>O139*H139</f>
        <v>0</v>
      </c>
      <c r="Q139" s="232">
        <v>0</v>
      </c>
      <c r="R139" s="232">
        <f>Q139*H139</f>
        <v>0</v>
      </c>
      <c r="S139" s="232">
        <v>0</v>
      </c>
      <c r="T139" s="233">
        <f>S139*H139</f>
        <v>0</v>
      </c>
      <c r="U139" s="39"/>
      <c r="V139" s="39"/>
      <c r="W139" s="39"/>
      <c r="X139" s="39"/>
      <c r="Y139" s="39"/>
      <c r="Z139" s="39"/>
      <c r="AA139" s="39"/>
      <c r="AB139" s="39"/>
      <c r="AC139" s="39"/>
      <c r="AD139" s="39"/>
      <c r="AE139" s="39"/>
      <c r="AR139" s="234" t="s">
        <v>212</v>
      </c>
      <c r="AT139" s="234" t="s">
        <v>208</v>
      </c>
      <c r="AU139" s="234" t="s">
        <v>83</v>
      </c>
      <c r="AY139" s="18" t="s">
        <v>207</v>
      </c>
      <c r="BE139" s="235">
        <f>IF(N139="základní",J139,0)</f>
        <v>0</v>
      </c>
      <c r="BF139" s="235">
        <f>IF(N139="snížená",J139,0)</f>
        <v>0</v>
      </c>
      <c r="BG139" s="235">
        <f>IF(N139="zákl. přenesená",J139,0)</f>
        <v>0</v>
      </c>
      <c r="BH139" s="235">
        <f>IF(N139="sníž. přenesená",J139,0)</f>
        <v>0</v>
      </c>
      <c r="BI139" s="235">
        <f>IF(N139="nulová",J139,0)</f>
        <v>0</v>
      </c>
      <c r="BJ139" s="18" t="s">
        <v>83</v>
      </c>
      <c r="BK139" s="235">
        <f>ROUND(I139*H139,2)</f>
        <v>0</v>
      </c>
      <c r="BL139" s="18" t="s">
        <v>212</v>
      </c>
      <c r="BM139" s="234" t="s">
        <v>5527</v>
      </c>
    </row>
    <row r="140" s="2" customFormat="1">
      <c r="A140" s="39"/>
      <c r="B140" s="40"/>
      <c r="C140" s="41"/>
      <c r="D140" s="236" t="s">
        <v>214</v>
      </c>
      <c r="E140" s="41"/>
      <c r="F140" s="237" t="s">
        <v>5263</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214</v>
      </c>
      <c r="AU140" s="18" t="s">
        <v>83</v>
      </c>
    </row>
    <row r="141" s="2" customFormat="1">
      <c r="A141" s="39"/>
      <c r="B141" s="40"/>
      <c r="C141" s="41"/>
      <c r="D141" s="241" t="s">
        <v>216</v>
      </c>
      <c r="E141" s="41"/>
      <c r="F141" s="242" t="s">
        <v>5413</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216</v>
      </c>
      <c r="AU141" s="18" t="s">
        <v>83</v>
      </c>
    </row>
    <row r="142" s="13" customFormat="1">
      <c r="A142" s="13"/>
      <c r="B142" s="253"/>
      <c r="C142" s="254"/>
      <c r="D142" s="236" t="s">
        <v>218</v>
      </c>
      <c r="E142" s="255" t="s">
        <v>1</v>
      </c>
      <c r="F142" s="256" t="s">
        <v>5414</v>
      </c>
      <c r="G142" s="254"/>
      <c r="H142" s="257">
        <v>14.4</v>
      </c>
      <c r="I142" s="258"/>
      <c r="J142" s="254"/>
      <c r="K142" s="254"/>
      <c r="L142" s="259"/>
      <c r="M142" s="260"/>
      <c r="N142" s="261"/>
      <c r="O142" s="261"/>
      <c r="P142" s="261"/>
      <c r="Q142" s="261"/>
      <c r="R142" s="261"/>
      <c r="S142" s="261"/>
      <c r="T142" s="262"/>
      <c r="U142" s="13"/>
      <c r="V142" s="13"/>
      <c r="W142" s="13"/>
      <c r="X142" s="13"/>
      <c r="Y142" s="13"/>
      <c r="Z142" s="13"/>
      <c r="AA142" s="13"/>
      <c r="AB142" s="13"/>
      <c r="AC142" s="13"/>
      <c r="AD142" s="13"/>
      <c r="AE142" s="13"/>
      <c r="AT142" s="263" t="s">
        <v>218</v>
      </c>
      <c r="AU142" s="263" t="s">
        <v>83</v>
      </c>
      <c r="AV142" s="13" t="s">
        <v>85</v>
      </c>
      <c r="AW142" s="13" t="s">
        <v>32</v>
      </c>
      <c r="AX142" s="13" t="s">
        <v>83</v>
      </c>
      <c r="AY142" s="263" t="s">
        <v>207</v>
      </c>
    </row>
    <row r="143" s="2" customFormat="1" ht="24.15" customHeight="1">
      <c r="A143" s="39"/>
      <c r="B143" s="40"/>
      <c r="C143" s="222" t="s">
        <v>261</v>
      </c>
      <c r="D143" s="222" t="s">
        <v>208</v>
      </c>
      <c r="E143" s="223" t="s">
        <v>5274</v>
      </c>
      <c r="F143" s="224" t="s">
        <v>5275</v>
      </c>
      <c r="G143" s="225" t="s">
        <v>211</v>
      </c>
      <c r="H143" s="226">
        <v>7.2000000000000002</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212</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212</v>
      </c>
      <c r="BM143" s="234" t="s">
        <v>5528</v>
      </c>
    </row>
    <row r="144" s="2" customFormat="1">
      <c r="A144" s="39"/>
      <c r="B144" s="40"/>
      <c r="C144" s="41"/>
      <c r="D144" s="236" t="s">
        <v>214</v>
      </c>
      <c r="E144" s="41"/>
      <c r="F144" s="237" t="s">
        <v>5277</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5416</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13" customFormat="1">
      <c r="A146" s="13"/>
      <c r="B146" s="253"/>
      <c r="C146" s="254"/>
      <c r="D146" s="236" t="s">
        <v>218</v>
      </c>
      <c r="E146" s="255" t="s">
        <v>5396</v>
      </c>
      <c r="F146" s="256" t="s">
        <v>5417</v>
      </c>
      <c r="G146" s="254"/>
      <c r="H146" s="257">
        <v>7.2000000000000002</v>
      </c>
      <c r="I146" s="258"/>
      <c r="J146" s="254"/>
      <c r="K146" s="254"/>
      <c r="L146" s="259"/>
      <c r="M146" s="260"/>
      <c r="N146" s="261"/>
      <c r="O146" s="261"/>
      <c r="P146" s="261"/>
      <c r="Q146" s="261"/>
      <c r="R146" s="261"/>
      <c r="S146" s="261"/>
      <c r="T146" s="262"/>
      <c r="U146" s="13"/>
      <c r="V146" s="13"/>
      <c r="W146" s="13"/>
      <c r="X146" s="13"/>
      <c r="Y146" s="13"/>
      <c r="Z146" s="13"/>
      <c r="AA146" s="13"/>
      <c r="AB146" s="13"/>
      <c r="AC146" s="13"/>
      <c r="AD146" s="13"/>
      <c r="AE146" s="13"/>
      <c r="AT146" s="263" t="s">
        <v>218</v>
      </c>
      <c r="AU146" s="263" t="s">
        <v>83</v>
      </c>
      <c r="AV146" s="13" t="s">
        <v>85</v>
      </c>
      <c r="AW146" s="13" t="s">
        <v>32</v>
      </c>
      <c r="AX146" s="13" t="s">
        <v>83</v>
      </c>
      <c r="AY146" s="263" t="s">
        <v>207</v>
      </c>
    </row>
    <row r="147" s="2" customFormat="1" ht="16.5" customHeight="1">
      <c r="A147" s="39"/>
      <c r="B147" s="40"/>
      <c r="C147" s="293" t="s">
        <v>276</v>
      </c>
      <c r="D147" s="293" t="s">
        <v>690</v>
      </c>
      <c r="E147" s="294" t="s">
        <v>5268</v>
      </c>
      <c r="F147" s="295" t="s">
        <v>5269</v>
      </c>
      <c r="G147" s="296" t="s">
        <v>237</v>
      </c>
      <c r="H147" s="297">
        <v>14.4</v>
      </c>
      <c r="I147" s="298"/>
      <c r="J147" s="299">
        <f>ROUND(I147*H147,2)</f>
        <v>0</v>
      </c>
      <c r="K147" s="300"/>
      <c r="L147" s="301"/>
      <c r="M147" s="302" t="s">
        <v>1</v>
      </c>
      <c r="N147" s="303"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282</v>
      </c>
      <c r="AT147" s="234" t="s">
        <v>690</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212</v>
      </c>
      <c r="BM147" s="234" t="s">
        <v>5529</v>
      </c>
    </row>
    <row r="148" s="2" customFormat="1">
      <c r="A148" s="39"/>
      <c r="B148" s="40"/>
      <c r="C148" s="41"/>
      <c r="D148" s="236" t="s">
        <v>214</v>
      </c>
      <c r="E148" s="41"/>
      <c r="F148" s="237" t="s">
        <v>5269</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13" customFormat="1">
      <c r="A149" s="13"/>
      <c r="B149" s="253"/>
      <c r="C149" s="254"/>
      <c r="D149" s="236" t="s">
        <v>218</v>
      </c>
      <c r="E149" s="254"/>
      <c r="F149" s="256" t="s">
        <v>5419</v>
      </c>
      <c r="G149" s="254"/>
      <c r="H149" s="257">
        <v>14.4</v>
      </c>
      <c r="I149" s="258"/>
      <c r="J149" s="254"/>
      <c r="K149" s="254"/>
      <c r="L149" s="259"/>
      <c r="M149" s="260"/>
      <c r="N149" s="261"/>
      <c r="O149" s="261"/>
      <c r="P149" s="261"/>
      <c r="Q149" s="261"/>
      <c r="R149" s="261"/>
      <c r="S149" s="261"/>
      <c r="T149" s="262"/>
      <c r="U149" s="13"/>
      <c r="V149" s="13"/>
      <c r="W149" s="13"/>
      <c r="X149" s="13"/>
      <c r="Y149" s="13"/>
      <c r="Z149" s="13"/>
      <c r="AA149" s="13"/>
      <c r="AB149" s="13"/>
      <c r="AC149" s="13"/>
      <c r="AD149" s="13"/>
      <c r="AE149" s="13"/>
      <c r="AT149" s="263" t="s">
        <v>218</v>
      </c>
      <c r="AU149" s="263" t="s">
        <v>83</v>
      </c>
      <c r="AV149" s="13" t="s">
        <v>85</v>
      </c>
      <c r="AW149" s="13" t="s">
        <v>4</v>
      </c>
      <c r="AX149" s="13" t="s">
        <v>83</v>
      </c>
      <c r="AY149" s="263" t="s">
        <v>207</v>
      </c>
    </row>
    <row r="150" s="11" customFormat="1" ht="25.92" customHeight="1">
      <c r="A150" s="11"/>
      <c r="B150" s="208"/>
      <c r="C150" s="209"/>
      <c r="D150" s="210" t="s">
        <v>75</v>
      </c>
      <c r="E150" s="211" t="s">
        <v>1731</v>
      </c>
      <c r="F150" s="211" t="s">
        <v>5530</v>
      </c>
      <c r="G150" s="209"/>
      <c r="H150" s="209"/>
      <c r="I150" s="212"/>
      <c r="J150" s="213">
        <f>BK150</f>
        <v>0</v>
      </c>
      <c r="K150" s="209"/>
      <c r="L150" s="214"/>
      <c r="M150" s="215"/>
      <c r="N150" s="216"/>
      <c r="O150" s="216"/>
      <c r="P150" s="217">
        <f>SUM(P151:P202)</f>
        <v>0</v>
      </c>
      <c r="Q150" s="216"/>
      <c r="R150" s="217">
        <f>SUM(R151:R202)</f>
        <v>0</v>
      </c>
      <c r="S150" s="216"/>
      <c r="T150" s="218">
        <f>SUM(T151:T202)</f>
        <v>0</v>
      </c>
      <c r="U150" s="11"/>
      <c r="V150" s="11"/>
      <c r="W150" s="11"/>
      <c r="X150" s="11"/>
      <c r="Y150" s="11"/>
      <c r="Z150" s="11"/>
      <c r="AA150" s="11"/>
      <c r="AB150" s="11"/>
      <c r="AC150" s="11"/>
      <c r="AD150" s="11"/>
      <c r="AE150" s="11"/>
      <c r="AR150" s="219" t="s">
        <v>83</v>
      </c>
      <c r="AT150" s="220" t="s">
        <v>75</v>
      </c>
      <c r="AU150" s="220" t="s">
        <v>76</v>
      </c>
      <c r="AY150" s="219" t="s">
        <v>207</v>
      </c>
      <c r="BK150" s="221">
        <f>SUM(BK151:BK202)</f>
        <v>0</v>
      </c>
    </row>
    <row r="151" s="2" customFormat="1" ht="37.8" customHeight="1">
      <c r="A151" s="39"/>
      <c r="B151" s="40"/>
      <c r="C151" s="222" t="s">
        <v>282</v>
      </c>
      <c r="D151" s="222" t="s">
        <v>208</v>
      </c>
      <c r="E151" s="223" t="s">
        <v>3853</v>
      </c>
      <c r="F151" s="224" t="s">
        <v>5531</v>
      </c>
      <c r="G151" s="225" t="s">
        <v>931</v>
      </c>
      <c r="H151" s="226">
        <v>1</v>
      </c>
      <c r="I151" s="227"/>
      <c r="J151" s="228">
        <f>ROUND(I151*H151,2)</f>
        <v>0</v>
      </c>
      <c r="K151" s="229"/>
      <c r="L151" s="45"/>
      <c r="M151" s="230" t="s">
        <v>1</v>
      </c>
      <c r="N151" s="231"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1032</v>
      </c>
      <c r="AT151" s="234" t="s">
        <v>208</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1032</v>
      </c>
      <c r="BM151" s="234" t="s">
        <v>5532</v>
      </c>
    </row>
    <row r="152" s="2" customFormat="1">
      <c r="A152" s="39"/>
      <c r="B152" s="40"/>
      <c r="C152" s="41"/>
      <c r="D152" s="236" t="s">
        <v>214</v>
      </c>
      <c r="E152" s="41"/>
      <c r="F152" s="237" t="s">
        <v>5531</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ht="24.15" customHeight="1">
      <c r="A153" s="39"/>
      <c r="B153" s="40"/>
      <c r="C153" s="222" t="s">
        <v>301</v>
      </c>
      <c r="D153" s="222" t="s">
        <v>208</v>
      </c>
      <c r="E153" s="223" t="s">
        <v>3855</v>
      </c>
      <c r="F153" s="224" t="s">
        <v>5533</v>
      </c>
      <c r="G153" s="225" t="s">
        <v>783</v>
      </c>
      <c r="H153" s="226">
        <v>10</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1032</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1032</v>
      </c>
      <c r="BM153" s="234" t="s">
        <v>5534</v>
      </c>
    </row>
    <row r="154" s="2" customFormat="1">
      <c r="A154" s="39"/>
      <c r="B154" s="40"/>
      <c r="C154" s="41"/>
      <c r="D154" s="236" t="s">
        <v>214</v>
      </c>
      <c r="E154" s="41"/>
      <c r="F154" s="237" t="s">
        <v>5533</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ht="62.7" customHeight="1">
      <c r="A155" s="39"/>
      <c r="B155" s="40"/>
      <c r="C155" s="222" t="s">
        <v>173</v>
      </c>
      <c r="D155" s="222" t="s">
        <v>208</v>
      </c>
      <c r="E155" s="223" t="s">
        <v>3857</v>
      </c>
      <c r="F155" s="224" t="s">
        <v>5535</v>
      </c>
      <c r="G155" s="225" t="s">
        <v>783</v>
      </c>
      <c r="H155" s="226">
        <v>15</v>
      </c>
      <c r="I155" s="227"/>
      <c r="J155" s="228">
        <f>ROUND(I155*H155,2)</f>
        <v>0</v>
      </c>
      <c r="K155" s="229"/>
      <c r="L155" s="45"/>
      <c r="M155" s="230" t="s">
        <v>1</v>
      </c>
      <c r="N155" s="231" t="s">
        <v>41</v>
      </c>
      <c r="O155" s="92"/>
      <c r="P155" s="232">
        <f>O155*H155</f>
        <v>0</v>
      </c>
      <c r="Q155" s="232">
        <v>0</v>
      </c>
      <c r="R155" s="232">
        <f>Q155*H155</f>
        <v>0</v>
      </c>
      <c r="S155" s="232">
        <v>0</v>
      </c>
      <c r="T155" s="233">
        <f>S155*H155</f>
        <v>0</v>
      </c>
      <c r="U155" s="39"/>
      <c r="V155" s="39"/>
      <c r="W155" s="39"/>
      <c r="X155" s="39"/>
      <c r="Y155" s="39"/>
      <c r="Z155" s="39"/>
      <c r="AA155" s="39"/>
      <c r="AB155" s="39"/>
      <c r="AC155" s="39"/>
      <c r="AD155" s="39"/>
      <c r="AE155" s="39"/>
      <c r="AR155" s="234" t="s">
        <v>1032</v>
      </c>
      <c r="AT155" s="234" t="s">
        <v>208</v>
      </c>
      <c r="AU155" s="234" t="s">
        <v>83</v>
      </c>
      <c r="AY155" s="18" t="s">
        <v>207</v>
      </c>
      <c r="BE155" s="235">
        <f>IF(N155="základní",J155,0)</f>
        <v>0</v>
      </c>
      <c r="BF155" s="235">
        <f>IF(N155="snížená",J155,0)</f>
        <v>0</v>
      </c>
      <c r="BG155" s="235">
        <f>IF(N155="zákl. přenesená",J155,0)</f>
        <v>0</v>
      </c>
      <c r="BH155" s="235">
        <f>IF(N155="sníž. přenesená",J155,0)</f>
        <v>0</v>
      </c>
      <c r="BI155" s="235">
        <f>IF(N155="nulová",J155,0)</f>
        <v>0</v>
      </c>
      <c r="BJ155" s="18" t="s">
        <v>83</v>
      </c>
      <c r="BK155" s="235">
        <f>ROUND(I155*H155,2)</f>
        <v>0</v>
      </c>
      <c r="BL155" s="18" t="s">
        <v>1032</v>
      </c>
      <c r="BM155" s="234" t="s">
        <v>5536</v>
      </c>
    </row>
    <row r="156" s="2" customFormat="1">
      <c r="A156" s="39"/>
      <c r="B156" s="40"/>
      <c r="C156" s="41"/>
      <c r="D156" s="236" t="s">
        <v>214</v>
      </c>
      <c r="E156" s="41"/>
      <c r="F156" s="237" t="s">
        <v>5535</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214</v>
      </c>
      <c r="AU156" s="18" t="s">
        <v>83</v>
      </c>
    </row>
    <row r="157" s="2" customFormat="1" ht="62.7" customHeight="1">
      <c r="A157" s="39"/>
      <c r="B157" s="40"/>
      <c r="C157" s="222" t="s">
        <v>176</v>
      </c>
      <c r="D157" s="222" t="s">
        <v>208</v>
      </c>
      <c r="E157" s="223" t="s">
        <v>3861</v>
      </c>
      <c r="F157" s="224" t="s">
        <v>5537</v>
      </c>
      <c r="G157" s="225" t="s">
        <v>783</v>
      </c>
      <c r="H157" s="226">
        <v>40</v>
      </c>
      <c r="I157" s="227"/>
      <c r="J157" s="228">
        <f>ROUND(I157*H157,2)</f>
        <v>0</v>
      </c>
      <c r="K157" s="229"/>
      <c r="L157" s="45"/>
      <c r="M157" s="230" t="s">
        <v>1</v>
      </c>
      <c r="N157" s="231" t="s">
        <v>41</v>
      </c>
      <c r="O157" s="92"/>
      <c r="P157" s="232">
        <f>O157*H157</f>
        <v>0</v>
      </c>
      <c r="Q157" s="232">
        <v>0</v>
      </c>
      <c r="R157" s="232">
        <f>Q157*H157</f>
        <v>0</v>
      </c>
      <c r="S157" s="232">
        <v>0</v>
      </c>
      <c r="T157" s="233">
        <f>S157*H157</f>
        <v>0</v>
      </c>
      <c r="U157" s="39"/>
      <c r="V157" s="39"/>
      <c r="W157" s="39"/>
      <c r="X157" s="39"/>
      <c r="Y157" s="39"/>
      <c r="Z157" s="39"/>
      <c r="AA157" s="39"/>
      <c r="AB157" s="39"/>
      <c r="AC157" s="39"/>
      <c r="AD157" s="39"/>
      <c r="AE157" s="39"/>
      <c r="AR157" s="234" t="s">
        <v>1032</v>
      </c>
      <c r="AT157" s="234" t="s">
        <v>208</v>
      </c>
      <c r="AU157" s="234" t="s">
        <v>83</v>
      </c>
      <c r="AY157" s="18" t="s">
        <v>207</v>
      </c>
      <c r="BE157" s="235">
        <f>IF(N157="základní",J157,0)</f>
        <v>0</v>
      </c>
      <c r="BF157" s="235">
        <f>IF(N157="snížená",J157,0)</f>
        <v>0</v>
      </c>
      <c r="BG157" s="235">
        <f>IF(N157="zákl. přenesená",J157,0)</f>
        <v>0</v>
      </c>
      <c r="BH157" s="235">
        <f>IF(N157="sníž. přenesená",J157,0)</f>
        <v>0</v>
      </c>
      <c r="BI157" s="235">
        <f>IF(N157="nulová",J157,0)</f>
        <v>0</v>
      </c>
      <c r="BJ157" s="18" t="s">
        <v>83</v>
      </c>
      <c r="BK157" s="235">
        <f>ROUND(I157*H157,2)</f>
        <v>0</v>
      </c>
      <c r="BL157" s="18" t="s">
        <v>1032</v>
      </c>
      <c r="BM157" s="234" t="s">
        <v>5538</v>
      </c>
    </row>
    <row r="158" s="2" customFormat="1">
      <c r="A158" s="39"/>
      <c r="B158" s="40"/>
      <c r="C158" s="41"/>
      <c r="D158" s="236" t="s">
        <v>214</v>
      </c>
      <c r="E158" s="41"/>
      <c r="F158" s="237" t="s">
        <v>5537</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214</v>
      </c>
      <c r="AU158" s="18" t="s">
        <v>83</v>
      </c>
    </row>
    <row r="159" s="2" customFormat="1" ht="16.5" customHeight="1">
      <c r="A159" s="39"/>
      <c r="B159" s="40"/>
      <c r="C159" s="222" t="s">
        <v>8</v>
      </c>
      <c r="D159" s="222" t="s">
        <v>208</v>
      </c>
      <c r="E159" s="223" t="s">
        <v>3863</v>
      </c>
      <c r="F159" s="224" t="s">
        <v>5539</v>
      </c>
      <c r="G159" s="225" t="s">
        <v>931</v>
      </c>
      <c r="H159" s="226">
        <v>1</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1032</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1032</v>
      </c>
      <c r="BM159" s="234" t="s">
        <v>5540</v>
      </c>
    </row>
    <row r="160" s="2" customFormat="1">
      <c r="A160" s="39"/>
      <c r="B160" s="40"/>
      <c r="C160" s="41"/>
      <c r="D160" s="236" t="s">
        <v>214</v>
      </c>
      <c r="E160" s="41"/>
      <c r="F160" s="237" t="s">
        <v>5539</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ht="16.5" customHeight="1">
      <c r="A161" s="39"/>
      <c r="B161" s="40"/>
      <c r="C161" s="222" t="s">
        <v>339</v>
      </c>
      <c r="D161" s="222" t="s">
        <v>208</v>
      </c>
      <c r="E161" s="223" t="s">
        <v>3865</v>
      </c>
      <c r="F161" s="224" t="s">
        <v>5541</v>
      </c>
      <c r="G161" s="225" t="s">
        <v>931</v>
      </c>
      <c r="H161" s="226">
        <v>2</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1032</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1032</v>
      </c>
      <c r="BM161" s="234" t="s">
        <v>5542</v>
      </c>
    </row>
    <row r="162" s="2" customFormat="1">
      <c r="A162" s="39"/>
      <c r="B162" s="40"/>
      <c r="C162" s="41"/>
      <c r="D162" s="236" t="s">
        <v>214</v>
      </c>
      <c r="E162" s="41"/>
      <c r="F162" s="237" t="s">
        <v>5541</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ht="66.75" customHeight="1">
      <c r="A163" s="39"/>
      <c r="B163" s="40"/>
      <c r="C163" s="222" t="s">
        <v>345</v>
      </c>
      <c r="D163" s="222" t="s">
        <v>208</v>
      </c>
      <c r="E163" s="223" t="s">
        <v>3867</v>
      </c>
      <c r="F163" s="224" t="s">
        <v>5543</v>
      </c>
      <c r="G163" s="225" t="s">
        <v>783</v>
      </c>
      <c r="H163" s="226">
        <v>80</v>
      </c>
      <c r="I163" s="227"/>
      <c r="J163" s="228">
        <f>ROUND(I163*H163,2)</f>
        <v>0</v>
      </c>
      <c r="K163" s="229"/>
      <c r="L163" s="45"/>
      <c r="M163" s="230" t="s">
        <v>1</v>
      </c>
      <c r="N163" s="231" t="s">
        <v>41</v>
      </c>
      <c r="O163" s="92"/>
      <c r="P163" s="232">
        <f>O163*H163</f>
        <v>0</v>
      </c>
      <c r="Q163" s="232">
        <v>0</v>
      </c>
      <c r="R163" s="232">
        <f>Q163*H163</f>
        <v>0</v>
      </c>
      <c r="S163" s="232">
        <v>0</v>
      </c>
      <c r="T163" s="233">
        <f>S163*H163</f>
        <v>0</v>
      </c>
      <c r="U163" s="39"/>
      <c r="V163" s="39"/>
      <c r="W163" s="39"/>
      <c r="X163" s="39"/>
      <c r="Y163" s="39"/>
      <c r="Z163" s="39"/>
      <c r="AA163" s="39"/>
      <c r="AB163" s="39"/>
      <c r="AC163" s="39"/>
      <c r="AD163" s="39"/>
      <c r="AE163" s="39"/>
      <c r="AR163" s="234" t="s">
        <v>1032</v>
      </c>
      <c r="AT163" s="234" t="s">
        <v>208</v>
      </c>
      <c r="AU163" s="234" t="s">
        <v>83</v>
      </c>
      <c r="AY163" s="18" t="s">
        <v>207</v>
      </c>
      <c r="BE163" s="235">
        <f>IF(N163="základní",J163,0)</f>
        <v>0</v>
      </c>
      <c r="BF163" s="235">
        <f>IF(N163="snížená",J163,0)</f>
        <v>0</v>
      </c>
      <c r="BG163" s="235">
        <f>IF(N163="zákl. přenesená",J163,0)</f>
        <v>0</v>
      </c>
      <c r="BH163" s="235">
        <f>IF(N163="sníž. přenesená",J163,0)</f>
        <v>0</v>
      </c>
      <c r="BI163" s="235">
        <f>IF(N163="nulová",J163,0)</f>
        <v>0</v>
      </c>
      <c r="BJ163" s="18" t="s">
        <v>83</v>
      </c>
      <c r="BK163" s="235">
        <f>ROUND(I163*H163,2)</f>
        <v>0</v>
      </c>
      <c r="BL163" s="18" t="s">
        <v>1032</v>
      </c>
      <c r="BM163" s="234" t="s">
        <v>5544</v>
      </c>
    </row>
    <row r="164" s="2" customFormat="1">
      <c r="A164" s="39"/>
      <c r="B164" s="40"/>
      <c r="C164" s="41"/>
      <c r="D164" s="236" t="s">
        <v>214</v>
      </c>
      <c r="E164" s="41"/>
      <c r="F164" s="237" t="s">
        <v>5543</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214</v>
      </c>
      <c r="AU164" s="18" t="s">
        <v>83</v>
      </c>
    </row>
    <row r="165" s="2" customFormat="1" ht="16.5" customHeight="1">
      <c r="A165" s="39"/>
      <c r="B165" s="40"/>
      <c r="C165" s="222" t="s">
        <v>351</v>
      </c>
      <c r="D165" s="222" t="s">
        <v>208</v>
      </c>
      <c r="E165" s="223" t="s">
        <v>3869</v>
      </c>
      <c r="F165" s="224" t="s">
        <v>5539</v>
      </c>
      <c r="G165" s="225" t="s">
        <v>931</v>
      </c>
      <c r="H165" s="226">
        <v>4</v>
      </c>
      <c r="I165" s="227"/>
      <c r="J165" s="228">
        <f>ROUND(I165*H165,2)</f>
        <v>0</v>
      </c>
      <c r="K165" s="229"/>
      <c r="L165" s="45"/>
      <c r="M165" s="230" t="s">
        <v>1</v>
      </c>
      <c r="N165" s="231"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1032</v>
      </c>
      <c r="AT165" s="234" t="s">
        <v>208</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1032</v>
      </c>
      <c r="BM165" s="234" t="s">
        <v>5545</v>
      </c>
    </row>
    <row r="166" s="2" customFormat="1">
      <c r="A166" s="39"/>
      <c r="B166" s="40"/>
      <c r="C166" s="41"/>
      <c r="D166" s="236" t="s">
        <v>214</v>
      </c>
      <c r="E166" s="41"/>
      <c r="F166" s="237" t="s">
        <v>5539</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16.5" customHeight="1">
      <c r="A167" s="39"/>
      <c r="B167" s="40"/>
      <c r="C167" s="222" t="s">
        <v>361</v>
      </c>
      <c r="D167" s="222" t="s">
        <v>208</v>
      </c>
      <c r="E167" s="223" t="s">
        <v>3871</v>
      </c>
      <c r="F167" s="224" t="s">
        <v>5546</v>
      </c>
      <c r="G167" s="225" t="s">
        <v>931</v>
      </c>
      <c r="H167" s="226">
        <v>4</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1032</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1032</v>
      </c>
      <c r="BM167" s="234" t="s">
        <v>5547</v>
      </c>
    </row>
    <row r="168" s="2" customFormat="1">
      <c r="A168" s="39"/>
      <c r="B168" s="40"/>
      <c r="C168" s="41"/>
      <c r="D168" s="236" t="s">
        <v>214</v>
      </c>
      <c r="E168" s="41"/>
      <c r="F168" s="237" t="s">
        <v>5546</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ht="21.75" customHeight="1">
      <c r="A169" s="39"/>
      <c r="B169" s="40"/>
      <c r="C169" s="222" t="s">
        <v>371</v>
      </c>
      <c r="D169" s="222" t="s">
        <v>208</v>
      </c>
      <c r="E169" s="223" t="s">
        <v>3873</v>
      </c>
      <c r="F169" s="224" t="s">
        <v>5548</v>
      </c>
      <c r="G169" s="225" t="s">
        <v>783</v>
      </c>
      <c r="H169" s="226">
        <v>40</v>
      </c>
      <c r="I169" s="227"/>
      <c r="J169" s="228">
        <f>ROUND(I169*H169,2)</f>
        <v>0</v>
      </c>
      <c r="K169" s="229"/>
      <c r="L169" s="45"/>
      <c r="M169" s="230" t="s">
        <v>1</v>
      </c>
      <c r="N169" s="231"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1032</v>
      </c>
      <c r="AT169" s="234" t="s">
        <v>208</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1032</v>
      </c>
      <c r="BM169" s="234" t="s">
        <v>5549</v>
      </c>
    </row>
    <row r="170" s="2" customFormat="1">
      <c r="A170" s="39"/>
      <c r="B170" s="40"/>
      <c r="C170" s="41"/>
      <c r="D170" s="236" t="s">
        <v>214</v>
      </c>
      <c r="E170" s="41"/>
      <c r="F170" s="237" t="s">
        <v>5548</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ht="16.5" customHeight="1">
      <c r="A171" s="39"/>
      <c r="B171" s="40"/>
      <c r="C171" s="222" t="s">
        <v>700</v>
      </c>
      <c r="D171" s="222" t="s">
        <v>208</v>
      </c>
      <c r="E171" s="223" t="s">
        <v>5550</v>
      </c>
      <c r="F171" s="224" t="s">
        <v>5551</v>
      </c>
      <c r="G171" s="225" t="s">
        <v>931</v>
      </c>
      <c r="H171" s="226">
        <v>4</v>
      </c>
      <c r="I171" s="227"/>
      <c r="J171" s="228">
        <f>ROUND(I171*H171,2)</f>
        <v>0</v>
      </c>
      <c r="K171" s="229"/>
      <c r="L171" s="45"/>
      <c r="M171" s="230" t="s">
        <v>1</v>
      </c>
      <c r="N171" s="231"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1032</v>
      </c>
      <c r="AT171" s="234" t="s">
        <v>208</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1032</v>
      </c>
      <c r="BM171" s="234" t="s">
        <v>5552</v>
      </c>
    </row>
    <row r="172" s="2" customFormat="1">
      <c r="A172" s="39"/>
      <c r="B172" s="40"/>
      <c r="C172" s="41"/>
      <c r="D172" s="236" t="s">
        <v>214</v>
      </c>
      <c r="E172" s="41"/>
      <c r="F172" s="237" t="s">
        <v>5551</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2" customFormat="1" ht="16.5" customHeight="1">
      <c r="A173" s="39"/>
      <c r="B173" s="40"/>
      <c r="C173" s="222" t="s">
        <v>706</v>
      </c>
      <c r="D173" s="222" t="s">
        <v>208</v>
      </c>
      <c r="E173" s="223" t="s">
        <v>3877</v>
      </c>
      <c r="F173" s="224" t="s">
        <v>5553</v>
      </c>
      <c r="G173" s="225" t="s">
        <v>931</v>
      </c>
      <c r="H173" s="226">
        <v>5</v>
      </c>
      <c r="I173" s="227"/>
      <c r="J173" s="228">
        <f>ROUND(I173*H173,2)</f>
        <v>0</v>
      </c>
      <c r="K173" s="229"/>
      <c r="L173" s="45"/>
      <c r="M173" s="230" t="s">
        <v>1</v>
      </c>
      <c r="N173" s="231" t="s">
        <v>41</v>
      </c>
      <c r="O173" s="92"/>
      <c r="P173" s="232">
        <f>O173*H173</f>
        <v>0</v>
      </c>
      <c r="Q173" s="232">
        <v>0</v>
      </c>
      <c r="R173" s="232">
        <f>Q173*H173</f>
        <v>0</v>
      </c>
      <c r="S173" s="232">
        <v>0</v>
      </c>
      <c r="T173" s="233">
        <f>S173*H173</f>
        <v>0</v>
      </c>
      <c r="U173" s="39"/>
      <c r="V173" s="39"/>
      <c r="W173" s="39"/>
      <c r="X173" s="39"/>
      <c r="Y173" s="39"/>
      <c r="Z173" s="39"/>
      <c r="AA173" s="39"/>
      <c r="AB173" s="39"/>
      <c r="AC173" s="39"/>
      <c r="AD173" s="39"/>
      <c r="AE173" s="39"/>
      <c r="AR173" s="234" t="s">
        <v>1032</v>
      </c>
      <c r="AT173" s="234" t="s">
        <v>208</v>
      </c>
      <c r="AU173" s="234" t="s">
        <v>83</v>
      </c>
      <c r="AY173" s="18" t="s">
        <v>207</v>
      </c>
      <c r="BE173" s="235">
        <f>IF(N173="základní",J173,0)</f>
        <v>0</v>
      </c>
      <c r="BF173" s="235">
        <f>IF(N173="snížená",J173,0)</f>
        <v>0</v>
      </c>
      <c r="BG173" s="235">
        <f>IF(N173="zákl. přenesená",J173,0)</f>
        <v>0</v>
      </c>
      <c r="BH173" s="235">
        <f>IF(N173="sníž. přenesená",J173,0)</f>
        <v>0</v>
      </c>
      <c r="BI173" s="235">
        <f>IF(N173="nulová",J173,0)</f>
        <v>0</v>
      </c>
      <c r="BJ173" s="18" t="s">
        <v>83</v>
      </c>
      <c r="BK173" s="235">
        <f>ROUND(I173*H173,2)</f>
        <v>0</v>
      </c>
      <c r="BL173" s="18" t="s">
        <v>1032</v>
      </c>
      <c r="BM173" s="234" t="s">
        <v>5554</v>
      </c>
    </row>
    <row r="174" s="2" customFormat="1">
      <c r="A174" s="39"/>
      <c r="B174" s="40"/>
      <c r="C174" s="41"/>
      <c r="D174" s="236" t="s">
        <v>214</v>
      </c>
      <c r="E174" s="41"/>
      <c r="F174" s="237" t="s">
        <v>5553</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214</v>
      </c>
      <c r="AU174" s="18" t="s">
        <v>83</v>
      </c>
    </row>
    <row r="175" s="2" customFormat="1" ht="16.5" customHeight="1">
      <c r="A175" s="39"/>
      <c r="B175" s="40"/>
      <c r="C175" s="222" t="s">
        <v>712</v>
      </c>
      <c r="D175" s="222" t="s">
        <v>208</v>
      </c>
      <c r="E175" s="223" t="s">
        <v>3879</v>
      </c>
      <c r="F175" s="224" t="s">
        <v>5555</v>
      </c>
      <c r="G175" s="225" t="s">
        <v>931</v>
      </c>
      <c r="H175" s="226">
        <v>5</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1032</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1032</v>
      </c>
      <c r="BM175" s="234" t="s">
        <v>5556</v>
      </c>
    </row>
    <row r="176" s="2" customFormat="1">
      <c r="A176" s="39"/>
      <c r="B176" s="40"/>
      <c r="C176" s="41"/>
      <c r="D176" s="236" t="s">
        <v>214</v>
      </c>
      <c r="E176" s="41"/>
      <c r="F176" s="237" t="s">
        <v>5555</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ht="16.5" customHeight="1">
      <c r="A177" s="39"/>
      <c r="B177" s="40"/>
      <c r="C177" s="222" t="s">
        <v>7</v>
      </c>
      <c r="D177" s="222" t="s">
        <v>208</v>
      </c>
      <c r="E177" s="223" t="s">
        <v>3881</v>
      </c>
      <c r="F177" s="224" t="s">
        <v>5557</v>
      </c>
      <c r="G177" s="225" t="s">
        <v>931</v>
      </c>
      <c r="H177" s="226">
        <v>14</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1032</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1032</v>
      </c>
      <c r="BM177" s="234" t="s">
        <v>5558</v>
      </c>
    </row>
    <row r="178" s="2" customFormat="1">
      <c r="A178" s="39"/>
      <c r="B178" s="40"/>
      <c r="C178" s="41"/>
      <c r="D178" s="236" t="s">
        <v>214</v>
      </c>
      <c r="E178" s="41"/>
      <c r="F178" s="237" t="s">
        <v>5557</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ht="16.5" customHeight="1">
      <c r="A179" s="39"/>
      <c r="B179" s="40"/>
      <c r="C179" s="222" t="s">
        <v>720</v>
      </c>
      <c r="D179" s="222" t="s">
        <v>208</v>
      </c>
      <c r="E179" s="223" t="s">
        <v>3884</v>
      </c>
      <c r="F179" s="224" t="s">
        <v>5559</v>
      </c>
      <c r="G179" s="225" t="s">
        <v>931</v>
      </c>
      <c r="H179" s="226">
        <v>1</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1032</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1032</v>
      </c>
      <c r="BM179" s="234" t="s">
        <v>5560</v>
      </c>
    </row>
    <row r="180" s="2" customFormat="1">
      <c r="A180" s="39"/>
      <c r="B180" s="40"/>
      <c r="C180" s="41"/>
      <c r="D180" s="236" t="s">
        <v>214</v>
      </c>
      <c r="E180" s="41"/>
      <c r="F180" s="237" t="s">
        <v>5559</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ht="16.5" customHeight="1">
      <c r="A181" s="39"/>
      <c r="B181" s="40"/>
      <c r="C181" s="222" t="s">
        <v>726</v>
      </c>
      <c r="D181" s="222" t="s">
        <v>208</v>
      </c>
      <c r="E181" s="223" t="s">
        <v>3887</v>
      </c>
      <c r="F181" s="224" t="s">
        <v>5561</v>
      </c>
      <c r="G181" s="225" t="s">
        <v>931</v>
      </c>
      <c r="H181" s="226">
        <v>2</v>
      </c>
      <c r="I181" s="227"/>
      <c r="J181" s="228">
        <f>ROUND(I181*H181,2)</f>
        <v>0</v>
      </c>
      <c r="K181" s="229"/>
      <c r="L181" s="45"/>
      <c r="M181" s="230" t="s">
        <v>1</v>
      </c>
      <c r="N181" s="231" t="s">
        <v>41</v>
      </c>
      <c r="O181" s="92"/>
      <c r="P181" s="232">
        <f>O181*H181</f>
        <v>0</v>
      </c>
      <c r="Q181" s="232">
        <v>0</v>
      </c>
      <c r="R181" s="232">
        <f>Q181*H181</f>
        <v>0</v>
      </c>
      <c r="S181" s="232">
        <v>0</v>
      </c>
      <c r="T181" s="233">
        <f>S181*H181</f>
        <v>0</v>
      </c>
      <c r="U181" s="39"/>
      <c r="V181" s="39"/>
      <c r="W181" s="39"/>
      <c r="X181" s="39"/>
      <c r="Y181" s="39"/>
      <c r="Z181" s="39"/>
      <c r="AA181" s="39"/>
      <c r="AB181" s="39"/>
      <c r="AC181" s="39"/>
      <c r="AD181" s="39"/>
      <c r="AE181" s="39"/>
      <c r="AR181" s="234" t="s">
        <v>1032</v>
      </c>
      <c r="AT181" s="234" t="s">
        <v>208</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1032</v>
      </c>
      <c r="BM181" s="234" t="s">
        <v>5562</v>
      </c>
    </row>
    <row r="182" s="2" customFormat="1">
      <c r="A182" s="39"/>
      <c r="B182" s="40"/>
      <c r="C182" s="41"/>
      <c r="D182" s="236" t="s">
        <v>214</v>
      </c>
      <c r="E182" s="41"/>
      <c r="F182" s="237" t="s">
        <v>5561</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ht="16.5" customHeight="1">
      <c r="A183" s="39"/>
      <c r="B183" s="40"/>
      <c r="C183" s="222" t="s">
        <v>731</v>
      </c>
      <c r="D183" s="222" t="s">
        <v>208</v>
      </c>
      <c r="E183" s="223" t="s">
        <v>3889</v>
      </c>
      <c r="F183" s="224" t="s">
        <v>5563</v>
      </c>
      <c r="G183" s="225" t="s">
        <v>931</v>
      </c>
      <c r="H183" s="226">
        <v>3</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1032</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1032</v>
      </c>
      <c r="BM183" s="234" t="s">
        <v>5564</v>
      </c>
    </row>
    <row r="184" s="2" customFormat="1">
      <c r="A184" s="39"/>
      <c r="B184" s="40"/>
      <c r="C184" s="41"/>
      <c r="D184" s="236" t="s">
        <v>214</v>
      </c>
      <c r="E184" s="41"/>
      <c r="F184" s="237" t="s">
        <v>5563</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16.5" customHeight="1">
      <c r="A185" s="39"/>
      <c r="B185" s="40"/>
      <c r="C185" s="222" t="s">
        <v>737</v>
      </c>
      <c r="D185" s="222" t="s">
        <v>208</v>
      </c>
      <c r="E185" s="223" t="s">
        <v>3891</v>
      </c>
      <c r="F185" s="224" t="s">
        <v>5565</v>
      </c>
      <c r="G185" s="225" t="s">
        <v>931</v>
      </c>
      <c r="H185" s="226">
        <v>12</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1032</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1032</v>
      </c>
      <c r="BM185" s="234" t="s">
        <v>5566</v>
      </c>
    </row>
    <row r="186" s="2" customFormat="1">
      <c r="A186" s="39"/>
      <c r="B186" s="40"/>
      <c r="C186" s="41"/>
      <c r="D186" s="236" t="s">
        <v>214</v>
      </c>
      <c r="E186" s="41"/>
      <c r="F186" s="237" t="s">
        <v>5565</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21.75" customHeight="1">
      <c r="A187" s="39"/>
      <c r="B187" s="40"/>
      <c r="C187" s="222" t="s">
        <v>742</v>
      </c>
      <c r="D187" s="222" t="s">
        <v>208</v>
      </c>
      <c r="E187" s="223" t="s">
        <v>3893</v>
      </c>
      <c r="F187" s="224" t="s">
        <v>5567</v>
      </c>
      <c r="G187" s="225" t="s">
        <v>931</v>
      </c>
      <c r="H187" s="226">
        <v>1</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1032</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1032</v>
      </c>
      <c r="BM187" s="234" t="s">
        <v>5568</v>
      </c>
    </row>
    <row r="188" s="2" customFormat="1">
      <c r="A188" s="39"/>
      <c r="B188" s="40"/>
      <c r="C188" s="41"/>
      <c r="D188" s="236" t="s">
        <v>214</v>
      </c>
      <c r="E188" s="41"/>
      <c r="F188" s="237" t="s">
        <v>5567</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16.5" customHeight="1">
      <c r="A189" s="39"/>
      <c r="B189" s="40"/>
      <c r="C189" s="222" t="s">
        <v>748</v>
      </c>
      <c r="D189" s="222" t="s">
        <v>208</v>
      </c>
      <c r="E189" s="223" t="s">
        <v>3895</v>
      </c>
      <c r="F189" s="224" t="s">
        <v>5569</v>
      </c>
      <c r="G189" s="225" t="s">
        <v>931</v>
      </c>
      <c r="H189" s="226">
        <v>1</v>
      </c>
      <c r="I189" s="227"/>
      <c r="J189" s="228">
        <f>ROUND(I189*H189,2)</f>
        <v>0</v>
      </c>
      <c r="K189" s="229"/>
      <c r="L189" s="45"/>
      <c r="M189" s="230" t="s">
        <v>1</v>
      </c>
      <c r="N189" s="231"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1032</v>
      </c>
      <c r="AT189" s="234" t="s">
        <v>208</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1032</v>
      </c>
      <c r="BM189" s="234" t="s">
        <v>5570</v>
      </c>
    </row>
    <row r="190" s="2" customFormat="1">
      <c r="A190" s="39"/>
      <c r="B190" s="40"/>
      <c r="C190" s="41"/>
      <c r="D190" s="236" t="s">
        <v>214</v>
      </c>
      <c r="E190" s="41"/>
      <c r="F190" s="237" t="s">
        <v>5569</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16.5" customHeight="1">
      <c r="A191" s="39"/>
      <c r="B191" s="40"/>
      <c r="C191" s="222" t="s">
        <v>751</v>
      </c>
      <c r="D191" s="222" t="s">
        <v>208</v>
      </c>
      <c r="E191" s="223" t="s">
        <v>3897</v>
      </c>
      <c r="F191" s="224" t="s">
        <v>5571</v>
      </c>
      <c r="G191" s="225" t="s">
        <v>931</v>
      </c>
      <c r="H191" s="226">
        <v>4</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1032</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1032</v>
      </c>
      <c r="BM191" s="234" t="s">
        <v>5572</v>
      </c>
    </row>
    <row r="192" s="2" customFormat="1">
      <c r="A192" s="39"/>
      <c r="B192" s="40"/>
      <c r="C192" s="41"/>
      <c r="D192" s="236" t="s">
        <v>214</v>
      </c>
      <c r="E192" s="41"/>
      <c r="F192" s="237" t="s">
        <v>5571</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ht="24.15" customHeight="1">
      <c r="A193" s="39"/>
      <c r="B193" s="40"/>
      <c r="C193" s="222" t="s">
        <v>757</v>
      </c>
      <c r="D193" s="222" t="s">
        <v>208</v>
      </c>
      <c r="E193" s="223" t="s">
        <v>5573</v>
      </c>
      <c r="F193" s="224" t="s">
        <v>5574</v>
      </c>
      <c r="G193" s="225" t="s">
        <v>931</v>
      </c>
      <c r="H193" s="226">
        <v>6</v>
      </c>
      <c r="I193" s="227"/>
      <c r="J193" s="228">
        <f>ROUND(I193*H193,2)</f>
        <v>0</v>
      </c>
      <c r="K193" s="229"/>
      <c r="L193" s="45"/>
      <c r="M193" s="230" t="s">
        <v>1</v>
      </c>
      <c r="N193" s="231" t="s">
        <v>41</v>
      </c>
      <c r="O193" s="92"/>
      <c r="P193" s="232">
        <f>O193*H193</f>
        <v>0</v>
      </c>
      <c r="Q193" s="232">
        <v>0</v>
      </c>
      <c r="R193" s="232">
        <f>Q193*H193</f>
        <v>0</v>
      </c>
      <c r="S193" s="232">
        <v>0</v>
      </c>
      <c r="T193" s="233">
        <f>S193*H193</f>
        <v>0</v>
      </c>
      <c r="U193" s="39"/>
      <c r="V193" s="39"/>
      <c r="W193" s="39"/>
      <c r="X193" s="39"/>
      <c r="Y193" s="39"/>
      <c r="Z193" s="39"/>
      <c r="AA193" s="39"/>
      <c r="AB193" s="39"/>
      <c r="AC193" s="39"/>
      <c r="AD193" s="39"/>
      <c r="AE193" s="39"/>
      <c r="AR193" s="234" t="s">
        <v>1032</v>
      </c>
      <c r="AT193" s="234" t="s">
        <v>208</v>
      </c>
      <c r="AU193" s="234" t="s">
        <v>83</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1032</v>
      </c>
      <c r="BM193" s="234" t="s">
        <v>5575</v>
      </c>
    </row>
    <row r="194" s="2" customFormat="1">
      <c r="A194" s="39"/>
      <c r="B194" s="40"/>
      <c r="C194" s="41"/>
      <c r="D194" s="236" t="s">
        <v>214</v>
      </c>
      <c r="E194" s="41"/>
      <c r="F194" s="237" t="s">
        <v>5574</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83</v>
      </c>
    </row>
    <row r="195" s="2" customFormat="1" ht="16.5" customHeight="1">
      <c r="A195" s="39"/>
      <c r="B195" s="40"/>
      <c r="C195" s="222" t="s">
        <v>763</v>
      </c>
      <c r="D195" s="222" t="s">
        <v>208</v>
      </c>
      <c r="E195" s="223" t="s">
        <v>5576</v>
      </c>
      <c r="F195" s="224" t="s">
        <v>5577</v>
      </c>
      <c r="G195" s="225" t="s">
        <v>931</v>
      </c>
      <c r="H195" s="226">
        <v>7</v>
      </c>
      <c r="I195" s="227"/>
      <c r="J195" s="228">
        <f>ROUND(I195*H195,2)</f>
        <v>0</v>
      </c>
      <c r="K195" s="229"/>
      <c r="L195" s="45"/>
      <c r="M195" s="230" t="s">
        <v>1</v>
      </c>
      <c r="N195" s="231" t="s">
        <v>41</v>
      </c>
      <c r="O195" s="92"/>
      <c r="P195" s="232">
        <f>O195*H195</f>
        <v>0</v>
      </c>
      <c r="Q195" s="232">
        <v>0</v>
      </c>
      <c r="R195" s="232">
        <f>Q195*H195</f>
        <v>0</v>
      </c>
      <c r="S195" s="232">
        <v>0</v>
      </c>
      <c r="T195" s="233">
        <f>S195*H195</f>
        <v>0</v>
      </c>
      <c r="U195" s="39"/>
      <c r="V195" s="39"/>
      <c r="W195" s="39"/>
      <c r="X195" s="39"/>
      <c r="Y195" s="39"/>
      <c r="Z195" s="39"/>
      <c r="AA195" s="39"/>
      <c r="AB195" s="39"/>
      <c r="AC195" s="39"/>
      <c r="AD195" s="39"/>
      <c r="AE195" s="39"/>
      <c r="AR195" s="234" t="s">
        <v>1032</v>
      </c>
      <c r="AT195" s="234" t="s">
        <v>208</v>
      </c>
      <c r="AU195" s="234" t="s">
        <v>83</v>
      </c>
      <c r="AY195" s="18" t="s">
        <v>207</v>
      </c>
      <c r="BE195" s="235">
        <f>IF(N195="základní",J195,0)</f>
        <v>0</v>
      </c>
      <c r="BF195" s="235">
        <f>IF(N195="snížená",J195,0)</f>
        <v>0</v>
      </c>
      <c r="BG195" s="235">
        <f>IF(N195="zákl. přenesená",J195,0)</f>
        <v>0</v>
      </c>
      <c r="BH195" s="235">
        <f>IF(N195="sníž. přenesená",J195,0)</f>
        <v>0</v>
      </c>
      <c r="BI195" s="235">
        <f>IF(N195="nulová",J195,0)</f>
        <v>0</v>
      </c>
      <c r="BJ195" s="18" t="s">
        <v>83</v>
      </c>
      <c r="BK195" s="235">
        <f>ROUND(I195*H195,2)</f>
        <v>0</v>
      </c>
      <c r="BL195" s="18" t="s">
        <v>1032</v>
      </c>
      <c r="BM195" s="234" t="s">
        <v>5578</v>
      </c>
    </row>
    <row r="196" s="2" customFormat="1">
      <c r="A196" s="39"/>
      <c r="B196" s="40"/>
      <c r="C196" s="41"/>
      <c r="D196" s="236" t="s">
        <v>214</v>
      </c>
      <c r="E196" s="41"/>
      <c r="F196" s="237" t="s">
        <v>5577</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214</v>
      </c>
      <c r="AU196" s="18" t="s">
        <v>83</v>
      </c>
    </row>
    <row r="197" s="2" customFormat="1" ht="21.75" customHeight="1">
      <c r="A197" s="39"/>
      <c r="B197" s="40"/>
      <c r="C197" s="222" t="s">
        <v>769</v>
      </c>
      <c r="D197" s="222" t="s">
        <v>208</v>
      </c>
      <c r="E197" s="223" t="s">
        <v>5579</v>
      </c>
      <c r="F197" s="224" t="s">
        <v>5580</v>
      </c>
      <c r="G197" s="225" t="s">
        <v>931</v>
      </c>
      <c r="H197" s="226">
        <v>24</v>
      </c>
      <c r="I197" s="227"/>
      <c r="J197" s="228">
        <f>ROUND(I197*H197,2)</f>
        <v>0</v>
      </c>
      <c r="K197" s="229"/>
      <c r="L197" s="45"/>
      <c r="M197" s="230" t="s">
        <v>1</v>
      </c>
      <c r="N197" s="231"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1032</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1032</v>
      </c>
      <c r="BM197" s="234" t="s">
        <v>5581</v>
      </c>
    </row>
    <row r="198" s="2" customFormat="1">
      <c r="A198" s="39"/>
      <c r="B198" s="40"/>
      <c r="C198" s="41"/>
      <c r="D198" s="236" t="s">
        <v>214</v>
      </c>
      <c r="E198" s="41"/>
      <c r="F198" s="237" t="s">
        <v>5580</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ht="16.5" customHeight="1">
      <c r="A199" s="39"/>
      <c r="B199" s="40"/>
      <c r="C199" s="222" t="s">
        <v>774</v>
      </c>
      <c r="D199" s="222" t="s">
        <v>208</v>
      </c>
      <c r="E199" s="223" t="s">
        <v>5582</v>
      </c>
      <c r="F199" s="224" t="s">
        <v>5583</v>
      </c>
      <c r="G199" s="225" t="s">
        <v>931</v>
      </c>
      <c r="H199" s="226">
        <v>24</v>
      </c>
      <c r="I199" s="227"/>
      <c r="J199" s="228">
        <f>ROUND(I199*H199,2)</f>
        <v>0</v>
      </c>
      <c r="K199" s="229"/>
      <c r="L199" s="45"/>
      <c r="M199" s="230" t="s">
        <v>1</v>
      </c>
      <c r="N199" s="231" t="s">
        <v>41</v>
      </c>
      <c r="O199" s="92"/>
      <c r="P199" s="232">
        <f>O199*H199</f>
        <v>0</v>
      </c>
      <c r="Q199" s="232">
        <v>0</v>
      </c>
      <c r="R199" s="232">
        <f>Q199*H199</f>
        <v>0</v>
      </c>
      <c r="S199" s="232">
        <v>0</v>
      </c>
      <c r="T199" s="233">
        <f>S199*H199</f>
        <v>0</v>
      </c>
      <c r="U199" s="39"/>
      <c r="V199" s="39"/>
      <c r="W199" s="39"/>
      <c r="X199" s="39"/>
      <c r="Y199" s="39"/>
      <c r="Z199" s="39"/>
      <c r="AA199" s="39"/>
      <c r="AB199" s="39"/>
      <c r="AC199" s="39"/>
      <c r="AD199" s="39"/>
      <c r="AE199" s="39"/>
      <c r="AR199" s="234" t="s">
        <v>1032</v>
      </c>
      <c r="AT199" s="234" t="s">
        <v>208</v>
      </c>
      <c r="AU199" s="234" t="s">
        <v>83</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1032</v>
      </c>
      <c r="BM199" s="234" t="s">
        <v>5584</v>
      </c>
    </row>
    <row r="200" s="2" customFormat="1">
      <c r="A200" s="39"/>
      <c r="B200" s="40"/>
      <c r="C200" s="41"/>
      <c r="D200" s="236" t="s">
        <v>214</v>
      </c>
      <c r="E200" s="41"/>
      <c r="F200" s="237" t="s">
        <v>5583</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83</v>
      </c>
    </row>
    <row r="201" s="2" customFormat="1" ht="24.15" customHeight="1">
      <c r="A201" s="39"/>
      <c r="B201" s="40"/>
      <c r="C201" s="222" t="s">
        <v>780</v>
      </c>
      <c r="D201" s="222" t="s">
        <v>208</v>
      </c>
      <c r="E201" s="223" t="s">
        <v>5585</v>
      </c>
      <c r="F201" s="224" t="s">
        <v>5586</v>
      </c>
      <c r="G201" s="225" t="s">
        <v>931</v>
      </c>
      <c r="H201" s="226">
        <v>48</v>
      </c>
      <c r="I201" s="227"/>
      <c r="J201" s="228">
        <f>ROUND(I201*H201,2)</f>
        <v>0</v>
      </c>
      <c r="K201" s="229"/>
      <c r="L201" s="45"/>
      <c r="M201" s="230" t="s">
        <v>1</v>
      </c>
      <c r="N201" s="231" t="s">
        <v>41</v>
      </c>
      <c r="O201" s="92"/>
      <c r="P201" s="232">
        <f>O201*H201</f>
        <v>0</v>
      </c>
      <c r="Q201" s="232">
        <v>0</v>
      </c>
      <c r="R201" s="232">
        <f>Q201*H201</f>
        <v>0</v>
      </c>
      <c r="S201" s="232">
        <v>0</v>
      </c>
      <c r="T201" s="233">
        <f>S201*H201</f>
        <v>0</v>
      </c>
      <c r="U201" s="39"/>
      <c r="V201" s="39"/>
      <c r="W201" s="39"/>
      <c r="X201" s="39"/>
      <c r="Y201" s="39"/>
      <c r="Z201" s="39"/>
      <c r="AA201" s="39"/>
      <c r="AB201" s="39"/>
      <c r="AC201" s="39"/>
      <c r="AD201" s="39"/>
      <c r="AE201" s="39"/>
      <c r="AR201" s="234" t="s">
        <v>1032</v>
      </c>
      <c r="AT201" s="234" t="s">
        <v>208</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1032</v>
      </c>
      <c r="BM201" s="234" t="s">
        <v>5587</v>
      </c>
    </row>
    <row r="202" s="2" customFormat="1">
      <c r="A202" s="39"/>
      <c r="B202" s="40"/>
      <c r="C202" s="41"/>
      <c r="D202" s="236" t="s">
        <v>214</v>
      </c>
      <c r="E202" s="41"/>
      <c r="F202" s="237" t="s">
        <v>5586</v>
      </c>
      <c r="G202" s="41"/>
      <c r="H202" s="41"/>
      <c r="I202" s="238"/>
      <c r="J202" s="41"/>
      <c r="K202" s="41"/>
      <c r="L202" s="45"/>
      <c r="M202" s="286"/>
      <c r="N202" s="287"/>
      <c r="O202" s="288"/>
      <c r="P202" s="288"/>
      <c r="Q202" s="288"/>
      <c r="R202" s="288"/>
      <c r="S202" s="288"/>
      <c r="T202" s="289"/>
      <c r="U202" s="39"/>
      <c r="V202" s="39"/>
      <c r="W202" s="39"/>
      <c r="X202" s="39"/>
      <c r="Y202" s="39"/>
      <c r="Z202" s="39"/>
      <c r="AA202" s="39"/>
      <c r="AB202" s="39"/>
      <c r="AC202" s="39"/>
      <c r="AD202" s="39"/>
      <c r="AE202" s="39"/>
      <c r="AT202" s="18" t="s">
        <v>214</v>
      </c>
      <c r="AU202" s="18" t="s">
        <v>83</v>
      </c>
    </row>
    <row r="203" s="2" customFormat="1" ht="6.96" customHeight="1">
      <c r="A203" s="39"/>
      <c r="B203" s="67"/>
      <c r="C203" s="68"/>
      <c r="D203" s="68"/>
      <c r="E203" s="68"/>
      <c r="F203" s="68"/>
      <c r="G203" s="68"/>
      <c r="H203" s="68"/>
      <c r="I203" s="68"/>
      <c r="J203" s="68"/>
      <c r="K203" s="68"/>
      <c r="L203" s="45"/>
      <c r="M203" s="39"/>
      <c r="O203" s="39"/>
      <c r="P203" s="39"/>
      <c r="Q203" s="39"/>
      <c r="R203" s="39"/>
      <c r="S203" s="39"/>
      <c r="T203" s="39"/>
      <c r="U203" s="39"/>
      <c r="V203" s="39"/>
      <c r="W203" s="39"/>
      <c r="X203" s="39"/>
      <c r="Y203" s="39"/>
      <c r="Z203" s="39"/>
      <c r="AA203" s="39"/>
      <c r="AB203" s="39"/>
      <c r="AC203" s="39"/>
      <c r="AD203" s="39"/>
      <c r="AE203" s="39"/>
    </row>
  </sheetData>
  <sheetProtection sheet="1" autoFilter="0" formatColumns="0" formatRows="0" objects="1" scenarios="1" spinCount="100000" saltValue="Z3fHpyn+3l7Sz8jf6wk1ubhEPKbveJvH2hQx2/LtocTP8K7VObkCgVewDPfZWw8PVKReSdUGNAbTtyNeldj6fQ==" hashValue="yaOmwkh137i0nNv3AsSe3whHxelQqAzdlPvR7cHZkSeINpF4+OF7kLeILQVKKOKSXKeZg5jkc9HEtIdMwWoJGw==" algorithmName="SHA-512" password="CC35"/>
  <autoFilter ref="C117:K202"/>
  <mergeCells count="9">
    <mergeCell ref="E7:H7"/>
    <mergeCell ref="E9:H9"/>
    <mergeCell ref="E18:H18"/>
    <mergeCell ref="E27:H27"/>
    <mergeCell ref="E85:H85"/>
    <mergeCell ref="E87:H87"/>
    <mergeCell ref="E108:H108"/>
    <mergeCell ref="E110:H110"/>
    <mergeCell ref="L2:V2"/>
  </mergeCells>
  <hyperlinks>
    <hyperlink ref="F122" r:id="rId1" display="https://podminky.urs.cz/item/CS_URS_2024_01/132251102"/>
    <hyperlink ref="F126" r:id="rId2" display="https://podminky.urs.cz/item/CS_URS_2024_01/162751117"/>
    <hyperlink ref="F132" r:id="rId3" display="https://podminky.urs.cz/item/CS_URS_2024_01/171201231"/>
    <hyperlink ref="F137" r:id="rId4" display="https://podminky.urs.cz/item/CS_URS_2024_01/171251201"/>
    <hyperlink ref="F141" r:id="rId5" display="https://podminky.urs.cz/item/CS_URS_2024_01/174151101"/>
    <hyperlink ref="F145" r:id="rId6" display="https://podminky.urs.cz/item/CS_URS_2024_01/175111101"/>
  </hyperlinks>
  <pageMargins left="0.39375" right="0.39375" top="0.39375" bottom="0.39375" header="0" footer="0"/>
  <pageSetup paperSize="9" orientation="portrait" blackAndWhite="1" fitToHeight="100"/>
  <headerFooter>
    <oddFooter>&amp;CStrana &amp;P z &amp;N</oddFooter>
  </headerFooter>
  <drawing r:id="rId7"/>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5588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ROUND((SUM(BE119:BE191)),  2)</f>
        <v>0</v>
      </c>
      <c r="G33" s="39"/>
      <c r="H33" s="39"/>
      <c r="I33" s="166">
        <v>0.20999999999999999</v>
      </c>
      <c r="J33" s="165">
        <f>ROUND(((SUM(BE119:BE191))*I33),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ROUND((SUM(BF119:BF191)),  2)</f>
        <v>0</v>
      </c>
      <c r="G34" s="39"/>
      <c r="H34" s="39"/>
      <c r="I34" s="166">
        <v>0.12</v>
      </c>
      <c r="J34" s="165">
        <f>ROUND(((SUM(BF119:BF191))*I34),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ROUND((SUM(BG119:BG191)),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ROUND((SUM(BH119:BH191)),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ROUND((SUM(BI119:BI191)),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08 - IO 05 - Přípojka NN a areálové rozvody NN</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4065</v>
      </c>
      <c r="E97" s="193"/>
      <c r="F97" s="193"/>
      <c r="G97" s="193"/>
      <c r="H97" s="193"/>
      <c r="I97" s="193"/>
      <c r="J97" s="194">
        <f>J120</f>
        <v>0</v>
      </c>
      <c r="K97" s="191"/>
      <c r="L97" s="195"/>
      <c r="S97" s="9"/>
      <c r="T97" s="9"/>
      <c r="U97" s="9"/>
      <c r="V97" s="9"/>
      <c r="W97" s="9"/>
      <c r="X97" s="9"/>
      <c r="Y97" s="9"/>
      <c r="Z97" s="9"/>
      <c r="AA97" s="9"/>
      <c r="AB97" s="9"/>
      <c r="AC97" s="9"/>
      <c r="AD97" s="9"/>
      <c r="AE97" s="9"/>
    </row>
    <row r="98" s="9" customFormat="1" ht="24.96" customHeight="1">
      <c r="A98" s="9"/>
      <c r="B98" s="190"/>
      <c r="C98" s="191"/>
      <c r="D98" s="192" t="s">
        <v>5589</v>
      </c>
      <c r="E98" s="193"/>
      <c r="F98" s="193"/>
      <c r="G98" s="193"/>
      <c r="H98" s="193"/>
      <c r="I98" s="193"/>
      <c r="J98" s="194">
        <f>J157</f>
        <v>0</v>
      </c>
      <c r="K98" s="191"/>
      <c r="L98" s="195"/>
      <c r="S98" s="9"/>
      <c r="T98" s="9"/>
      <c r="U98" s="9"/>
      <c r="V98" s="9"/>
      <c r="W98" s="9"/>
      <c r="X98" s="9"/>
      <c r="Y98" s="9"/>
      <c r="Z98" s="9"/>
      <c r="AA98" s="9"/>
      <c r="AB98" s="9"/>
      <c r="AC98" s="9"/>
      <c r="AD98" s="9"/>
      <c r="AE98" s="9"/>
    </row>
    <row r="99" s="9" customFormat="1" ht="24.96" customHeight="1">
      <c r="A99" s="9"/>
      <c r="B99" s="190"/>
      <c r="C99" s="191"/>
      <c r="D99" s="192" t="s">
        <v>5590</v>
      </c>
      <c r="E99" s="193"/>
      <c r="F99" s="193"/>
      <c r="G99" s="193"/>
      <c r="H99" s="193"/>
      <c r="I99" s="193"/>
      <c r="J99" s="194">
        <f>J170</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180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08 - IO 05 - Přípojka NN a areálové rozvody NN</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19. 3. 2025</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Ing. Vladimír Cigánek</v>
      </c>
      <c r="G115" s="41"/>
      <c r="H115" s="41"/>
      <c r="I115" s="33" t="s">
        <v>30</v>
      </c>
      <c r="J115" s="37" t="str">
        <f>E21</f>
        <v>PPS Kania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kolektiv autorů</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0" customFormat="1" ht="29.28" customHeight="1">
      <c r="A118" s="196"/>
      <c r="B118" s="197"/>
      <c r="C118" s="198" t="s">
        <v>194</v>
      </c>
      <c r="D118" s="199" t="s">
        <v>61</v>
      </c>
      <c r="E118" s="199" t="s">
        <v>57</v>
      </c>
      <c r="F118" s="199" t="s">
        <v>58</v>
      </c>
      <c r="G118" s="199" t="s">
        <v>195</v>
      </c>
      <c r="H118" s="199" t="s">
        <v>196</v>
      </c>
      <c r="I118" s="199" t="s">
        <v>197</v>
      </c>
      <c r="J118" s="200" t="s">
        <v>186</v>
      </c>
      <c r="K118" s="201" t="s">
        <v>198</v>
      </c>
      <c r="L118" s="202"/>
      <c r="M118" s="101" t="s">
        <v>1</v>
      </c>
      <c r="N118" s="102" t="s">
        <v>40</v>
      </c>
      <c r="O118" s="102" t="s">
        <v>199</v>
      </c>
      <c r="P118" s="102" t="s">
        <v>200</v>
      </c>
      <c r="Q118" s="102" t="s">
        <v>201</v>
      </c>
      <c r="R118" s="102" t="s">
        <v>202</v>
      </c>
      <c r="S118" s="102" t="s">
        <v>203</v>
      </c>
      <c r="T118" s="103" t="s">
        <v>204</v>
      </c>
      <c r="U118" s="196"/>
      <c r="V118" s="196"/>
      <c r="W118" s="196"/>
      <c r="X118" s="196"/>
      <c r="Y118" s="196"/>
      <c r="Z118" s="196"/>
      <c r="AA118" s="196"/>
      <c r="AB118" s="196"/>
      <c r="AC118" s="196"/>
      <c r="AD118" s="196"/>
      <c r="AE118" s="196"/>
    </row>
    <row r="119" s="2" customFormat="1" ht="22.8" customHeight="1">
      <c r="A119" s="39"/>
      <c r="B119" s="40"/>
      <c r="C119" s="108" t="s">
        <v>205</v>
      </c>
      <c r="D119" s="41"/>
      <c r="E119" s="41"/>
      <c r="F119" s="41"/>
      <c r="G119" s="41"/>
      <c r="H119" s="41"/>
      <c r="I119" s="41"/>
      <c r="J119" s="203">
        <f>BK119</f>
        <v>0</v>
      </c>
      <c r="K119" s="41"/>
      <c r="L119" s="45"/>
      <c r="M119" s="104"/>
      <c r="N119" s="204"/>
      <c r="O119" s="105"/>
      <c r="P119" s="205">
        <f>P120+P157+P170</f>
        <v>0</v>
      </c>
      <c r="Q119" s="105"/>
      <c r="R119" s="205">
        <f>R120+R157+R170</f>
        <v>0</v>
      </c>
      <c r="S119" s="105"/>
      <c r="T119" s="206">
        <f>T120+T157+T170</f>
        <v>0</v>
      </c>
      <c r="U119" s="39"/>
      <c r="V119" s="39"/>
      <c r="W119" s="39"/>
      <c r="X119" s="39"/>
      <c r="Y119" s="39"/>
      <c r="Z119" s="39"/>
      <c r="AA119" s="39"/>
      <c r="AB119" s="39"/>
      <c r="AC119" s="39"/>
      <c r="AD119" s="39"/>
      <c r="AE119" s="39"/>
      <c r="AT119" s="18" t="s">
        <v>75</v>
      </c>
      <c r="AU119" s="18" t="s">
        <v>188</v>
      </c>
      <c r="BK119" s="207">
        <f>BK120+BK157+BK170</f>
        <v>0</v>
      </c>
    </row>
    <row r="120" s="11" customFormat="1" ht="25.92" customHeight="1">
      <c r="A120" s="11"/>
      <c r="B120" s="208"/>
      <c r="C120" s="209"/>
      <c r="D120" s="210" t="s">
        <v>75</v>
      </c>
      <c r="E120" s="211" t="s">
        <v>1731</v>
      </c>
      <c r="F120" s="211" t="s">
        <v>4071</v>
      </c>
      <c r="G120" s="209"/>
      <c r="H120" s="209"/>
      <c r="I120" s="212"/>
      <c r="J120" s="213">
        <f>BK120</f>
        <v>0</v>
      </c>
      <c r="K120" s="209"/>
      <c r="L120" s="214"/>
      <c r="M120" s="215"/>
      <c r="N120" s="216"/>
      <c r="O120" s="216"/>
      <c r="P120" s="217">
        <f>SUM(P121:P156)</f>
        <v>0</v>
      </c>
      <c r="Q120" s="216"/>
      <c r="R120" s="217">
        <f>SUM(R121:R156)</f>
        <v>0</v>
      </c>
      <c r="S120" s="216"/>
      <c r="T120" s="218">
        <f>SUM(T121:T156)</f>
        <v>0</v>
      </c>
      <c r="U120" s="11"/>
      <c r="V120" s="11"/>
      <c r="W120" s="11"/>
      <c r="X120" s="11"/>
      <c r="Y120" s="11"/>
      <c r="Z120" s="11"/>
      <c r="AA120" s="11"/>
      <c r="AB120" s="11"/>
      <c r="AC120" s="11"/>
      <c r="AD120" s="11"/>
      <c r="AE120" s="11"/>
      <c r="AR120" s="219" t="s">
        <v>83</v>
      </c>
      <c r="AT120" s="220" t="s">
        <v>75</v>
      </c>
      <c r="AU120" s="220" t="s">
        <v>76</v>
      </c>
      <c r="AY120" s="219" t="s">
        <v>207</v>
      </c>
      <c r="BK120" s="221">
        <f>SUM(BK121:BK156)</f>
        <v>0</v>
      </c>
    </row>
    <row r="121" s="2" customFormat="1" ht="16.5" customHeight="1">
      <c r="A121" s="39"/>
      <c r="B121" s="40"/>
      <c r="C121" s="222" t="s">
        <v>83</v>
      </c>
      <c r="D121" s="222" t="s">
        <v>208</v>
      </c>
      <c r="E121" s="223" t="s">
        <v>80</v>
      </c>
      <c r="F121" s="224" t="s">
        <v>5591</v>
      </c>
      <c r="G121" s="225" t="s">
        <v>783</v>
      </c>
      <c r="H121" s="226">
        <v>65</v>
      </c>
      <c r="I121" s="227"/>
      <c r="J121" s="228">
        <f>ROUND(I121*H121,2)</f>
        <v>0</v>
      </c>
      <c r="K121" s="229"/>
      <c r="L121" s="45"/>
      <c r="M121" s="230" t="s">
        <v>1</v>
      </c>
      <c r="N121" s="231" t="s">
        <v>41</v>
      </c>
      <c r="O121" s="92"/>
      <c r="P121" s="232">
        <f>O121*H121</f>
        <v>0</v>
      </c>
      <c r="Q121" s="232">
        <v>0</v>
      </c>
      <c r="R121" s="232">
        <f>Q121*H121</f>
        <v>0</v>
      </c>
      <c r="S121" s="232">
        <v>0</v>
      </c>
      <c r="T121" s="233">
        <f>S121*H121</f>
        <v>0</v>
      </c>
      <c r="U121" s="39"/>
      <c r="V121" s="39"/>
      <c r="W121" s="39"/>
      <c r="X121" s="39"/>
      <c r="Y121" s="39"/>
      <c r="Z121" s="39"/>
      <c r="AA121" s="39"/>
      <c r="AB121" s="39"/>
      <c r="AC121" s="39"/>
      <c r="AD121" s="39"/>
      <c r="AE121" s="39"/>
      <c r="AR121" s="234" t="s">
        <v>361</v>
      </c>
      <c r="AT121" s="234" t="s">
        <v>208</v>
      </c>
      <c r="AU121" s="234" t="s">
        <v>83</v>
      </c>
      <c r="AY121" s="18" t="s">
        <v>207</v>
      </c>
      <c r="BE121" s="235">
        <f>IF(N121="základní",J121,0)</f>
        <v>0</v>
      </c>
      <c r="BF121" s="235">
        <f>IF(N121="snížená",J121,0)</f>
        <v>0</v>
      </c>
      <c r="BG121" s="235">
        <f>IF(N121="zákl. přenesená",J121,0)</f>
        <v>0</v>
      </c>
      <c r="BH121" s="235">
        <f>IF(N121="sníž. přenesená",J121,0)</f>
        <v>0</v>
      </c>
      <c r="BI121" s="235">
        <f>IF(N121="nulová",J121,0)</f>
        <v>0</v>
      </c>
      <c r="BJ121" s="18" t="s">
        <v>83</v>
      </c>
      <c r="BK121" s="235">
        <f>ROUND(I121*H121,2)</f>
        <v>0</v>
      </c>
      <c r="BL121" s="18" t="s">
        <v>361</v>
      </c>
      <c r="BM121" s="234" t="s">
        <v>85</v>
      </c>
    </row>
    <row r="122" s="2" customFormat="1">
      <c r="A122" s="39"/>
      <c r="B122" s="40"/>
      <c r="C122" s="41"/>
      <c r="D122" s="236" t="s">
        <v>214</v>
      </c>
      <c r="E122" s="41"/>
      <c r="F122" s="237" t="s">
        <v>5591</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214</v>
      </c>
      <c r="AU122" s="18" t="s">
        <v>83</v>
      </c>
    </row>
    <row r="123" s="2" customFormat="1">
      <c r="A123" s="39"/>
      <c r="B123" s="40"/>
      <c r="C123" s="41"/>
      <c r="D123" s="241" t="s">
        <v>216</v>
      </c>
      <c r="E123" s="41"/>
      <c r="F123" s="242" t="s">
        <v>4664</v>
      </c>
      <c r="G123" s="41"/>
      <c r="H123" s="41"/>
      <c r="I123" s="238"/>
      <c r="J123" s="41"/>
      <c r="K123" s="41"/>
      <c r="L123" s="45"/>
      <c r="M123" s="239"/>
      <c r="N123" s="240"/>
      <c r="O123" s="92"/>
      <c r="P123" s="92"/>
      <c r="Q123" s="92"/>
      <c r="R123" s="92"/>
      <c r="S123" s="92"/>
      <c r="T123" s="93"/>
      <c r="U123" s="39"/>
      <c r="V123" s="39"/>
      <c r="W123" s="39"/>
      <c r="X123" s="39"/>
      <c r="Y123" s="39"/>
      <c r="Z123" s="39"/>
      <c r="AA123" s="39"/>
      <c r="AB123" s="39"/>
      <c r="AC123" s="39"/>
      <c r="AD123" s="39"/>
      <c r="AE123" s="39"/>
      <c r="AT123" s="18" t="s">
        <v>216</v>
      </c>
      <c r="AU123" s="18" t="s">
        <v>83</v>
      </c>
    </row>
    <row r="124" s="2" customFormat="1" ht="16.5" customHeight="1">
      <c r="A124" s="39"/>
      <c r="B124" s="40"/>
      <c r="C124" s="222" t="s">
        <v>85</v>
      </c>
      <c r="D124" s="222" t="s">
        <v>208</v>
      </c>
      <c r="E124" s="223" t="s">
        <v>94</v>
      </c>
      <c r="F124" s="224" t="s">
        <v>5592</v>
      </c>
      <c r="G124" s="225" t="s">
        <v>783</v>
      </c>
      <c r="H124" s="226">
        <v>760</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361</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361</v>
      </c>
      <c r="BM124" s="234" t="s">
        <v>212</v>
      </c>
    </row>
    <row r="125" s="2" customFormat="1">
      <c r="A125" s="39"/>
      <c r="B125" s="40"/>
      <c r="C125" s="41"/>
      <c r="D125" s="236" t="s">
        <v>214</v>
      </c>
      <c r="E125" s="41"/>
      <c r="F125" s="237" t="s">
        <v>5592</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4666</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2" customFormat="1" ht="16.5" customHeight="1">
      <c r="A127" s="39"/>
      <c r="B127" s="40"/>
      <c r="C127" s="222" t="s">
        <v>138</v>
      </c>
      <c r="D127" s="222" t="s">
        <v>208</v>
      </c>
      <c r="E127" s="223" t="s">
        <v>121</v>
      </c>
      <c r="F127" s="224" t="s">
        <v>5593</v>
      </c>
      <c r="G127" s="225" t="s">
        <v>783</v>
      </c>
      <c r="H127" s="226">
        <v>65</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361</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361</v>
      </c>
      <c r="BM127" s="234" t="s">
        <v>261</v>
      </c>
    </row>
    <row r="128" s="2" customFormat="1">
      <c r="A128" s="39"/>
      <c r="B128" s="40"/>
      <c r="C128" s="41"/>
      <c r="D128" s="236" t="s">
        <v>214</v>
      </c>
      <c r="E128" s="41"/>
      <c r="F128" s="237" t="s">
        <v>5593</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4668</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2" customFormat="1" ht="16.5" customHeight="1">
      <c r="A130" s="39"/>
      <c r="B130" s="40"/>
      <c r="C130" s="222" t="s">
        <v>212</v>
      </c>
      <c r="D130" s="222" t="s">
        <v>208</v>
      </c>
      <c r="E130" s="223" t="s">
        <v>146</v>
      </c>
      <c r="F130" s="224" t="s">
        <v>4093</v>
      </c>
      <c r="G130" s="225" t="s">
        <v>783</v>
      </c>
      <c r="H130" s="226">
        <v>25</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361</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361</v>
      </c>
      <c r="BM130" s="234" t="s">
        <v>282</v>
      </c>
    </row>
    <row r="131" s="2" customFormat="1">
      <c r="A131" s="39"/>
      <c r="B131" s="40"/>
      <c r="C131" s="41"/>
      <c r="D131" s="236" t="s">
        <v>214</v>
      </c>
      <c r="E131" s="41"/>
      <c r="F131" s="237" t="s">
        <v>4093</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4670</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2" customFormat="1" ht="16.5" customHeight="1">
      <c r="A133" s="39"/>
      <c r="B133" s="40"/>
      <c r="C133" s="222" t="s">
        <v>251</v>
      </c>
      <c r="D133" s="222" t="s">
        <v>208</v>
      </c>
      <c r="E133" s="223" t="s">
        <v>155</v>
      </c>
      <c r="F133" s="224" t="s">
        <v>5594</v>
      </c>
      <c r="G133" s="225" t="s">
        <v>783</v>
      </c>
      <c r="H133" s="226">
        <v>125</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361</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361</v>
      </c>
      <c r="BM133" s="234" t="s">
        <v>173</v>
      </c>
    </row>
    <row r="134" s="2" customFormat="1">
      <c r="A134" s="39"/>
      <c r="B134" s="40"/>
      <c r="C134" s="41"/>
      <c r="D134" s="236" t="s">
        <v>214</v>
      </c>
      <c r="E134" s="41"/>
      <c r="F134" s="237" t="s">
        <v>5594</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4672</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2" customFormat="1" ht="16.5" customHeight="1">
      <c r="A136" s="39"/>
      <c r="B136" s="40"/>
      <c r="C136" s="222" t="s">
        <v>261</v>
      </c>
      <c r="D136" s="222" t="s">
        <v>208</v>
      </c>
      <c r="E136" s="223" t="s">
        <v>161</v>
      </c>
      <c r="F136" s="224" t="s">
        <v>5595</v>
      </c>
      <c r="G136" s="225" t="s">
        <v>783</v>
      </c>
      <c r="H136" s="226">
        <v>50</v>
      </c>
      <c r="I136" s="227"/>
      <c r="J136" s="228">
        <f>ROUND(I136*H136,2)</f>
        <v>0</v>
      </c>
      <c r="K136" s="229"/>
      <c r="L136" s="45"/>
      <c r="M136" s="230" t="s">
        <v>1</v>
      </c>
      <c r="N136" s="231"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361</v>
      </c>
      <c r="AT136" s="234" t="s">
        <v>208</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361</v>
      </c>
      <c r="BM136" s="234" t="s">
        <v>8</v>
      </c>
    </row>
    <row r="137" s="2" customFormat="1">
      <c r="A137" s="39"/>
      <c r="B137" s="40"/>
      <c r="C137" s="41"/>
      <c r="D137" s="236" t="s">
        <v>214</v>
      </c>
      <c r="E137" s="41"/>
      <c r="F137" s="237" t="s">
        <v>5595</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c r="A138" s="39"/>
      <c r="B138" s="40"/>
      <c r="C138" s="41"/>
      <c r="D138" s="241" t="s">
        <v>216</v>
      </c>
      <c r="E138" s="41"/>
      <c r="F138" s="242" t="s">
        <v>4674</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216</v>
      </c>
      <c r="AU138" s="18" t="s">
        <v>83</v>
      </c>
    </row>
    <row r="139" s="2" customFormat="1" ht="16.5" customHeight="1">
      <c r="A139" s="39"/>
      <c r="B139" s="40"/>
      <c r="C139" s="222" t="s">
        <v>276</v>
      </c>
      <c r="D139" s="222" t="s">
        <v>208</v>
      </c>
      <c r="E139" s="223" t="s">
        <v>164</v>
      </c>
      <c r="F139" s="224" t="s">
        <v>5596</v>
      </c>
      <c r="G139" s="225" t="s">
        <v>783</v>
      </c>
      <c r="H139" s="226">
        <v>230</v>
      </c>
      <c r="I139" s="227"/>
      <c r="J139" s="228">
        <f>ROUND(I139*H139,2)</f>
        <v>0</v>
      </c>
      <c r="K139" s="229"/>
      <c r="L139" s="45"/>
      <c r="M139" s="230" t="s">
        <v>1</v>
      </c>
      <c r="N139" s="231" t="s">
        <v>41</v>
      </c>
      <c r="O139" s="92"/>
      <c r="P139" s="232">
        <f>O139*H139</f>
        <v>0</v>
      </c>
      <c r="Q139" s="232">
        <v>0</v>
      </c>
      <c r="R139" s="232">
        <f>Q139*H139</f>
        <v>0</v>
      </c>
      <c r="S139" s="232">
        <v>0</v>
      </c>
      <c r="T139" s="233">
        <f>S139*H139</f>
        <v>0</v>
      </c>
      <c r="U139" s="39"/>
      <c r="V139" s="39"/>
      <c r="W139" s="39"/>
      <c r="X139" s="39"/>
      <c r="Y139" s="39"/>
      <c r="Z139" s="39"/>
      <c r="AA139" s="39"/>
      <c r="AB139" s="39"/>
      <c r="AC139" s="39"/>
      <c r="AD139" s="39"/>
      <c r="AE139" s="39"/>
      <c r="AR139" s="234" t="s">
        <v>361</v>
      </c>
      <c r="AT139" s="234" t="s">
        <v>208</v>
      </c>
      <c r="AU139" s="234" t="s">
        <v>83</v>
      </c>
      <c r="AY139" s="18" t="s">
        <v>207</v>
      </c>
      <c r="BE139" s="235">
        <f>IF(N139="základní",J139,0)</f>
        <v>0</v>
      </c>
      <c r="BF139" s="235">
        <f>IF(N139="snížená",J139,0)</f>
        <v>0</v>
      </c>
      <c r="BG139" s="235">
        <f>IF(N139="zákl. přenesená",J139,0)</f>
        <v>0</v>
      </c>
      <c r="BH139" s="235">
        <f>IF(N139="sníž. přenesená",J139,0)</f>
        <v>0</v>
      </c>
      <c r="BI139" s="235">
        <f>IF(N139="nulová",J139,0)</f>
        <v>0</v>
      </c>
      <c r="BJ139" s="18" t="s">
        <v>83</v>
      </c>
      <c r="BK139" s="235">
        <f>ROUND(I139*H139,2)</f>
        <v>0</v>
      </c>
      <c r="BL139" s="18" t="s">
        <v>361</v>
      </c>
      <c r="BM139" s="234" t="s">
        <v>345</v>
      </c>
    </row>
    <row r="140" s="2" customFormat="1">
      <c r="A140" s="39"/>
      <c r="B140" s="40"/>
      <c r="C140" s="41"/>
      <c r="D140" s="236" t="s">
        <v>214</v>
      </c>
      <c r="E140" s="41"/>
      <c r="F140" s="237" t="s">
        <v>5596</v>
      </c>
      <c r="G140" s="41"/>
      <c r="H140" s="41"/>
      <c r="I140" s="238"/>
      <c r="J140" s="41"/>
      <c r="K140" s="41"/>
      <c r="L140" s="45"/>
      <c r="M140" s="239"/>
      <c r="N140" s="240"/>
      <c r="O140" s="92"/>
      <c r="P140" s="92"/>
      <c r="Q140" s="92"/>
      <c r="R140" s="92"/>
      <c r="S140" s="92"/>
      <c r="T140" s="93"/>
      <c r="U140" s="39"/>
      <c r="V140" s="39"/>
      <c r="W140" s="39"/>
      <c r="X140" s="39"/>
      <c r="Y140" s="39"/>
      <c r="Z140" s="39"/>
      <c r="AA140" s="39"/>
      <c r="AB140" s="39"/>
      <c r="AC140" s="39"/>
      <c r="AD140" s="39"/>
      <c r="AE140" s="39"/>
      <c r="AT140" s="18" t="s">
        <v>214</v>
      </c>
      <c r="AU140" s="18" t="s">
        <v>83</v>
      </c>
    </row>
    <row r="141" s="2" customFormat="1">
      <c r="A141" s="39"/>
      <c r="B141" s="40"/>
      <c r="C141" s="41"/>
      <c r="D141" s="241" t="s">
        <v>216</v>
      </c>
      <c r="E141" s="41"/>
      <c r="F141" s="242" t="s">
        <v>4676</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216</v>
      </c>
      <c r="AU141" s="18" t="s">
        <v>83</v>
      </c>
    </row>
    <row r="142" s="2" customFormat="1" ht="16.5" customHeight="1">
      <c r="A142" s="39"/>
      <c r="B142" s="40"/>
      <c r="C142" s="222" t="s">
        <v>282</v>
      </c>
      <c r="D142" s="222" t="s">
        <v>208</v>
      </c>
      <c r="E142" s="223" t="s">
        <v>167</v>
      </c>
      <c r="F142" s="224" t="s">
        <v>5597</v>
      </c>
      <c r="G142" s="225" t="s">
        <v>931</v>
      </c>
      <c r="H142" s="226">
        <v>2</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361</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361</v>
      </c>
      <c r="BM142" s="234" t="s">
        <v>361</v>
      </c>
    </row>
    <row r="143" s="2" customFormat="1">
      <c r="A143" s="39"/>
      <c r="B143" s="40"/>
      <c r="C143" s="41"/>
      <c r="D143" s="236" t="s">
        <v>214</v>
      </c>
      <c r="E143" s="41"/>
      <c r="F143" s="237" t="s">
        <v>5597</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c r="A144" s="39"/>
      <c r="B144" s="40"/>
      <c r="C144" s="41"/>
      <c r="D144" s="241" t="s">
        <v>216</v>
      </c>
      <c r="E144" s="41"/>
      <c r="F144" s="242" t="s">
        <v>4677</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216</v>
      </c>
      <c r="AU144" s="18" t="s">
        <v>83</v>
      </c>
    </row>
    <row r="145" s="2" customFormat="1" ht="16.5" customHeight="1">
      <c r="A145" s="39"/>
      <c r="B145" s="40"/>
      <c r="C145" s="222" t="s">
        <v>301</v>
      </c>
      <c r="D145" s="222" t="s">
        <v>208</v>
      </c>
      <c r="E145" s="223" t="s">
        <v>170</v>
      </c>
      <c r="F145" s="224" t="s">
        <v>4160</v>
      </c>
      <c r="G145" s="225" t="s">
        <v>931</v>
      </c>
      <c r="H145" s="226">
        <v>20</v>
      </c>
      <c r="I145" s="227"/>
      <c r="J145" s="228">
        <f>ROUND(I145*H145,2)</f>
        <v>0</v>
      </c>
      <c r="K145" s="229"/>
      <c r="L145" s="45"/>
      <c r="M145" s="230" t="s">
        <v>1</v>
      </c>
      <c r="N145" s="231" t="s">
        <v>41</v>
      </c>
      <c r="O145" s="92"/>
      <c r="P145" s="232">
        <f>O145*H145</f>
        <v>0</v>
      </c>
      <c r="Q145" s="232">
        <v>0</v>
      </c>
      <c r="R145" s="232">
        <f>Q145*H145</f>
        <v>0</v>
      </c>
      <c r="S145" s="232">
        <v>0</v>
      </c>
      <c r="T145" s="233">
        <f>S145*H145</f>
        <v>0</v>
      </c>
      <c r="U145" s="39"/>
      <c r="V145" s="39"/>
      <c r="W145" s="39"/>
      <c r="X145" s="39"/>
      <c r="Y145" s="39"/>
      <c r="Z145" s="39"/>
      <c r="AA145" s="39"/>
      <c r="AB145" s="39"/>
      <c r="AC145" s="39"/>
      <c r="AD145" s="39"/>
      <c r="AE145" s="39"/>
      <c r="AR145" s="234" t="s">
        <v>361</v>
      </c>
      <c r="AT145" s="234" t="s">
        <v>208</v>
      </c>
      <c r="AU145" s="234" t="s">
        <v>83</v>
      </c>
      <c r="AY145" s="18" t="s">
        <v>207</v>
      </c>
      <c r="BE145" s="235">
        <f>IF(N145="základní",J145,0)</f>
        <v>0</v>
      </c>
      <c r="BF145" s="235">
        <f>IF(N145="snížená",J145,0)</f>
        <v>0</v>
      </c>
      <c r="BG145" s="235">
        <f>IF(N145="zákl. přenesená",J145,0)</f>
        <v>0</v>
      </c>
      <c r="BH145" s="235">
        <f>IF(N145="sníž. přenesená",J145,0)</f>
        <v>0</v>
      </c>
      <c r="BI145" s="235">
        <f>IF(N145="nulová",J145,0)</f>
        <v>0</v>
      </c>
      <c r="BJ145" s="18" t="s">
        <v>83</v>
      </c>
      <c r="BK145" s="235">
        <f>ROUND(I145*H145,2)</f>
        <v>0</v>
      </c>
      <c r="BL145" s="18" t="s">
        <v>361</v>
      </c>
      <c r="BM145" s="234" t="s">
        <v>700</v>
      </c>
    </row>
    <row r="146" s="2" customFormat="1">
      <c r="A146" s="39"/>
      <c r="B146" s="40"/>
      <c r="C146" s="41"/>
      <c r="D146" s="236" t="s">
        <v>214</v>
      </c>
      <c r="E146" s="41"/>
      <c r="F146" s="237" t="s">
        <v>4160</v>
      </c>
      <c r="G146" s="41"/>
      <c r="H146" s="41"/>
      <c r="I146" s="238"/>
      <c r="J146" s="41"/>
      <c r="K146" s="41"/>
      <c r="L146" s="45"/>
      <c r="M146" s="239"/>
      <c r="N146" s="240"/>
      <c r="O146" s="92"/>
      <c r="P146" s="92"/>
      <c r="Q146" s="92"/>
      <c r="R146" s="92"/>
      <c r="S146" s="92"/>
      <c r="T146" s="93"/>
      <c r="U146" s="39"/>
      <c r="V146" s="39"/>
      <c r="W146" s="39"/>
      <c r="X146" s="39"/>
      <c r="Y146" s="39"/>
      <c r="Z146" s="39"/>
      <c r="AA146" s="39"/>
      <c r="AB146" s="39"/>
      <c r="AC146" s="39"/>
      <c r="AD146" s="39"/>
      <c r="AE146" s="39"/>
      <c r="AT146" s="18" t="s">
        <v>214</v>
      </c>
      <c r="AU146" s="18" t="s">
        <v>83</v>
      </c>
    </row>
    <row r="147" s="2" customFormat="1">
      <c r="A147" s="39"/>
      <c r="B147" s="40"/>
      <c r="C147" s="41"/>
      <c r="D147" s="241" t="s">
        <v>216</v>
      </c>
      <c r="E147" s="41"/>
      <c r="F147" s="242" t="s">
        <v>4679</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216</v>
      </c>
      <c r="AU147" s="18" t="s">
        <v>83</v>
      </c>
    </row>
    <row r="148" s="2" customFormat="1" ht="16.5" customHeight="1">
      <c r="A148" s="39"/>
      <c r="B148" s="40"/>
      <c r="C148" s="222" t="s">
        <v>173</v>
      </c>
      <c r="D148" s="222" t="s">
        <v>208</v>
      </c>
      <c r="E148" s="223" t="s">
        <v>173</v>
      </c>
      <c r="F148" s="224" t="s">
        <v>4163</v>
      </c>
      <c r="G148" s="225" t="s">
        <v>931</v>
      </c>
      <c r="H148" s="226">
        <v>4</v>
      </c>
      <c r="I148" s="227"/>
      <c r="J148" s="228">
        <f>ROUND(I148*H148,2)</f>
        <v>0</v>
      </c>
      <c r="K148" s="229"/>
      <c r="L148" s="45"/>
      <c r="M148" s="230" t="s">
        <v>1</v>
      </c>
      <c r="N148" s="231" t="s">
        <v>41</v>
      </c>
      <c r="O148" s="92"/>
      <c r="P148" s="232">
        <f>O148*H148</f>
        <v>0</v>
      </c>
      <c r="Q148" s="232">
        <v>0</v>
      </c>
      <c r="R148" s="232">
        <f>Q148*H148</f>
        <v>0</v>
      </c>
      <c r="S148" s="232">
        <v>0</v>
      </c>
      <c r="T148" s="233">
        <f>S148*H148</f>
        <v>0</v>
      </c>
      <c r="U148" s="39"/>
      <c r="V148" s="39"/>
      <c r="W148" s="39"/>
      <c r="X148" s="39"/>
      <c r="Y148" s="39"/>
      <c r="Z148" s="39"/>
      <c r="AA148" s="39"/>
      <c r="AB148" s="39"/>
      <c r="AC148" s="39"/>
      <c r="AD148" s="39"/>
      <c r="AE148" s="39"/>
      <c r="AR148" s="234" t="s">
        <v>361</v>
      </c>
      <c r="AT148" s="234" t="s">
        <v>208</v>
      </c>
      <c r="AU148" s="234" t="s">
        <v>83</v>
      </c>
      <c r="AY148" s="18" t="s">
        <v>207</v>
      </c>
      <c r="BE148" s="235">
        <f>IF(N148="základní",J148,0)</f>
        <v>0</v>
      </c>
      <c r="BF148" s="235">
        <f>IF(N148="snížená",J148,0)</f>
        <v>0</v>
      </c>
      <c r="BG148" s="235">
        <f>IF(N148="zákl. přenesená",J148,0)</f>
        <v>0</v>
      </c>
      <c r="BH148" s="235">
        <f>IF(N148="sníž. přenesená",J148,0)</f>
        <v>0</v>
      </c>
      <c r="BI148" s="235">
        <f>IF(N148="nulová",J148,0)</f>
        <v>0</v>
      </c>
      <c r="BJ148" s="18" t="s">
        <v>83</v>
      </c>
      <c r="BK148" s="235">
        <f>ROUND(I148*H148,2)</f>
        <v>0</v>
      </c>
      <c r="BL148" s="18" t="s">
        <v>361</v>
      </c>
      <c r="BM148" s="234" t="s">
        <v>712</v>
      </c>
    </row>
    <row r="149" s="2" customFormat="1">
      <c r="A149" s="39"/>
      <c r="B149" s="40"/>
      <c r="C149" s="41"/>
      <c r="D149" s="236" t="s">
        <v>214</v>
      </c>
      <c r="E149" s="41"/>
      <c r="F149" s="237" t="s">
        <v>4163</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214</v>
      </c>
      <c r="AU149" s="18" t="s">
        <v>83</v>
      </c>
    </row>
    <row r="150" s="2" customFormat="1">
      <c r="A150" s="39"/>
      <c r="B150" s="40"/>
      <c r="C150" s="41"/>
      <c r="D150" s="241" t="s">
        <v>216</v>
      </c>
      <c r="E150" s="41"/>
      <c r="F150" s="242" t="s">
        <v>4681</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216</v>
      </c>
      <c r="AU150" s="18" t="s">
        <v>83</v>
      </c>
    </row>
    <row r="151" s="2" customFormat="1" ht="66.75" customHeight="1">
      <c r="A151" s="39"/>
      <c r="B151" s="40"/>
      <c r="C151" s="222" t="s">
        <v>176</v>
      </c>
      <c r="D151" s="222" t="s">
        <v>208</v>
      </c>
      <c r="E151" s="223" t="s">
        <v>176</v>
      </c>
      <c r="F151" s="224" t="s">
        <v>5598</v>
      </c>
      <c r="G151" s="225" t="s">
        <v>1</v>
      </c>
      <c r="H151" s="226">
        <v>1</v>
      </c>
      <c r="I151" s="227"/>
      <c r="J151" s="228">
        <f>ROUND(I151*H151,2)</f>
        <v>0</v>
      </c>
      <c r="K151" s="229"/>
      <c r="L151" s="45"/>
      <c r="M151" s="230" t="s">
        <v>1</v>
      </c>
      <c r="N151" s="231" t="s">
        <v>41</v>
      </c>
      <c r="O151" s="92"/>
      <c r="P151" s="232">
        <f>O151*H151</f>
        <v>0</v>
      </c>
      <c r="Q151" s="232">
        <v>0</v>
      </c>
      <c r="R151" s="232">
        <f>Q151*H151</f>
        <v>0</v>
      </c>
      <c r="S151" s="232">
        <v>0</v>
      </c>
      <c r="T151" s="233">
        <f>S151*H151</f>
        <v>0</v>
      </c>
      <c r="U151" s="39"/>
      <c r="V151" s="39"/>
      <c r="W151" s="39"/>
      <c r="X151" s="39"/>
      <c r="Y151" s="39"/>
      <c r="Z151" s="39"/>
      <c r="AA151" s="39"/>
      <c r="AB151" s="39"/>
      <c r="AC151" s="39"/>
      <c r="AD151" s="39"/>
      <c r="AE151" s="39"/>
      <c r="AR151" s="234" t="s">
        <v>361</v>
      </c>
      <c r="AT151" s="234" t="s">
        <v>208</v>
      </c>
      <c r="AU151" s="234" t="s">
        <v>83</v>
      </c>
      <c r="AY151" s="18" t="s">
        <v>207</v>
      </c>
      <c r="BE151" s="235">
        <f>IF(N151="základní",J151,0)</f>
        <v>0</v>
      </c>
      <c r="BF151" s="235">
        <f>IF(N151="snížená",J151,0)</f>
        <v>0</v>
      </c>
      <c r="BG151" s="235">
        <f>IF(N151="zákl. přenesená",J151,0)</f>
        <v>0</v>
      </c>
      <c r="BH151" s="235">
        <f>IF(N151="sníž. přenesená",J151,0)</f>
        <v>0</v>
      </c>
      <c r="BI151" s="235">
        <f>IF(N151="nulová",J151,0)</f>
        <v>0</v>
      </c>
      <c r="BJ151" s="18" t="s">
        <v>83</v>
      </c>
      <c r="BK151" s="235">
        <f>ROUND(I151*H151,2)</f>
        <v>0</v>
      </c>
      <c r="BL151" s="18" t="s">
        <v>361</v>
      </c>
      <c r="BM151" s="234" t="s">
        <v>720</v>
      </c>
    </row>
    <row r="152" s="2" customFormat="1">
      <c r="A152" s="39"/>
      <c r="B152" s="40"/>
      <c r="C152" s="41"/>
      <c r="D152" s="236" t="s">
        <v>214</v>
      </c>
      <c r="E152" s="41"/>
      <c r="F152" s="237" t="s">
        <v>5599</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214</v>
      </c>
      <c r="AU152" s="18" t="s">
        <v>83</v>
      </c>
    </row>
    <row r="153" s="2" customFormat="1">
      <c r="A153" s="39"/>
      <c r="B153" s="40"/>
      <c r="C153" s="41"/>
      <c r="D153" s="241" t="s">
        <v>216</v>
      </c>
      <c r="E153" s="41"/>
      <c r="F153" s="242" t="s">
        <v>4683</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216</v>
      </c>
      <c r="AU153" s="18" t="s">
        <v>83</v>
      </c>
    </row>
    <row r="154" s="2" customFormat="1" ht="16.5" customHeight="1">
      <c r="A154" s="39"/>
      <c r="B154" s="40"/>
      <c r="C154" s="222" t="s">
        <v>8</v>
      </c>
      <c r="D154" s="222" t="s">
        <v>208</v>
      </c>
      <c r="E154" s="223" t="s">
        <v>8</v>
      </c>
      <c r="F154" s="224" t="s">
        <v>3882</v>
      </c>
      <c r="G154" s="225" t="s">
        <v>1218</v>
      </c>
      <c r="H154" s="226">
        <v>100</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361</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361</v>
      </c>
      <c r="BM154" s="234" t="s">
        <v>731</v>
      </c>
    </row>
    <row r="155" s="2" customFormat="1">
      <c r="A155" s="39"/>
      <c r="B155" s="40"/>
      <c r="C155" s="41"/>
      <c r="D155" s="236" t="s">
        <v>214</v>
      </c>
      <c r="E155" s="41"/>
      <c r="F155" s="237" t="s">
        <v>3882</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c r="A156" s="39"/>
      <c r="B156" s="40"/>
      <c r="C156" s="41"/>
      <c r="D156" s="241" t="s">
        <v>216</v>
      </c>
      <c r="E156" s="41"/>
      <c r="F156" s="242" t="s">
        <v>4685</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216</v>
      </c>
      <c r="AU156" s="18" t="s">
        <v>83</v>
      </c>
    </row>
    <row r="157" s="11" customFormat="1" ht="25.92" customHeight="1">
      <c r="A157" s="11"/>
      <c r="B157" s="208"/>
      <c r="C157" s="209"/>
      <c r="D157" s="210" t="s">
        <v>75</v>
      </c>
      <c r="E157" s="211" t="s">
        <v>1594</v>
      </c>
      <c r="F157" s="211" t="s">
        <v>4046</v>
      </c>
      <c r="G157" s="209"/>
      <c r="H157" s="209"/>
      <c r="I157" s="212"/>
      <c r="J157" s="213">
        <f>BK157</f>
        <v>0</v>
      </c>
      <c r="K157" s="209"/>
      <c r="L157" s="214"/>
      <c r="M157" s="215"/>
      <c r="N157" s="216"/>
      <c r="O157" s="216"/>
      <c r="P157" s="217">
        <f>SUM(P158:P169)</f>
        <v>0</v>
      </c>
      <c r="Q157" s="216"/>
      <c r="R157" s="217">
        <f>SUM(R158:R169)</f>
        <v>0</v>
      </c>
      <c r="S157" s="216"/>
      <c r="T157" s="218">
        <f>SUM(T158:T169)</f>
        <v>0</v>
      </c>
      <c r="U157" s="11"/>
      <c r="V157" s="11"/>
      <c r="W157" s="11"/>
      <c r="X157" s="11"/>
      <c r="Y157" s="11"/>
      <c r="Z157" s="11"/>
      <c r="AA157" s="11"/>
      <c r="AB157" s="11"/>
      <c r="AC157" s="11"/>
      <c r="AD157" s="11"/>
      <c r="AE157" s="11"/>
      <c r="AR157" s="219" t="s">
        <v>83</v>
      </c>
      <c r="AT157" s="220" t="s">
        <v>75</v>
      </c>
      <c r="AU157" s="220" t="s">
        <v>76</v>
      </c>
      <c r="AY157" s="219" t="s">
        <v>207</v>
      </c>
      <c r="BK157" s="221">
        <f>SUM(BK158:BK169)</f>
        <v>0</v>
      </c>
    </row>
    <row r="158" s="2" customFormat="1" ht="16.5" customHeight="1">
      <c r="A158" s="39"/>
      <c r="B158" s="40"/>
      <c r="C158" s="222" t="s">
        <v>339</v>
      </c>
      <c r="D158" s="222" t="s">
        <v>208</v>
      </c>
      <c r="E158" s="223" t="s">
        <v>339</v>
      </c>
      <c r="F158" s="224" t="s">
        <v>4195</v>
      </c>
      <c r="G158" s="225" t="s">
        <v>975</v>
      </c>
      <c r="H158" s="226">
        <v>8</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4049</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4049</v>
      </c>
      <c r="BM158" s="234" t="s">
        <v>742</v>
      </c>
    </row>
    <row r="159" s="2" customFormat="1">
      <c r="A159" s="39"/>
      <c r="B159" s="40"/>
      <c r="C159" s="41"/>
      <c r="D159" s="236" t="s">
        <v>214</v>
      </c>
      <c r="E159" s="41"/>
      <c r="F159" s="237" t="s">
        <v>4195</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c r="A160" s="39"/>
      <c r="B160" s="40"/>
      <c r="C160" s="41"/>
      <c r="D160" s="241" t="s">
        <v>216</v>
      </c>
      <c r="E160" s="41"/>
      <c r="F160" s="242" t="s">
        <v>4687</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216</v>
      </c>
      <c r="AU160" s="18" t="s">
        <v>83</v>
      </c>
    </row>
    <row r="161" s="2" customFormat="1" ht="16.5" customHeight="1">
      <c r="A161" s="39"/>
      <c r="B161" s="40"/>
      <c r="C161" s="222" t="s">
        <v>345</v>
      </c>
      <c r="D161" s="222" t="s">
        <v>208</v>
      </c>
      <c r="E161" s="223" t="s">
        <v>345</v>
      </c>
      <c r="F161" s="224" t="s">
        <v>4197</v>
      </c>
      <c r="G161" s="225" t="s">
        <v>975</v>
      </c>
      <c r="H161" s="226">
        <v>8</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4049</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4049</v>
      </c>
      <c r="BM161" s="234" t="s">
        <v>751</v>
      </c>
    </row>
    <row r="162" s="2" customFormat="1">
      <c r="A162" s="39"/>
      <c r="B162" s="40"/>
      <c r="C162" s="41"/>
      <c r="D162" s="236" t="s">
        <v>214</v>
      </c>
      <c r="E162" s="41"/>
      <c r="F162" s="237" t="s">
        <v>4197</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c r="A163" s="39"/>
      <c r="B163" s="40"/>
      <c r="C163" s="41"/>
      <c r="D163" s="241" t="s">
        <v>216</v>
      </c>
      <c r="E163" s="41"/>
      <c r="F163" s="242" t="s">
        <v>4690</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216</v>
      </c>
      <c r="AU163" s="18" t="s">
        <v>83</v>
      </c>
    </row>
    <row r="164" s="2" customFormat="1" ht="16.5" customHeight="1">
      <c r="A164" s="39"/>
      <c r="B164" s="40"/>
      <c r="C164" s="222" t="s">
        <v>351</v>
      </c>
      <c r="D164" s="222" t="s">
        <v>208</v>
      </c>
      <c r="E164" s="223" t="s">
        <v>351</v>
      </c>
      <c r="F164" s="224" t="s">
        <v>4063</v>
      </c>
      <c r="G164" s="225" t="s">
        <v>975</v>
      </c>
      <c r="H164" s="226">
        <v>12</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4049</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4049</v>
      </c>
      <c r="BM164" s="234" t="s">
        <v>763</v>
      </c>
    </row>
    <row r="165" s="2" customFormat="1">
      <c r="A165" s="39"/>
      <c r="B165" s="40"/>
      <c r="C165" s="41"/>
      <c r="D165" s="236" t="s">
        <v>214</v>
      </c>
      <c r="E165" s="41"/>
      <c r="F165" s="237" t="s">
        <v>4063</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c r="A166" s="39"/>
      <c r="B166" s="40"/>
      <c r="C166" s="41"/>
      <c r="D166" s="241" t="s">
        <v>216</v>
      </c>
      <c r="E166" s="41"/>
      <c r="F166" s="242" t="s">
        <v>4692</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216</v>
      </c>
      <c r="AU166" s="18" t="s">
        <v>83</v>
      </c>
    </row>
    <row r="167" s="2" customFormat="1" ht="16.5" customHeight="1">
      <c r="A167" s="39"/>
      <c r="B167" s="40"/>
      <c r="C167" s="222" t="s">
        <v>361</v>
      </c>
      <c r="D167" s="222" t="s">
        <v>208</v>
      </c>
      <c r="E167" s="223" t="s">
        <v>361</v>
      </c>
      <c r="F167" s="224" t="s">
        <v>4198</v>
      </c>
      <c r="G167" s="225" t="s">
        <v>975</v>
      </c>
      <c r="H167" s="226">
        <v>8</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4049</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4049</v>
      </c>
      <c r="BM167" s="234" t="s">
        <v>774</v>
      </c>
    </row>
    <row r="168" s="2" customFormat="1">
      <c r="A168" s="39"/>
      <c r="B168" s="40"/>
      <c r="C168" s="41"/>
      <c r="D168" s="236" t="s">
        <v>214</v>
      </c>
      <c r="E168" s="41"/>
      <c r="F168" s="237" t="s">
        <v>4198</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c r="A169" s="39"/>
      <c r="B169" s="40"/>
      <c r="C169" s="41"/>
      <c r="D169" s="241" t="s">
        <v>216</v>
      </c>
      <c r="E169" s="41"/>
      <c r="F169" s="242" t="s">
        <v>4694</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216</v>
      </c>
      <c r="AU169" s="18" t="s">
        <v>83</v>
      </c>
    </row>
    <row r="170" s="11" customFormat="1" ht="25.92" customHeight="1">
      <c r="A170" s="11"/>
      <c r="B170" s="208"/>
      <c r="C170" s="209"/>
      <c r="D170" s="210" t="s">
        <v>75</v>
      </c>
      <c r="E170" s="211" t="s">
        <v>1792</v>
      </c>
      <c r="F170" s="211" t="s">
        <v>544</v>
      </c>
      <c r="G170" s="209"/>
      <c r="H170" s="209"/>
      <c r="I170" s="212"/>
      <c r="J170" s="213">
        <f>BK170</f>
        <v>0</v>
      </c>
      <c r="K170" s="209"/>
      <c r="L170" s="214"/>
      <c r="M170" s="215"/>
      <c r="N170" s="216"/>
      <c r="O170" s="216"/>
      <c r="P170" s="217">
        <f>SUM(P171:P191)</f>
        <v>0</v>
      </c>
      <c r="Q170" s="216"/>
      <c r="R170" s="217">
        <f>SUM(R171:R191)</f>
        <v>0</v>
      </c>
      <c r="S170" s="216"/>
      <c r="T170" s="218">
        <f>SUM(T171:T191)</f>
        <v>0</v>
      </c>
      <c r="U170" s="11"/>
      <c r="V170" s="11"/>
      <c r="W170" s="11"/>
      <c r="X170" s="11"/>
      <c r="Y170" s="11"/>
      <c r="Z170" s="11"/>
      <c r="AA170" s="11"/>
      <c r="AB170" s="11"/>
      <c r="AC170" s="11"/>
      <c r="AD170" s="11"/>
      <c r="AE170" s="11"/>
      <c r="AR170" s="219" t="s">
        <v>83</v>
      </c>
      <c r="AT170" s="220" t="s">
        <v>75</v>
      </c>
      <c r="AU170" s="220" t="s">
        <v>76</v>
      </c>
      <c r="AY170" s="219" t="s">
        <v>207</v>
      </c>
      <c r="BK170" s="221">
        <f>SUM(BK171:BK191)</f>
        <v>0</v>
      </c>
    </row>
    <row r="171" s="2" customFormat="1" ht="24.15" customHeight="1">
      <c r="A171" s="39"/>
      <c r="B171" s="40"/>
      <c r="C171" s="222" t="s">
        <v>371</v>
      </c>
      <c r="D171" s="222" t="s">
        <v>208</v>
      </c>
      <c r="E171" s="223" t="s">
        <v>371</v>
      </c>
      <c r="F171" s="224" t="s">
        <v>5600</v>
      </c>
      <c r="G171" s="225" t="s">
        <v>783</v>
      </c>
      <c r="H171" s="226">
        <v>18</v>
      </c>
      <c r="I171" s="227"/>
      <c r="J171" s="228">
        <f>ROUND(I171*H171,2)</f>
        <v>0</v>
      </c>
      <c r="K171" s="229"/>
      <c r="L171" s="45"/>
      <c r="M171" s="230" t="s">
        <v>1</v>
      </c>
      <c r="N171" s="231"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361</v>
      </c>
      <c r="AT171" s="234" t="s">
        <v>208</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361</v>
      </c>
      <c r="BM171" s="234" t="s">
        <v>788</v>
      </c>
    </row>
    <row r="172" s="2" customFormat="1">
      <c r="A172" s="39"/>
      <c r="B172" s="40"/>
      <c r="C172" s="41"/>
      <c r="D172" s="236" t="s">
        <v>214</v>
      </c>
      <c r="E172" s="41"/>
      <c r="F172" s="237" t="s">
        <v>5600</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2" customFormat="1">
      <c r="A173" s="39"/>
      <c r="B173" s="40"/>
      <c r="C173" s="41"/>
      <c r="D173" s="241" t="s">
        <v>216</v>
      </c>
      <c r="E173" s="41"/>
      <c r="F173" s="242" t="s">
        <v>4696</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216</v>
      </c>
      <c r="AU173" s="18" t="s">
        <v>83</v>
      </c>
    </row>
    <row r="174" s="2" customFormat="1" ht="24.15" customHeight="1">
      <c r="A174" s="39"/>
      <c r="B174" s="40"/>
      <c r="C174" s="222" t="s">
        <v>700</v>
      </c>
      <c r="D174" s="222" t="s">
        <v>208</v>
      </c>
      <c r="E174" s="223" t="s">
        <v>700</v>
      </c>
      <c r="F174" s="224" t="s">
        <v>5601</v>
      </c>
      <c r="G174" s="225" t="s">
        <v>783</v>
      </c>
      <c r="H174" s="226">
        <v>18</v>
      </c>
      <c r="I174" s="227"/>
      <c r="J174" s="228">
        <f>ROUND(I174*H174,2)</f>
        <v>0</v>
      </c>
      <c r="K174" s="229"/>
      <c r="L174" s="45"/>
      <c r="M174" s="230" t="s">
        <v>1</v>
      </c>
      <c r="N174" s="231" t="s">
        <v>41</v>
      </c>
      <c r="O174" s="92"/>
      <c r="P174" s="232">
        <f>O174*H174</f>
        <v>0</v>
      </c>
      <c r="Q174" s="232">
        <v>0</v>
      </c>
      <c r="R174" s="232">
        <f>Q174*H174</f>
        <v>0</v>
      </c>
      <c r="S174" s="232">
        <v>0</v>
      </c>
      <c r="T174" s="233">
        <f>S174*H174</f>
        <v>0</v>
      </c>
      <c r="U174" s="39"/>
      <c r="V174" s="39"/>
      <c r="W174" s="39"/>
      <c r="X174" s="39"/>
      <c r="Y174" s="39"/>
      <c r="Z174" s="39"/>
      <c r="AA174" s="39"/>
      <c r="AB174" s="39"/>
      <c r="AC174" s="39"/>
      <c r="AD174" s="39"/>
      <c r="AE174" s="39"/>
      <c r="AR174" s="234" t="s">
        <v>361</v>
      </c>
      <c r="AT174" s="234" t="s">
        <v>208</v>
      </c>
      <c r="AU174" s="234" t="s">
        <v>83</v>
      </c>
      <c r="AY174" s="18" t="s">
        <v>207</v>
      </c>
      <c r="BE174" s="235">
        <f>IF(N174="základní",J174,0)</f>
        <v>0</v>
      </c>
      <c r="BF174" s="235">
        <f>IF(N174="snížená",J174,0)</f>
        <v>0</v>
      </c>
      <c r="BG174" s="235">
        <f>IF(N174="zákl. přenesená",J174,0)</f>
        <v>0</v>
      </c>
      <c r="BH174" s="235">
        <f>IF(N174="sníž. přenesená",J174,0)</f>
        <v>0</v>
      </c>
      <c r="BI174" s="235">
        <f>IF(N174="nulová",J174,0)</f>
        <v>0</v>
      </c>
      <c r="BJ174" s="18" t="s">
        <v>83</v>
      </c>
      <c r="BK174" s="235">
        <f>ROUND(I174*H174,2)</f>
        <v>0</v>
      </c>
      <c r="BL174" s="18" t="s">
        <v>361</v>
      </c>
      <c r="BM174" s="234" t="s">
        <v>799</v>
      </c>
    </row>
    <row r="175" s="2" customFormat="1">
      <c r="A175" s="39"/>
      <c r="B175" s="40"/>
      <c r="C175" s="41"/>
      <c r="D175" s="236" t="s">
        <v>214</v>
      </c>
      <c r="E175" s="41"/>
      <c r="F175" s="237" t="s">
        <v>5601</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214</v>
      </c>
      <c r="AU175" s="18" t="s">
        <v>83</v>
      </c>
    </row>
    <row r="176" s="2" customFormat="1">
      <c r="A176" s="39"/>
      <c r="B176" s="40"/>
      <c r="C176" s="41"/>
      <c r="D176" s="241" t="s">
        <v>216</v>
      </c>
      <c r="E176" s="41"/>
      <c r="F176" s="242" t="s">
        <v>4697</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216</v>
      </c>
      <c r="AU176" s="18" t="s">
        <v>83</v>
      </c>
    </row>
    <row r="177" s="2" customFormat="1" ht="24.15" customHeight="1">
      <c r="A177" s="39"/>
      <c r="B177" s="40"/>
      <c r="C177" s="222" t="s">
        <v>706</v>
      </c>
      <c r="D177" s="222" t="s">
        <v>208</v>
      </c>
      <c r="E177" s="223" t="s">
        <v>706</v>
      </c>
      <c r="F177" s="224" t="s">
        <v>5602</v>
      </c>
      <c r="G177" s="225" t="s">
        <v>783</v>
      </c>
      <c r="H177" s="226">
        <v>25</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361</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361</v>
      </c>
      <c r="BM177" s="234" t="s">
        <v>828</v>
      </c>
    </row>
    <row r="178" s="2" customFormat="1">
      <c r="A178" s="39"/>
      <c r="B178" s="40"/>
      <c r="C178" s="41"/>
      <c r="D178" s="236" t="s">
        <v>214</v>
      </c>
      <c r="E178" s="41"/>
      <c r="F178" s="237" t="s">
        <v>5602</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c r="A179" s="39"/>
      <c r="B179" s="40"/>
      <c r="C179" s="41"/>
      <c r="D179" s="241" t="s">
        <v>216</v>
      </c>
      <c r="E179" s="41"/>
      <c r="F179" s="242" t="s">
        <v>4698</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216</v>
      </c>
      <c r="AU179" s="18" t="s">
        <v>83</v>
      </c>
    </row>
    <row r="180" s="2" customFormat="1" ht="24.15" customHeight="1">
      <c r="A180" s="39"/>
      <c r="B180" s="40"/>
      <c r="C180" s="222" t="s">
        <v>712</v>
      </c>
      <c r="D180" s="222" t="s">
        <v>208</v>
      </c>
      <c r="E180" s="223" t="s">
        <v>712</v>
      </c>
      <c r="F180" s="224" t="s">
        <v>5603</v>
      </c>
      <c r="G180" s="225" t="s">
        <v>783</v>
      </c>
      <c r="H180" s="226">
        <v>25</v>
      </c>
      <c r="I180" s="227"/>
      <c r="J180" s="228">
        <f>ROUND(I180*H180,2)</f>
        <v>0</v>
      </c>
      <c r="K180" s="229"/>
      <c r="L180" s="45"/>
      <c r="M180" s="230" t="s">
        <v>1</v>
      </c>
      <c r="N180" s="231" t="s">
        <v>41</v>
      </c>
      <c r="O180" s="92"/>
      <c r="P180" s="232">
        <f>O180*H180</f>
        <v>0</v>
      </c>
      <c r="Q180" s="232">
        <v>0</v>
      </c>
      <c r="R180" s="232">
        <f>Q180*H180</f>
        <v>0</v>
      </c>
      <c r="S180" s="232">
        <v>0</v>
      </c>
      <c r="T180" s="233">
        <f>S180*H180</f>
        <v>0</v>
      </c>
      <c r="U180" s="39"/>
      <c r="V180" s="39"/>
      <c r="W180" s="39"/>
      <c r="X180" s="39"/>
      <c r="Y180" s="39"/>
      <c r="Z180" s="39"/>
      <c r="AA180" s="39"/>
      <c r="AB180" s="39"/>
      <c r="AC180" s="39"/>
      <c r="AD180" s="39"/>
      <c r="AE180" s="39"/>
      <c r="AR180" s="234" t="s">
        <v>361</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361</v>
      </c>
      <c r="BM180" s="234" t="s">
        <v>840</v>
      </c>
    </row>
    <row r="181" s="2" customFormat="1">
      <c r="A181" s="39"/>
      <c r="B181" s="40"/>
      <c r="C181" s="41"/>
      <c r="D181" s="236" t="s">
        <v>214</v>
      </c>
      <c r="E181" s="41"/>
      <c r="F181" s="237" t="s">
        <v>5603</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c r="A182" s="39"/>
      <c r="B182" s="40"/>
      <c r="C182" s="41"/>
      <c r="D182" s="241" t="s">
        <v>216</v>
      </c>
      <c r="E182" s="41"/>
      <c r="F182" s="242" t="s">
        <v>4699</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216</v>
      </c>
      <c r="AU182" s="18" t="s">
        <v>83</v>
      </c>
    </row>
    <row r="183" s="2" customFormat="1" ht="24.15" customHeight="1">
      <c r="A183" s="39"/>
      <c r="B183" s="40"/>
      <c r="C183" s="222" t="s">
        <v>7</v>
      </c>
      <c r="D183" s="222" t="s">
        <v>208</v>
      </c>
      <c r="E183" s="223" t="s">
        <v>7</v>
      </c>
      <c r="F183" s="224" t="s">
        <v>5604</v>
      </c>
      <c r="G183" s="225" t="s">
        <v>783</v>
      </c>
      <c r="H183" s="226">
        <v>43</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361</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361</v>
      </c>
      <c r="BM183" s="234" t="s">
        <v>852</v>
      </c>
    </row>
    <row r="184" s="2" customFormat="1">
      <c r="A184" s="39"/>
      <c r="B184" s="40"/>
      <c r="C184" s="41"/>
      <c r="D184" s="236" t="s">
        <v>214</v>
      </c>
      <c r="E184" s="41"/>
      <c r="F184" s="237" t="s">
        <v>5604</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c r="A185" s="39"/>
      <c r="B185" s="40"/>
      <c r="C185" s="41"/>
      <c r="D185" s="241" t="s">
        <v>216</v>
      </c>
      <c r="E185" s="41"/>
      <c r="F185" s="242" t="s">
        <v>4700</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216</v>
      </c>
      <c r="AU185" s="18" t="s">
        <v>83</v>
      </c>
    </row>
    <row r="186" s="2" customFormat="1" ht="16.5" customHeight="1">
      <c r="A186" s="39"/>
      <c r="B186" s="40"/>
      <c r="C186" s="222" t="s">
        <v>720</v>
      </c>
      <c r="D186" s="222" t="s">
        <v>208</v>
      </c>
      <c r="E186" s="223" t="s">
        <v>720</v>
      </c>
      <c r="F186" s="224" t="s">
        <v>5605</v>
      </c>
      <c r="G186" s="225" t="s">
        <v>211</v>
      </c>
      <c r="H186" s="226">
        <v>25</v>
      </c>
      <c r="I186" s="227"/>
      <c r="J186" s="228">
        <f>ROUND(I186*H186,2)</f>
        <v>0</v>
      </c>
      <c r="K186" s="229"/>
      <c r="L186" s="45"/>
      <c r="M186" s="230" t="s">
        <v>1</v>
      </c>
      <c r="N186" s="231" t="s">
        <v>41</v>
      </c>
      <c r="O186" s="92"/>
      <c r="P186" s="232">
        <f>O186*H186</f>
        <v>0</v>
      </c>
      <c r="Q186" s="232">
        <v>0</v>
      </c>
      <c r="R186" s="232">
        <f>Q186*H186</f>
        <v>0</v>
      </c>
      <c r="S186" s="232">
        <v>0</v>
      </c>
      <c r="T186" s="233">
        <f>S186*H186</f>
        <v>0</v>
      </c>
      <c r="U186" s="39"/>
      <c r="V186" s="39"/>
      <c r="W186" s="39"/>
      <c r="X186" s="39"/>
      <c r="Y186" s="39"/>
      <c r="Z186" s="39"/>
      <c r="AA186" s="39"/>
      <c r="AB186" s="39"/>
      <c r="AC186" s="39"/>
      <c r="AD186" s="39"/>
      <c r="AE186" s="39"/>
      <c r="AR186" s="234" t="s">
        <v>361</v>
      </c>
      <c r="AT186" s="234" t="s">
        <v>208</v>
      </c>
      <c r="AU186" s="234" t="s">
        <v>83</v>
      </c>
      <c r="AY186" s="18" t="s">
        <v>207</v>
      </c>
      <c r="BE186" s="235">
        <f>IF(N186="základní",J186,0)</f>
        <v>0</v>
      </c>
      <c r="BF186" s="235">
        <f>IF(N186="snížená",J186,0)</f>
        <v>0</v>
      </c>
      <c r="BG186" s="235">
        <f>IF(N186="zákl. přenesená",J186,0)</f>
        <v>0</v>
      </c>
      <c r="BH186" s="235">
        <f>IF(N186="sníž. přenesená",J186,0)</f>
        <v>0</v>
      </c>
      <c r="BI186" s="235">
        <f>IF(N186="nulová",J186,0)</f>
        <v>0</v>
      </c>
      <c r="BJ186" s="18" t="s">
        <v>83</v>
      </c>
      <c r="BK186" s="235">
        <f>ROUND(I186*H186,2)</f>
        <v>0</v>
      </c>
      <c r="BL186" s="18" t="s">
        <v>361</v>
      </c>
      <c r="BM186" s="234" t="s">
        <v>866</v>
      </c>
    </row>
    <row r="187" s="2" customFormat="1">
      <c r="A187" s="39"/>
      <c r="B187" s="40"/>
      <c r="C187" s="41"/>
      <c r="D187" s="236" t="s">
        <v>214</v>
      </c>
      <c r="E187" s="41"/>
      <c r="F187" s="237" t="s">
        <v>5605</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214</v>
      </c>
      <c r="AU187" s="18" t="s">
        <v>83</v>
      </c>
    </row>
    <row r="188" s="2" customFormat="1">
      <c r="A188" s="39"/>
      <c r="B188" s="40"/>
      <c r="C188" s="41"/>
      <c r="D188" s="241" t="s">
        <v>216</v>
      </c>
      <c r="E188" s="41"/>
      <c r="F188" s="242" t="s">
        <v>4701</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216</v>
      </c>
      <c r="AU188" s="18" t="s">
        <v>83</v>
      </c>
    </row>
    <row r="189" s="2" customFormat="1" ht="16.5" customHeight="1">
      <c r="A189" s="39"/>
      <c r="B189" s="40"/>
      <c r="C189" s="222" t="s">
        <v>726</v>
      </c>
      <c r="D189" s="222" t="s">
        <v>208</v>
      </c>
      <c r="E189" s="223" t="s">
        <v>726</v>
      </c>
      <c r="F189" s="224" t="s">
        <v>5606</v>
      </c>
      <c r="G189" s="225" t="s">
        <v>211</v>
      </c>
      <c r="H189" s="226">
        <v>2</v>
      </c>
      <c r="I189" s="227"/>
      <c r="J189" s="228">
        <f>ROUND(I189*H189,2)</f>
        <v>0</v>
      </c>
      <c r="K189" s="229"/>
      <c r="L189" s="45"/>
      <c r="M189" s="230" t="s">
        <v>1</v>
      </c>
      <c r="N189" s="231"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361</v>
      </c>
      <c r="AT189" s="234" t="s">
        <v>208</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361</v>
      </c>
      <c r="BM189" s="234" t="s">
        <v>879</v>
      </c>
    </row>
    <row r="190" s="2" customFormat="1">
      <c r="A190" s="39"/>
      <c r="B190" s="40"/>
      <c r="C190" s="41"/>
      <c r="D190" s="236" t="s">
        <v>214</v>
      </c>
      <c r="E190" s="41"/>
      <c r="F190" s="237" t="s">
        <v>5606</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c r="A191" s="39"/>
      <c r="B191" s="40"/>
      <c r="C191" s="41"/>
      <c r="D191" s="241" t="s">
        <v>216</v>
      </c>
      <c r="E191" s="41"/>
      <c r="F191" s="242" t="s">
        <v>4703</v>
      </c>
      <c r="G191" s="41"/>
      <c r="H191" s="41"/>
      <c r="I191" s="238"/>
      <c r="J191" s="41"/>
      <c r="K191" s="41"/>
      <c r="L191" s="45"/>
      <c r="M191" s="286"/>
      <c r="N191" s="287"/>
      <c r="O191" s="288"/>
      <c r="P191" s="288"/>
      <c r="Q191" s="288"/>
      <c r="R191" s="288"/>
      <c r="S191" s="288"/>
      <c r="T191" s="289"/>
      <c r="U191" s="39"/>
      <c r="V191" s="39"/>
      <c r="W191" s="39"/>
      <c r="X191" s="39"/>
      <c r="Y191" s="39"/>
      <c r="Z191" s="39"/>
      <c r="AA191" s="39"/>
      <c r="AB191" s="39"/>
      <c r="AC191" s="39"/>
      <c r="AD191" s="39"/>
      <c r="AE191" s="39"/>
      <c r="AT191" s="18" t="s">
        <v>216</v>
      </c>
      <c r="AU191" s="18" t="s">
        <v>83</v>
      </c>
    </row>
    <row r="192" s="2" customFormat="1" ht="6.96" customHeight="1">
      <c r="A192" s="39"/>
      <c r="B192" s="67"/>
      <c r="C192" s="68"/>
      <c r="D192" s="68"/>
      <c r="E192" s="68"/>
      <c r="F192" s="68"/>
      <c r="G192" s="68"/>
      <c r="H192" s="68"/>
      <c r="I192" s="68"/>
      <c r="J192" s="68"/>
      <c r="K192" s="68"/>
      <c r="L192" s="45"/>
      <c r="M192" s="39"/>
      <c r="O192" s="39"/>
      <c r="P192" s="39"/>
      <c r="Q192" s="39"/>
      <c r="R192" s="39"/>
      <c r="S192" s="39"/>
      <c r="T192" s="39"/>
      <c r="U192" s="39"/>
      <c r="V192" s="39"/>
      <c r="W192" s="39"/>
      <c r="X192" s="39"/>
      <c r="Y192" s="39"/>
      <c r="Z192" s="39"/>
      <c r="AA192" s="39"/>
      <c r="AB192" s="39"/>
      <c r="AC192" s="39"/>
      <c r="AD192" s="39"/>
      <c r="AE192" s="39"/>
    </row>
  </sheetData>
  <sheetProtection sheet="1" autoFilter="0" formatColumns="0" formatRows="0" objects="1" scenarios="1" spinCount="100000" saltValue="y8NzVVFUqs1eUxwzT3z/SJzmn74VNX9FnhEbKGi/xWFtOEbx5rOKvC6ok4kVPWepo5+p3FZy4aDxmN4qb8UPww==" hashValue="n9CaScgMiboo/P/yO1Scc4TRqx7CK1IaUvJpIa7XUGMGH/1ET3+7jL3gnTfS+57+p3IJcG45fOuFmxNXgRnuHA==" algorithmName="SHA-512" password="CC35"/>
  <autoFilter ref="C118:K191"/>
  <mergeCells count="9">
    <mergeCell ref="E7:H7"/>
    <mergeCell ref="E9:H9"/>
    <mergeCell ref="E18:H18"/>
    <mergeCell ref="E27:H27"/>
    <mergeCell ref="E85:H85"/>
    <mergeCell ref="E87:H87"/>
    <mergeCell ref="E109:H109"/>
    <mergeCell ref="E111:H111"/>
    <mergeCell ref="L2:V2"/>
  </mergeCells>
  <hyperlinks>
    <hyperlink ref="F123" r:id="rId1" display="https://podminky.urs.cz/item/CS_URS_2024_01/01"/>
    <hyperlink ref="F126" r:id="rId2" display="https://podminky.urs.cz/item/CS_URS_2024_01/02"/>
    <hyperlink ref="F129" r:id="rId3" display="https://podminky.urs.cz/item/CS_URS_2024_01/03"/>
    <hyperlink ref="F132" r:id="rId4" display="https://podminky.urs.cz/item/CS_URS_2024_01/04"/>
    <hyperlink ref="F135" r:id="rId5" display="https://podminky.urs.cz/item/CS_URS_2024_01/05"/>
    <hyperlink ref="F138" r:id="rId6" display="https://podminky.urs.cz/item/CS_URS_2024_01/06"/>
    <hyperlink ref="F141" r:id="rId7" display="https://podminky.urs.cz/item/CS_URS_2024_01/07"/>
    <hyperlink ref="F144" r:id="rId8" display="https://podminky.urs.cz/item/CS_URS_2024_01/08"/>
    <hyperlink ref="F147" r:id="rId9" display="https://podminky.urs.cz/item/CS_URS_2024_01/09"/>
    <hyperlink ref="F150" r:id="rId10" display="https://podminky.urs.cz/item/CS_URS_2024_01/10"/>
    <hyperlink ref="F153" r:id="rId11" display="https://podminky.urs.cz/item/CS_URS_2024_01/11"/>
    <hyperlink ref="F156" r:id="rId12" display="https://podminky.urs.cz/item/CS_URS_2024_01/12"/>
    <hyperlink ref="F160" r:id="rId13" display="https://podminky.urs.cz/item/CS_URS_2024_01/13"/>
    <hyperlink ref="F163" r:id="rId14" display="https://podminky.urs.cz/item/CS_URS_2024_01/14"/>
    <hyperlink ref="F166" r:id="rId15" display="https://podminky.urs.cz/item/CS_URS_2024_01/15"/>
    <hyperlink ref="F169" r:id="rId16" display="https://podminky.urs.cz/item/CS_URS_2024_01/16"/>
    <hyperlink ref="F173" r:id="rId17" display="https://podminky.urs.cz/item/CS_URS_2024_01/17"/>
    <hyperlink ref="F176" r:id="rId18" display="https://podminky.urs.cz/item/CS_URS_2024_01/18"/>
    <hyperlink ref="F179" r:id="rId19" display="https://podminky.urs.cz/item/CS_URS_2024_01/19"/>
    <hyperlink ref="F182" r:id="rId20" display="https://podminky.urs.cz/item/CS_URS_2024_01/20"/>
    <hyperlink ref="F185" r:id="rId21" display="https://podminky.urs.cz/item/CS_URS_2024_01/21"/>
    <hyperlink ref="F188" r:id="rId22" display="https://podminky.urs.cz/item/CS_URS_2024_01/22"/>
    <hyperlink ref="F191" r:id="rId23" display="https://podminky.urs.cz/item/CS_URS_2024_01/23"/>
  </hyperlinks>
  <pageMargins left="0.39375" right="0.39375" top="0.39375" bottom="0.39375" header="0" footer="0"/>
  <pageSetup paperSize="9" orientation="portrait" blackAndWhite="1" fitToHeight="100"/>
  <headerFooter>
    <oddFooter>&amp;CStrana &amp;P z &amp;N</oddFooter>
  </headerFooter>
  <drawing r:id="rId24"/>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172</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5607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ROUND((SUM(BE119:BE164)),  2)</f>
        <v>0</v>
      </c>
      <c r="G33" s="39"/>
      <c r="H33" s="39"/>
      <c r="I33" s="166">
        <v>0.20999999999999999</v>
      </c>
      <c r="J33" s="165">
        <f>ROUND(((SUM(BE119:BE164))*I33),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ROUND((SUM(BF119:BF164)),  2)</f>
        <v>0</v>
      </c>
      <c r="G34" s="39"/>
      <c r="H34" s="39"/>
      <c r="I34" s="166">
        <v>0.12</v>
      </c>
      <c r="J34" s="165">
        <f>ROUND(((SUM(BF119:BF164))*I34),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ROUND((SUM(BG119:BG164)),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ROUND((SUM(BH119:BH164)),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ROUND((SUM(BI119:BI164)),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09 - IO 06 - Přeložka CETIN</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4065</v>
      </c>
      <c r="E97" s="193"/>
      <c r="F97" s="193"/>
      <c r="G97" s="193"/>
      <c r="H97" s="193"/>
      <c r="I97" s="193"/>
      <c r="J97" s="194">
        <f>J120</f>
        <v>0</v>
      </c>
      <c r="K97" s="191"/>
      <c r="L97" s="195"/>
      <c r="S97" s="9"/>
      <c r="T97" s="9"/>
      <c r="U97" s="9"/>
      <c r="V97" s="9"/>
      <c r="W97" s="9"/>
      <c r="X97" s="9"/>
      <c r="Y97" s="9"/>
      <c r="Z97" s="9"/>
      <c r="AA97" s="9"/>
      <c r="AB97" s="9"/>
      <c r="AC97" s="9"/>
      <c r="AD97" s="9"/>
      <c r="AE97" s="9"/>
    </row>
    <row r="98" s="9" customFormat="1" ht="24.96" customHeight="1">
      <c r="A98" s="9"/>
      <c r="B98" s="190"/>
      <c r="C98" s="191"/>
      <c r="D98" s="192" t="s">
        <v>5589</v>
      </c>
      <c r="E98" s="193"/>
      <c r="F98" s="193"/>
      <c r="G98" s="193"/>
      <c r="H98" s="193"/>
      <c r="I98" s="193"/>
      <c r="J98" s="194">
        <f>J136</f>
        <v>0</v>
      </c>
      <c r="K98" s="191"/>
      <c r="L98" s="195"/>
      <c r="S98" s="9"/>
      <c r="T98" s="9"/>
      <c r="U98" s="9"/>
      <c r="V98" s="9"/>
      <c r="W98" s="9"/>
      <c r="X98" s="9"/>
      <c r="Y98" s="9"/>
      <c r="Z98" s="9"/>
      <c r="AA98" s="9"/>
      <c r="AB98" s="9"/>
      <c r="AC98" s="9"/>
      <c r="AD98" s="9"/>
      <c r="AE98" s="9"/>
    </row>
    <row r="99" s="9" customFormat="1" ht="24.96" customHeight="1">
      <c r="A99" s="9"/>
      <c r="B99" s="190"/>
      <c r="C99" s="191"/>
      <c r="D99" s="192" t="s">
        <v>5590</v>
      </c>
      <c r="E99" s="193"/>
      <c r="F99" s="193"/>
      <c r="G99" s="193"/>
      <c r="H99" s="193"/>
      <c r="I99" s="193"/>
      <c r="J99" s="194">
        <f>J152</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180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09 - IO 06 - Přeložka CETIN</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19. 3. 2025</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Ing. Vladimír Cigánek</v>
      </c>
      <c r="G115" s="41"/>
      <c r="H115" s="41"/>
      <c r="I115" s="33" t="s">
        <v>30</v>
      </c>
      <c r="J115" s="37" t="str">
        <f>E21</f>
        <v>PPS Kania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kolektiv autorů</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0" customFormat="1" ht="29.28" customHeight="1">
      <c r="A118" s="196"/>
      <c r="B118" s="197"/>
      <c r="C118" s="198" t="s">
        <v>194</v>
      </c>
      <c r="D118" s="199" t="s">
        <v>61</v>
      </c>
      <c r="E118" s="199" t="s">
        <v>57</v>
      </c>
      <c r="F118" s="199" t="s">
        <v>58</v>
      </c>
      <c r="G118" s="199" t="s">
        <v>195</v>
      </c>
      <c r="H118" s="199" t="s">
        <v>196</v>
      </c>
      <c r="I118" s="199" t="s">
        <v>197</v>
      </c>
      <c r="J118" s="200" t="s">
        <v>186</v>
      </c>
      <c r="K118" s="201" t="s">
        <v>198</v>
      </c>
      <c r="L118" s="202"/>
      <c r="M118" s="101" t="s">
        <v>1</v>
      </c>
      <c r="N118" s="102" t="s">
        <v>40</v>
      </c>
      <c r="O118" s="102" t="s">
        <v>199</v>
      </c>
      <c r="P118" s="102" t="s">
        <v>200</v>
      </c>
      <c r="Q118" s="102" t="s">
        <v>201</v>
      </c>
      <c r="R118" s="102" t="s">
        <v>202</v>
      </c>
      <c r="S118" s="102" t="s">
        <v>203</v>
      </c>
      <c r="T118" s="103" t="s">
        <v>204</v>
      </c>
      <c r="U118" s="196"/>
      <c r="V118" s="196"/>
      <c r="W118" s="196"/>
      <c r="X118" s="196"/>
      <c r="Y118" s="196"/>
      <c r="Z118" s="196"/>
      <c r="AA118" s="196"/>
      <c r="AB118" s="196"/>
      <c r="AC118" s="196"/>
      <c r="AD118" s="196"/>
      <c r="AE118" s="196"/>
    </row>
    <row r="119" s="2" customFormat="1" ht="22.8" customHeight="1">
      <c r="A119" s="39"/>
      <c r="B119" s="40"/>
      <c r="C119" s="108" t="s">
        <v>205</v>
      </c>
      <c r="D119" s="41"/>
      <c r="E119" s="41"/>
      <c r="F119" s="41"/>
      <c r="G119" s="41"/>
      <c r="H119" s="41"/>
      <c r="I119" s="41"/>
      <c r="J119" s="203">
        <f>BK119</f>
        <v>0</v>
      </c>
      <c r="K119" s="41"/>
      <c r="L119" s="45"/>
      <c r="M119" s="104"/>
      <c r="N119" s="204"/>
      <c r="O119" s="105"/>
      <c r="P119" s="205">
        <f>P120+P136+P152</f>
        <v>0</v>
      </c>
      <c r="Q119" s="105"/>
      <c r="R119" s="205">
        <f>R120+R136+R152</f>
        <v>0</v>
      </c>
      <c r="S119" s="105"/>
      <c r="T119" s="206">
        <f>T120+T136+T152</f>
        <v>0</v>
      </c>
      <c r="U119" s="39"/>
      <c r="V119" s="39"/>
      <c r="W119" s="39"/>
      <c r="X119" s="39"/>
      <c r="Y119" s="39"/>
      <c r="Z119" s="39"/>
      <c r="AA119" s="39"/>
      <c r="AB119" s="39"/>
      <c r="AC119" s="39"/>
      <c r="AD119" s="39"/>
      <c r="AE119" s="39"/>
      <c r="AT119" s="18" t="s">
        <v>75</v>
      </c>
      <c r="AU119" s="18" t="s">
        <v>188</v>
      </c>
      <c r="BK119" s="207">
        <f>BK120+BK136+BK152</f>
        <v>0</v>
      </c>
    </row>
    <row r="120" s="11" customFormat="1" ht="25.92" customHeight="1">
      <c r="A120" s="11"/>
      <c r="B120" s="208"/>
      <c r="C120" s="209"/>
      <c r="D120" s="210" t="s">
        <v>75</v>
      </c>
      <c r="E120" s="211" t="s">
        <v>1731</v>
      </c>
      <c r="F120" s="211" t="s">
        <v>4071</v>
      </c>
      <c r="G120" s="209"/>
      <c r="H120" s="209"/>
      <c r="I120" s="212"/>
      <c r="J120" s="213">
        <f>BK120</f>
        <v>0</v>
      </c>
      <c r="K120" s="209"/>
      <c r="L120" s="214"/>
      <c r="M120" s="215"/>
      <c r="N120" s="216"/>
      <c r="O120" s="216"/>
      <c r="P120" s="217">
        <f>SUM(P121:P135)</f>
        <v>0</v>
      </c>
      <c r="Q120" s="216"/>
      <c r="R120" s="217">
        <f>SUM(R121:R135)</f>
        <v>0</v>
      </c>
      <c r="S120" s="216"/>
      <c r="T120" s="218">
        <f>SUM(T121:T135)</f>
        <v>0</v>
      </c>
      <c r="U120" s="11"/>
      <c r="V120" s="11"/>
      <c r="W120" s="11"/>
      <c r="X120" s="11"/>
      <c r="Y120" s="11"/>
      <c r="Z120" s="11"/>
      <c r="AA120" s="11"/>
      <c r="AB120" s="11"/>
      <c r="AC120" s="11"/>
      <c r="AD120" s="11"/>
      <c r="AE120" s="11"/>
      <c r="AR120" s="219" t="s">
        <v>83</v>
      </c>
      <c r="AT120" s="220" t="s">
        <v>75</v>
      </c>
      <c r="AU120" s="220" t="s">
        <v>76</v>
      </c>
      <c r="AY120" s="219" t="s">
        <v>207</v>
      </c>
      <c r="BK120" s="221">
        <f>SUM(BK121:BK135)</f>
        <v>0</v>
      </c>
    </row>
    <row r="121" s="2" customFormat="1" ht="16.5" customHeight="1">
      <c r="A121" s="39"/>
      <c r="B121" s="40"/>
      <c r="C121" s="222" t="s">
        <v>83</v>
      </c>
      <c r="D121" s="222" t="s">
        <v>208</v>
      </c>
      <c r="E121" s="223" t="s">
        <v>80</v>
      </c>
      <c r="F121" s="224" t="s">
        <v>5608</v>
      </c>
      <c r="G121" s="225" t="s">
        <v>783</v>
      </c>
      <c r="H121" s="226">
        <v>70</v>
      </c>
      <c r="I121" s="227"/>
      <c r="J121" s="228">
        <f>ROUND(I121*H121,2)</f>
        <v>0</v>
      </c>
      <c r="K121" s="229"/>
      <c r="L121" s="45"/>
      <c r="M121" s="230" t="s">
        <v>1</v>
      </c>
      <c r="N121" s="231" t="s">
        <v>41</v>
      </c>
      <c r="O121" s="92"/>
      <c r="P121" s="232">
        <f>O121*H121</f>
        <v>0</v>
      </c>
      <c r="Q121" s="232">
        <v>0</v>
      </c>
      <c r="R121" s="232">
        <f>Q121*H121</f>
        <v>0</v>
      </c>
      <c r="S121" s="232">
        <v>0</v>
      </c>
      <c r="T121" s="233">
        <f>S121*H121</f>
        <v>0</v>
      </c>
      <c r="U121" s="39"/>
      <c r="V121" s="39"/>
      <c r="W121" s="39"/>
      <c r="X121" s="39"/>
      <c r="Y121" s="39"/>
      <c r="Z121" s="39"/>
      <c r="AA121" s="39"/>
      <c r="AB121" s="39"/>
      <c r="AC121" s="39"/>
      <c r="AD121" s="39"/>
      <c r="AE121" s="39"/>
      <c r="AR121" s="234" t="s">
        <v>361</v>
      </c>
      <c r="AT121" s="234" t="s">
        <v>208</v>
      </c>
      <c r="AU121" s="234" t="s">
        <v>83</v>
      </c>
      <c r="AY121" s="18" t="s">
        <v>207</v>
      </c>
      <c r="BE121" s="235">
        <f>IF(N121="základní",J121,0)</f>
        <v>0</v>
      </c>
      <c r="BF121" s="235">
        <f>IF(N121="snížená",J121,0)</f>
        <v>0</v>
      </c>
      <c r="BG121" s="235">
        <f>IF(N121="zákl. přenesená",J121,0)</f>
        <v>0</v>
      </c>
      <c r="BH121" s="235">
        <f>IF(N121="sníž. přenesená",J121,0)</f>
        <v>0</v>
      </c>
      <c r="BI121" s="235">
        <f>IF(N121="nulová",J121,0)</f>
        <v>0</v>
      </c>
      <c r="BJ121" s="18" t="s">
        <v>83</v>
      </c>
      <c r="BK121" s="235">
        <f>ROUND(I121*H121,2)</f>
        <v>0</v>
      </c>
      <c r="BL121" s="18" t="s">
        <v>361</v>
      </c>
      <c r="BM121" s="234" t="s">
        <v>85</v>
      </c>
    </row>
    <row r="122" s="2" customFormat="1">
      <c r="A122" s="39"/>
      <c r="B122" s="40"/>
      <c r="C122" s="41"/>
      <c r="D122" s="236" t="s">
        <v>214</v>
      </c>
      <c r="E122" s="41"/>
      <c r="F122" s="237" t="s">
        <v>5608</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214</v>
      </c>
      <c r="AU122" s="18" t="s">
        <v>83</v>
      </c>
    </row>
    <row r="123" s="2" customFormat="1">
      <c r="A123" s="39"/>
      <c r="B123" s="40"/>
      <c r="C123" s="41"/>
      <c r="D123" s="241" t="s">
        <v>216</v>
      </c>
      <c r="E123" s="41"/>
      <c r="F123" s="242" t="s">
        <v>4664</v>
      </c>
      <c r="G123" s="41"/>
      <c r="H123" s="41"/>
      <c r="I123" s="238"/>
      <c r="J123" s="41"/>
      <c r="K123" s="41"/>
      <c r="L123" s="45"/>
      <c r="M123" s="239"/>
      <c r="N123" s="240"/>
      <c r="O123" s="92"/>
      <c r="P123" s="92"/>
      <c r="Q123" s="92"/>
      <c r="R123" s="92"/>
      <c r="S123" s="92"/>
      <c r="T123" s="93"/>
      <c r="U123" s="39"/>
      <c r="V123" s="39"/>
      <c r="W123" s="39"/>
      <c r="X123" s="39"/>
      <c r="Y123" s="39"/>
      <c r="Z123" s="39"/>
      <c r="AA123" s="39"/>
      <c r="AB123" s="39"/>
      <c r="AC123" s="39"/>
      <c r="AD123" s="39"/>
      <c r="AE123" s="39"/>
      <c r="AT123" s="18" t="s">
        <v>216</v>
      </c>
      <c r="AU123" s="18" t="s">
        <v>83</v>
      </c>
    </row>
    <row r="124" s="2" customFormat="1" ht="16.5" customHeight="1">
      <c r="A124" s="39"/>
      <c r="B124" s="40"/>
      <c r="C124" s="222" t="s">
        <v>85</v>
      </c>
      <c r="D124" s="222" t="s">
        <v>208</v>
      </c>
      <c r="E124" s="223" t="s">
        <v>94</v>
      </c>
      <c r="F124" s="224" t="s">
        <v>5596</v>
      </c>
      <c r="G124" s="225" t="s">
        <v>783</v>
      </c>
      <c r="H124" s="226">
        <v>65</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361</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361</v>
      </c>
      <c r="BM124" s="234" t="s">
        <v>212</v>
      </c>
    </row>
    <row r="125" s="2" customFormat="1">
      <c r="A125" s="39"/>
      <c r="B125" s="40"/>
      <c r="C125" s="41"/>
      <c r="D125" s="236" t="s">
        <v>214</v>
      </c>
      <c r="E125" s="41"/>
      <c r="F125" s="237" t="s">
        <v>5596</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4666</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2" customFormat="1" ht="66.75" customHeight="1">
      <c r="A127" s="39"/>
      <c r="B127" s="40"/>
      <c r="C127" s="222" t="s">
        <v>138</v>
      </c>
      <c r="D127" s="222" t="s">
        <v>208</v>
      </c>
      <c r="E127" s="223" t="s">
        <v>121</v>
      </c>
      <c r="F127" s="224" t="s">
        <v>5609</v>
      </c>
      <c r="G127" s="225" t="s">
        <v>931</v>
      </c>
      <c r="H127" s="226">
        <v>1</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361</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361</v>
      </c>
      <c r="BM127" s="234" t="s">
        <v>261</v>
      </c>
    </row>
    <row r="128" s="2" customFormat="1">
      <c r="A128" s="39"/>
      <c r="B128" s="40"/>
      <c r="C128" s="41"/>
      <c r="D128" s="236" t="s">
        <v>214</v>
      </c>
      <c r="E128" s="41"/>
      <c r="F128" s="237" t="s">
        <v>5609</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4668</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2" customFormat="1" ht="16.5" customHeight="1">
      <c r="A130" s="39"/>
      <c r="B130" s="40"/>
      <c r="C130" s="222" t="s">
        <v>212</v>
      </c>
      <c r="D130" s="222" t="s">
        <v>208</v>
      </c>
      <c r="E130" s="223" t="s">
        <v>146</v>
      </c>
      <c r="F130" s="224" t="s">
        <v>5610</v>
      </c>
      <c r="G130" s="225" t="s">
        <v>931</v>
      </c>
      <c r="H130" s="226">
        <v>2</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361</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361</v>
      </c>
      <c r="BM130" s="234" t="s">
        <v>282</v>
      </c>
    </row>
    <row r="131" s="2" customFormat="1">
      <c r="A131" s="39"/>
      <c r="B131" s="40"/>
      <c r="C131" s="41"/>
      <c r="D131" s="236" t="s">
        <v>214</v>
      </c>
      <c r="E131" s="41"/>
      <c r="F131" s="237" t="s">
        <v>5610</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4670</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2" customFormat="1" ht="16.5" customHeight="1">
      <c r="A133" s="39"/>
      <c r="B133" s="40"/>
      <c r="C133" s="222" t="s">
        <v>251</v>
      </c>
      <c r="D133" s="222" t="s">
        <v>208</v>
      </c>
      <c r="E133" s="223" t="s">
        <v>155</v>
      </c>
      <c r="F133" s="224" t="s">
        <v>3882</v>
      </c>
      <c r="G133" s="225" t="s">
        <v>1218</v>
      </c>
      <c r="H133" s="226">
        <v>5</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361</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361</v>
      </c>
      <c r="BM133" s="234" t="s">
        <v>173</v>
      </c>
    </row>
    <row r="134" s="2" customFormat="1">
      <c r="A134" s="39"/>
      <c r="B134" s="40"/>
      <c r="C134" s="41"/>
      <c r="D134" s="236" t="s">
        <v>214</v>
      </c>
      <c r="E134" s="41"/>
      <c r="F134" s="237" t="s">
        <v>3882</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4672</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11" customFormat="1" ht="25.92" customHeight="1">
      <c r="A136" s="11"/>
      <c r="B136" s="208"/>
      <c r="C136" s="209"/>
      <c r="D136" s="210" t="s">
        <v>75</v>
      </c>
      <c r="E136" s="211" t="s">
        <v>1594</v>
      </c>
      <c r="F136" s="211" t="s">
        <v>4046</v>
      </c>
      <c r="G136" s="209"/>
      <c r="H136" s="209"/>
      <c r="I136" s="212"/>
      <c r="J136" s="213">
        <f>BK136</f>
        <v>0</v>
      </c>
      <c r="K136" s="209"/>
      <c r="L136" s="214"/>
      <c r="M136" s="215"/>
      <c r="N136" s="216"/>
      <c r="O136" s="216"/>
      <c r="P136" s="217">
        <f>SUM(P137:P151)</f>
        <v>0</v>
      </c>
      <c r="Q136" s="216"/>
      <c r="R136" s="217">
        <f>SUM(R137:R151)</f>
        <v>0</v>
      </c>
      <c r="S136" s="216"/>
      <c r="T136" s="218">
        <f>SUM(T137:T151)</f>
        <v>0</v>
      </c>
      <c r="U136" s="11"/>
      <c r="V136" s="11"/>
      <c r="W136" s="11"/>
      <c r="X136" s="11"/>
      <c r="Y136" s="11"/>
      <c r="Z136" s="11"/>
      <c r="AA136" s="11"/>
      <c r="AB136" s="11"/>
      <c r="AC136" s="11"/>
      <c r="AD136" s="11"/>
      <c r="AE136" s="11"/>
      <c r="AR136" s="219" t="s">
        <v>83</v>
      </c>
      <c r="AT136" s="220" t="s">
        <v>75</v>
      </c>
      <c r="AU136" s="220" t="s">
        <v>76</v>
      </c>
      <c r="AY136" s="219" t="s">
        <v>207</v>
      </c>
      <c r="BK136" s="221">
        <f>SUM(BK137:BK151)</f>
        <v>0</v>
      </c>
    </row>
    <row r="137" s="2" customFormat="1" ht="16.5" customHeight="1">
      <c r="A137" s="39"/>
      <c r="B137" s="40"/>
      <c r="C137" s="222" t="s">
        <v>261</v>
      </c>
      <c r="D137" s="222" t="s">
        <v>208</v>
      </c>
      <c r="E137" s="223" t="s">
        <v>161</v>
      </c>
      <c r="F137" s="224" t="s">
        <v>4195</v>
      </c>
      <c r="G137" s="225" t="s">
        <v>975</v>
      </c>
      <c r="H137" s="226">
        <v>4</v>
      </c>
      <c r="I137" s="227"/>
      <c r="J137" s="228">
        <f>ROUND(I137*H137,2)</f>
        <v>0</v>
      </c>
      <c r="K137" s="229"/>
      <c r="L137" s="45"/>
      <c r="M137" s="230" t="s">
        <v>1</v>
      </c>
      <c r="N137" s="231" t="s">
        <v>41</v>
      </c>
      <c r="O137" s="92"/>
      <c r="P137" s="232">
        <f>O137*H137</f>
        <v>0</v>
      </c>
      <c r="Q137" s="232">
        <v>0</v>
      </c>
      <c r="R137" s="232">
        <f>Q137*H137</f>
        <v>0</v>
      </c>
      <c r="S137" s="232">
        <v>0</v>
      </c>
      <c r="T137" s="233">
        <f>S137*H137</f>
        <v>0</v>
      </c>
      <c r="U137" s="39"/>
      <c r="V137" s="39"/>
      <c r="W137" s="39"/>
      <c r="X137" s="39"/>
      <c r="Y137" s="39"/>
      <c r="Z137" s="39"/>
      <c r="AA137" s="39"/>
      <c r="AB137" s="39"/>
      <c r="AC137" s="39"/>
      <c r="AD137" s="39"/>
      <c r="AE137" s="39"/>
      <c r="AR137" s="234" t="s">
        <v>4049</v>
      </c>
      <c r="AT137" s="234" t="s">
        <v>208</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4049</v>
      </c>
      <c r="BM137" s="234" t="s">
        <v>8</v>
      </c>
    </row>
    <row r="138" s="2" customFormat="1">
      <c r="A138" s="39"/>
      <c r="B138" s="40"/>
      <c r="C138" s="41"/>
      <c r="D138" s="236" t="s">
        <v>214</v>
      </c>
      <c r="E138" s="41"/>
      <c r="F138" s="237" t="s">
        <v>4195</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c r="A139" s="39"/>
      <c r="B139" s="40"/>
      <c r="C139" s="41"/>
      <c r="D139" s="241" t="s">
        <v>216</v>
      </c>
      <c r="E139" s="41"/>
      <c r="F139" s="242" t="s">
        <v>4674</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216</v>
      </c>
      <c r="AU139" s="18" t="s">
        <v>83</v>
      </c>
    </row>
    <row r="140" s="2" customFormat="1" ht="16.5" customHeight="1">
      <c r="A140" s="39"/>
      <c r="B140" s="40"/>
      <c r="C140" s="222" t="s">
        <v>276</v>
      </c>
      <c r="D140" s="222" t="s">
        <v>208</v>
      </c>
      <c r="E140" s="223" t="s">
        <v>164</v>
      </c>
      <c r="F140" s="224" t="s">
        <v>5611</v>
      </c>
      <c r="G140" s="225" t="s">
        <v>975</v>
      </c>
      <c r="H140" s="226">
        <v>12</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4049</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4049</v>
      </c>
      <c r="BM140" s="234" t="s">
        <v>345</v>
      </c>
    </row>
    <row r="141" s="2" customFormat="1">
      <c r="A141" s="39"/>
      <c r="B141" s="40"/>
      <c r="C141" s="41"/>
      <c r="D141" s="236" t="s">
        <v>214</v>
      </c>
      <c r="E141" s="41"/>
      <c r="F141" s="237" t="s">
        <v>5611</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c r="A142" s="39"/>
      <c r="B142" s="40"/>
      <c r="C142" s="41"/>
      <c r="D142" s="241" t="s">
        <v>216</v>
      </c>
      <c r="E142" s="41"/>
      <c r="F142" s="242" t="s">
        <v>4676</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216</v>
      </c>
      <c r="AU142" s="18" t="s">
        <v>83</v>
      </c>
    </row>
    <row r="143" s="2" customFormat="1" ht="16.5" customHeight="1">
      <c r="A143" s="39"/>
      <c r="B143" s="40"/>
      <c r="C143" s="222" t="s">
        <v>282</v>
      </c>
      <c r="D143" s="222" t="s">
        <v>208</v>
      </c>
      <c r="E143" s="223" t="s">
        <v>167</v>
      </c>
      <c r="F143" s="224" t="s">
        <v>4197</v>
      </c>
      <c r="G143" s="225" t="s">
        <v>975</v>
      </c>
      <c r="H143" s="226">
        <v>8</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4049</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4049</v>
      </c>
      <c r="BM143" s="234" t="s">
        <v>361</v>
      </c>
    </row>
    <row r="144" s="2" customFormat="1">
      <c r="A144" s="39"/>
      <c r="B144" s="40"/>
      <c r="C144" s="41"/>
      <c r="D144" s="236" t="s">
        <v>214</v>
      </c>
      <c r="E144" s="41"/>
      <c r="F144" s="237" t="s">
        <v>4197</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4677</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2" customFormat="1" ht="16.5" customHeight="1">
      <c r="A146" s="39"/>
      <c r="B146" s="40"/>
      <c r="C146" s="222" t="s">
        <v>301</v>
      </c>
      <c r="D146" s="222" t="s">
        <v>208</v>
      </c>
      <c r="E146" s="223" t="s">
        <v>170</v>
      </c>
      <c r="F146" s="224" t="s">
        <v>4198</v>
      </c>
      <c r="G146" s="225" t="s">
        <v>975</v>
      </c>
      <c r="H146" s="226">
        <v>6</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4049</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4049</v>
      </c>
      <c r="BM146" s="234" t="s">
        <v>700</v>
      </c>
    </row>
    <row r="147" s="2" customFormat="1">
      <c r="A147" s="39"/>
      <c r="B147" s="40"/>
      <c r="C147" s="41"/>
      <c r="D147" s="236" t="s">
        <v>214</v>
      </c>
      <c r="E147" s="41"/>
      <c r="F147" s="237" t="s">
        <v>4198</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c r="A148" s="39"/>
      <c r="B148" s="40"/>
      <c r="C148" s="41"/>
      <c r="D148" s="241" t="s">
        <v>216</v>
      </c>
      <c r="E148" s="41"/>
      <c r="F148" s="242" t="s">
        <v>4679</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216</v>
      </c>
      <c r="AU148" s="18" t="s">
        <v>83</v>
      </c>
    </row>
    <row r="149" s="2" customFormat="1" ht="16.5" customHeight="1">
      <c r="A149" s="39"/>
      <c r="B149" s="40"/>
      <c r="C149" s="222" t="s">
        <v>173</v>
      </c>
      <c r="D149" s="222" t="s">
        <v>208</v>
      </c>
      <c r="E149" s="223" t="s">
        <v>173</v>
      </c>
      <c r="F149" s="224" t="s">
        <v>5612</v>
      </c>
      <c r="G149" s="225" t="s">
        <v>975</v>
      </c>
      <c r="H149" s="226">
        <v>12</v>
      </c>
      <c r="I149" s="227"/>
      <c r="J149" s="228">
        <f>ROUND(I149*H149,2)</f>
        <v>0</v>
      </c>
      <c r="K149" s="229"/>
      <c r="L149" s="45"/>
      <c r="M149" s="230" t="s">
        <v>1</v>
      </c>
      <c r="N149" s="231"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4049</v>
      </c>
      <c r="AT149" s="234" t="s">
        <v>208</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4049</v>
      </c>
      <c r="BM149" s="234" t="s">
        <v>712</v>
      </c>
    </row>
    <row r="150" s="2" customFormat="1">
      <c r="A150" s="39"/>
      <c r="B150" s="40"/>
      <c r="C150" s="41"/>
      <c r="D150" s="236" t="s">
        <v>214</v>
      </c>
      <c r="E150" s="41"/>
      <c r="F150" s="237" t="s">
        <v>5612</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c r="A151" s="39"/>
      <c r="B151" s="40"/>
      <c r="C151" s="41"/>
      <c r="D151" s="241" t="s">
        <v>216</v>
      </c>
      <c r="E151" s="41"/>
      <c r="F151" s="242" t="s">
        <v>4681</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216</v>
      </c>
      <c r="AU151" s="18" t="s">
        <v>83</v>
      </c>
    </row>
    <row r="152" s="11" customFormat="1" ht="25.92" customHeight="1">
      <c r="A152" s="11"/>
      <c r="B152" s="208"/>
      <c r="C152" s="209"/>
      <c r="D152" s="210" t="s">
        <v>75</v>
      </c>
      <c r="E152" s="211" t="s">
        <v>1792</v>
      </c>
      <c r="F152" s="211" t="s">
        <v>544</v>
      </c>
      <c r="G152" s="209"/>
      <c r="H152" s="209"/>
      <c r="I152" s="212"/>
      <c r="J152" s="213">
        <f>BK152</f>
        <v>0</v>
      </c>
      <c r="K152" s="209"/>
      <c r="L152" s="214"/>
      <c r="M152" s="215"/>
      <c r="N152" s="216"/>
      <c r="O152" s="216"/>
      <c r="P152" s="217">
        <f>SUM(P153:P164)</f>
        <v>0</v>
      </c>
      <c r="Q152" s="216"/>
      <c r="R152" s="217">
        <f>SUM(R153:R164)</f>
        <v>0</v>
      </c>
      <c r="S152" s="216"/>
      <c r="T152" s="218">
        <f>SUM(T153:T164)</f>
        <v>0</v>
      </c>
      <c r="U152" s="11"/>
      <c r="V152" s="11"/>
      <c r="W152" s="11"/>
      <c r="X152" s="11"/>
      <c r="Y152" s="11"/>
      <c r="Z152" s="11"/>
      <c r="AA152" s="11"/>
      <c r="AB152" s="11"/>
      <c r="AC152" s="11"/>
      <c r="AD152" s="11"/>
      <c r="AE152" s="11"/>
      <c r="AR152" s="219" t="s">
        <v>83</v>
      </c>
      <c r="AT152" s="220" t="s">
        <v>75</v>
      </c>
      <c r="AU152" s="220" t="s">
        <v>76</v>
      </c>
      <c r="AY152" s="219" t="s">
        <v>207</v>
      </c>
      <c r="BK152" s="221">
        <f>SUM(BK153:BK164)</f>
        <v>0</v>
      </c>
    </row>
    <row r="153" s="2" customFormat="1" ht="24.15" customHeight="1">
      <c r="A153" s="39"/>
      <c r="B153" s="40"/>
      <c r="C153" s="222" t="s">
        <v>176</v>
      </c>
      <c r="D153" s="222" t="s">
        <v>208</v>
      </c>
      <c r="E153" s="223" t="s">
        <v>176</v>
      </c>
      <c r="F153" s="224" t="s">
        <v>5602</v>
      </c>
      <c r="G153" s="225" t="s">
        <v>783</v>
      </c>
      <c r="H153" s="226">
        <v>48</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361</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361</v>
      </c>
      <c r="BM153" s="234" t="s">
        <v>720</v>
      </c>
    </row>
    <row r="154" s="2" customFormat="1">
      <c r="A154" s="39"/>
      <c r="B154" s="40"/>
      <c r="C154" s="41"/>
      <c r="D154" s="236" t="s">
        <v>214</v>
      </c>
      <c r="E154" s="41"/>
      <c r="F154" s="237" t="s">
        <v>5602</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c r="A155" s="39"/>
      <c r="B155" s="40"/>
      <c r="C155" s="41"/>
      <c r="D155" s="241" t="s">
        <v>216</v>
      </c>
      <c r="E155" s="41"/>
      <c r="F155" s="242" t="s">
        <v>4683</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216</v>
      </c>
      <c r="AU155" s="18" t="s">
        <v>83</v>
      </c>
    </row>
    <row r="156" s="2" customFormat="1" ht="24.15" customHeight="1">
      <c r="A156" s="39"/>
      <c r="B156" s="40"/>
      <c r="C156" s="222" t="s">
        <v>8</v>
      </c>
      <c r="D156" s="222" t="s">
        <v>208</v>
      </c>
      <c r="E156" s="223" t="s">
        <v>8</v>
      </c>
      <c r="F156" s="224" t="s">
        <v>5603</v>
      </c>
      <c r="G156" s="225" t="s">
        <v>783</v>
      </c>
      <c r="H156" s="226">
        <v>48</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731</v>
      </c>
    </row>
    <row r="157" s="2" customFormat="1">
      <c r="A157" s="39"/>
      <c r="B157" s="40"/>
      <c r="C157" s="41"/>
      <c r="D157" s="236" t="s">
        <v>214</v>
      </c>
      <c r="E157" s="41"/>
      <c r="F157" s="237" t="s">
        <v>5603</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c r="A158" s="39"/>
      <c r="B158" s="40"/>
      <c r="C158" s="41"/>
      <c r="D158" s="241" t="s">
        <v>216</v>
      </c>
      <c r="E158" s="41"/>
      <c r="F158" s="242" t="s">
        <v>4685</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216</v>
      </c>
      <c r="AU158" s="18" t="s">
        <v>83</v>
      </c>
    </row>
    <row r="159" s="2" customFormat="1" ht="24.15" customHeight="1">
      <c r="A159" s="39"/>
      <c r="B159" s="40"/>
      <c r="C159" s="222" t="s">
        <v>339</v>
      </c>
      <c r="D159" s="222" t="s">
        <v>208</v>
      </c>
      <c r="E159" s="223" t="s">
        <v>339</v>
      </c>
      <c r="F159" s="224" t="s">
        <v>5604</v>
      </c>
      <c r="G159" s="225" t="s">
        <v>783</v>
      </c>
      <c r="H159" s="226">
        <v>48</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361</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361</v>
      </c>
      <c r="BM159" s="234" t="s">
        <v>742</v>
      </c>
    </row>
    <row r="160" s="2" customFormat="1">
      <c r="A160" s="39"/>
      <c r="B160" s="40"/>
      <c r="C160" s="41"/>
      <c r="D160" s="236" t="s">
        <v>214</v>
      </c>
      <c r="E160" s="41"/>
      <c r="F160" s="237" t="s">
        <v>5604</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c r="A161" s="39"/>
      <c r="B161" s="40"/>
      <c r="C161" s="41"/>
      <c r="D161" s="241" t="s">
        <v>216</v>
      </c>
      <c r="E161" s="41"/>
      <c r="F161" s="242" t="s">
        <v>4687</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216</v>
      </c>
      <c r="AU161" s="18" t="s">
        <v>83</v>
      </c>
    </row>
    <row r="162" s="2" customFormat="1" ht="16.5" customHeight="1">
      <c r="A162" s="39"/>
      <c r="B162" s="40"/>
      <c r="C162" s="222" t="s">
        <v>345</v>
      </c>
      <c r="D162" s="222" t="s">
        <v>208</v>
      </c>
      <c r="E162" s="223" t="s">
        <v>345</v>
      </c>
      <c r="F162" s="224" t="s">
        <v>5605</v>
      </c>
      <c r="G162" s="225" t="s">
        <v>211</v>
      </c>
      <c r="H162" s="226">
        <v>25</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751</v>
      </c>
    </row>
    <row r="163" s="2" customFormat="1">
      <c r="A163" s="39"/>
      <c r="B163" s="40"/>
      <c r="C163" s="41"/>
      <c r="D163" s="236" t="s">
        <v>214</v>
      </c>
      <c r="E163" s="41"/>
      <c r="F163" s="237" t="s">
        <v>5605</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c r="A164" s="39"/>
      <c r="B164" s="40"/>
      <c r="C164" s="41"/>
      <c r="D164" s="241" t="s">
        <v>216</v>
      </c>
      <c r="E164" s="41"/>
      <c r="F164" s="242" t="s">
        <v>4690</v>
      </c>
      <c r="G164" s="41"/>
      <c r="H164" s="41"/>
      <c r="I164" s="238"/>
      <c r="J164" s="41"/>
      <c r="K164" s="41"/>
      <c r="L164" s="45"/>
      <c r="M164" s="286"/>
      <c r="N164" s="287"/>
      <c r="O164" s="288"/>
      <c r="P164" s="288"/>
      <c r="Q164" s="288"/>
      <c r="R164" s="288"/>
      <c r="S164" s="288"/>
      <c r="T164" s="289"/>
      <c r="U164" s="39"/>
      <c r="V164" s="39"/>
      <c r="W164" s="39"/>
      <c r="X164" s="39"/>
      <c r="Y164" s="39"/>
      <c r="Z164" s="39"/>
      <c r="AA164" s="39"/>
      <c r="AB164" s="39"/>
      <c r="AC164" s="39"/>
      <c r="AD164" s="39"/>
      <c r="AE164" s="39"/>
      <c r="AT164" s="18" t="s">
        <v>216</v>
      </c>
      <c r="AU164" s="18" t="s">
        <v>83</v>
      </c>
    </row>
    <row r="165" s="2" customFormat="1" ht="6.96" customHeight="1">
      <c r="A165" s="39"/>
      <c r="B165" s="67"/>
      <c r="C165" s="68"/>
      <c r="D165" s="68"/>
      <c r="E165" s="68"/>
      <c r="F165" s="68"/>
      <c r="G165" s="68"/>
      <c r="H165" s="68"/>
      <c r="I165" s="68"/>
      <c r="J165" s="68"/>
      <c r="K165" s="68"/>
      <c r="L165" s="45"/>
      <c r="M165" s="39"/>
      <c r="O165" s="39"/>
      <c r="P165" s="39"/>
      <c r="Q165" s="39"/>
      <c r="R165" s="39"/>
      <c r="S165" s="39"/>
      <c r="T165" s="39"/>
      <c r="U165" s="39"/>
      <c r="V165" s="39"/>
      <c r="W165" s="39"/>
      <c r="X165" s="39"/>
      <c r="Y165" s="39"/>
      <c r="Z165" s="39"/>
      <c r="AA165" s="39"/>
      <c r="AB165" s="39"/>
      <c r="AC165" s="39"/>
      <c r="AD165" s="39"/>
      <c r="AE165" s="39"/>
    </row>
  </sheetData>
  <sheetProtection sheet="1" autoFilter="0" formatColumns="0" formatRows="0" objects="1" scenarios="1" spinCount="100000" saltValue="l9sN5aUplDScPIY6hENrtqrjI20rbZhEOb/jKe+llyu8jDt2YQeN5S+diTjJWuLMuuoM6C6Fs97WWEhvMSIWOw==" hashValue="OG30QTp+58Nv/qd4Fx3r4ILFlpiBXFOp0dS70ftwlPCovKKAsEjldshqpEAh8wrHjIja0gjf9VSgr/jMMJZlZA==" algorithmName="SHA-512" password="CC35"/>
  <autoFilter ref="C118:K164"/>
  <mergeCells count="9">
    <mergeCell ref="E7:H7"/>
    <mergeCell ref="E9:H9"/>
    <mergeCell ref="E18:H18"/>
    <mergeCell ref="E27:H27"/>
    <mergeCell ref="E85:H85"/>
    <mergeCell ref="E87:H87"/>
    <mergeCell ref="E109:H109"/>
    <mergeCell ref="E111:H111"/>
    <mergeCell ref="L2:V2"/>
  </mergeCells>
  <hyperlinks>
    <hyperlink ref="F123" r:id="rId1" display="https://podminky.urs.cz/item/CS_URS_2024_01/01"/>
    <hyperlink ref="F126" r:id="rId2" display="https://podminky.urs.cz/item/CS_URS_2024_01/02"/>
    <hyperlink ref="F129" r:id="rId3" display="https://podminky.urs.cz/item/CS_URS_2024_01/03"/>
    <hyperlink ref="F132" r:id="rId4" display="https://podminky.urs.cz/item/CS_URS_2024_01/04"/>
    <hyperlink ref="F135" r:id="rId5" display="https://podminky.urs.cz/item/CS_URS_2024_01/05"/>
    <hyperlink ref="F139" r:id="rId6" display="https://podminky.urs.cz/item/CS_URS_2024_01/06"/>
    <hyperlink ref="F142" r:id="rId7" display="https://podminky.urs.cz/item/CS_URS_2024_01/07"/>
    <hyperlink ref="F145" r:id="rId8" display="https://podminky.urs.cz/item/CS_URS_2024_01/08"/>
    <hyperlink ref="F148" r:id="rId9" display="https://podminky.urs.cz/item/CS_URS_2024_01/09"/>
    <hyperlink ref="F151" r:id="rId10" display="https://podminky.urs.cz/item/CS_URS_2024_01/10"/>
    <hyperlink ref="F155" r:id="rId11" display="https://podminky.urs.cz/item/CS_URS_2024_01/11"/>
    <hyperlink ref="F158" r:id="rId12" display="https://podminky.urs.cz/item/CS_URS_2024_01/12"/>
    <hyperlink ref="F161" r:id="rId13" display="https://podminky.urs.cz/item/CS_URS_2024_01/13"/>
    <hyperlink ref="F164" r:id="rId14" display="https://podminky.urs.cz/item/CS_URS_2024_01/14"/>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5613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ROUND((SUM(BE119:BE161)),  2)</f>
        <v>0</v>
      </c>
      <c r="G33" s="39"/>
      <c r="H33" s="39"/>
      <c r="I33" s="166">
        <v>0.20999999999999999</v>
      </c>
      <c r="J33" s="165">
        <f>ROUND(((SUM(BE119:BE161))*I33),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ROUND((SUM(BF119:BF161)),  2)</f>
        <v>0</v>
      </c>
      <c r="G34" s="39"/>
      <c r="H34" s="39"/>
      <c r="I34" s="166">
        <v>0.12</v>
      </c>
      <c r="J34" s="165">
        <f>ROUND(((SUM(BF119:BF161))*I34),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ROUND((SUM(BG119:BG161)),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ROUND((SUM(BH119:BH161)),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ROUND((SUM(BI119:BI161)),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10 - IO 07 - Areálové rozvody slaboproudu</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4065</v>
      </c>
      <c r="E97" s="193"/>
      <c r="F97" s="193"/>
      <c r="G97" s="193"/>
      <c r="H97" s="193"/>
      <c r="I97" s="193"/>
      <c r="J97" s="194">
        <f>J120</f>
        <v>0</v>
      </c>
      <c r="K97" s="191"/>
      <c r="L97" s="195"/>
      <c r="S97" s="9"/>
      <c r="T97" s="9"/>
      <c r="U97" s="9"/>
      <c r="V97" s="9"/>
      <c r="W97" s="9"/>
      <c r="X97" s="9"/>
      <c r="Y97" s="9"/>
      <c r="Z97" s="9"/>
      <c r="AA97" s="9"/>
      <c r="AB97" s="9"/>
      <c r="AC97" s="9"/>
      <c r="AD97" s="9"/>
      <c r="AE97" s="9"/>
    </row>
    <row r="98" s="9" customFormat="1" ht="24.96" customHeight="1">
      <c r="A98" s="9"/>
      <c r="B98" s="190"/>
      <c r="C98" s="191"/>
      <c r="D98" s="192" t="s">
        <v>5589</v>
      </c>
      <c r="E98" s="193"/>
      <c r="F98" s="193"/>
      <c r="G98" s="193"/>
      <c r="H98" s="193"/>
      <c r="I98" s="193"/>
      <c r="J98" s="194">
        <f>J136</f>
        <v>0</v>
      </c>
      <c r="K98" s="191"/>
      <c r="L98" s="195"/>
      <c r="S98" s="9"/>
      <c r="T98" s="9"/>
      <c r="U98" s="9"/>
      <c r="V98" s="9"/>
      <c r="W98" s="9"/>
      <c r="X98" s="9"/>
      <c r="Y98" s="9"/>
      <c r="Z98" s="9"/>
      <c r="AA98" s="9"/>
      <c r="AB98" s="9"/>
      <c r="AC98" s="9"/>
      <c r="AD98" s="9"/>
      <c r="AE98" s="9"/>
    </row>
    <row r="99" s="9" customFormat="1" ht="24.96" customHeight="1">
      <c r="A99" s="9"/>
      <c r="B99" s="190"/>
      <c r="C99" s="191"/>
      <c r="D99" s="192" t="s">
        <v>5590</v>
      </c>
      <c r="E99" s="193"/>
      <c r="F99" s="193"/>
      <c r="G99" s="193"/>
      <c r="H99" s="193"/>
      <c r="I99" s="193"/>
      <c r="J99" s="194">
        <f>J146</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180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10 - IO 07 - Areálové rozvody slaboproudu</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19. 3. 2025</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Ing. Vladimír Cigánek</v>
      </c>
      <c r="G115" s="41"/>
      <c r="H115" s="41"/>
      <c r="I115" s="33" t="s">
        <v>30</v>
      </c>
      <c r="J115" s="37" t="str">
        <f>E21</f>
        <v>PPS Kania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kolektiv autorů</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0" customFormat="1" ht="29.28" customHeight="1">
      <c r="A118" s="196"/>
      <c r="B118" s="197"/>
      <c r="C118" s="198" t="s">
        <v>194</v>
      </c>
      <c r="D118" s="199" t="s">
        <v>61</v>
      </c>
      <c r="E118" s="199" t="s">
        <v>57</v>
      </c>
      <c r="F118" s="199" t="s">
        <v>58</v>
      </c>
      <c r="G118" s="199" t="s">
        <v>195</v>
      </c>
      <c r="H118" s="199" t="s">
        <v>196</v>
      </c>
      <c r="I118" s="199" t="s">
        <v>197</v>
      </c>
      <c r="J118" s="200" t="s">
        <v>186</v>
      </c>
      <c r="K118" s="201" t="s">
        <v>198</v>
      </c>
      <c r="L118" s="202"/>
      <c r="M118" s="101" t="s">
        <v>1</v>
      </c>
      <c r="N118" s="102" t="s">
        <v>40</v>
      </c>
      <c r="O118" s="102" t="s">
        <v>199</v>
      </c>
      <c r="P118" s="102" t="s">
        <v>200</v>
      </c>
      <c r="Q118" s="102" t="s">
        <v>201</v>
      </c>
      <c r="R118" s="102" t="s">
        <v>202</v>
      </c>
      <c r="S118" s="102" t="s">
        <v>203</v>
      </c>
      <c r="T118" s="103" t="s">
        <v>204</v>
      </c>
      <c r="U118" s="196"/>
      <c r="V118" s="196"/>
      <c r="W118" s="196"/>
      <c r="X118" s="196"/>
      <c r="Y118" s="196"/>
      <c r="Z118" s="196"/>
      <c r="AA118" s="196"/>
      <c r="AB118" s="196"/>
      <c r="AC118" s="196"/>
      <c r="AD118" s="196"/>
      <c r="AE118" s="196"/>
    </row>
    <row r="119" s="2" customFormat="1" ht="22.8" customHeight="1">
      <c r="A119" s="39"/>
      <c r="B119" s="40"/>
      <c r="C119" s="108" t="s">
        <v>205</v>
      </c>
      <c r="D119" s="41"/>
      <c r="E119" s="41"/>
      <c r="F119" s="41"/>
      <c r="G119" s="41"/>
      <c r="H119" s="41"/>
      <c r="I119" s="41"/>
      <c r="J119" s="203">
        <f>BK119</f>
        <v>0</v>
      </c>
      <c r="K119" s="41"/>
      <c r="L119" s="45"/>
      <c r="M119" s="104"/>
      <c r="N119" s="204"/>
      <c r="O119" s="105"/>
      <c r="P119" s="205">
        <f>P120+P136+P146</f>
        <v>0</v>
      </c>
      <c r="Q119" s="105"/>
      <c r="R119" s="205">
        <f>R120+R136+R146</f>
        <v>0</v>
      </c>
      <c r="S119" s="105"/>
      <c r="T119" s="206">
        <f>T120+T136+T146</f>
        <v>0</v>
      </c>
      <c r="U119" s="39"/>
      <c r="V119" s="39"/>
      <c r="W119" s="39"/>
      <c r="X119" s="39"/>
      <c r="Y119" s="39"/>
      <c r="Z119" s="39"/>
      <c r="AA119" s="39"/>
      <c r="AB119" s="39"/>
      <c r="AC119" s="39"/>
      <c r="AD119" s="39"/>
      <c r="AE119" s="39"/>
      <c r="AT119" s="18" t="s">
        <v>75</v>
      </c>
      <c r="AU119" s="18" t="s">
        <v>188</v>
      </c>
      <c r="BK119" s="207">
        <f>BK120+BK136+BK146</f>
        <v>0</v>
      </c>
    </row>
    <row r="120" s="11" customFormat="1" ht="25.92" customHeight="1">
      <c r="A120" s="11"/>
      <c r="B120" s="208"/>
      <c r="C120" s="209"/>
      <c r="D120" s="210" t="s">
        <v>75</v>
      </c>
      <c r="E120" s="211" t="s">
        <v>1731</v>
      </c>
      <c r="F120" s="211" t="s">
        <v>4071</v>
      </c>
      <c r="G120" s="209"/>
      <c r="H120" s="209"/>
      <c r="I120" s="212"/>
      <c r="J120" s="213">
        <f>BK120</f>
        <v>0</v>
      </c>
      <c r="K120" s="209"/>
      <c r="L120" s="214"/>
      <c r="M120" s="215"/>
      <c r="N120" s="216"/>
      <c r="O120" s="216"/>
      <c r="P120" s="217">
        <f>SUM(P121:P135)</f>
        <v>0</v>
      </c>
      <c r="Q120" s="216"/>
      <c r="R120" s="217">
        <f>SUM(R121:R135)</f>
        <v>0</v>
      </c>
      <c r="S120" s="216"/>
      <c r="T120" s="218">
        <f>SUM(T121:T135)</f>
        <v>0</v>
      </c>
      <c r="U120" s="11"/>
      <c r="V120" s="11"/>
      <c r="W120" s="11"/>
      <c r="X120" s="11"/>
      <c r="Y120" s="11"/>
      <c r="Z120" s="11"/>
      <c r="AA120" s="11"/>
      <c r="AB120" s="11"/>
      <c r="AC120" s="11"/>
      <c r="AD120" s="11"/>
      <c r="AE120" s="11"/>
      <c r="AR120" s="219" t="s">
        <v>83</v>
      </c>
      <c r="AT120" s="220" t="s">
        <v>75</v>
      </c>
      <c r="AU120" s="220" t="s">
        <v>76</v>
      </c>
      <c r="AY120" s="219" t="s">
        <v>207</v>
      </c>
      <c r="BK120" s="221">
        <f>SUM(BK121:BK135)</f>
        <v>0</v>
      </c>
    </row>
    <row r="121" s="2" customFormat="1" ht="16.5" customHeight="1">
      <c r="A121" s="39"/>
      <c r="B121" s="40"/>
      <c r="C121" s="222" t="s">
        <v>83</v>
      </c>
      <c r="D121" s="222" t="s">
        <v>208</v>
      </c>
      <c r="E121" s="223" t="s">
        <v>80</v>
      </c>
      <c r="F121" s="224" t="s">
        <v>5614</v>
      </c>
      <c r="G121" s="225" t="s">
        <v>783</v>
      </c>
      <c r="H121" s="226">
        <v>140</v>
      </c>
      <c r="I121" s="227"/>
      <c r="J121" s="228">
        <f>ROUND(I121*H121,2)</f>
        <v>0</v>
      </c>
      <c r="K121" s="229"/>
      <c r="L121" s="45"/>
      <c r="M121" s="230" t="s">
        <v>1</v>
      </c>
      <c r="N121" s="231" t="s">
        <v>41</v>
      </c>
      <c r="O121" s="92"/>
      <c r="P121" s="232">
        <f>O121*H121</f>
        <v>0</v>
      </c>
      <c r="Q121" s="232">
        <v>0</v>
      </c>
      <c r="R121" s="232">
        <f>Q121*H121</f>
        <v>0</v>
      </c>
      <c r="S121" s="232">
        <v>0</v>
      </c>
      <c r="T121" s="233">
        <f>S121*H121</f>
        <v>0</v>
      </c>
      <c r="U121" s="39"/>
      <c r="V121" s="39"/>
      <c r="W121" s="39"/>
      <c r="X121" s="39"/>
      <c r="Y121" s="39"/>
      <c r="Z121" s="39"/>
      <c r="AA121" s="39"/>
      <c r="AB121" s="39"/>
      <c r="AC121" s="39"/>
      <c r="AD121" s="39"/>
      <c r="AE121" s="39"/>
      <c r="AR121" s="234" t="s">
        <v>361</v>
      </c>
      <c r="AT121" s="234" t="s">
        <v>208</v>
      </c>
      <c r="AU121" s="234" t="s">
        <v>83</v>
      </c>
      <c r="AY121" s="18" t="s">
        <v>207</v>
      </c>
      <c r="BE121" s="235">
        <f>IF(N121="základní",J121,0)</f>
        <v>0</v>
      </c>
      <c r="BF121" s="235">
        <f>IF(N121="snížená",J121,0)</f>
        <v>0</v>
      </c>
      <c r="BG121" s="235">
        <f>IF(N121="zákl. přenesená",J121,0)</f>
        <v>0</v>
      </c>
      <c r="BH121" s="235">
        <f>IF(N121="sníž. přenesená",J121,0)</f>
        <v>0</v>
      </c>
      <c r="BI121" s="235">
        <f>IF(N121="nulová",J121,0)</f>
        <v>0</v>
      </c>
      <c r="BJ121" s="18" t="s">
        <v>83</v>
      </c>
      <c r="BK121" s="235">
        <f>ROUND(I121*H121,2)</f>
        <v>0</v>
      </c>
      <c r="BL121" s="18" t="s">
        <v>361</v>
      </c>
      <c r="BM121" s="234" t="s">
        <v>85</v>
      </c>
    </row>
    <row r="122" s="2" customFormat="1">
      <c r="A122" s="39"/>
      <c r="B122" s="40"/>
      <c r="C122" s="41"/>
      <c r="D122" s="236" t="s">
        <v>214</v>
      </c>
      <c r="E122" s="41"/>
      <c r="F122" s="237" t="s">
        <v>5614</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214</v>
      </c>
      <c r="AU122" s="18" t="s">
        <v>83</v>
      </c>
    </row>
    <row r="123" s="2" customFormat="1">
      <c r="A123" s="39"/>
      <c r="B123" s="40"/>
      <c r="C123" s="41"/>
      <c r="D123" s="241" t="s">
        <v>216</v>
      </c>
      <c r="E123" s="41"/>
      <c r="F123" s="242" t="s">
        <v>4664</v>
      </c>
      <c r="G123" s="41"/>
      <c r="H123" s="41"/>
      <c r="I123" s="238"/>
      <c r="J123" s="41"/>
      <c r="K123" s="41"/>
      <c r="L123" s="45"/>
      <c r="M123" s="239"/>
      <c r="N123" s="240"/>
      <c r="O123" s="92"/>
      <c r="P123" s="92"/>
      <c r="Q123" s="92"/>
      <c r="R123" s="92"/>
      <c r="S123" s="92"/>
      <c r="T123" s="93"/>
      <c r="U123" s="39"/>
      <c r="V123" s="39"/>
      <c r="W123" s="39"/>
      <c r="X123" s="39"/>
      <c r="Y123" s="39"/>
      <c r="Z123" s="39"/>
      <c r="AA123" s="39"/>
      <c r="AB123" s="39"/>
      <c r="AC123" s="39"/>
      <c r="AD123" s="39"/>
      <c r="AE123" s="39"/>
      <c r="AT123" s="18" t="s">
        <v>216</v>
      </c>
      <c r="AU123" s="18" t="s">
        <v>83</v>
      </c>
    </row>
    <row r="124" s="2" customFormat="1" ht="16.5" customHeight="1">
      <c r="A124" s="39"/>
      <c r="B124" s="40"/>
      <c r="C124" s="222" t="s">
        <v>85</v>
      </c>
      <c r="D124" s="222" t="s">
        <v>208</v>
      </c>
      <c r="E124" s="223" t="s">
        <v>94</v>
      </c>
      <c r="F124" s="224" t="s">
        <v>5615</v>
      </c>
      <c r="G124" s="225" t="s">
        <v>783</v>
      </c>
      <c r="H124" s="226">
        <v>85</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361</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361</v>
      </c>
      <c r="BM124" s="234" t="s">
        <v>212</v>
      </c>
    </row>
    <row r="125" s="2" customFormat="1">
      <c r="A125" s="39"/>
      <c r="B125" s="40"/>
      <c r="C125" s="41"/>
      <c r="D125" s="236" t="s">
        <v>214</v>
      </c>
      <c r="E125" s="41"/>
      <c r="F125" s="237" t="s">
        <v>5615</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4666</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2" customFormat="1" ht="16.5" customHeight="1">
      <c r="A127" s="39"/>
      <c r="B127" s="40"/>
      <c r="C127" s="222" t="s">
        <v>138</v>
      </c>
      <c r="D127" s="222" t="s">
        <v>208</v>
      </c>
      <c r="E127" s="223" t="s">
        <v>121</v>
      </c>
      <c r="F127" s="224" t="s">
        <v>5596</v>
      </c>
      <c r="G127" s="225" t="s">
        <v>783</v>
      </c>
      <c r="H127" s="226">
        <v>20</v>
      </c>
      <c r="I127" s="227"/>
      <c r="J127" s="228">
        <f>ROUND(I127*H127,2)</f>
        <v>0</v>
      </c>
      <c r="K127" s="229"/>
      <c r="L127" s="45"/>
      <c r="M127" s="230" t="s">
        <v>1</v>
      </c>
      <c r="N127" s="231" t="s">
        <v>41</v>
      </c>
      <c r="O127" s="92"/>
      <c r="P127" s="232">
        <f>O127*H127</f>
        <v>0</v>
      </c>
      <c r="Q127" s="232">
        <v>0</v>
      </c>
      <c r="R127" s="232">
        <f>Q127*H127</f>
        <v>0</v>
      </c>
      <c r="S127" s="232">
        <v>0</v>
      </c>
      <c r="T127" s="233">
        <f>S127*H127</f>
        <v>0</v>
      </c>
      <c r="U127" s="39"/>
      <c r="V127" s="39"/>
      <c r="W127" s="39"/>
      <c r="X127" s="39"/>
      <c r="Y127" s="39"/>
      <c r="Z127" s="39"/>
      <c r="AA127" s="39"/>
      <c r="AB127" s="39"/>
      <c r="AC127" s="39"/>
      <c r="AD127" s="39"/>
      <c r="AE127" s="39"/>
      <c r="AR127" s="234" t="s">
        <v>361</v>
      </c>
      <c r="AT127" s="234" t="s">
        <v>208</v>
      </c>
      <c r="AU127" s="234" t="s">
        <v>83</v>
      </c>
      <c r="AY127" s="18" t="s">
        <v>207</v>
      </c>
      <c r="BE127" s="235">
        <f>IF(N127="základní",J127,0)</f>
        <v>0</v>
      </c>
      <c r="BF127" s="235">
        <f>IF(N127="snížená",J127,0)</f>
        <v>0</v>
      </c>
      <c r="BG127" s="235">
        <f>IF(N127="zákl. přenesená",J127,0)</f>
        <v>0</v>
      </c>
      <c r="BH127" s="235">
        <f>IF(N127="sníž. přenesená",J127,0)</f>
        <v>0</v>
      </c>
      <c r="BI127" s="235">
        <f>IF(N127="nulová",J127,0)</f>
        <v>0</v>
      </c>
      <c r="BJ127" s="18" t="s">
        <v>83</v>
      </c>
      <c r="BK127" s="235">
        <f>ROUND(I127*H127,2)</f>
        <v>0</v>
      </c>
      <c r="BL127" s="18" t="s">
        <v>361</v>
      </c>
      <c r="BM127" s="234" t="s">
        <v>261</v>
      </c>
    </row>
    <row r="128" s="2" customFormat="1">
      <c r="A128" s="39"/>
      <c r="B128" s="40"/>
      <c r="C128" s="41"/>
      <c r="D128" s="236" t="s">
        <v>214</v>
      </c>
      <c r="E128" s="41"/>
      <c r="F128" s="237" t="s">
        <v>5596</v>
      </c>
      <c r="G128" s="41"/>
      <c r="H128" s="41"/>
      <c r="I128" s="238"/>
      <c r="J128" s="41"/>
      <c r="K128" s="41"/>
      <c r="L128" s="45"/>
      <c r="M128" s="239"/>
      <c r="N128" s="240"/>
      <c r="O128" s="92"/>
      <c r="P128" s="92"/>
      <c r="Q128" s="92"/>
      <c r="R128" s="92"/>
      <c r="S128" s="92"/>
      <c r="T128" s="93"/>
      <c r="U128" s="39"/>
      <c r="V128" s="39"/>
      <c r="W128" s="39"/>
      <c r="X128" s="39"/>
      <c r="Y128" s="39"/>
      <c r="Z128" s="39"/>
      <c r="AA128" s="39"/>
      <c r="AB128" s="39"/>
      <c r="AC128" s="39"/>
      <c r="AD128" s="39"/>
      <c r="AE128" s="39"/>
      <c r="AT128" s="18" t="s">
        <v>214</v>
      </c>
      <c r="AU128" s="18" t="s">
        <v>83</v>
      </c>
    </row>
    <row r="129" s="2" customFormat="1">
      <c r="A129" s="39"/>
      <c r="B129" s="40"/>
      <c r="C129" s="41"/>
      <c r="D129" s="241" t="s">
        <v>216</v>
      </c>
      <c r="E129" s="41"/>
      <c r="F129" s="242" t="s">
        <v>4668</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216</v>
      </c>
      <c r="AU129" s="18" t="s">
        <v>83</v>
      </c>
    </row>
    <row r="130" s="2" customFormat="1" ht="16.5" customHeight="1">
      <c r="A130" s="39"/>
      <c r="B130" s="40"/>
      <c r="C130" s="222" t="s">
        <v>212</v>
      </c>
      <c r="D130" s="222" t="s">
        <v>208</v>
      </c>
      <c r="E130" s="223" t="s">
        <v>146</v>
      </c>
      <c r="F130" s="224" t="s">
        <v>5616</v>
      </c>
      <c r="G130" s="225" t="s">
        <v>783</v>
      </c>
      <c r="H130" s="226">
        <v>40</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361</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361</v>
      </c>
      <c r="BM130" s="234" t="s">
        <v>282</v>
      </c>
    </row>
    <row r="131" s="2" customFormat="1">
      <c r="A131" s="39"/>
      <c r="B131" s="40"/>
      <c r="C131" s="41"/>
      <c r="D131" s="236" t="s">
        <v>214</v>
      </c>
      <c r="E131" s="41"/>
      <c r="F131" s="237" t="s">
        <v>5616</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c r="A132" s="39"/>
      <c r="B132" s="40"/>
      <c r="C132" s="41"/>
      <c r="D132" s="241" t="s">
        <v>216</v>
      </c>
      <c r="E132" s="41"/>
      <c r="F132" s="242" t="s">
        <v>4670</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216</v>
      </c>
      <c r="AU132" s="18" t="s">
        <v>83</v>
      </c>
    </row>
    <row r="133" s="2" customFormat="1" ht="16.5" customHeight="1">
      <c r="A133" s="39"/>
      <c r="B133" s="40"/>
      <c r="C133" s="222" t="s">
        <v>251</v>
      </c>
      <c r="D133" s="222" t="s">
        <v>208</v>
      </c>
      <c r="E133" s="223" t="s">
        <v>155</v>
      </c>
      <c r="F133" s="224" t="s">
        <v>3882</v>
      </c>
      <c r="G133" s="225" t="s">
        <v>1218</v>
      </c>
      <c r="H133" s="226">
        <v>20</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361</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361</v>
      </c>
      <c r="BM133" s="234" t="s">
        <v>173</v>
      </c>
    </row>
    <row r="134" s="2" customFormat="1">
      <c r="A134" s="39"/>
      <c r="B134" s="40"/>
      <c r="C134" s="41"/>
      <c r="D134" s="236" t="s">
        <v>214</v>
      </c>
      <c r="E134" s="41"/>
      <c r="F134" s="237" t="s">
        <v>3882</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2" customFormat="1">
      <c r="A135" s="39"/>
      <c r="B135" s="40"/>
      <c r="C135" s="41"/>
      <c r="D135" s="241" t="s">
        <v>216</v>
      </c>
      <c r="E135" s="41"/>
      <c r="F135" s="242" t="s">
        <v>4672</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216</v>
      </c>
      <c r="AU135" s="18" t="s">
        <v>83</v>
      </c>
    </row>
    <row r="136" s="11" customFormat="1" ht="25.92" customHeight="1">
      <c r="A136" s="11"/>
      <c r="B136" s="208"/>
      <c r="C136" s="209"/>
      <c r="D136" s="210" t="s">
        <v>75</v>
      </c>
      <c r="E136" s="211" t="s">
        <v>1594</v>
      </c>
      <c r="F136" s="211" t="s">
        <v>4046</v>
      </c>
      <c r="G136" s="209"/>
      <c r="H136" s="209"/>
      <c r="I136" s="212"/>
      <c r="J136" s="213">
        <f>BK136</f>
        <v>0</v>
      </c>
      <c r="K136" s="209"/>
      <c r="L136" s="214"/>
      <c r="M136" s="215"/>
      <c r="N136" s="216"/>
      <c r="O136" s="216"/>
      <c r="P136" s="217">
        <f>SUM(P137:P145)</f>
        <v>0</v>
      </c>
      <c r="Q136" s="216"/>
      <c r="R136" s="217">
        <f>SUM(R137:R145)</f>
        <v>0</v>
      </c>
      <c r="S136" s="216"/>
      <c r="T136" s="218">
        <f>SUM(T137:T145)</f>
        <v>0</v>
      </c>
      <c r="U136" s="11"/>
      <c r="V136" s="11"/>
      <c r="W136" s="11"/>
      <c r="X136" s="11"/>
      <c r="Y136" s="11"/>
      <c r="Z136" s="11"/>
      <c r="AA136" s="11"/>
      <c r="AB136" s="11"/>
      <c r="AC136" s="11"/>
      <c r="AD136" s="11"/>
      <c r="AE136" s="11"/>
      <c r="AR136" s="219" t="s">
        <v>83</v>
      </c>
      <c r="AT136" s="220" t="s">
        <v>75</v>
      </c>
      <c r="AU136" s="220" t="s">
        <v>76</v>
      </c>
      <c r="AY136" s="219" t="s">
        <v>207</v>
      </c>
      <c r="BK136" s="221">
        <f>SUM(BK137:BK145)</f>
        <v>0</v>
      </c>
    </row>
    <row r="137" s="2" customFormat="1" ht="16.5" customHeight="1">
      <c r="A137" s="39"/>
      <c r="B137" s="40"/>
      <c r="C137" s="222" t="s">
        <v>261</v>
      </c>
      <c r="D137" s="222" t="s">
        <v>208</v>
      </c>
      <c r="E137" s="223" t="s">
        <v>161</v>
      </c>
      <c r="F137" s="224" t="s">
        <v>4195</v>
      </c>
      <c r="G137" s="225" t="s">
        <v>975</v>
      </c>
      <c r="H137" s="226">
        <v>4</v>
      </c>
      <c r="I137" s="227"/>
      <c r="J137" s="228">
        <f>ROUND(I137*H137,2)</f>
        <v>0</v>
      </c>
      <c r="K137" s="229"/>
      <c r="L137" s="45"/>
      <c r="M137" s="230" t="s">
        <v>1</v>
      </c>
      <c r="N137" s="231" t="s">
        <v>41</v>
      </c>
      <c r="O137" s="92"/>
      <c r="P137" s="232">
        <f>O137*H137</f>
        <v>0</v>
      </c>
      <c r="Q137" s="232">
        <v>0</v>
      </c>
      <c r="R137" s="232">
        <f>Q137*H137</f>
        <v>0</v>
      </c>
      <c r="S137" s="232">
        <v>0</v>
      </c>
      <c r="T137" s="233">
        <f>S137*H137</f>
        <v>0</v>
      </c>
      <c r="U137" s="39"/>
      <c r="V137" s="39"/>
      <c r="W137" s="39"/>
      <c r="X137" s="39"/>
      <c r="Y137" s="39"/>
      <c r="Z137" s="39"/>
      <c r="AA137" s="39"/>
      <c r="AB137" s="39"/>
      <c r="AC137" s="39"/>
      <c r="AD137" s="39"/>
      <c r="AE137" s="39"/>
      <c r="AR137" s="234" t="s">
        <v>4049</v>
      </c>
      <c r="AT137" s="234" t="s">
        <v>208</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4049</v>
      </c>
      <c r="BM137" s="234" t="s">
        <v>8</v>
      </c>
    </row>
    <row r="138" s="2" customFormat="1">
      <c r="A138" s="39"/>
      <c r="B138" s="40"/>
      <c r="C138" s="41"/>
      <c r="D138" s="236" t="s">
        <v>214</v>
      </c>
      <c r="E138" s="41"/>
      <c r="F138" s="237" t="s">
        <v>4195</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c r="A139" s="39"/>
      <c r="B139" s="40"/>
      <c r="C139" s="41"/>
      <c r="D139" s="241" t="s">
        <v>216</v>
      </c>
      <c r="E139" s="41"/>
      <c r="F139" s="242" t="s">
        <v>4674</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216</v>
      </c>
      <c r="AU139" s="18" t="s">
        <v>83</v>
      </c>
    </row>
    <row r="140" s="2" customFormat="1" ht="16.5" customHeight="1">
      <c r="A140" s="39"/>
      <c r="B140" s="40"/>
      <c r="C140" s="222" t="s">
        <v>276</v>
      </c>
      <c r="D140" s="222" t="s">
        <v>208</v>
      </c>
      <c r="E140" s="223" t="s">
        <v>164</v>
      </c>
      <c r="F140" s="224" t="s">
        <v>4197</v>
      </c>
      <c r="G140" s="225" t="s">
        <v>975</v>
      </c>
      <c r="H140" s="226">
        <v>4</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4049</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4049</v>
      </c>
      <c r="BM140" s="234" t="s">
        <v>345</v>
      </c>
    </row>
    <row r="141" s="2" customFormat="1">
      <c r="A141" s="39"/>
      <c r="B141" s="40"/>
      <c r="C141" s="41"/>
      <c r="D141" s="236" t="s">
        <v>214</v>
      </c>
      <c r="E141" s="41"/>
      <c r="F141" s="237" t="s">
        <v>4197</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c r="A142" s="39"/>
      <c r="B142" s="40"/>
      <c r="C142" s="41"/>
      <c r="D142" s="241" t="s">
        <v>216</v>
      </c>
      <c r="E142" s="41"/>
      <c r="F142" s="242" t="s">
        <v>4676</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216</v>
      </c>
      <c r="AU142" s="18" t="s">
        <v>83</v>
      </c>
    </row>
    <row r="143" s="2" customFormat="1" ht="16.5" customHeight="1">
      <c r="A143" s="39"/>
      <c r="B143" s="40"/>
      <c r="C143" s="222" t="s">
        <v>282</v>
      </c>
      <c r="D143" s="222" t="s">
        <v>208</v>
      </c>
      <c r="E143" s="223" t="s">
        <v>167</v>
      </c>
      <c r="F143" s="224" t="s">
        <v>4198</v>
      </c>
      <c r="G143" s="225" t="s">
        <v>975</v>
      </c>
      <c r="H143" s="226">
        <v>6</v>
      </c>
      <c r="I143" s="227"/>
      <c r="J143" s="228">
        <f>ROUND(I143*H143,2)</f>
        <v>0</v>
      </c>
      <c r="K143" s="229"/>
      <c r="L143" s="45"/>
      <c r="M143" s="230" t="s">
        <v>1</v>
      </c>
      <c r="N143" s="231" t="s">
        <v>41</v>
      </c>
      <c r="O143" s="92"/>
      <c r="P143" s="232">
        <f>O143*H143</f>
        <v>0</v>
      </c>
      <c r="Q143" s="232">
        <v>0</v>
      </c>
      <c r="R143" s="232">
        <f>Q143*H143</f>
        <v>0</v>
      </c>
      <c r="S143" s="232">
        <v>0</v>
      </c>
      <c r="T143" s="233">
        <f>S143*H143</f>
        <v>0</v>
      </c>
      <c r="U143" s="39"/>
      <c r="V143" s="39"/>
      <c r="W143" s="39"/>
      <c r="X143" s="39"/>
      <c r="Y143" s="39"/>
      <c r="Z143" s="39"/>
      <c r="AA143" s="39"/>
      <c r="AB143" s="39"/>
      <c r="AC143" s="39"/>
      <c r="AD143" s="39"/>
      <c r="AE143" s="39"/>
      <c r="AR143" s="234" t="s">
        <v>4049</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4049</v>
      </c>
      <c r="BM143" s="234" t="s">
        <v>361</v>
      </c>
    </row>
    <row r="144" s="2" customFormat="1">
      <c r="A144" s="39"/>
      <c r="B144" s="40"/>
      <c r="C144" s="41"/>
      <c r="D144" s="236" t="s">
        <v>214</v>
      </c>
      <c r="E144" s="41"/>
      <c r="F144" s="237" t="s">
        <v>4198</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4677</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11" customFormat="1" ht="25.92" customHeight="1">
      <c r="A146" s="11"/>
      <c r="B146" s="208"/>
      <c r="C146" s="209"/>
      <c r="D146" s="210" t="s">
        <v>75</v>
      </c>
      <c r="E146" s="211" t="s">
        <v>1792</v>
      </c>
      <c r="F146" s="211" t="s">
        <v>544</v>
      </c>
      <c r="G146" s="209"/>
      <c r="H146" s="209"/>
      <c r="I146" s="212"/>
      <c r="J146" s="213">
        <f>BK146</f>
        <v>0</v>
      </c>
      <c r="K146" s="209"/>
      <c r="L146" s="214"/>
      <c r="M146" s="215"/>
      <c r="N146" s="216"/>
      <c r="O146" s="216"/>
      <c r="P146" s="217">
        <f>SUM(P147:P161)</f>
        <v>0</v>
      </c>
      <c r="Q146" s="216"/>
      <c r="R146" s="217">
        <f>SUM(R147:R161)</f>
        <v>0</v>
      </c>
      <c r="S146" s="216"/>
      <c r="T146" s="218">
        <f>SUM(T147:T161)</f>
        <v>0</v>
      </c>
      <c r="U146" s="11"/>
      <c r="V146" s="11"/>
      <c r="W146" s="11"/>
      <c r="X146" s="11"/>
      <c r="Y146" s="11"/>
      <c r="Z146" s="11"/>
      <c r="AA146" s="11"/>
      <c r="AB146" s="11"/>
      <c r="AC146" s="11"/>
      <c r="AD146" s="11"/>
      <c r="AE146" s="11"/>
      <c r="AR146" s="219" t="s">
        <v>83</v>
      </c>
      <c r="AT146" s="220" t="s">
        <v>75</v>
      </c>
      <c r="AU146" s="220" t="s">
        <v>76</v>
      </c>
      <c r="AY146" s="219" t="s">
        <v>207</v>
      </c>
      <c r="BK146" s="221">
        <f>SUM(BK147:BK161)</f>
        <v>0</v>
      </c>
    </row>
    <row r="147" s="2" customFormat="1" ht="24.15" customHeight="1">
      <c r="A147" s="39"/>
      <c r="B147" s="40"/>
      <c r="C147" s="222" t="s">
        <v>301</v>
      </c>
      <c r="D147" s="222" t="s">
        <v>208</v>
      </c>
      <c r="E147" s="223" t="s">
        <v>170</v>
      </c>
      <c r="F147" s="224" t="s">
        <v>5602</v>
      </c>
      <c r="G147" s="225" t="s">
        <v>783</v>
      </c>
      <c r="H147" s="226">
        <v>18</v>
      </c>
      <c r="I147" s="227"/>
      <c r="J147" s="228">
        <f>ROUND(I147*H147,2)</f>
        <v>0</v>
      </c>
      <c r="K147" s="229"/>
      <c r="L147" s="45"/>
      <c r="M147" s="230" t="s">
        <v>1</v>
      </c>
      <c r="N147" s="231" t="s">
        <v>41</v>
      </c>
      <c r="O147" s="92"/>
      <c r="P147" s="232">
        <f>O147*H147</f>
        <v>0</v>
      </c>
      <c r="Q147" s="232">
        <v>0</v>
      </c>
      <c r="R147" s="232">
        <f>Q147*H147</f>
        <v>0</v>
      </c>
      <c r="S147" s="232">
        <v>0</v>
      </c>
      <c r="T147" s="233">
        <f>S147*H147</f>
        <v>0</v>
      </c>
      <c r="U147" s="39"/>
      <c r="V147" s="39"/>
      <c r="W147" s="39"/>
      <c r="X147" s="39"/>
      <c r="Y147" s="39"/>
      <c r="Z147" s="39"/>
      <c r="AA147" s="39"/>
      <c r="AB147" s="39"/>
      <c r="AC147" s="39"/>
      <c r="AD147" s="39"/>
      <c r="AE147" s="39"/>
      <c r="AR147" s="234" t="s">
        <v>361</v>
      </c>
      <c r="AT147" s="234" t="s">
        <v>208</v>
      </c>
      <c r="AU147" s="234" t="s">
        <v>83</v>
      </c>
      <c r="AY147" s="18" t="s">
        <v>207</v>
      </c>
      <c r="BE147" s="235">
        <f>IF(N147="základní",J147,0)</f>
        <v>0</v>
      </c>
      <c r="BF147" s="235">
        <f>IF(N147="snížená",J147,0)</f>
        <v>0</v>
      </c>
      <c r="BG147" s="235">
        <f>IF(N147="zákl. přenesená",J147,0)</f>
        <v>0</v>
      </c>
      <c r="BH147" s="235">
        <f>IF(N147="sníž. přenesená",J147,0)</f>
        <v>0</v>
      </c>
      <c r="BI147" s="235">
        <f>IF(N147="nulová",J147,0)</f>
        <v>0</v>
      </c>
      <c r="BJ147" s="18" t="s">
        <v>83</v>
      </c>
      <c r="BK147" s="235">
        <f>ROUND(I147*H147,2)</f>
        <v>0</v>
      </c>
      <c r="BL147" s="18" t="s">
        <v>361</v>
      </c>
      <c r="BM147" s="234" t="s">
        <v>700</v>
      </c>
    </row>
    <row r="148" s="2" customFormat="1">
      <c r="A148" s="39"/>
      <c r="B148" s="40"/>
      <c r="C148" s="41"/>
      <c r="D148" s="236" t="s">
        <v>214</v>
      </c>
      <c r="E148" s="41"/>
      <c r="F148" s="237" t="s">
        <v>5602</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214</v>
      </c>
      <c r="AU148" s="18" t="s">
        <v>83</v>
      </c>
    </row>
    <row r="149" s="2" customFormat="1">
      <c r="A149" s="39"/>
      <c r="B149" s="40"/>
      <c r="C149" s="41"/>
      <c r="D149" s="241" t="s">
        <v>216</v>
      </c>
      <c r="E149" s="41"/>
      <c r="F149" s="242" t="s">
        <v>4679</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216</v>
      </c>
      <c r="AU149" s="18" t="s">
        <v>83</v>
      </c>
    </row>
    <row r="150" s="2" customFormat="1" ht="24.15" customHeight="1">
      <c r="A150" s="39"/>
      <c r="B150" s="40"/>
      <c r="C150" s="222" t="s">
        <v>173</v>
      </c>
      <c r="D150" s="222" t="s">
        <v>208</v>
      </c>
      <c r="E150" s="223" t="s">
        <v>173</v>
      </c>
      <c r="F150" s="224" t="s">
        <v>5603</v>
      </c>
      <c r="G150" s="225" t="s">
        <v>783</v>
      </c>
      <c r="H150" s="226">
        <v>18</v>
      </c>
      <c r="I150" s="227"/>
      <c r="J150" s="228">
        <f>ROUND(I150*H150,2)</f>
        <v>0</v>
      </c>
      <c r="K150" s="229"/>
      <c r="L150" s="45"/>
      <c r="M150" s="230" t="s">
        <v>1</v>
      </c>
      <c r="N150" s="231" t="s">
        <v>41</v>
      </c>
      <c r="O150" s="92"/>
      <c r="P150" s="232">
        <f>O150*H150</f>
        <v>0</v>
      </c>
      <c r="Q150" s="232">
        <v>0</v>
      </c>
      <c r="R150" s="232">
        <f>Q150*H150</f>
        <v>0</v>
      </c>
      <c r="S150" s="232">
        <v>0</v>
      </c>
      <c r="T150" s="233">
        <f>S150*H150</f>
        <v>0</v>
      </c>
      <c r="U150" s="39"/>
      <c r="V150" s="39"/>
      <c r="W150" s="39"/>
      <c r="X150" s="39"/>
      <c r="Y150" s="39"/>
      <c r="Z150" s="39"/>
      <c r="AA150" s="39"/>
      <c r="AB150" s="39"/>
      <c r="AC150" s="39"/>
      <c r="AD150" s="39"/>
      <c r="AE150" s="39"/>
      <c r="AR150" s="234" t="s">
        <v>361</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361</v>
      </c>
      <c r="BM150" s="234" t="s">
        <v>712</v>
      </c>
    </row>
    <row r="151" s="2" customFormat="1">
      <c r="A151" s="39"/>
      <c r="B151" s="40"/>
      <c r="C151" s="41"/>
      <c r="D151" s="236" t="s">
        <v>214</v>
      </c>
      <c r="E151" s="41"/>
      <c r="F151" s="237" t="s">
        <v>5603</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c r="A152" s="39"/>
      <c r="B152" s="40"/>
      <c r="C152" s="41"/>
      <c r="D152" s="241" t="s">
        <v>216</v>
      </c>
      <c r="E152" s="41"/>
      <c r="F152" s="242" t="s">
        <v>4681</v>
      </c>
      <c r="G152" s="41"/>
      <c r="H152" s="41"/>
      <c r="I152" s="238"/>
      <c r="J152" s="41"/>
      <c r="K152" s="41"/>
      <c r="L152" s="45"/>
      <c r="M152" s="239"/>
      <c r="N152" s="240"/>
      <c r="O152" s="92"/>
      <c r="P152" s="92"/>
      <c r="Q152" s="92"/>
      <c r="R152" s="92"/>
      <c r="S152" s="92"/>
      <c r="T152" s="93"/>
      <c r="U152" s="39"/>
      <c r="V152" s="39"/>
      <c r="W152" s="39"/>
      <c r="X152" s="39"/>
      <c r="Y152" s="39"/>
      <c r="Z152" s="39"/>
      <c r="AA152" s="39"/>
      <c r="AB152" s="39"/>
      <c r="AC152" s="39"/>
      <c r="AD152" s="39"/>
      <c r="AE152" s="39"/>
      <c r="AT152" s="18" t="s">
        <v>216</v>
      </c>
      <c r="AU152" s="18" t="s">
        <v>83</v>
      </c>
    </row>
    <row r="153" s="2" customFormat="1" ht="24.15" customHeight="1">
      <c r="A153" s="39"/>
      <c r="B153" s="40"/>
      <c r="C153" s="222" t="s">
        <v>176</v>
      </c>
      <c r="D153" s="222" t="s">
        <v>208</v>
      </c>
      <c r="E153" s="223" t="s">
        <v>176</v>
      </c>
      <c r="F153" s="224" t="s">
        <v>5604</v>
      </c>
      <c r="G153" s="225" t="s">
        <v>783</v>
      </c>
      <c r="H153" s="226">
        <v>18</v>
      </c>
      <c r="I153" s="227"/>
      <c r="J153" s="228">
        <f>ROUND(I153*H153,2)</f>
        <v>0</v>
      </c>
      <c r="K153" s="229"/>
      <c r="L153" s="45"/>
      <c r="M153" s="230" t="s">
        <v>1</v>
      </c>
      <c r="N153" s="231" t="s">
        <v>41</v>
      </c>
      <c r="O153" s="92"/>
      <c r="P153" s="232">
        <f>O153*H153</f>
        <v>0</v>
      </c>
      <c r="Q153" s="232">
        <v>0</v>
      </c>
      <c r="R153" s="232">
        <f>Q153*H153</f>
        <v>0</v>
      </c>
      <c r="S153" s="232">
        <v>0</v>
      </c>
      <c r="T153" s="233">
        <f>S153*H153</f>
        <v>0</v>
      </c>
      <c r="U153" s="39"/>
      <c r="V153" s="39"/>
      <c r="W153" s="39"/>
      <c r="X153" s="39"/>
      <c r="Y153" s="39"/>
      <c r="Z153" s="39"/>
      <c r="AA153" s="39"/>
      <c r="AB153" s="39"/>
      <c r="AC153" s="39"/>
      <c r="AD153" s="39"/>
      <c r="AE153" s="39"/>
      <c r="AR153" s="234" t="s">
        <v>361</v>
      </c>
      <c r="AT153" s="234" t="s">
        <v>208</v>
      </c>
      <c r="AU153" s="234" t="s">
        <v>83</v>
      </c>
      <c r="AY153" s="18" t="s">
        <v>207</v>
      </c>
      <c r="BE153" s="235">
        <f>IF(N153="základní",J153,0)</f>
        <v>0</v>
      </c>
      <c r="BF153" s="235">
        <f>IF(N153="snížená",J153,0)</f>
        <v>0</v>
      </c>
      <c r="BG153" s="235">
        <f>IF(N153="zákl. přenesená",J153,0)</f>
        <v>0</v>
      </c>
      <c r="BH153" s="235">
        <f>IF(N153="sníž. přenesená",J153,0)</f>
        <v>0</v>
      </c>
      <c r="BI153" s="235">
        <f>IF(N153="nulová",J153,0)</f>
        <v>0</v>
      </c>
      <c r="BJ153" s="18" t="s">
        <v>83</v>
      </c>
      <c r="BK153" s="235">
        <f>ROUND(I153*H153,2)</f>
        <v>0</v>
      </c>
      <c r="BL153" s="18" t="s">
        <v>361</v>
      </c>
      <c r="BM153" s="234" t="s">
        <v>720</v>
      </c>
    </row>
    <row r="154" s="2" customFormat="1">
      <c r="A154" s="39"/>
      <c r="B154" s="40"/>
      <c r="C154" s="41"/>
      <c r="D154" s="236" t="s">
        <v>214</v>
      </c>
      <c r="E154" s="41"/>
      <c r="F154" s="237" t="s">
        <v>5604</v>
      </c>
      <c r="G154" s="41"/>
      <c r="H154" s="41"/>
      <c r="I154" s="238"/>
      <c r="J154" s="41"/>
      <c r="K154" s="41"/>
      <c r="L154" s="45"/>
      <c r="M154" s="239"/>
      <c r="N154" s="240"/>
      <c r="O154" s="92"/>
      <c r="P154" s="92"/>
      <c r="Q154" s="92"/>
      <c r="R154" s="92"/>
      <c r="S154" s="92"/>
      <c r="T154" s="93"/>
      <c r="U154" s="39"/>
      <c r="V154" s="39"/>
      <c r="W154" s="39"/>
      <c r="X154" s="39"/>
      <c r="Y154" s="39"/>
      <c r="Z154" s="39"/>
      <c r="AA154" s="39"/>
      <c r="AB154" s="39"/>
      <c r="AC154" s="39"/>
      <c r="AD154" s="39"/>
      <c r="AE154" s="39"/>
      <c r="AT154" s="18" t="s">
        <v>214</v>
      </c>
      <c r="AU154" s="18" t="s">
        <v>83</v>
      </c>
    </row>
    <row r="155" s="2" customFormat="1">
      <c r="A155" s="39"/>
      <c r="B155" s="40"/>
      <c r="C155" s="41"/>
      <c r="D155" s="241" t="s">
        <v>216</v>
      </c>
      <c r="E155" s="41"/>
      <c r="F155" s="242" t="s">
        <v>4683</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216</v>
      </c>
      <c r="AU155" s="18" t="s">
        <v>83</v>
      </c>
    </row>
    <row r="156" s="2" customFormat="1" ht="16.5" customHeight="1">
      <c r="A156" s="39"/>
      <c r="B156" s="40"/>
      <c r="C156" s="222" t="s">
        <v>8</v>
      </c>
      <c r="D156" s="222" t="s">
        <v>208</v>
      </c>
      <c r="E156" s="223" t="s">
        <v>8</v>
      </c>
      <c r="F156" s="224" t="s">
        <v>5605</v>
      </c>
      <c r="G156" s="225" t="s">
        <v>211</v>
      </c>
      <c r="H156" s="226">
        <v>8</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731</v>
      </c>
    </row>
    <row r="157" s="2" customFormat="1">
      <c r="A157" s="39"/>
      <c r="B157" s="40"/>
      <c r="C157" s="41"/>
      <c r="D157" s="236" t="s">
        <v>214</v>
      </c>
      <c r="E157" s="41"/>
      <c r="F157" s="237" t="s">
        <v>5605</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c r="A158" s="39"/>
      <c r="B158" s="40"/>
      <c r="C158" s="41"/>
      <c r="D158" s="241" t="s">
        <v>216</v>
      </c>
      <c r="E158" s="41"/>
      <c r="F158" s="242" t="s">
        <v>4685</v>
      </c>
      <c r="G158" s="41"/>
      <c r="H158" s="41"/>
      <c r="I158" s="238"/>
      <c r="J158" s="41"/>
      <c r="K158" s="41"/>
      <c r="L158" s="45"/>
      <c r="M158" s="239"/>
      <c r="N158" s="240"/>
      <c r="O158" s="92"/>
      <c r="P158" s="92"/>
      <c r="Q158" s="92"/>
      <c r="R158" s="92"/>
      <c r="S158" s="92"/>
      <c r="T158" s="93"/>
      <c r="U158" s="39"/>
      <c r="V158" s="39"/>
      <c r="W158" s="39"/>
      <c r="X158" s="39"/>
      <c r="Y158" s="39"/>
      <c r="Z158" s="39"/>
      <c r="AA158" s="39"/>
      <c r="AB158" s="39"/>
      <c r="AC158" s="39"/>
      <c r="AD158" s="39"/>
      <c r="AE158" s="39"/>
      <c r="AT158" s="18" t="s">
        <v>216</v>
      </c>
      <c r="AU158" s="18" t="s">
        <v>83</v>
      </c>
    </row>
    <row r="159" s="2" customFormat="1" ht="16.5" customHeight="1">
      <c r="A159" s="39"/>
      <c r="B159" s="40"/>
      <c r="C159" s="222" t="s">
        <v>339</v>
      </c>
      <c r="D159" s="222" t="s">
        <v>208</v>
      </c>
      <c r="E159" s="223" t="s">
        <v>339</v>
      </c>
      <c r="F159" s="224" t="s">
        <v>5606</v>
      </c>
      <c r="G159" s="225" t="s">
        <v>211</v>
      </c>
      <c r="H159" s="226">
        <v>1</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361</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361</v>
      </c>
      <c r="BM159" s="234" t="s">
        <v>742</v>
      </c>
    </row>
    <row r="160" s="2" customFormat="1">
      <c r="A160" s="39"/>
      <c r="B160" s="40"/>
      <c r="C160" s="41"/>
      <c r="D160" s="236" t="s">
        <v>214</v>
      </c>
      <c r="E160" s="41"/>
      <c r="F160" s="237" t="s">
        <v>5606</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c r="A161" s="39"/>
      <c r="B161" s="40"/>
      <c r="C161" s="41"/>
      <c r="D161" s="241" t="s">
        <v>216</v>
      </c>
      <c r="E161" s="41"/>
      <c r="F161" s="242" t="s">
        <v>4687</v>
      </c>
      <c r="G161" s="41"/>
      <c r="H161" s="41"/>
      <c r="I161" s="238"/>
      <c r="J161" s="41"/>
      <c r="K161" s="41"/>
      <c r="L161" s="45"/>
      <c r="M161" s="286"/>
      <c r="N161" s="287"/>
      <c r="O161" s="288"/>
      <c r="P161" s="288"/>
      <c r="Q161" s="288"/>
      <c r="R161" s="288"/>
      <c r="S161" s="288"/>
      <c r="T161" s="289"/>
      <c r="U161" s="39"/>
      <c r="V161" s="39"/>
      <c r="W161" s="39"/>
      <c r="X161" s="39"/>
      <c r="Y161" s="39"/>
      <c r="Z161" s="39"/>
      <c r="AA161" s="39"/>
      <c r="AB161" s="39"/>
      <c r="AC161" s="39"/>
      <c r="AD161" s="39"/>
      <c r="AE161" s="39"/>
      <c r="AT161" s="18" t="s">
        <v>216</v>
      </c>
      <c r="AU161" s="18" t="s">
        <v>83</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h7g51AtFqdFzg7YyPe7aU4kJW8OZ8RCISY/+76eQdcvGYvlbJwfNl0CMnV4UY7LobHsEIxAwzdSsEA7Oa4XTzg==" hashValue="Tw6M6azkXzS0QGCN07iJp+Z2vpdsil4qk/t/mfuoN+D7LWDmof0dK2BPpZKfgknKfqblH6hqTQ6KTLg913iF0g==" algorithmName="SHA-512" password="CC35"/>
  <autoFilter ref="C118:K161"/>
  <mergeCells count="9">
    <mergeCell ref="E7:H7"/>
    <mergeCell ref="E9:H9"/>
    <mergeCell ref="E18:H18"/>
    <mergeCell ref="E27:H27"/>
    <mergeCell ref="E85:H85"/>
    <mergeCell ref="E87:H87"/>
    <mergeCell ref="E109:H109"/>
    <mergeCell ref="E111:H111"/>
    <mergeCell ref="L2:V2"/>
  </mergeCells>
  <hyperlinks>
    <hyperlink ref="F123" r:id="rId1" display="https://podminky.urs.cz/item/CS_URS_2024_01/01"/>
    <hyperlink ref="F126" r:id="rId2" display="https://podminky.urs.cz/item/CS_URS_2024_01/02"/>
    <hyperlink ref="F129" r:id="rId3" display="https://podminky.urs.cz/item/CS_URS_2024_01/03"/>
    <hyperlink ref="F132" r:id="rId4" display="https://podminky.urs.cz/item/CS_URS_2024_01/04"/>
    <hyperlink ref="F135" r:id="rId5" display="https://podminky.urs.cz/item/CS_URS_2024_01/05"/>
    <hyperlink ref="F139" r:id="rId6" display="https://podminky.urs.cz/item/CS_URS_2024_01/06"/>
    <hyperlink ref="F142" r:id="rId7" display="https://podminky.urs.cz/item/CS_URS_2024_01/07"/>
    <hyperlink ref="F145" r:id="rId8" display="https://podminky.urs.cz/item/CS_URS_2024_01/08"/>
    <hyperlink ref="F149" r:id="rId9" display="https://podminky.urs.cz/item/CS_URS_2024_01/09"/>
    <hyperlink ref="F152" r:id="rId10" display="https://podminky.urs.cz/item/CS_URS_2024_01/10"/>
    <hyperlink ref="F155" r:id="rId11" display="https://podminky.urs.cz/item/CS_URS_2024_01/11"/>
    <hyperlink ref="F158" r:id="rId12" display="https://podminky.urs.cz/item/CS_URS_2024_01/12"/>
    <hyperlink ref="F161" r:id="rId13" display="https://podminky.urs.cz/item/CS_URS_2024_01/13"/>
  </hyperlinks>
  <pageMargins left="0.39375" right="0.39375" top="0.39375" bottom="0.39375" header="0" footer="0"/>
  <pageSetup paperSize="9" orientation="portrait" blackAndWhite="1" fitToHeight="100"/>
  <headerFooter>
    <oddFooter>&amp;CStrana &amp;P z &amp;N</oddFooter>
  </headerFooter>
  <drawing r:id="rId14"/>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2" customFormat="1" ht="12" customHeight="1">
      <c r="A8" s="39"/>
      <c r="B8" s="45"/>
      <c r="C8" s="39"/>
      <c r="D8" s="152" t="s">
        <v>180</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54" t="s">
        <v>5617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52" t="s">
        <v>18</v>
      </c>
      <c r="E11" s="39"/>
      <c r="F11" s="142" t="s">
        <v>1</v>
      </c>
      <c r="G11" s="39"/>
      <c r="H11" s="39"/>
      <c r="I11" s="152" t="s">
        <v>19</v>
      </c>
      <c r="J11" s="142" t="s">
        <v>1</v>
      </c>
      <c r="K11" s="39"/>
      <c r="L11" s="64"/>
      <c r="S11" s="39"/>
      <c r="T11" s="39"/>
      <c r="U11" s="39"/>
      <c r="V11" s="39"/>
      <c r="W11" s="39"/>
      <c r="X11" s="39"/>
      <c r="Y11" s="39"/>
      <c r="Z11" s="39"/>
      <c r="AA11" s="39"/>
      <c r="AB11" s="39"/>
      <c r="AC11" s="39"/>
      <c r="AD11" s="39"/>
      <c r="AE11" s="39"/>
    </row>
    <row r="12" s="2" customFormat="1" ht="12" customHeight="1">
      <c r="A12" s="39"/>
      <c r="B12" s="45"/>
      <c r="C12" s="39"/>
      <c r="D12" s="152" t="s">
        <v>20</v>
      </c>
      <c r="E12" s="39"/>
      <c r="F12" s="142" t="s">
        <v>21</v>
      </c>
      <c r="G12" s="39"/>
      <c r="H12" s="39"/>
      <c r="I12" s="152" t="s">
        <v>22</v>
      </c>
      <c r="J12" s="155" t="str">
        <f>'Rekapitulace stavby'!AN8</f>
        <v>19. 3. 2025</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52" t="s">
        <v>24</v>
      </c>
      <c r="E14" s="39"/>
      <c r="F14" s="39"/>
      <c r="G14" s="39"/>
      <c r="H14" s="39"/>
      <c r="I14" s="152" t="s">
        <v>25</v>
      </c>
      <c r="J14" s="142"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2" t="s">
        <v>26</v>
      </c>
      <c r="F15" s="39"/>
      <c r="G15" s="39"/>
      <c r="H15" s="39"/>
      <c r="I15" s="152" t="s">
        <v>27</v>
      </c>
      <c r="J15" s="142"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52" t="s">
        <v>28</v>
      </c>
      <c r="E17" s="39"/>
      <c r="F17" s="39"/>
      <c r="G17" s="39"/>
      <c r="H17" s="39"/>
      <c r="I17" s="152"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2"/>
      <c r="G18" s="142"/>
      <c r="H18" s="142"/>
      <c r="I18" s="152"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52" t="s">
        <v>30</v>
      </c>
      <c r="E20" s="39"/>
      <c r="F20" s="39"/>
      <c r="G20" s="39"/>
      <c r="H20" s="39"/>
      <c r="I20" s="152" t="s">
        <v>25</v>
      </c>
      <c r="J20" s="142"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2" t="s">
        <v>31</v>
      </c>
      <c r="F21" s="39"/>
      <c r="G21" s="39"/>
      <c r="H21" s="39"/>
      <c r="I21" s="152" t="s">
        <v>27</v>
      </c>
      <c r="J21" s="142"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52" t="s">
        <v>33</v>
      </c>
      <c r="E23" s="39"/>
      <c r="F23" s="39"/>
      <c r="G23" s="39"/>
      <c r="H23" s="39"/>
      <c r="I23" s="152" t="s">
        <v>25</v>
      </c>
      <c r="J23" s="142"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2" t="s">
        <v>34</v>
      </c>
      <c r="F24" s="39"/>
      <c r="G24" s="39"/>
      <c r="H24" s="39"/>
      <c r="I24" s="152" t="s">
        <v>27</v>
      </c>
      <c r="J24" s="142"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52"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56"/>
      <c r="B27" s="157"/>
      <c r="C27" s="156"/>
      <c r="D27" s="156"/>
      <c r="E27" s="158" t="s">
        <v>1</v>
      </c>
      <c r="F27" s="158"/>
      <c r="G27" s="158"/>
      <c r="H27" s="158"/>
      <c r="I27" s="156"/>
      <c r="J27" s="156"/>
      <c r="K27" s="156"/>
      <c r="L27" s="159"/>
      <c r="S27" s="156"/>
      <c r="T27" s="156"/>
      <c r="U27" s="156"/>
      <c r="V27" s="156"/>
      <c r="W27" s="156"/>
      <c r="X27" s="156"/>
      <c r="Y27" s="156"/>
      <c r="Z27" s="156"/>
      <c r="AA27" s="156"/>
      <c r="AB27" s="156"/>
      <c r="AC27" s="156"/>
      <c r="AD27" s="156"/>
      <c r="AE27" s="15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60"/>
      <c r="E29" s="160"/>
      <c r="F29" s="160"/>
      <c r="G29" s="160"/>
      <c r="H29" s="160"/>
      <c r="I29" s="160"/>
      <c r="J29" s="160"/>
      <c r="K29" s="160"/>
      <c r="L29" s="64"/>
      <c r="S29" s="39"/>
      <c r="T29" s="39"/>
      <c r="U29" s="39"/>
      <c r="V29" s="39"/>
      <c r="W29" s="39"/>
      <c r="X29" s="39"/>
      <c r="Y29" s="39"/>
      <c r="Z29" s="39"/>
      <c r="AA29" s="39"/>
      <c r="AB29" s="39"/>
      <c r="AC29" s="39"/>
      <c r="AD29" s="39"/>
      <c r="AE29" s="39"/>
    </row>
    <row r="30" s="2" customFormat="1" ht="25.44" customHeight="1">
      <c r="A30" s="39"/>
      <c r="B30" s="45"/>
      <c r="C30" s="39"/>
      <c r="D30" s="161" t="s">
        <v>36</v>
      </c>
      <c r="E30" s="39"/>
      <c r="F30" s="39"/>
      <c r="G30" s="39"/>
      <c r="H30" s="39"/>
      <c r="I30" s="39"/>
      <c r="J30" s="16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14.4" customHeight="1">
      <c r="A32" s="39"/>
      <c r="B32" s="45"/>
      <c r="C32" s="39"/>
      <c r="D32" s="39"/>
      <c r="E32" s="39"/>
      <c r="F32" s="163" t="s">
        <v>38</v>
      </c>
      <c r="G32" s="39"/>
      <c r="H32" s="39"/>
      <c r="I32" s="163" t="s">
        <v>37</v>
      </c>
      <c r="J32" s="163" t="s">
        <v>39</v>
      </c>
      <c r="K32" s="39"/>
      <c r="L32" s="64"/>
      <c r="S32" s="39"/>
      <c r="T32" s="39"/>
      <c r="U32" s="39"/>
      <c r="V32" s="39"/>
      <c r="W32" s="39"/>
      <c r="X32" s="39"/>
      <c r="Y32" s="39"/>
      <c r="Z32" s="39"/>
      <c r="AA32" s="39"/>
      <c r="AB32" s="39"/>
      <c r="AC32" s="39"/>
      <c r="AD32" s="39"/>
      <c r="AE32" s="39"/>
    </row>
    <row r="33" s="2" customFormat="1" ht="14.4" customHeight="1">
      <c r="A33" s="39"/>
      <c r="B33" s="45"/>
      <c r="C33" s="39"/>
      <c r="D33" s="164" t="s">
        <v>40</v>
      </c>
      <c r="E33" s="152" t="s">
        <v>41</v>
      </c>
      <c r="F33" s="165">
        <f>ROUND((SUM(BE119:BE137)),  2)</f>
        <v>0</v>
      </c>
      <c r="G33" s="39"/>
      <c r="H33" s="39"/>
      <c r="I33" s="166">
        <v>0.20999999999999999</v>
      </c>
      <c r="J33" s="165">
        <f>ROUND(((SUM(BE119:BE137))*I33),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52" t="s">
        <v>42</v>
      </c>
      <c r="F34" s="165">
        <f>ROUND((SUM(BF119:BF137)),  2)</f>
        <v>0</v>
      </c>
      <c r="G34" s="39"/>
      <c r="H34" s="39"/>
      <c r="I34" s="166">
        <v>0.12</v>
      </c>
      <c r="J34" s="165">
        <f>ROUND(((SUM(BF119:BF137))*I34),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52" t="s">
        <v>43</v>
      </c>
      <c r="F35" s="165">
        <f>ROUND((SUM(BG119:BG137)),  2)</f>
        <v>0</v>
      </c>
      <c r="G35" s="39"/>
      <c r="H35" s="39"/>
      <c r="I35" s="166">
        <v>0.20999999999999999</v>
      </c>
      <c r="J35" s="16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52" t="s">
        <v>44</v>
      </c>
      <c r="F36" s="165">
        <f>ROUND((SUM(BH119:BH137)),  2)</f>
        <v>0</v>
      </c>
      <c r="G36" s="39"/>
      <c r="H36" s="39"/>
      <c r="I36" s="166">
        <v>0.12</v>
      </c>
      <c r="J36" s="16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45</v>
      </c>
      <c r="F37" s="165">
        <f>ROUND((SUM(BI119:BI137)),  2)</f>
        <v>0</v>
      </c>
      <c r="G37" s="39"/>
      <c r="H37" s="39"/>
      <c r="I37" s="166">
        <v>0</v>
      </c>
      <c r="J37" s="16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67"/>
      <c r="D39" s="168" t="s">
        <v>46</v>
      </c>
      <c r="E39" s="169"/>
      <c r="F39" s="169"/>
      <c r="G39" s="170" t="s">
        <v>47</v>
      </c>
      <c r="H39" s="171" t="s">
        <v>48</v>
      </c>
      <c r="I39" s="169"/>
      <c r="J39" s="172">
        <f>SUM(J30:J37)</f>
        <v>0</v>
      </c>
      <c r="K39" s="17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180</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11 - Vedlejší náklady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19. 3. 2025</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Ing. Vladimír Cigánek</v>
      </c>
      <c r="G91" s="41"/>
      <c r="H91" s="41"/>
      <c r="I91" s="33" t="s">
        <v>30</v>
      </c>
      <c r="J91" s="37" t="str">
        <f>E21</f>
        <v>PPS Kania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kolektiv autorů</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86" t="s">
        <v>185</v>
      </c>
      <c r="D94" s="187"/>
      <c r="E94" s="187"/>
      <c r="F94" s="187"/>
      <c r="G94" s="187"/>
      <c r="H94" s="187"/>
      <c r="I94" s="187"/>
      <c r="J94" s="188" t="s">
        <v>186</v>
      </c>
      <c r="K94" s="18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89" t="s">
        <v>187</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188</v>
      </c>
    </row>
    <row r="97" s="9" customFormat="1" ht="24.96" customHeight="1">
      <c r="A97" s="9"/>
      <c r="B97" s="190"/>
      <c r="C97" s="191"/>
      <c r="D97" s="192" t="s">
        <v>5228</v>
      </c>
      <c r="E97" s="193"/>
      <c r="F97" s="193"/>
      <c r="G97" s="193"/>
      <c r="H97" s="193"/>
      <c r="I97" s="193"/>
      <c r="J97" s="194">
        <f>J120</f>
        <v>0</v>
      </c>
      <c r="K97" s="191"/>
      <c r="L97" s="195"/>
      <c r="S97" s="9"/>
      <c r="T97" s="9"/>
      <c r="U97" s="9"/>
      <c r="V97" s="9"/>
      <c r="W97" s="9"/>
      <c r="X97" s="9"/>
      <c r="Y97" s="9"/>
      <c r="Z97" s="9"/>
      <c r="AA97" s="9"/>
      <c r="AB97" s="9"/>
      <c r="AC97" s="9"/>
      <c r="AD97" s="9"/>
      <c r="AE97" s="9"/>
    </row>
    <row r="98" s="9" customFormat="1" ht="24.96" customHeight="1">
      <c r="A98" s="9"/>
      <c r="B98" s="190"/>
      <c r="C98" s="191"/>
      <c r="D98" s="192" t="s">
        <v>5618</v>
      </c>
      <c r="E98" s="193"/>
      <c r="F98" s="193"/>
      <c r="G98" s="193"/>
      <c r="H98" s="193"/>
      <c r="I98" s="193"/>
      <c r="J98" s="194">
        <f>J127</f>
        <v>0</v>
      </c>
      <c r="K98" s="191"/>
      <c r="L98" s="195"/>
      <c r="S98" s="9"/>
      <c r="T98" s="9"/>
      <c r="U98" s="9"/>
      <c r="V98" s="9"/>
      <c r="W98" s="9"/>
      <c r="X98" s="9"/>
      <c r="Y98" s="9"/>
      <c r="Z98" s="9"/>
      <c r="AA98" s="9"/>
      <c r="AB98" s="9"/>
      <c r="AC98" s="9"/>
      <c r="AD98" s="9"/>
      <c r="AE98" s="9"/>
    </row>
    <row r="99" s="9" customFormat="1" ht="24.96" customHeight="1">
      <c r="A99" s="9"/>
      <c r="B99" s="190"/>
      <c r="C99" s="191"/>
      <c r="D99" s="192" t="s">
        <v>5229</v>
      </c>
      <c r="E99" s="193"/>
      <c r="F99" s="193"/>
      <c r="G99" s="193"/>
      <c r="H99" s="193"/>
      <c r="I99" s="193"/>
      <c r="J99" s="194">
        <f>J131</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180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11 - Vedlejší náklady</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19. 3. 2025</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Ing. Vladimír Cigánek</v>
      </c>
      <c r="G115" s="41"/>
      <c r="H115" s="41"/>
      <c r="I115" s="33" t="s">
        <v>30</v>
      </c>
      <c r="J115" s="37" t="str">
        <f>E21</f>
        <v>PPS Kania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kolektiv autorů</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0" customFormat="1" ht="29.28" customHeight="1">
      <c r="A118" s="196"/>
      <c r="B118" s="197"/>
      <c r="C118" s="198" t="s">
        <v>194</v>
      </c>
      <c r="D118" s="199" t="s">
        <v>61</v>
      </c>
      <c r="E118" s="199" t="s">
        <v>57</v>
      </c>
      <c r="F118" s="199" t="s">
        <v>58</v>
      </c>
      <c r="G118" s="199" t="s">
        <v>195</v>
      </c>
      <c r="H118" s="199" t="s">
        <v>196</v>
      </c>
      <c r="I118" s="199" t="s">
        <v>197</v>
      </c>
      <c r="J118" s="200" t="s">
        <v>186</v>
      </c>
      <c r="K118" s="201" t="s">
        <v>198</v>
      </c>
      <c r="L118" s="202"/>
      <c r="M118" s="101" t="s">
        <v>1</v>
      </c>
      <c r="N118" s="102" t="s">
        <v>40</v>
      </c>
      <c r="O118" s="102" t="s">
        <v>199</v>
      </c>
      <c r="P118" s="102" t="s">
        <v>200</v>
      </c>
      <c r="Q118" s="102" t="s">
        <v>201</v>
      </c>
      <c r="R118" s="102" t="s">
        <v>202</v>
      </c>
      <c r="S118" s="102" t="s">
        <v>203</v>
      </c>
      <c r="T118" s="103" t="s">
        <v>204</v>
      </c>
      <c r="U118" s="196"/>
      <c r="V118" s="196"/>
      <c r="W118" s="196"/>
      <c r="X118" s="196"/>
      <c r="Y118" s="196"/>
      <c r="Z118" s="196"/>
      <c r="AA118" s="196"/>
      <c r="AB118" s="196"/>
      <c r="AC118" s="196"/>
      <c r="AD118" s="196"/>
      <c r="AE118" s="196"/>
    </row>
    <row r="119" s="2" customFormat="1" ht="22.8" customHeight="1">
      <c r="A119" s="39"/>
      <c r="B119" s="40"/>
      <c r="C119" s="108" t="s">
        <v>205</v>
      </c>
      <c r="D119" s="41"/>
      <c r="E119" s="41"/>
      <c r="F119" s="41"/>
      <c r="G119" s="41"/>
      <c r="H119" s="41"/>
      <c r="I119" s="41"/>
      <c r="J119" s="203">
        <f>BK119</f>
        <v>0</v>
      </c>
      <c r="K119" s="41"/>
      <c r="L119" s="45"/>
      <c r="M119" s="104"/>
      <c r="N119" s="204"/>
      <c r="O119" s="105"/>
      <c r="P119" s="205">
        <f>P120+P127+P131</f>
        <v>0</v>
      </c>
      <c r="Q119" s="105"/>
      <c r="R119" s="205">
        <f>R120+R127+R131</f>
        <v>0</v>
      </c>
      <c r="S119" s="105"/>
      <c r="T119" s="206">
        <f>T120+T127+T131</f>
        <v>0</v>
      </c>
      <c r="U119" s="39"/>
      <c r="V119" s="39"/>
      <c r="W119" s="39"/>
      <c r="X119" s="39"/>
      <c r="Y119" s="39"/>
      <c r="Z119" s="39"/>
      <c r="AA119" s="39"/>
      <c r="AB119" s="39"/>
      <c r="AC119" s="39"/>
      <c r="AD119" s="39"/>
      <c r="AE119" s="39"/>
      <c r="AT119" s="18" t="s">
        <v>75</v>
      </c>
      <c r="AU119" s="18" t="s">
        <v>188</v>
      </c>
      <c r="BK119" s="207">
        <f>BK120+BK127+BK131</f>
        <v>0</v>
      </c>
    </row>
    <row r="120" s="11" customFormat="1" ht="25.92" customHeight="1">
      <c r="A120" s="11"/>
      <c r="B120" s="208"/>
      <c r="C120" s="209"/>
      <c r="D120" s="210" t="s">
        <v>75</v>
      </c>
      <c r="E120" s="211" t="s">
        <v>5384</v>
      </c>
      <c r="F120" s="211" t="s">
        <v>5385</v>
      </c>
      <c r="G120" s="209"/>
      <c r="H120" s="209"/>
      <c r="I120" s="212"/>
      <c r="J120" s="213">
        <f>BK120</f>
        <v>0</v>
      </c>
      <c r="K120" s="209"/>
      <c r="L120" s="214"/>
      <c r="M120" s="215"/>
      <c r="N120" s="216"/>
      <c r="O120" s="216"/>
      <c r="P120" s="217">
        <f>SUM(P121:P126)</f>
        <v>0</v>
      </c>
      <c r="Q120" s="216"/>
      <c r="R120" s="217">
        <f>SUM(R121:R126)</f>
        <v>0</v>
      </c>
      <c r="S120" s="216"/>
      <c r="T120" s="218">
        <f>SUM(T121:T126)</f>
        <v>0</v>
      </c>
      <c r="U120" s="11"/>
      <c r="V120" s="11"/>
      <c r="W120" s="11"/>
      <c r="X120" s="11"/>
      <c r="Y120" s="11"/>
      <c r="Z120" s="11"/>
      <c r="AA120" s="11"/>
      <c r="AB120" s="11"/>
      <c r="AC120" s="11"/>
      <c r="AD120" s="11"/>
      <c r="AE120" s="11"/>
      <c r="AR120" s="219" t="s">
        <v>251</v>
      </c>
      <c r="AT120" s="220" t="s">
        <v>75</v>
      </c>
      <c r="AU120" s="220" t="s">
        <v>76</v>
      </c>
      <c r="AY120" s="219" t="s">
        <v>207</v>
      </c>
      <c r="BK120" s="221">
        <f>SUM(BK121:BK126)</f>
        <v>0</v>
      </c>
    </row>
    <row r="121" s="2" customFormat="1" ht="16.5" customHeight="1">
      <c r="A121" s="39"/>
      <c r="B121" s="40"/>
      <c r="C121" s="222" t="s">
        <v>83</v>
      </c>
      <c r="D121" s="222" t="s">
        <v>208</v>
      </c>
      <c r="E121" s="223" t="s">
        <v>5619</v>
      </c>
      <c r="F121" s="224" t="s">
        <v>5620</v>
      </c>
      <c r="G121" s="225" t="s">
        <v>383</v>
      </c>
      <c r="H121" s="226">
        <v>1</v>
      </c>
      <c r="I121" s="227"/>
      <c r="J121" s="228">
        <f>ROUND(I121*H121,2)</f>
        <v>0</v>
      </c>
      <c r="K121" s="229"/>
      <c r="L121" s="45"/>
      <c r="M121" s="230" t="s">
        <v>1</v>
      </c>
      <c r="N121" s="231" t="s">
        <v>41</v>
      </c>
      <c r="O121" s="92"/>
      <c r="P121" s="232">
        <f>O121*H121</f>
        <v>0</v>
      </c>
      <c r="Q121" s="232">
        <v>0</v>
      </c>
      <c r="R121" s="232">
        <f>Q121*H121</f>
        <v>0</v>
      </c>
      <c r="S121" s="232">
        <v>0</v>
      </c>
      <c r="T121" s="233">
        <f>S121*H121</f>
        <v>0</v>
      </c>
      <c r="U121" s="39"/>
      <c r="V121" s="39"/>
      <c r="W121" s="39"/>
      <c r="X121" s="39"/>
      <c r="Y121" s="39"/>
      <c r="Z121" s="39"/>
      <c r="AA121" s="39"/>
      <c r="AB121" s="39"/>
      <c r="AC121" s="39"/>
      <c r="AD121" s="39"/>
      <c r="AE121" s="39"/>
      <c r="AR121" s="234" t="s">
        <v>5388</v>
      </c>
      <c r="AT121" s="234" t="s">
        <v>208</v>
      </c>
      <c r="AU121" s="234" t="s">
        <v>83</v>
      </c>
      <c r="AY121" s="18" t="s">
        <v>207</v>
      </c>
      <c r="BE121" s="235">
        <f>IF(N121="základní",J121,0)</f>
        <v>0</v>
      </c>
      <c r="BF121" s="235">
        <f>IF(N121="snížená",J121,0)</f>
        <v>0</v>
      </c>
      <c r="BG121" s="235">
        <f>IF(N121="zákl. přenesená",J121,0)</f>
        <v>0</v>
      </c>
      <c r="BH121" s="235">
        <f>IF(N121="sníž. přenesená",J121,0)</f>
        <v>0</v>
      </c>
      <c r="BI121" s="235">
        <f>IF(N121="nulová",J121,0)</f>
        <v>0</v>
      </c>
      <c r="BJ121" s="18" t="s">
        <v>83</v>
      </c>
      <c r="BK121" s="235">
        <f>ROUND(I121*H121,2)</f>
        <v>0</v>
      </c>
      <c r="BL121" s="18" t="s">
        <v>5388</v>
      </c>
      <c r="BM121" s="234" t="s">
        <v>5621</v>
      </c>
    </row>
    <row r="122" s="2" customFormat="1">
      <c r="A122" s="39"/>
      <c r="B122" s="40"/>
      <c r="C122" s="41"/>
      <c r="D122" s="236" t="s">
        <v>214</v>
      </c>
      <c r="E122" s="41"/>
      <c r="F122" s="237" t="s">
        <v>5620</v>
      </c>
      <c r="G122" s="41"/>
      <c r="H122" s="41"/>
      <c r="I122" s="238"/>
      <c r="J122" s="41"/>
      <c r="K122" s="41"/>
      <c r="L122" s="45"/>
      <c r="M122" s="239"/>
      <c r="N122" s="240"/>
      <c r="O122" s="92"/>
      <c r="P122" s="92"/>
      <c r="Q122" s="92"/>
      <c r="R122" s="92"/>
      <c r="S122" s="92"/>
      <c r="T122" s="93"/>
      <c r="U122" s="39"/>
      <c r="V122" s="39"/>
      <c r="W122" s="39"/>
      <c r="X122" s="39"/>
      <c r="Y122" s="39"/>
      <c r="Z122" s="39"/>
      <c r="AA122" s="39"/>
      <c r="AB122" s="39"/>
      <c r="AC122" s="39"/>
      <c r="AD122" s="39"/>
      <c r="AE122" s="39"/>
      <c r="AT122" s="18" t="s">
        <v>214</v>
      </c>
      <c r="AU122" s="18" t="s">
        <v>83</v>
      </c>
    </row>
    <row r="123" s="2" customFormat="1">
      <c r="A123" s="39"/>
      <c r="B123" s="40"/>
      <c r="C123" s="41"/>
      <c r="D123" s="241" t="s">
        <v>216</v>
      </c>
      <c r="E123" s="41"/>
      <c r="F123" s="242" t="s">
        <v>5622</v>
      </c>
      <c r="G123" s="41"/>
      <c r="H123" s="41"/>
      <c r="I123" s="238"/>
      <c r="J123" s="41"/>
      <c r="K123" s="41"/>
      <c r="L123" s="45"/>
      <c r="M123" s="239"/>
      <c r="N123" s="240"/>
      <c r="O123" s="92"/>
      <c r="P123" s="92"/>
      <c r="Q123" s="92"/>
      <c r="R123" s="92"/>
      <c r="S123" s="92"/>
      <c r="T123" s="93"/>
      <c r="U123" s="39"/>
      <c r="V123" s="39"/>
      <c r="W123" s="39"/>
      <c r="X123" s="39"/>
      <c r="Y123" s="39"/>
      <c r="Z123" s="39"/>
      <c r="AA123" s="39"/>
      <c r="AB123" s="39"/>
      <c r="AC123" s="39"/>
      <c r="AD123" s="39"/>
      <c r="AE123" s="39"/>
      <c r="AT123" s="18" t="s">
        <v>216</v>
      </c>
      <c r="AU123" s="18" t="s">
        <v>83</v>
      </c>
    </row>
    <row r="124" s="2" customFormat="1" ht="16.5" customHeight="1">
      <c r="A124" s="39"/>
      <c r="B124" s="40"/>
      <c r="C124" s="222" t="s">
        <v>85</v>
      </c>
      <c r="D124" s="222" t="s">
        <v>208</v>
      </c>
      <c r="E124" s="223" t="s">
        <v>5623</v>
      </c>
      <c r="F124" s="224" t="s">
        <v>5003</v>
      </c>
      <c r="G124" s="225" t="s">
        <v>383</v>
      </c>
      <c r="H124" s="226">
        <v>1</v>
      </c>
      <c r="I124" s="227"/>
      <c r="J124" s="228">
        <f>ROUND(I124*H124,2)</f>
        <v>0</v>
      </c>
      <c r="K124" s="229"/>
      <c r="L124" s="45"/>
      <c r="M124" s="230" t="s">
        <v>1</v>
      </c>
      <c r="N124" s="231" t="s">
        <v>41</v>
      </c>
      <c r="O124" s="92"/>
      <c r="P124" s="232">
        <f>O124*H124</f>
        <v>0</v>
      </c>
      <c r="Q124" s="232">
        <v>0</v>
      </c>
      <c r="R124" s="232">
        <f>Q124*H124</f>
        <v>0</v>
      </c>
      <c r="S124" s="232">
        <v>0</v>
      </c>
      <c r="T124" s="233">
        <f>S124*H124</f>
        <v>0</v>
      </c>
      <c r="U124" s="39"/>
      <c r="V124" s="39"/>
      <c r="W124" s="39"/>
      <c r="X124" s="39"/>
      <c r="Y124" s="39"/>
      <c r="Z124" s="39"/>
      <c r="AA124" s="39"/>
      <c r="AB124" s="39"/>
      <c r="AC124" s="39"/>
      <c r="AD124" s="39"/>
      <c r="AE124" s="39"/>
      <c r="AR124" s="234" t="s">
        <v>5388</v>
      </c>
      <c r="AT124" s="234" t="s">
        <v>208</v>
      </c>
      <c r="AU124" s="234" t="s">
        <v>83</v>
      </c>
      <c r="AY124" s="18" t="s">
        <v>207</v>
      </c>
      <c r="BE124" s="235">
        <f>IF(N124="základní",J124,0)</f>
        <v>0</v>
      </c>
      <c r="BF124" s="235">
        <f>IF(N124="snížená",J124,0)</f>
        <v>0</v>
      </c>
      <c r="BG124" s="235">
        <f>IF(N124="zákl. přenesená",J124,0)</f>
        <v>0</v>
      </c>
      <c r="BH124" s="235">
        <f>IF(N124="sníž. přenesená",J124,0)</f>
        <v>0</v>
      </c>
      <c r="BI124" s="235">
        <f>IF(N124="nulová",J124,0)</f>
        <v>0</v>
      </c>
      <c r="BJ124" s="18" t="s">
        <v>83</v>
      </c>
      <c r="BK124" s="235">
        <f>ROUND(I124*H124,2)</f>
        <v>0</v>
      </c>
      <c r="BL124" s="18" t="s">
        <v>5388</v>
      </c>
      <c r="BM124" s="234" t="s">
        <v>5624</v>
      </c>
    </row>
    <row r="125" s="2" customFormat="1">
      <c r="A125" s="39"/>
      <c r="B125" s="40"/>
      <c r="C125" s="41"/>
      <c r="D125" s="236" t="s">
        <v>214</v>
      </c>
      <c r="E125" s="41"/>
      <c r="F125" s="237" t="s">
        <v>5003</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214</v>
      </c>
      <c r="AU125" s="18" t="s">
        <v>83</v>
      </c>
    </row>
    <row r="126" s="2" customFormat="1">
      <c r="A126" s="39"/>
      <c r="B126" s="40"/>
      <c r="C126" s="41"/>
      <c r="D126" s="241" t="s">
        <v>216</v>
      </c>
      <c r="E126" s="41"/>
      <c r="F126" s="242" t="s">
        <v>5625</v>
      </c>
      <c r="G126" s="41"/>
      <c r="H126" s="41"/>
      <c r="I126" s="238"/>
      <c r="J126" s="41"/>
      <c r="K126" s="41"/>
      <c r="L126" s="45"/>
      <c r="M126" s="239"/>
      <c r="N126" s="240"/>
      <c r="O126" s="92"/>
      <c r="P126" s="92"/>
      <c r="Q126" s="92"/>
      <c r="R126" s="92"/>
      <c r="S126" s="92"/>
      <c r="T126" s="93"/>
      <c r="U126" s="39"/>
      <c r="V126" s="39"/>
      <c r="W126" s="39"/>
      <c r="X126" s="39"/>
      <c r="Y126" s="39"/>
      <c r="Z126" s="39"/>
      <c r="AA126" s="39"/>
      <c r="AB126" s="39"/>
      <c r="AC126" s="39"/>
      <c r="AD126" s="39"/>
      <c r="AE126" s="39"/>
      <c r="AT126" s="18" t="s">
        <v>216</v>
      </c>
      <c r="AU126" s="18" t="s">
        <v>83</v>
      </c>
    </row>
    <row r="127" s="11" customFormat="1" ht="25.92" customHeight="1">
      <c r="A127" s="11"/>
      <c r="B127" s="208"/>
      <c r="C127" s="209"/>
      <c r="D127" s="210" t="s">
        <v>75</v>
      </c>
      <c r="E127" s="211" t="s">
        <v>5626</v>
      </c>
      <c r="F127" s="211" t="s">
        <v>5627</v>
      </c>
      <c r="G127" s="209"/>
      <c r="H127" s="209"/>
      <c r="I127" s="212"/>
      <c r="J127" s="213">
        <f>BK127</f>
        <v>0</v>
      </c>
      <c r="K127" s="209"/>
      <c r="L127" s="214"/>
      <c r="M127" s="215"/>
      <c r="N127" s="216"/>
      <c r="O127" s="216"/>
      <c r="P127" s="217">
        <f>SUM(P128:P130)</f>
        <v>0</v>
      </c>
      <c r="Q127" s="216"/>
      <c r="R127" s="217">
        <f>SUM(R128:R130)</f>
        <v>0</v>
      </c>
      <c r="S127" s="216"/>
      <c r="T127" s="218">
        <f>SUM(T128:T130)</f>
        <v>0</v>
      </c>
      <c r="U127" s="11"/>
      <c r="V127" s="11"/>
      <c r="W127" s="11"/>
      <c r="X127" s="11"/>
      <c r="Y127" s="11"/>
      <c r="Z127" s="11"/>
      <c r="AA127" s="11"/>
      <c r="AB127" s="11"/>
      <c r="AC127" s="11"/>
      <c r="AD127" s="11"/>
      <c r="AE127" s="11"/>
      <c r="AR127" s="219" t="s">
        <v>251</v>
      </c>
      <c r="AT127" s="220" t="s">
        <v>75</v>
      </c>
      <c r="AU127" s="220" t="s">
        <v>76</v>
      </c>
      <c r="AY127" s="219" t="s">
        <v>207</v>
      </c>
      <c r="BK127" s="221">
        <f>SUM(BK128:BK130)</f>
        <v>0</v>
      </c>
    </row>
    <row r="128" s="2" customFormat="1" ht="16.5" customHeight="1">
      <c r="A128" s="39"/>
      <c r="B128" s="40"/>
      <c r="C128" s="222" t="s">
        <v>138</v>
      </c>
      <c r="D128" s="222" t="s">
        <v>208</v>
      </c>
      <c r="E128" s="223" t="s">
        <v>5628</v>
      </c>
      <c r="F128" s="224" t="s">
        <v>5627</v>
      </c>
      <c r="G128" s="225" t="s">
        <v>383</v>
      </c>
      <c r="H128" s="226">
        <v>1</v>
      </c>
      <c r="I128" s="227"/>
      <c r="J128" s="228">
        <f>ROUND(I128*H128,2)</f>
        <v>0</v>
      </c>
      <c r="K128" s="229"/>
      <c r="L128" s="45"/>
      <c r="M128" s="230" t="s">
        <v>1</v>
      </c>
      <c r="N128" s="231" t="s">
        <v>41</v>
      </c>
      <c r="O128" s="92"/>
      <c r="P128" s="232">
        <f>O128*H128</f>
        <v>0</v>
      </c>
      <c r="Q128" s="232">
        <v>0</v>
      </c>
      <c r="R128" s="232">
        <f>Q128*H128</f>
        <v>0</v>
      </c>
      <c r="S128" s="232">
        <v>0</v>
      </c>
      <c r="T128" s="233">
        <f>S128*H128</f>
        <v>0</v>
      </c>
      <c r="U128" s="39"/>
      <c r="V128" s="39"/>
      <c r="W128" s="39"/>
      <c r="X128" s="39"/>
      <c r="Y128" s="39"/>
      <c r="Z128" s="39"/>
      <c r="AA128" s="39"/>
      <c r="AB128" s="39"/>
      <c r="AC128" s="39"/>
      <c r="AD128" s="39"/>
      <c r="AE128" s="39"/>
      <c r="AR128" s="234" t="s">
        <v>5388</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5388</v>
      </c>
      <c r="BM128" s="234" t="s">
        <v>5629</v>
      </c>
    </row>
    <row r="129" s="2" customFormat="1">
      <c r="A129" s="39"/>
      <c r="B129" s="40"/>
      <c r="C129" s="41"/>
      <c r="D129" s="236" t="s">
        <v>214</v>
      </c>
      <c r="E129" s="41"/>
      <c r="F129" s="237" t="s">
        <v>5627</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c r="A130" s="39"/>
      <c r="B130" s="40"/>
      <c r="C130" s="41"/>
      <c r="D130" s="241" t="s">
        <v>216</v>
      </c>
      <c r="E130" s="41"/>
      <c r="F130" s="242" t="s">
        <v>5630</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216</v>
      </c>
      <c r="AU130" s="18" t="s">
        <v>83</v>
      </c>
    </row>
    <row r="131" s="11" customFormat="1" ht="25.92" customHeight="1">
      <c r="A131" s="11"/>
      <c r="B131" s="208"/>
      <c r="C131" s="209"/>
      <c r="D131" s="210" t="s">
        <v>75</v>
      </c>
      <c r="E131" s="211" t="s">
        <v>5391</v>
      </c>
      <c r="F131" s="211" t="s">
        <v>4995</v>
      </c>
      <c r="G131" s="209"/>
      <c r="H131" s="209"/>
      <c r="I131" s="212"/>
      <c r="J131" s="213">
        <f>BK131</f>
        <v>0</v>
      </c>
      <c r="K131" s="209"/>
      <c r="L131" s="214"/>
      <c r="M131" s="215"/>
      <c r="N131" s="216"/>
      <c r="O131" s="216"/>
      <c r="P131" s="217">
        <f>SUM(P132:P137)</f>
        <v>0</v>
      </c>
      <c r="Q131" s="216"/>
      <c r="R131" s="217">
        <f>SUM(R132:R137)</f>
        <v>0</v>
      </c>
      <c r="S131" s="216"/>
      <c r="T131" s="218">
        <f>SUM(T132:T137)</f>
        <v>0</v>
      </c>
      <c r="U131" s="11"/>
      <c r="V131" s="11"/>
      <c r="W131" s="11"/>
      <c r="X131" s="11"/>
      <c r="Y131" s="11"/>
      <c r="Z131" s="11"/>
      <c r="AA131" s="11"/>
      <c r="AB131" s="11"/>
      <c r="AC131" s="11"/>
      <c r="AD131" s="11"/>
      <c r="AE131" s="11"/>
      <c r="AR131" s="219" t="s">
        <v>251</v>
      </c>
      <c r="AT131" s="220" t="s">
        <v>75</v>
      </c>
      <c r="AU131" s="220" t="s">
        <v>76</v>
      </c>
      <c r="AY131" s="219" t="s">
        <v>207</v>
      </c>
      <c r="BK131" s="221">
        <f>SUM(BK132:BK137)</f>
        <v>0</v>
      </c>
    </row>
    <row r="132" s="2" customFormat="1" ht="16.5" customHeight="1">
      <c r="A132" s="39"/>
      <c r="B132" s="40"/>
      <c r="C132" s="222" t="s">
        <v>212</v>
      </c>
      <c r="D132" s="222" t="s">
        <v>208</v>
      </c>
      <c r="E132" s="223" t="s">
        <v>5631</v>
      </c>
      <c r="F132" s="224" t="s">
        <v>5632</v>
      </c>
      <c r="G132" s="225" t="s">
        <v>383</v>
      </c>
      <c r="H132" s="226">
        <v>1</v>
      </c>
      <c r="I132" s="227"/>
      <c r="J132" s="228">
        <f>ROUND(I132*H132,2)</f>
        <v>0</v>
      </c>
      <c r="K132" s="229"/>
      <c r="L132" s="45"/>
      <c r="M132" s="230" t="s">
        <v>1</v>
      </c>
      <c r="N132" s="231"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5388</v>
      </c>
      <c r="AT132" s="234" t="s">
        <v>208</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5388</v>
      </c>
      <c r="BM132" s="234" t="s">
        <v>5633</v>
      </c>
    </row>
    <row r="133" s="2" customFormat="1">
      <c r="A133" s="39"/>
      <c r="B133" s="40"/>
      <c r="C133" s="41"/>
      <c r="D133" s="236" t="s">
        <v>214</v>
      </c>
      <c r="E133" s="41"/>
      <c r="F133" s="237" t="s">
        <v>5632</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c r="A134" s="39"/>
      <c r="B134" s="40"/>
      <c r="C134" s="41"/>
      <c r="D134" s="241" t="s">
        <v>216</v>
      </c>
      <c r="E134" s="41"/>
      <c r="F134" s="242" t="s">
        <v>5634</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216</v>
      </c>
      <c r="AU134" s="18" t="s">
        <v>83</v>
      </c>
    </row>
    <row r="135" s="2" customFormat="1" ht="16.5" customHeight="1">
      <c r="A135" s="39"/>
      <c r="B135" s="40"/>
      <c r="C135" s="222" t="s">
        <v>251</v>
      </c>
      <c r="D135" s="222" t="s">
        <v>208</v>
      </c>
      <c r="E135" s="223" t="s">
        <v>5392</v>
      </c>
      <c r="F135" s="224" t="s">
        <v>5393</v>
      </c>
      <c r="G135" s="225" t="s">
        <v>383</v>
      </c>
      <c r="H135" s="226">
        <v>1</v>
      </c>
      <c r="I135" s="227"/>
      <c r="J135" s="228">
        <f>ROUND(I135*H135,2)</f>
        <v>0</v>
      </c>
      <c r="K135" s="229"/>
      <c r="L135" s="45"/>
      <c r="M135" s="230" t="s">
        <v>1</v>
      </c>
      <c r="N135" s="231" t="s">
        <v>41</v>
      </c>
      <c r="O135" s="92"/>
      <c r="P135" s="232">
        <f>O135*H135</f>
        <v>0</v>
      </c>
      <c r="Q135" s="232">
        <v>0</v>
      </c>
      <c r="R135" s="232">
        <f>Q135*H135</f>
        <v>0</v>
      </c>
      <c r="S135" s="232">
        <v>0</v>
      </c>
      <c r="T135" s="233">
        <f>S135*H135</f>
        <v>0</v>
      </c>
      <c r="U135" s="39"/>
      <c r="V135" s="39"/>
      <c r="W135" s="39"/>
      <c r="X135" s="39"/>
      <c r="Y135" s="39"/>
      <c r="Z135" s="39"/>
      <c r="AA135" s="39"/>
      <c r="AB135" s="39"/>
      <c r="AC135" s="39"/>
      <c r="AD135" s="39"/>
      <c r="AE135" s="39"/>
      <c r="AR135" s="234" t="s">
        <v>5388</v>
      </c>
      <c r="AT135" s="234" t="s">
        <v>208</v>
      </c>
      <c r="AU135" s="234" t="s">
        <v>83</v>
      </c>
      <c r="AY135" s="18" t="s">
        <v>207</v>
      </c>
      <c r="BE135" s="235">
        <f>IF(N135="základní",J135,0)</f>
        <v>0</v>
      </c>
      <c r="BF135" s="235">
        <f>IF(N135="snížená",J135,0)</f>
        <v>0</v>
      </c>
      <c r="BG135" s="235">
        <f>IF(N135="zákl. přenesená",J135,0)</f>
        <v>0</v>
      </c>
      <c r="BH135" s="235">
        <f>IF(N135="sníž. přenesená",J135,0)</f>
        <v>0</v>
      </c>
      <c r="BI135" s="235">
        <f>IF(N135="nulová",J135,0)</f>
        <v>0</v>
      </c>
      <c r="BJ135" s="18" t="s">
        <v>83</v>
      </c>
      <c r="BK135" s="235">
        <f>ROUND(I135*H135,2)</f>
        <v>0</v>
      </c>
      <c r="BL135" s="18" t="s">
        <v>5388</v>
      </c>
      <c r="BM135" s="234" t="s">
        <v>5635</v>
      </c>
    </row>
    <row r="136" s="2" customFormat="1">
      <c r="A136" s="39"/>
      <c r="B136" s="40"/>
      <c r="C136" s="41"/>
      <c r="D136" s="236" t="s">
        <v>214</v>
      </c>
      <c r="E136" s="41"/>
      <c r="F136" s="237" t="s">
        <v>5393</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214</v>
      </c>
      <c r="AU136" s="18" t="s">
        <v>83</v>
      </c>
    </row>
    <row r="137" s="2" customFormat="1">
      <c r="A137" s="39"/>
      <c r="B137" s="40"/>
      <c r="C137" s="41"/>
      <c r="D137" s="241" t="s">
        <v>216</v>
      </c>
      <c r="E137" s="41"/>
      <c r="F137" s="242" t="s">
        <v>5636</v>
      </c>
      <c r="G137" s="41"/>
      <c r="H137" s="41"/>
      <c r="I137" s="238"/>
      <c r="J137" s="41"/>
      <c r="K137" s="41"/>
      <c r="L137" s="45"/>
      <c r="M137" s="286"/>
      <c r="N137" s="287"/>
      <c r="O137" s="288"/>
      <c r="P137" s="288"/>
      <c r="Q137" s="288"/>
      <c r="R137" s="288"/>
      <c r="S137" s="288"/>
      <c r="T137" s="289"/>
      <c r="U137" s="39"/>
      <c r="V137" s="39"/>
      <c r="W137" s="39"/>
      <c r="X137" s="39"/>
      <c r="Y137" s="39"/>
      <c r="Z137" s="39"/>
      <c r="AA137" s="39"/>
      <c r="AB137" s="39"/>
      <c r="AC137" s="39"/>
      <c r="AD137" s="39"/>
      <c r="AE137" s="39"/>
      <c r="AT137" s="18" t="s">
        <v>216</v>
      </c>
      <c r="AU137" s="18" t="s">
        <v>83</v>
      </c>
    </row>
    <row r="138" s="2" customFormat="1" ht="6.96" customHeight="1">
      <c r="A138" s="39"/>
      <c r="B138" s="67"/>
      <c r="C138" s="68"/>
      <c r="D138" s="68"/>
      <c r="E138" s="68"/>
      <c r="F138" s="68"/>
      <c r="G138" s="68"/>
      <c r="H138" s="68"/>
      <c r="I138" s="68"/>
      <c r="J138" s="68"/>
      <c r="K138" s="68"/>
      <c r="L138" s="45"/>
      <c r="M138" s="39"/>
      <c r="O138" s="39"/>
      <c r="P138" s="39"/>
      <c r="Q138" s="39"/>
      <c r="R138" s="39"/>
      <c r="S138" s="39"/>
      <c r="T138" s="39"/>
      <c r="U138" s="39"/>
      <c r="V138" s="39"/>
      <c r="W138" s="39"/>
      <c r="X138" s="39"/>
      <c r="Y138" s="39"/>
      <c r="Z138" s="39"/>
      <c r="AA138" s="39"/>
      <c r="AB138" s="39"/>
      <c r="AC138" s="39"/>
      <c r="AD138" s="39"/>
      <c r="AE138" s="39"/>
    </row>
  </sheetData>
  <sheetProtection sheet="1" autoFilter="0" formatColumns="0" formatRows="0" objects="1" scenarios="1" spinCount="100000" saltValue="IL/HkJ8D4rTEr2TpH0DZddsfMcOmxPDHIVsrwYKhj8HdPWQJh9rDIOrn3iSj2Y7/6jFRXEneEyEFlRTleR3Qyg==" hashValue="JUWRZlfDuRjj8P4Rx/SZup+Qs3/bQbRWcT+fsY5t/G587n0vP/vaU8lc7ZPXUpbBA6rU7j5rOp1KmwMFFmg4dw==" algorithmName="SHA-512" password="CC35"/>
  <autoFilter ref="C118:K137"/>
  <mergeCells count="9">
    <mergeCell ref="E7:H7"/>
    <mergeCell ref="E9:H9"/>
    <mergeCell ref="E18:H18"/>
    <mergeCell ref="E27:H27"/>
    <mergeCell ref="E85:H85"/>
    <mergeCell ref="E87:H87"/>
    <mergeCell ref="E109:H109"/>
    <mergeCell ref="E111:H111"/>
    <mergeCell ref="L2:V2"/>
  </mergeCells>
  <hyperlinks>
    <hyperlink ref="F123" r:id="rId1" display="https://podminky.urs.cz/item/CS_URS_2023_01/012002000"/>
    <hyperlink ref="F126" r:id="rId2" display="https://podminky.urs.cz/item/CS_URS_2023_01/013254000"/>
    <hyperlink ref="F130" r:id="rId3" display="https://podminky.urs.cz/item/CS_URS_2023_01/030001000"/>
    <hyperlink ref="F134" r:id="rId4" display="https://podminky.urs.cz/item/CS_URS_2023_01/041403000"/>
    <hyperlink ref="F137" r:id="rId5" display="https://podminky.urs.cz/item/CS_URS_2023_01/043002000"/>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8"/>
      <c r="C3" s="149"/>
      <c r="D3" s="149"/>
      <c r="E3" s="149"/>
      <c r="F3" s="149"/>
      <c r="G3" s="149"/>
      <c r="H3" s="21"/>
    </row>
    <row r="4" s="1" customFormat="1" ht="24.96" customHeight="1">
      <c r="B4" s="21"/>
      <c r="C4" s="150" t="s">
        <v>5637</v>
      </c>
      <c r="H4" s="21"/>
    </row>
    <row r="5" s="1" customFormat="1" ht="12" customHeight="1">
      <c r="B5" s="21"/>
      <c r="C5" s="313" t="s">
        <v>13</v>
      </c>
      <c r="D5" s="158" t="s">
        <v>14</v>
      </c>
      <c r="E5" s="1"/>
      <c r="F5" s="1"/>
      <c r="H5" s="21"/>
    </row>
    <row r="6" s="1" customFormat="1" ht="36.96" customHeight="1">
      <c r="B6" s="21"/>
      <c r="C6" s="314" t="s">
        <v>16</v>
      </c>
      <c r="D6" s="315" t="s">
        <v>17</v>
      </c>
      <c r="E6" s="1"/>
      <c r="F6" s="1"/>
      <c r="H6" s="21"/>
    </row>
    <row r="7" s="1" customFormat="1" ht="16.5" customHeight="1">
      <c r="B7" s="21"/>
      <c r="C7" s="152" t="s">
        <v>22</v>
      </c>
      <c r="D7" s="155" t="str">
        <f>'Rekapitulace stavby'!AN8</f>
        <v>19. 3. 2025</v>
      </c>
      <c r="H7" s="21"/>
    </row>
    <row r="8" s="2" customFormat="1" ht="10.8" customHeight="1">
      <c r="A8" s="39"/>
      <c r="B8" s="45"/>
      <c r="C8" s="39"/>
      <c r="D8" s="39"/>
      <c r="E8" s="39"/>
      <c r="F8" s="39"/>
      <c r="G8" s="39"/>
      <c r="H8" s="45"/>
    </row>
    <row r="9" s="10" customFormat="1" ht="29.28" customHeight="1">
      <c r="A9" s="196"/>
      <c r="B9" s="316"/>
      <c r="C9" s="317" t="s">
        <v>57</v>
      </c>
      <c r="D9" s="318" t="s">
        <v>58</v>
      </c>
      <c r="E9" s="318" t="s">
        <v>195</v>
      </c>
      <c r="F9" s="319" t="s">
        <v>5638</v>
      </c>
      <c r="G9" s="196"/>
      <c r="H9" s="316"/>
    </row>
    <row r="10" s="2" customFormat="1" ht="26.4" customHeight="1">
      <c r="A10" s="39"/>
      <c r="B10" s="45"/>
      <c r="C10" s="320" t="s">
        <v>5639</v>
      </c>
      <c r="D10" s="320" t="s">
        <v>98</v>
      </c>
      <c r="E10" s="39"/>
      <c r="F10" s="39"/>
      <c r="G10" s="39"/>
      <c r="H10" s="45"/>
    </row>
    <row r="11" s="2" customFormat="1" ht="16.8" customHeight="1">
      <c r="A11" s="39"/>
      <c r="B11" s="45"/>
      <c r="C11" s="321" t="s">
        <v>390</v>
      </c>
      <c r="D11" s="322" t="s">
        <v>391</v>
      </c>
      <c r="E11" s="323" t="s">
        <v>225</v>
      </c>
      <c r="F11" s="324">
        <v>52.453000000000003</v>
      </c>
      <c r="G11" s="39"/>
      <c r="H11" s="45"/>
    </row>
    <row r="12" s="2" customFormat="1" ht="16.8" customHeight="1">
      <c r="A12" s="39"/>
      <c r="B12" s="45"/>
      <c r="C12" s="325" t="s">
        <v>1</v>
      </c>
      <c r="D12" s="325" t="s">
        <v>5640</v>
      </c>
      <c r="E12" s="18" t="s">
        <v>1</v>
      </c>
      <c r="F12" s="326">
        <v>0</v>
      </c>
      <c r="G12" s="39"/>
      <c r="H12" s="45"/>
    </row>
    <row r="13" s="2" customFormat="1" ht="16.8" customHeight="1">
      <c r="A13" s="39"/>
      <c r="B13" s="45"/>
      <c r="C13" s="325" t="s">
        <v>1</v>
      </c>
      <c r="D13" s="325" t="s">
        <v>1962</v>
      </c>
      <c r="E13" s="18" t="s">
        <v>1</v>
      </c>
      <c r="F13" s="326">
        <v>0</v>
      </c>
      <c r="G13" s="39"/>
      <c r="H13" s="45"/>
    </row>
    <row r="14" s="2" customFormat="1" ht="16.8" customHeight="1">
      <c r="A14" s="39"/>
      <c r="B14" s="45"/>
      <c r="C14" s="325" t="s">
        <v>1</v>
      </c>
      <c r="D14" s="325" t="s">
        <v>5641</v>
      </c>
      <c r="E14" s="18" t="s">
        <v>1</v>
      </c>
      <c r="F14" s="326">
        <v>0</v>
      </c>
      <c r="G14" s="39"/>
      <c r="H14" s="45"/>
    </row>
    <row r="15" s="2" customFormat="1" ht="16.8" customHeight="1">
      <c r="A15" s="39"/>
      <c r="B15" s="45"/>
      <c r="C15" s="325" t="s">
        <v>1</v>
      </c>
      <c r="D15" s="325" t="s">
        <v>5642</v>
      </c>
      <c r="E15" s="18" t="s">
        <v>1</v>
      </c>
      <c r="F15" s="326">
        <v>18.038</v>
      </c>
      <c r="G15" s="39"/>
      <c r="H15" s="45"/>
    </row>
    <row r="16" s="2" customFormat="1" ht="16.8" customHeight="1">
      <c r="A16" s="39"/>
      <c r="B16" s="45"/>
      <c r="C16" s="325" t="s">
        <v>1</v>
      </c>
      <c r="D16" s="325" t="s">
        <v>5643</v>
      </c>
      <c r="E16" s="18" t="s">
        <v>1</v>
      </c>
      <c r="F16" s="326">
        <v>-1.948</v>
      </c>
      <c r="G16" s="39"/>
      <c r="H16" s="45"/>
    </row>
    <row r="17" s="2" customFormat="1" ht="16.8" customHeight="1">
      <c r="A17" s="39"/>
      <c r="B17" s="45"/>
      <c r="C17" s="325" t="s">
        <v>1</v>
      </c>
      <c r="D17" s="325" t="s">
        <v>298</v>
      </c>
      <c r="E17" s="18" t="s">
        <v>1</v>
      </c>
      <c r="F17" s="326">
        <v>16.09</v>
      </c>
      <c r="G17" s="39"/>
      <c r="H17" s="45"/>
    </row>
    <row r="18" s="2" customFormat="1" ht="16.8" customHeight="1">
      <c r="A18" s="39"/>
      <c r="B18" s="45"/>
      <c r="C18" s="325" t="s">
        <v>1</v>
      </c>
      <c r="D18" s="325" t="s">
        <v>1</v>
      </c>
      <c r="E18" s="18" t="s">
        <v>1</v>
      </c>
      <c r="F18" s="326">
        <v>0</v>
      </c>
      <c r="G18" s="39"/>
      <c r="H18" s="45"/>
    </row>
    <row r="19" s="2" customFormat="1" ht="16.8" customHeight="1">
      <c r="A19" s="39"/>
      <c r="B19" s="45"/>
      <c r="C19" s="325" t="s">
        <v>1</v>
      </c>
      <c r="D19" s="325" t="s">
        <v>5644</v>
      </c>
      <c r="E19" s="18" t="s">
        <v>1</v>
      </c>
      <c r="F19" s="326">
        <v>0</v>
      </c>
      <c r="G19" s="39"/>
      <c r="H19" s="45"/>
    </row>
    <row r="20" s="2" customFormat="1" ht="16.8" customHeight="1">
      <c r="A20" s="39"/>
      <c r="B20" s="45"/>
      <c r="C20" s="325" t="s">
        <v>1</v>
      </c>
      <c r="D20" s="325" t="s">
        <v>5645</v>
      </c>
      <c r="E20" s="18" t="s">
        <v>1</v>
      </c>
      <c r="F20" s="326">
        <v>0</v>
      </c>
      <c r="G20" s="39"/>
      <c r="H20" s="45"/>
    </row>
    <row r="21" s="2" customFormat="1" ht="16.8" customHeight="1">
      <c r="A21" s="39"/>
      <c r="B21" s="45"/>
      <c r="C21" s="325" t="s">
        <v>1</v>
      </c>
      <c r="D21" s="325" t="s">
        <v>5646</v>
      </c>
      <c r="E21" s="18" t="s">
        <v>1</v>
      </c>
      <c r="F21" s="326">
        <v>0</v>
      </c>
      <c r="G21" s="39"/>
      <c r="H21" s="45"/>
    </row>
    <row r="22" s="2" customFormat="1" ht="16.8" customHeight="1">
      <c r="A22" s="39"/>
      <c r="B22" s="45"/>
      <c r="C22" s="325" t="s">
        <v>1</v>
      </c>
      <c r="D22" s="325" t="s">
        <v>5647</v>
      </c>
      <c r="E22" s="18" t="s">
        <v>1</v>
      </c>
      <c r="F22" s="326">
        <v>5.7389999999999999</v>
      </c>
      <c r="G22" s="39"/>
      <c r="H22" s="45"/>
    </row>
    <row r="23" s="2" customFormat="1" ht="16.8" customHeight="1">
      <c r="A23" s="39"/>
      <c r="B23" s="45"/>
      <c r="C23" s="325" t="s">
        <v>1</v>
      </c>
      <c r="D23" s="325" t="s">
        <v>5648</v>
      </c>
      <c r="E23" s="18" t="s">
        <v>1</v>
      </c>
      <c r="F23" s="326">
        <v>0</v>
      </c>
      <c r="G23" s="39"/>
      <c r="H23" s="45"/>
    </row>
    <row r="24" s="2" customFormat="1" ht="16.8" customHeight="1">
      <c r="A24" s="39"/>
      <c r="B24" s="45"/>
      <c r="C24" s="325" t="s">
        <v>1</v>
      </c>
      <c r="D24" s="325" t="s">
        <v>5649</v>
      </c>
      <c r="E24" s="18" t="s">
        <v>1</v>
      </c>
      <c r="F24" s="326">
        <v>8.3399999999999999</v>
      </c>
      <c r="G24" s="39"/>
      <c r="H24" s="45"/>
    </row>
    <row r="25" s="2" customFormat="1" ht="16.8" customHeight="1">
      <c r="A25" s="39"/>
      <c r="B25" s="45"/>
      <c r="C25" s="325" t="s">
        <v>1</v>
      </c>
      <c r="D25" s="325" t="s">
        <v>572</v>
      </c>
      <c r="E25" s="18" t="s">
        <v>1</v>
      </c>
      <c r="F25" s="326">
        <v>-1.5760000000000001</v>
      </c>
      <c r="G25" s="39"/>
      <c r="H25" s="45"/>
    </row>
    <row r="26" s="2" customFormat="1" ht="16.8" customHeight="1">
      <c r="A26" s="39"/>
      <c r="B26" s="45"/>
      <c r="C26" s="325" t="s">
        <v>1</v>
      </c>
      <c r="D26" s="325" t="s">
        <v>298</v>
      </c>
      <c r="E26" s="18" t="s">
        <v>1</v>
      </c>
      <c r="F26" s="326">
        <v>12.503</v>
      </c>
      <c r="G26" s="39"/>
      <c r="H26" s="45"/>
    </row>
    <row r="27" s="2" customFormat="1" ht="16.8" customHeight="1">
      <c r="A27" s="39"/>
      <c r="B27" s="45"/>
      <c r="C27" s="325" t="s">
        <v>1</v>
      </c>
      <c r="D27" s="325" t="s">
        <v>1</v>
      </c>
      <c r="E27" s="18" t="s">
        <v>1</v>
      </c>
      <c r="F27" s="326">
        <v>0</v>
      </c>
      <c r="G27" s="39"/>
      <c r="H27" s="45"/>
    </row>
    <row r="28" s="2" customFormat="1" ht="16.8" customHeight="1">
      <c r="A28" s="39"/>
      <c r="B28" s="45"/>
      <c r="C28" s="325" t="s">
        <v>1</v>
      </c>
      <c r="D28" s="325" t="s">
        <v>5650</v>
      </c>
      <c r="E28" s="18" t="s">
        <v>1</v>
      </c>
      <c r="F28" s="326">
        <v>0</v>
      </c>
      <c r="G28" s="39"/>
      <c r="H28" s="45"/>
    </row>
    <row r="29" s="2" customFormat="1" ht="16.8" customHeight="1">
      <c r="A29" s="39"/>
      <c r="B29" s="45"/>
      <c r="C29" s="325" t="s">
        <v>1</v>
      </c>
      <c r="D29" s="325" t="s">
        <v>5645</v>
      </c>
      <c r="E29" s="18" t="s">
        <v>1</v>
      </c>
      <c r="F29" s="326">
        <v>0</v>
      </c>
      <c r="G29" s="39"/>
      <c r="H29" s="45"/>
    </row>
    <row r="30" s="2" customFormat="1" ht="16.8" customHeight="1">
      <c r="A30" s="39"/>
      <c r="B30" s="45"/>
      <c r="C30" s="325" t="s">
        <v>1</v>
      </c>
      <c r="D30" s="325" t="s">
        <v>5651</v>
      </c>
      <c r="E30" s="18" t="s">
        <v>1</v>
      </c>
      <c r="F30" s="326">
        <v>5.6139999999999999</v>
      </c>
      <c r="G30" s="39"/>
      <c r="H30" s="45"/>
    </row>
    <row r="31" s="2" customFormat="1" ht="16.8" customHeight="1">
      <c r="A31" s="39"/>
      <c r="B31" s="45"/>
      <c r="C31" s="325" t="s">
        <v>1</v>
      </c>
      <c r="D31" s="325" t="s">
        <v>5648</v>
      </c>
      <c r="E31" s="18" t="s">
        <v>1</v>
      </c>
      <c r="F31" s="326">
        <v>0</v>
      </c>
      <c r="G31" s="39"/>
      <c r="H31" s="45"/>
    </row>
    <row r="32" s="2" customFormat="1" ht="16.8" customHeight="1">
      <c r="A32" s="39"/>
      <c r="B32" s="45"/>
      <c r="C32" s="325" t="s">
        <v>1</v>
      </c>
      <c r="D32" s="325" t="s">
        <v>5652</v>
      </c>
      <c r="E32" s="18" t="s">
        <v>1</v>
      </c>
      <c r="F32" s="326">
        <v>8.2010000000000005</v>
      </c>
      <c r="G32" s="39"/>
      <c r="H32" s="45"/>
    </row>
    <row r="33" s="2" customFormat="1" ht="16.8" customHeight="1">
      <c r="A33" s="39"/>
      <c r="B33" s="45"/>
      <c r="C33" s="325" t="s">
        <v>1</v>
      </c>
      <c r="D33" s="325" t="s">
        <v>572</v>
      </c>
      <c r="E33" s="18" t="s">
        <v>1</v>
      </c>
      <c r="F33" s="326">
        <v>-1.5760000000000001</v>
      </c>
      <c r="G33" s="39"/>
      <c r="H33" s="45"/>
    </row>
    <row r="34" s="2" customFormat="1" ht="16.8" customHeight="1">
      <c r="A34" s="39"/>
      <c r="B34" s="45"/>
      <c r="C34" s="325" t="s">
        <v>1</v>
      </c>
      <c r="D34" s="325" t="s">
        <v>298</v>
      </c>
      <c r="E34" s="18" t="s">
        <v>1</v>
      </c>
      <c r="F34" s="326">
        <v>12.239000000000001</v>
      </c>
      <c r="G34" s="39"/>
      <c r="H34" s="45"/>
    </row>
    <row r="35" s="2" customFormat="1" ht="16.8" customHeight="1">
      <c r="A35" s="39"/>
      <c r="B35" s="45"/>
      <c r="C35" s="325" t="s">
        <v>1</v>
      </c>
      <c r="D35" s="325" t="s">
        <v>1</v>
      </c>
      <c r="E35" s="18" t="s">
        <v>1</v>
      </c>
      <c r="F35" s="326">
        <v>0</v>
      </c>
      <c r="G35" s="39"/>
      <c r="H35" s="45"/>
    </row>
    <row r="36" s="2" customFormat="1" ht="16.8" customHeight="1">
      <c r="A36" s="39"/>
      <c r="B36" s="45"/>
      <c r="C36" s="325" t="s">
        <v>1</v>
      </c>
      <c r="D36" s="325" t="s">
        <v>5653</v>
      </c>
      <c r="E36" s="18" t="s">
        <v>1</v>
      </c>
      <c r="F36" s="326">
        <v>0</v>
      </c>
      <c r="G36" s="39"/>
      <c r="H36" s="45"/>
    </row>
    <row r="37" s="2" customFormat="1" ht="16.8" customHeight="1">
      <c r="A37" s="39"/>
      <c r="B37" s="45"/>
      <c r="C37" s="325" t="s">
        <v>1</v>
      </c>
      <c r="D37" s="325" t="s">
        <v>5645</v>
      </c>
      <c r="E37" s="18" t="s">
        <v>1</v>
      </c>
      <c r="F37" s="326">
        <v>0</v>
      </c>
      <c r="G37" s="39"/>
      <c r="H37" s="45"/>
    </row>
    <row r="38" s="2" customFormat="1" ht="16.8" customHeight="1">
      <c r="A38" s="39"/>
      <c r="B38" s="45"/>
      <c r="C38" s="325" t="s">
        <v>1</v>
      </c>
      <c r="D38" s="325" t="s">
        <v>5654</v>
      </c>
      <c r="E38" s="18" t="s">
        <v>1</v>
      </c>
      <c r="F38" s="326">
        <v>5.2990000000000004</v>
      </c>
      <c r="G38" s="39"/>
      <c r="H38" s="45"/>
    </row>
    <row r="39" s="2" customFormat="1" ht="16.8" customHeight="1">
      <c r="A39" s="39"/>
      <c r="B39" s="45"/>
      <c r="C39" s="325" t="s">
        <v>1</v>
      </c>
      <c r="D39" s="325" t="s">
        <v>5648</v>
      </c>
      <c r="E39" s="18" t="s">
        <v>1</v>
      </c>
      <c r="F39" s="326">
        <v>0</v>
      </c>
      <c r="G39" s="39"/>
      <c r="H39" s="45"/>
    </row>
    <row r="40" s="2" customFormat="1" ht="16.8" customHeight="1">
      <c r="A40" s="39"/>
      <c r="B40" s="45"/>
      <c r="C40" s="325" t="s">
        <v>1</v>
      </c>
      <c r="D40" s="325" t="s">
        <v>5655</v>
      </c>
      <c r="E40" s="18" t="s">
        <v>1</v>
      </c>
      <c r="F40" s="326">
        <v>7.7009999999999996</v>
      </c>
      <c r="G40" s="39"/>
      <c r="H40" s="45"/>
    </row>
    <row r="41" s="2" customFormat="1" ht="16.8" customHeight="1">
      <c r="A41" s="39"/>
      <c r="B41" s="45"/>
      <c r="C41" s="325" t="s">
        <v>1</v>
      </c>
      <c r="D41" s="325" t="s">
        <v>650</v>
      </c>
      <c r="E41" s="18" t="s">
        <v>1</v>
      </c>
      <c r="F41" s="326">
        <v>-1.379</v>
      </c>
      <c r="G41" s="39"/>
      <c r="H41" s="45"/>
    </row>
    <row r="42" s="2" customFormat="1" ht="16.8" customHeight="1">
      <c r="A42" s="39"/>
      <c r="B42" s="45"/>
      <c r="C42" s="325" t="s">
        <v>1</v>
      </c>
      <c r="D42" s="325" t="s">
        <v>298</v>
      </c>
      <c r="E42" s="18" t="s">
        <v>1</v>
      </c>
      <c r="F42" s="326">
        <v>11.621</v>
      </c>
      <c r="G42" s="39"/>
      <c r="H42" s="45"/>
    </row>
    <row r="43" s="2" customFormat="1" ht="16.8" customHeight="1">
      <c r="A43" s="39"/>
      <c r="B43" s="45"/>
      <c r="C43" s="325" t="s">
        <v>1</v>
      </c>
      <c r="D43" s="325" t="s">
        <v>1</v>
      </c>
      <c r="E43" s="18" t="s">
        <v>1</v>
      </c>
      <c r="F43" s="326">
        <v>0</v>
      </c>
      <c r="G43" s="39"/>
      <c r="H43" s="45"/>
    </row>
    <row r="44" s="2" customFormat="1" ht="16.8" customHeight="1">
      <c r="A44" s="39"/>
      <c r="B44" s="45"/>
      <c r="C44" s="325" t="s">
        <v>1</v>
      </c>
      <c r="D44" s="325" t="s">
        <v>1</v>
      </c>
      <c r="E44" s="18" t="s">
        <v>1</v>
      </c>
      <c r="F44" s="326">
        <v>0</v>
      </c>
      <c r="G44" s="39"/>
      <c r="H44" s="45"/>
    </row>
    <row r="45" s="2" customFormat="1" ht="16.8" customHeight="1">
      <c r="A45" s="39"/>
      <c r="B45" s="45"/>
      <c r="C45" s="325" t="s">
        <v>1</v>
      </c>
      <c r="D45" s="325" t="s">
        <v>222</v>
      </c>
      <c r="E45" s="18" t="s">
        <v>1</v>
      </c>
      <c r="F45" s="326">
        <v>52.453000000000003</v>
      </c>
      <c r="G45" s="39"/>
      <c r="H45" s="45"/>
    </row>
    <row r="46" s="2" customFormat="1" ht="16.8" customHeight="1">
      <c r="A46" s="39"/>
      <c r="B46" s="45"/>
      <c r="C46" s="327" t="s">
        <v>5656</v>
      </c>
      <c r="D46" s="39"/>
      <c r="E46" s="39"/>
      <c r="F46" s="39"/>
      <c r="G46" s="39"/>
      <c r="H46" s="45"/>
    </row>
    <row r="47" s="2" customFormat="1" ht="16.8" customHeight="1">
      <c r="A47" s="39"/>
      <c r="B47" s="45"/>
      <c r="C47" s="325" t="s">
        <v>670</v>
      </c>
      <c r="D47" s="325" t="s">
        <v>671</v>
      </c>
      <c r="E47" s="18" t="s">
        <v>225</v>
      </c>
      <c r="F47" s="326">
        <v>888.00699999999995</v>
      </c>
      <c r="G47" s="39"/>
      <c r="H47" s="45"/>
    </row>
    <row r="48" s="2" customFormat="1" ht="16.8" customHeight="1">
      <c r="A48" s="39"/>
      <c r="B48" s="45"/>
      <c r="C48" s="325" t="s">
        <v>1985</v>
      </c>
      <c r="D48" s="325" t="s">
        <v>1986</v>
      </c>
      <c r="E48" s="18" t="s">
        <v>225</v>
      </c>
      <c r="F48" s="326">
        <v>52.453000000000003</v>
      </c>
      <c r="G48" s="39"/>
      <c r="H48" s="45"/>
    </row>
    <row r="49" s="2" customFormat="1" ht="16.8" customHeight="1">
      <c r="A49" s="39"/>
      <c r="B49" s="45"/>
      <c r="C49" s="321" t="s">
        <v>393</v>
      </c>
      <c r="D49" s="322" t="s">
        <v>394</v>
      </c>
      <c r="E49" s="323" t="s">
        <v>225</v>
      </c>
      <c r="F49" s="324">
        <v>31.919</v>
      </c>
      <c r="G49" s="39"/>
      <c r="H49" s="45"/>
    </row>
    <row r="50" s="2" customFormat="1" ht="16.8" customHeight="1">
      <c r="A50" s="39"/>
      <c r="B50" s="45"/>
      <c r="C50" s="325" t="s">
        <v>1</v>
      </c>
      <c r="D50" s="325" t="s">
        <v>1961</v>
      </c>
      <c r="E50" s="18" t="s">
        <v>1</v>
      </c>
      <c r="F50" s="326">
        <v>0</v>
      </c>
      <c r="G50" s="39"/>
      <c r="H50" s="45"/>
    </row>
    <row r="51" s="2" customFormat="1" ht="16.8" customHeight="1">
      <c r="A51" s="39"/>
      <c r="B51" s="45"/>
      <c r="C51" s="325" t="s">
        <v>1</v>
      </c>
      <c r="D51" s="325" t="s">
        <v>1962</v>
      </c>
      <c r="E51" s="18" t="s">
        <v>1</v>
      </c>
      <c r="F51" s="326">
        <v>0</v>
      </c>
      <c r="G51" s="39"/>
      <c r="H51" s="45"/>
    </row>
    <row r="52" s="2" customFormat="1" ht="16.8" customHeight="1">
      <c r="A52" s="39"/>
      <c r="B52" s="45"/>
      <c r="C52" s="325" t="s">
        <v>1</v>
      </c>
      <c r="D52" s="325" t="s">
        <v>1963</v>
      </c>
      <c r="E52" s="18" t="s">
        <v>1</v>
      </c>
      <c r="F52" s="326">
        <v>0</v>
      </c>
      <c r="G52" s="39"/>
      <c r="H52" s="45"/>
    </row>
    <row r="53" s="2" customFormat="1" ht="16.8" customHeight="1">
      <c r="A53" s="39"/>
      <c r="B53" s="45"/>
      <c r="C53" s="325" t="s">
        <v>1</v>
      </c>
      <c r="D53" s="325" t="s">
        <v>1964</v>
      </c>
      <c r="E53" s="18" t="s">
        <v>1</v>
      </c>
      <c r="F53" s="326">
        <v>21.039999999999999</v>
      </c>
      <c r="G53" s="39"/>
      <c r="H53" s="45"/>
    </row>
    <row r="54" s="2" customFormat="1" ht="16.8" customHeight="1">
      <c r="A54" s="39"/>
      <c r="B54" s="45"/>
      <c r="C54" s="325" t="s">
        <v>1</v>
      </c>
      <c r="D54" s="325" t="s">
        <v>1965</v>
      </c>
      <c r="E54" s="18" t="s">
        <v>1</v>
      </c>
      <c r="F54" s="326">
        <v>-1.9039999999999999</v>
      </c>
      <c r="G54" s="39"/>
      <c r="H54" s="45"/>
    </row>
    <row r="55" s="2" customFormat="1" ht="16.8" customHeight="1">
      <c r="A55" s="39"/>
      <c r="B55" s="45"/>
      <c r="C55" s="325" t="s">
        <v>1</v>
      </c>
      <c r="D55" s="325" t="s">
        <v>1966</v>
      </c>
      <c r="E55" s="18" t="s">
        <v>1</v>
      </c>
      <c r="F55" s="326">
        <v>-1.8999999999999999</v>
      </c>
      <c r="G55" s="39"/>
      <c r="H55" s="45"/>
    </row>
    <row r="56" s="2" customFormat="1" ht="16.8" customHeight="1">
      <c r="A56" s="39"/>
      <c r="B56" s="45"/>
      <c r="C56" s="325" t="s">
        <v>1</v>
      </c>
      <c r="D56" s="325" t="s">
        <v>565</v>
      </c>
      <c r="E56" s="18" t="s">
        <v>1</v>
      </c>
      <c r="F56" s="326">
        <v>-1.7729999999999999</v>
      </c>
      <c r="G56" s="39"/>
      <c r="H56" s="45"/>
    </row>
    <row r="57" s="2" customFormat="1" ht="16.8" customHeight="1">
      <c r="A57" s="39"/>
      <c r="B57" s="45"/>
      <c r="C57" s="325" t="s">
        <v>1</v>
      </c>
      <c r="D57" s="325" t="s">
        <v>1967</v>
      </c>
      <c r="E57" s="18" t="s">
        <v>1</v>
      </c>
      <c r="F57" s="326">
        <v>-2.3330000000000002</v>
      </c>
      <c r="G57" s="39"/>
      <c r="H57" s="45"/>
    </row>
    <row r="58" s="2" customFormat="1" ht="16.8" customHeight="1">
      <c r="A58" s="39"/>
      <c r="B58" s="45"/>
      <c r="C58" s="325" t="s">
        <v>1</v>
      </c>
      <c r="D58" s="325" t="s">
        <v>1968</v>
      </c>
      <c r="E58" s="18" t="s">
        <v>1</v>
      </c>
      <c r="F58" s="326">
        <v>0</v>
      </c>
      <c r="G58" s="39"/>
      <c r="H58" s="45"/>
    </row>
    <row r="59" s="2" customFormat="1" ht="16.8" customHeight="1">
      <c r="A59" s="39"/>
      <c r="B59" s="45"/>
      <c r="C59" s="325" t="s">
        <v>1</v>
      </c>
      <c r="D59" s="325" t="s">
        <v>1969</v>
      </c>
      <c r="E59" s="18" t="s">
        <v>1</v>
      </c>
      <c r="F59" s="326">
        <v>27.82</v>
      </c>
      <c r="G59" s="39"/>
      <c r="H59" s="45"/>
    </row>
    <row r="60" s="2" customFormat="1" ht="16.8" customHeight="1">
      <c r="A60" s="39"/>
      <c r="B60" s="45"/>
      <c r="C60" s="325" t="s">
        <v>1</v>
      </c>
      <c r="D60" s="325" t="s">
        <v>588</v>
      </c>
      <c r="E60" s="18" t="s">
        <v>1</v>
      </c>
      <c r="F60" s="326">
        <v>-3.1520000000000001</v>
      </c>
      <c r="G60" s="39"/>
      <c r="H60" s="45"/>
    </row>
    <row r="61" s="2" customFormat="1" ht="16.8" customHeight="1">
      <c r="A61" s="39"/>
      <c r="B61" s="45"/>
      <c r="C61" s="325" t="s">
        <v>1</v>
      </c>
      <c r="D61" s="325" t="s">
        <v>1970</v>
      </c>
      <c r="E61" s="18" t="s">
        <v>1</v>
      </c>
      <c r="F61" s="326">
        <v>-3.5459999999999998</v>
      </c>
      <c r="G61" s="39"/>
      <c r="H61" s="45"/>
    </row>
    <row r="62" s="2" customFormat="1" ht="16.8" customHeight="1">
      <c r="A62" s="39"/>
      <c r="B62" s="45"/>
      <c r="C62" s="325" t="s">
        <v>1</v>
      </c>
      <c r="D62" s="325" t="s">
        <v>1967</v>
      </c>
      <c r="E62" s="18" t="s">
        <v>1</v>
      </c>
      <c r="F62" s="326">
        <v>-2.3330000000000002</v>
      </c>
      <c r="G62" s="39"/>
      <c r="H62" s="45"/>
    </row>
    <row r="63" s="2" customFormat="1" ht="16.8" customHeight="1">
      <c r="A63" s="39"/>
      <c r="B63" s="45"/>
      <c r="C63" s="325" t="s">
        <v>1</v>
      </c>
      <c r="D63" s="325" t="s">
        <v>1</v>
      </c>
      <c r="E63" s="18" t="s">
        <v>1</v>
      </c>
      <c r="F63" s="326">
        <v>0</v>
      </c>
      <c r="G63" s="39"/>
      <c r="H63" s="45"/>
    </row>
    <row r="64" s="2" customFormat="1" ht="16.8" customHeight="1">
      <c r="A64" s="39"/>
      <c r="B64" s="45"/>
      <c r="C64" s="325" t="s">
        <v>393</v>
      </c>
      <c r="D64" s="325" t="s">
        <v>222</v>
      </c>
      <c r="E64" s="18" t="s">
        <v>1</v>
      </c>
      <c r="F64" s="326">
        <v>31.919</v>
      </c>
      <c r="G64" s="39"/>
      <c r="H64" s="45"/>
    </row>
    <row r="65" s="2" customFormat="1" ht="16.8" customHeight="1">
      <c r="A65" s="39"/>
      <c r="B65" s="45"/>
      <c r="C65" s="327" t="s">
        <v>5656</v>
      </c>
      <c r="D65" s="39"/>
      <c r="E65" s="39"/>
      <c r="F65" s="39"/>
      <c r="G65" s="39"/>
      <c r="H65" s="45"/>
    </row>
    <row r="66" s="2" customFormat="1">
      <c r="A66" s="39"/>
      <c r="B66" s="45"/>
      <c r="C66" s="325" t="s">
        <v>1957</v>
      </c>
      <c r="D66" s="325" t="s">
        <v>1958</v>
      </c>
      <c r="E66" s="18" t="s">
        <v>225</v>
      </c>
      <c r="F66" s="326">
        <v>31.919</v>
      </c>
      <c r="G66" s="39"/>
      <c r="H66" s="45"/>
    </row>
    <row r="67" s="2" customFormat="1" ht="16.8" customHeight="1">
      <c r="A67" s="39"/>
      <c r="B67" s="45"/>
      <c r="C67" s="325" t="s">
        <v>670</v>
      </c>
      <c r="D67" s="325" t="s">
        <v>671</v>
      </c>
      <c r="E67" s="18" t="s">
        <v>225</v>
      </c>
      <c r="F67" s="326">
        <v>888.00699999999995</v>
      </c>
      <c r="G67" s="39"/>
      <c r="H67" s="45"/>
    </row>
    <row r="68" s="2" customFormat="1" ht="16.8" customHeight="1">
      <c r="A68" s="39"/>
      <c r="B68" s="45"/>
      <c r="C68" s="325" t="s">
        <v>1972</v>
      </c>
      <c r="D68" s="325" t="s">
        <v>1973</v>
      </c>
      <c r="E68" s="18" t="s">
        <v>225</v>
      </c>
      <c r="F68" s="326">
        <v>33.515000000000001</v>
      </c>
      <c r="G68" s="39"/>
      <c r="H68" s="45"/>
    </row>
    <row r="69" s="2" customFormat="1" ht="16.8" customHeight="1">
      <c r="A69" s="39"/>
      <c r="B69" s="45"/>
      <c r="C69" s="321" t="s">
        <v>506</v>
      </c>
      <c r="D69" s="322" t="s">
        <v>507</v>
      </c>
      <c r="E69" s="323" t="s">
        <v>225</v>
      </c>
      <c r="F69" s="324">
        <v>1.3799999999999999</v>
      </c>
      <c r="G69" s="39"/>
      <c r="H69" s="45"/>
    </row>
    <row r="70" s="2" customFormat="1" ht="16.8" customHeight="1">
      <c r="A70" s="39"/>
      <c r="B70" s="45"/>
      <c r="C70" s="325" t="s">
        <v>1</v>
      </c>
      <c r="D70" s="325" t="s">
        <v>605</v>
      </c>
      <c r="E70" s="18" t="s">
        <v>1</v>
      </c>
      <c r="F70" s="326">
        <v>0</v>
      </c>
      <c r="G70" s="39"/>
      <c r="H70" s="45"/>
    </row>
    <row r="71" s="2" customFormat="1" ht="16.8" customHeight="1">
      <c r="A71" s="39"/>
      <c r="B71" s="45"/>
      <c r="C71" s="325" t="s">
        <v>1</v>
      </c>
      <c r="D71" s="325" t="s">
        <v>508</v>
      </c>
      <c r="E71" s="18" t="s">
        <v>1</v>
      </c>
      <c r="F71" s="326">
        <v>1.3799999999999999</v>
      </c>
      <c r="G71" s="39"/>
      <c r="H71" s="45"/>
    </row>
    <row r="72" s="2" customFormat="1" ht="16.8" customHeight="1">
      <c r="A72" s="39"/>
      <c r="B72" s="45"/>
      <c r="C72" s="327" t="s">
        <v>5656</v>
      </c>
      <c r="D72" s="39"/>
      <c r="E72" s="39"/>
      <c r="F72" s="39"/>
      <c r="G72" s="39"/>
      <c r="H72" s="45"/>
    </row>
    <row r="73" s="2" customFormat="1" ht="16.8" customHeight="1">
      <c r="A73" s="39"/>
      <c r="B73" s="45"/>
      <c r="C73" s="325" t="s">
        <v>871</v>
      </c>
      <c r="D73" s="325" t="s">
        <v>872</v>
      </c>
      <c r="E73" s="18" t="s">
        <v>225</v>
      </c>
      <c r="F73" s="326">
        <v>352.70999999999998</v>
      </c>
      <c r="G73" s="39"/>
      <c r="H73" s="45"/>
    </row>
    <row r="74" s="2" customFormat="1">
      <c r="A74" s="39"/>
      <c r="B74" s="45"/>
      <c r="C74" s="325" t="s">
        <v>893</v>
      </c>
      <c r="D74" s="325" t="s">
        <v>894</v>
      </c>
      <c r="E74" s="18" t="s">
        <v>225</v>
      </c>
      <c r="F74" s="326">
        <v>2387.0300000000002</v>
      </c>
      <c r="G74" s="39"/>
      <c r="H74" s="45"/>
    </row>
    <row r="75" s="2" customFormat="1">
      <c r="A75" s="39"/>
      <c r="B75" s="45"/>
      <c r="C75" s="325" t="s">
        <v>1821</v>
      </c>
      <c r="D75" s="325" t="s">
        <v>1822</v>
      </c>
      <c r="E75" s="18" t="s">
        <v>225</v>
      </c>
      <c r="F75" s="326">
        <v>216.70099999999999</v>
      </c>
      <c r="G75" s="39"/>
      <c r="H75" s="45"/>
    </row>
    <row r="76" s="2" customFormat="1">
      <c r="A76" s="39"/>
      <c r="B76" s="45"/>
      <c r="C76" s="325" t="s">
        <v>1834</v>
      </c>
      <c r="D76" s="325" t="s">
        <v>1835</v>
      </c>
      <c r="E76" s="18" t="s">
        <v>225</v>
      </c>
      <c r="F76" s="326">
        <v>11.24</v>
      </c>
      <c r="G76" s="39"/>
      <c r="H76" s="45"/>
    </row>
    <row r="77" s="2" customFormat="1">
      <c r="A77" s="39"/>
      <c r="B77" s="45"/>
      <c r="C77" s="325" t="s">
        <v>1840</v>
      </c>
      <c r="D77" s="325" t="s">
        <v>1841</v>
      </c>
      <c r="E77" s="18" t="s">
        <v>225</v>
      </c>
      <c r="F77" s="326">
        <v>79.849999999999994</v>
      </c>
      <c r="G77" s="39"/>
      <c r="H77" s="45"/>
    </row>
    <row r="78" s="2" customFormat="1">
      <c r="A78" s="39"/>
      <c r="B78" s="45"/>
      <c r="C78" s="325" t="s">
        <v>1829</v>
      </c>
      <c r="D78" s="325" t="s">
        <v>1830</v>
      </c>
      <c r="E78" s="18" t="s">
        <v>225</v>
      </c>
      <c r="F78" s="326">
        <v>249.20599999999999</v>
      </c>
      <c r="G78" s="39"/>
      <c r="H78" s="45"/>
    </row>
    <row r="79" s="2" customFormat="1" ht="16.8" customHeight="1">
      <c r="A79" s="39"/>
      <c r="B79" s="45"/>
      <c r="C79" s="321" t="s">
        <v>509</v>
      </c>
      <c r="D79" s="322" t="s">
        <v>510</v>
      </c>
      <c r="E79" s="323" t="s">
        <v>1</v>
      </c>
      <c r="F79" s="324">
        <v>2.0600000000000001</v>
      </c>
      <c r="G79" s="39"/>
      <c r="H79" s="45"/>
    </row>
    <row r="80" s="2" customFormat="1" ht="16.8" customHeight="1">
      <c r="A80" s="39"/>
      <c r="B80" s="45"/>
      <c r="C80" s="325" t="s">
        <v>1</v>
      </c>
      <c r="D80" s="325" t="s">
        <v>511</v>
      </c>
      <c r="E80" s="18" t="s">
        <v>1</v>
      </c>
      <c r="F80" s="326">
        <v>2.0600000000000001</v>
      </c>
      <c r="G80" s="39"/>
      <c r="H80" s="45"/>
    </row>
    <row r="81" s="2" customFormat="1" ht="16.8" customHeight="1">
      <c r="A81" s="39"/>
      <c r="B81" s="45"/>
      <c r="C81" s="327" t="s">
        <v>5656</v>
      </c>
      <c r="D81" s="39"/>
      <c r="E81" s="39"/>
      <c r="F81" s="39"/>
      <c r="G81" s="39"/>
      <c r="H81" s="45"/>
    </row>
    <row r="82" s="2" customFormat="1">
      <c r="A82" s="39"/>
      <c r="B82" s="45"/>
      <c r="C82" s="325" t="s">
        <v>1172</v>
      </c>
      <c r="D82" s="325" t="s">
        <v>1173</v>
      </c>
      <c r="E82" s="18" t="s">
        <v>225</v>
      </c>
      <c r="F82" s="326">
        <v>84.353999999999999</v>
      </c>
      <c r="G82" s="39"/>
      <c r="H82" s="45"/>
    </row>
    <row r="83" s="2" customFormat="1">
      <c r="A83" s="39"/>
      <c r="B83" s="45"/>
      <c r="C83" s="325" t="s">
        <v>1821</v>
      </c>
      <c r="D83" s="325" t="s">
        <v>1822</v>
      </c>
      <c r="E83" s="18" t="s">
        <v>225</v>
      </c>
      <c r="F83" s="326">
        <v>216.70099999999999</v>
      </c>
      <c r="G83" s="39"/>
      <c r="H83" s="45"/>
    </row>
    <row r="84" s="2" customFormat="1">
      <c r="A84" s="39"/>
      <c r="B84" s="45"/>
      <c r="C84" s="325" t="s">
        <v>1834</v>
      </c>
      <c r="D84" s="325" t="s">
        <v>1835</v>
      </c>
      <c r="E84" s="18" t="s">
        <v>225</v>
      </c>
      <c r="F84" s="326">
        <v>11.24</v>
      </c>
      <c r="G84" s="39"/>
      <c r="H84" s="45"/>
    </row>
    <row r="85" s="2" customFormat="1">
      <c r="A85" s="39"/>
      <c r="B85" s="45"/>
      <c r="C85" s="325" t="s">
        <v>1840</v>
      </c>
      <c r="D85" s="325" t="s">
        <v>1841</v>
      </c>
      <c r="E85" s="18" t="s">
        <v>225</v>
      </c>
      <c r="F85" s="326">
        <v>79.849999999999994</v>
      </c>
      <c r="G85" s="39"/>
      <c r="H85" s="45"/>
    </row>
    <row r="86" s="2" customFormat="1">
      <c r="A86" s="39"/>
      <c r="B86" s="45"/>
      <c r="C86" s="325" t="s">
        <v>1829</v>
      </c>
      <c r="D86" s="325" t="s">
        <v>1830</v>
      </c>
      <c r="E86" s="18" t="s">
        <v>225</v>
      </c>
      <c r="F86" s="326">
        <v>249.20599999999999</v>
      </c>
      <c r="G86" s="39"/>
      <c r="H86" s="45"/>
    </row>
    <row r="87" s="2" customFormat="1" ht="16.8" customHeight="1">
      <c r="A87" s="39"/>
      <c r="B87" s="45"/>
      <c r="C87" s="321" t="s">
        <v>396</v>
      </c>
      <c r="D87" s="322" t="s">
        <v>397</v>
      </c>
      <c r="E87" s="323" t="s">
        <v>225</v>
      </c>
      <c r="F87" s="324">
        <v>43.014000000000003</v>
      </c>
      <c r="G87" s="39"/>
      <c r="H87" s="45"/>
    </row>
    <row r="88" s="2" customFormat="1" ht="16.8" customHeight="1">
      <c r="A88" s="39"/>
      <c r="B88" s="45"/>
      <c r="C88" s="325" t="s">
        <v>1</v>
      </c>
      <c r="D88" s="325" t="s">
        <v>5657</v>
      </c>
      <c r="E88" s="18" t="s">
        <v>1</v>
      </c>
      <c r="F88" s="326">
        <v>0</v>
      </c>
      <c r="G88" s="39"/>
      <c r="H88" s="45"/>
    </row>
    <row r="89" s="2" customFormat="1" ht="16.8" customHeight="1">
      <c r="A89" s="39"/>
      <c r="B89" s="45"/>
      <c r="C89" s="325" t="s">
        <v>1</v>
      </c>
      <c r="D89" s="325" t="s">
        <v>5658</v>
      </c>
      <c r="E89" s="18" t="s">
        <v>1</v>
      </c>
      <c r="F89" s="326">
        <v>0</v>
      </c>
      <c r="G89" s="39"/>
      <c r="H89" s="45"/>
    </row>
    <row r="90" s="2" customFormat="1" ht="16.8" customHeight="1">
      <c r="A90" s="39"/>
      <c r="B90" s="45"/>
      <c r="C90" s="325" t="s">
        <v>1</v>
      </c>
      <c r="D90" s="325" t="s">
        <v>5659</v>
      </c>
      <c r="E90" s="18" t="s">
        <v>1</v>
      </c>
      <c r="F90" s="326">
        <v>24.658999999999999</v>
      </c>
      <c r="G90" s="39"/>
      <c r="H90" s="45"/>
    </row>
    <row r="91" s="2" customFormat="1" ht="16.8" customHeight="1">
      <c r="A91" s="39"/>
      <c r="B91" s="45"/>
      <c r="C91" s="325" t="s">
        <v>1</v>
      </c>
      <c r="D91" s="325" t="s">
        <v>5660</v>
      </c>
      <c r="E91" s="18" t="s">
        <v>1</v>
      </c>
      <c r="F91" s="326">
        <v>0</v>
      </c>
      <c r="G91" s="39"/>
      <c r="H91" s="45"/>
    </row>
    <row r="92" s="2" customFormat="1" ht="16.8" customHeight="1">
      <c r="A92" s="39"/>
      <c r="B92" s="45"/>
      <c r="C92" s="325" t="s">
        <v>1</v>
      </c>
      <c r="D92" s="325" t="s">
        <v>5661</v>
      </c>
      <c r="E92" s="18" t="s">
        <v>1</v>
      </c>
      <c r="F92" s="326">
        <v>10.977</v>
      </c>
      <c r="G92" s="39"/>
      <c r="H92" s="45"/>
    </row>
    <row r="93" s="2" customFormat="1" ht="16.8" customHeight="1">
      <c r="A93" s="39"/>
      <c r="B93" s="45"/>
      <c r="C93" s="325" t="s">
        <v>1</v>
      </c>
      <c r="D93" s="325" t="s">
        <v>5662</v>
      </c>
      <c r="E93" s="18" t="s">
        <v>1</v>
      </c>
      <c r="F93" s="326">
        <v>0</v>
      </c>
      <c r="G93" s="39"/>
      <c r="H93" s="45"/>
    </row>
    <row r="94" s="2" customFormat="1" ht="16.8" customHeight="1">
      <c r="A94" s="39"/>
      <c r="B94" s="45"/>
      <c r="C94" s="325" t="s">
        <v>1</v>
      </c>
      <c r="D94" s="325" t="s">
        <v>5663</v>
      </c>
      <c r="E94" s="18" t="s">
        <v>1</v>
      </c>
      <c r="F94" s="326">
        <v>7.3780000000000001</v>
      </c>
      <c r="G94" s="39"/>
      <c r="H94" s="45"/>
    </row>
    <row r="95" s="2" customFormat="1" ht="16.8" customHeight="1">
      <c r="A95" s="39"/>
      <c r="B95" s="45"/>
      <c r="C95" s="325" t="s">
        <v>1</v>
      </c>
      <c r="D95" s="325" t="s">
        <v>222</v>
      </c>
      <c r="E95" s="18" t="s">
        <v>1</v>
      </c>
      <c r="F95" s="326">
        <v>43.014000000000003</v>
      </c>
      <c r="G95" s="39"/>
      <c r="H95" s="45"/>
    </row>
    <row r="96" s="2" customFormat="1" ht="16.8" customHeight="1">
      <c r="A96" s="39"/>
      <c r="B96" s="45"/>
      <c r="C96" s="327" t="s">
        <v>5656</v>
      </c>
      <c r="D96" s="39"/>
      <c r="E96" s="39"/>
      <c r="F96" s="39"/>
      <c r="G96" s="39"/>
      <c r="H96" s="45"/>
    </row>
    <row r="97" s="2" customFormat="1">
      <c r="A97" s="39"/>
      <c r="B97" s="45"/>
      <c r="C97" s="325" t="s">
        <v>1172</v>
      </c>
      <c r="D97" s="325" t="s">
        <v>1173</v>
      </c>
      <c r="E97" s="18" t="s">
        <v>225</v>
      </c>
      <c r="F97" s="326">
        <v>84.353999999999999</v>
      </c>
      <c r="G97" s="39"/>
      <c r="H97" s="45"/>
    </row>
    <row r="98" s="2" customFormat="1" ht="16.8" customHeight="1">
      <c r="A98" s="39"/>
      <c r="B98" s="45"/>
      <c r="C98" s="325" t="s">
        <v>1846</v>
      </c>
      <c r="D98" s="325" t="s">
        <v>1847</v>
      </c>
      <c r="E98" s="18" t="s">
        <v>225</v>
      </c>
      <c r="F98" s="326">
        <v>49.442999999999998</v>
      </c>
      <c r="G98" s="39"/>
      <c r="H98" s="45"/>
    </row>
    <row r="99" s="2" customFormat="1" ht="16.8" customHeight="1">
      <c r="A99" s="39"/>
      <c r="B99" s="45"/>
      <c r="C99" s="325" t="s">
        <v>1857</v>
      </c>
      <c r="D99" s="325" t="s">
        <v>1858</v>
      </c>
      <c r="E99" s="18" t="s">
        <v>225</v>
      </c>
      <c r="F99" s="326">
        <v>43.014000000000003</v>
      </c>
      <c r="G99" s="39"/>
      <c r="H99" s="45"/>
    </row>
    <row r="100" s="2" customFormat="1" ht="16.8" customHeight="1">
      <c r="A100" s="39"/>
      <c r="B100" s="45"/>
      <c r="C100" s="325" t="s">
        <v>1094</v>
      </c>
      <c r="D100" s="325" t="s">
        <v>1095</v>
      </c>
      <c r="E100" s="18" t="s">
        <v>225</v>
      </c>
      <c r="F100" s="326">
        <v>51.840000000000003</v>
      </c>
      <c r="G100" s="39"/>
      <c r="H100" s="45"/>
    </row>
    <row r="101" s="2" customFormat="1" ht="16.8" customHeight="1">
      <c r="A101" s="39"/>
      <c r="B101" s="45"/>
      <c r="C101" s="325" t="s">
        <v>1106</v>
      </c>
      <c r="D101" s="325" t="s">
        <v>1107</v>
      </c>
      <c r="E101" s="18" t="s">
        <v>225</v>
      </c>
      <c r="F101" s="326">
        <v>43.014000000000003</v>
      </c>
      <c r="G101" s="39"/>
      <c r="H101" s="45"/>
    </row>
    <row r="102" s="2" customFormat="1">
      <c r="A102" s="39"/>
      <c r="B102" s="45"/>
      <c r="C102" s="325" t="s">
        <v>1852</v>
      </c>
      <c r="D102" s="325" t="s">
        <v>1853</v>
      </c>
      <c r="E102" s="18" t="s">
        <v>225</v>
      </c>
      <c r="F102" s="326">
        <v>54.387</v>
      </c>
      <c r="G102" s="39"/>
      <c r="H102" s="45"/>
    </row>
    <row r="103" s="2" customFormat="1" ht="16.8" customHeight="1">
      <c r="A103" s="39"/>
      <c r="B103" s="45"/>
      <c r="C103" s="321" t="s">
        <v>399</v>
      </c>
      <c r="D103" s="322" t="s">
        <v>400</v>
      </c>
      <c r="E103" s="323" t="s">
        <v>225</v>
      </c>
      <c r="F103" s="324">
        <v>229.38999999999999</v>
      </c>
      <c r="G103" s="39"/>
      <c r="H103" s="45"/>
    </row>
    <row r="104" s="2" customFormat="1" ht="16.8" customHeight="1">
      <c r="A104" s="39"/>
      <c r="B104" s="45"/>
      <c r="C104" s="325" t="s">
        <v>1</v>
      </c>
      <c r="D104" s="325" t="s">
        <v>5640</v>
      </c>
      <c r="E104" s="18" t="s">
        <v>1</v>
      </c>
      <c r="F104" s="326">
        <v>0</v>
      </c>
      <c r="G104" s="39"/>
      <c r="H104" s="45"/>
    </row>
    <row r="105" s="2" customFormat="1" ht="16.8" customHeight="1">
      <c r="A105" s="39"/>
      <c r="B105" s="45"/>
      <c r="C105" s="325" t="s">
        <v>1</v>
      </c>
      <c r="D105" s="325" t="s">
        <v>5664</v>
      </c>
      <c r="E105" s="18" t="s">
        <v>1</v>
      </c>
      <c r="F105" s="326">
        <v>0</v>
      </c>
      <c r="G105" s="39"/>
      <c r="H105" s="45"/>
    </row>
    <row r="106" s="2" customFormat="1" ht="16.8" customHeight="1">
      <c r="A106" s="39"/>
      <c r="B106" s="45"/>
      <c r="C106" s="325" t="s">
        <v>1</v>
      </c>
      <c r="D106" s="325" t="s">
        <v>5665</v>
      </c>
      <c r="E106" s="18" t="s">
        <v>1</v>
      </c>
      <c r="F106" s="326">
        <v>0</v>
      </c>
      <c r="G106" s="39"/>
      <c r="H106" s="45"/>
    </row>
    <row r="107" s="2" customFormat="1" ht="16.8" customHeight="1">
      <c r="A107" s="39"/>
      <c r="B107" s="45"/>
      <c r="C107" s="325" t="s">
        <v>1</v>
      </c>
      <c r="D107" s="325" t="s">
        <v>5666</v>
      </c>
      <c r="E107" s="18" t="s">
        <v>1</v>
      </c>
      <c r="F107" s="326">
        <v>3.3879999999999999</v>
      </c>
      <c r="G107" s="39"/>
      <c r="H107" s="45"/>
    </row>
    <row r="108" s="2" customFormat="1" ht="16.8" customHeight="1">
      <c r="A108" s="39"/>
      <c r="B108" s="45"/>
      <c r="C108" s="325" t="s">
        <v>1</v>
      </c>
      <c r="D108" s="325" t="s">
        <v>5667</v>
      </c>
      <c r="E108" s="18" t="s">
        <v>1</v>
      </c>
      <c r="F108" s="326">
        <v>0</v>
      </c>
      <c r="G108" s="39"/>
      <c r="H108" s="45"/>
    </row>
    <row r="109" s="2" customFormat="1" ht="16.8" customHeight="1">
      <c r="A109" s="39"/>
      <c r="B109" s="45"/>
      <c r="C109" s="325" t="s">
        <v>1</v>
      </c>
      <c r="D109" s="325" t="s">
        <v>5668</v>
      </c>
      <c r="E109" s="18" t="s">
        <v>1</v>
      </c>
      <c r="F109" s="326">
        <v>27.329999999999998</v>
      </c>
      <c r="G109" s="39"/>
      <c r="H109" s="45"/>
    </row>
    <row r="110" s="2" customFormat="1" ht="16.8" customHeight="1">
      <c r="A110" s="39"/>
      <c r="B110" s="45"/>
      <c r="C110" s="325" t="s">
        <v>1</v>
      </c>
      <c r="D110" s="325" t="s">
        <v>298</v>
      </c>
      <c r="E110" s="18" t="s">
        <v>1</v>
      </c>
      <c r="F110" s="326">
        <v>30.718</v>
      </c>
      <c r="G110" s="39"/>
      <c r="H110" s="45"/>
    </row>
    <row r="111" s="2" customFormat="1" ht="16.8" customHeight="1">
      <c r="A111" s="39"/>
      <c r="B111" s="45"/>
      <c r="C111" s="325" t="s">
        <v>1</v>
      </c>
      <c r="D111" s="325" t="s">
        <v>1</v>
      </c>
      <c r="E111" s="18" t="s">
        <v>1</v>
      </c>
      <c r="F111" s="326">
        <v>0</v>
      </c>
      <c r="G111" s="39"/>
      <c r="H111" s="45"/>
    </row>
    <row r="112" s="2" customFormat="1" ht="16.8" customHeight="1">
      <c r="A112" s="39"/>
      <c r="B112" s="45"/>
      <c r="C112" s="325" t="s">
        <v>1</v>
      </c>
      <c r="D112" s="325" t="s">
        <v>5669</v>
      </c>
      <c r="E112" s="18" t="s">
        <v>1</v>
      </c>
      <c r="F112" s="326">
        <v>0</v>
      </c>
      <c r="G112" s="39"/>
      <c r="H112" s="45"/>
    </row>
    <row r="113" s="2" customFormat="1" ht="16.8" customHeight="1">
      <c r="A113" s="39"/>
      <c r="B113" s="45"/>
      <c r="C113" s="325" t="s">
        <v>1</v>
      </c>
      <c r="D113" s="325" t="s">
        <v>5670</v>
      </c>
      <c r="E113" s="18" t="s">
        <v>1</v>
      </c>
      <c r="F113" s="326">
        <v>15</v>
      </c>
      <c r="G113" s="39"/>
      <c r="H113" s="45"/>
    </row>
    <row r="114" s="2" customFormat="1" ht="16.8" customHeight="1">
      <c r="A114" s="39"/>
      <c r="B114" s="45"/>
      <c r="C114" s="325" t="s">
        <v>1</v>
      </c>
      <c r="D114" s="325" t="s">
        <v>5671</v>
      </c>
      <c r="E114" s="18" t="s">
        <v>1</v>
      </c>
      <c r="F114" s="326">
        <v>0</v>
      </c>
      <c r="G114" s="39"/>
      <c r="H114" s="45"/>
    </row>
    <row r="115" s="2" customFormat="1" ht="16.8" customHeight="1">
      <c r="A115" s="39"/>
      <c r="B115" s="45"/>
      <c r="C115" s="325" t="s">
        <v>1</v>
      </c>
      <c r="D115" s="325" t="s">
        <v>5645</v>
      </c>
      <c r="E115" s="18" t="s">
        <v>1</v>
      </c>
      <c r="F115" s="326">
        <v>0</v>
      </c>
      <c r="G115" s="39"/>
      <c r="H115" s="45"/>
    </row>
    <row r="116" s="2" customFormat="1" ht="16.8" customHeight="1">
      <c r="A116" s="39"/>
      <c r="B116" s="45"/>
      <c r="C116" s="325" t="s">
        <v>1</v>
      </c>
      <c r="D116" s="325" t="s">
        <v>5672</v>
      </c>
      <c r="E116" s="18" t="s">
        <v>1</v>
      </c>
      <c r="F116" s="326">
        <v>0</v>
      </c>
      <c r="G116" s="39"/>
      <c r="H116" s="45"/>
    </row>
    <row r="117" s="2" customFormat="1" ht="16.8" customHeight="1">
      <c r="A117" s="39"/>
      <c r="B117" s="45"/>
      <c r="C117" s="325" t="s">
        <v>1</v>
      </c>
      <c r="D117" s="325" t="s">
        <v>5673</v>
      </c>
      <c r="E117" s="18" t="s">
        <v>1</v>
      </c>
      <c r="F117" s="326">
        <v>6.0140000000000002</v>
      </c>
      <c r="G117" s="39"/>
      <c r="H117" s="45"/>
    </row>
    <row r="118" s="2" customFormat="1" ht="16.8" customHeight="1">
      <c r="A118" s="39"/>
      <c r="B118" s="45"/>
      <c r="C118" s="325" t="s">
        <v>1</v>
      </c>
      <c r="D118" s="325" t="s">
        <v>1965</v>
      </c>
      <c r="E118" s="18" t="s">
        <v>1</v>
      </c>
      <c r="F118" s="326">
        <v>-1.9039999999999999</v>
      </c>
      <c r="G118" s="39"/>
      <c r="H118" s="45"/>
    </row>
    <row r="119" s="2" customFormat="1" ht="16.8" customHeight="1">
      <c r="A119" s="39"/>
      <c r="B119" s="45"/>
      <c r="C119" s="325" t="s">
        <v>1</v>
      </c>
      <c r="D119" s="325" t="s">
        <v>5648</v>
      </c>
      <c r="E119" s="18" t="s">
        <v>1</v>
      </c>
      <c r="F119" s="326">
        <v>0</v>
      </c>
      <c r="G119" s="39"/>
      <c r="H119" s="45"/>
    </row>
    <row r="120" s="2" customFormat="1" ht="16.8" customHeight="1">
      <c r="A120" s="39"/>
      <c r="B120" s="45"/>
      <c r="C120" s="325" t="s">
        <v>1</v>
      </c>
      <c r="D120" s="325" t="s">
        <v>5674</v>
      </c>
      <c r="E120" s="18" t="s">
        <v>1</v>
      </c>
      <c r="F120" s="326">
        <v>15.898</v>
      </c>
      <c r="G120" s="39"/>
      <c r="H120" s="45"/>
    </row>
    <row r="121" s="2" customFormat="1" ht="16.8" customHeight="1">
      <c r="A121" s="39"/>
      <c r="B121" s="45"/>
      <c r="C121" s="325" t="s">
        <v>1</v>
      </c>
      <c r="D121" s="325" t="s">
        <v>572</v>
      </c>
      <c r="E121" s="18" t="s">
        <v>1</v>
      </c>
      <c r="F121" s="326">
        <v>-1.5760000000000001</v>
      </c>
      <c r="G121" s="39"/>
      <c r="H121" s="45"/>
    </row>
    <row r="122" s="2" customFormat="1" ht="16.8" customHeight="1">
      <c r="A122" s="39"/>
      <c r="B122" s="45"/>
      <c r="C122" s="325" t="s">
        <v>1</v>
      </c>
      <c r="D122" s="325" t="s">
        <v>298</v>
      </c>
      <c r="E122" s="18" t="s">
        <v>1</v>
      </c>
      <c r="F122" s="326">
        <v>33.432000000000002</v>
      </c>
      <c r="G122" s="39"/>
      <c r="H122" s="45"/>
    </row>
    <row r="123" s="2" customFormat="1" ht="16.8" customHeight="1">
      <c r="A123" s="39"/>
      <c r="B123" s="45"/>
      <c r="C123" s="325" t="s">
        <v>1</v>
      </c>
      <c r="D123" s="325" t="s">
        <v>1</v>
      </c>
      <c r="E123" s="18" t="s">
        <v>1</v>
      </c>
      <c r="F123" s="326">
        <v>0</v>
      </c>
      <c r="G123" s="39"/>
      <c r="H123" s="45"/>
    </row>
    <row r="124" s="2" customFormat="1" ht="16.8" customHeight="1">
      <c r="A124" s="39"/>
      <c r="B124" s="45"/>
      <c r="C124" s="325" t="s">
        <v>1</v>
      </c>
      <c r="D124" s="325" t="s">
        <v>5671</v>
      </c>
      <c r="E124" s="18" t="s">
        <v>1</v>
      </c>
      <c r="F124" s="326">
        <v>0</v>
      </c>
      <c r="G124" s="39"/>
      <c r="H124" s="45"/>
    </row>
    <row r="125" s="2" customFormat="1" ht="16.8" customHeight="1">
      <c r="A125" s="39"/>
      <c r="B125" s="45"/>
      <c r="C125" s="325" t="s">
        <v>1</v>
      </c>
      <c r="D125" s="325" t="s">
        <v>5645</v>
      </c>
      <c r="E125" s="18" t="s">
        <v>1</v>
      </c>
      <c r="F125" s="326">
        <v>0</v>
      </c>
      <c r="G125" s="39"/>
      <c r="H125" s="45"/>
    </row>
    <row r="126" s="2" customFormat="1" ht="16.8" customHeight="1">
      <c r="A126" s="39"/>
      <c r="B126" s="45"/>
      <c r="C126" s="325" t="s">
        <v>1</v>
      </c>
      <c r="D126" s="325" t="s">
        <v>5675</v>
      </c>
      <c r="E126" s="18" t="s">
        <v>1</v>
      </c>
      <c r="F126" s="326">
        <v>5.9989999999999997</v>
      </c>
      <c r="G126" s="39"/>
      <c r="H126" s="45"/>
    </row>
    <row r="127" s="2" customFormat="1" ht="16.8" customHeight="1">
      <c r="A127" s="39"/>
      <c r="B127" s="45"/>
      <c r="C127" s="325" t="s">
        <v>1</v>
      </c>
      <c r="D127" s="325" t="s">
        <v>5676</v>
      </c>
      <c r="E127" s="18" t="s">
        <v>1</v>
      </c>
      <c r="F127" s="326">
        <v>-1.9039999999999999</v>
      </c>
      <c r="G127" s="39"/>
      <c r="H127" s="45"/>
    </row>
    <row r="128" s="2" customFormat="1" ht="16.8" customHeight="1">
      <c r="A128" s="39"/>
      <c r="B128" s="45"/>
      <c r="C128" s="325" t="s">
        <v>1</v>
      </c>
      <c r="D128" s="325" t="s">
        <v>5648</v>
      </c>
      <c r="E128" s="18" t="s">
        <v>1</v>
      </c>
      <c r="F128" s="326">
        <v>0</v>
      </c>
      <c r="G128" s="39"/>
      <c r="H128" s="45"/>
    </row>
    <row r="129" s="2" customFormat="1" ht="16.8" customHeight="1">
      <c r="A129" s="39"/>
      <c r="B129" s="45"/>
      <c r="C129" s="325" t="s">
        <v>1</v>
      </c>
      <c r="D129" s="325" t="s">
        <v>5677</v>
      </c>
      <c r="E129" s="18" t="s">
        <v>1</v>
      </c>
      <c r="F129" s="326">
        <v>16.041</v>
      </c>
      <c r="G129" s="39"/>
      <c r="H129" s="45"/>
    </row>
    <row r="130" s="2" customFormat="1" ht="16.8" customHeight="1">
      <c r="A130" s="39"/>
      <c r="B130" s="45"/>
      <c r="C130" s="325" t="s">
        <v>1</v>
      </c>
      <c r="D130" s="325" t="s">
        <v>572</v>
      </c>
      <c r="E130" s="18" t="s">
        <v>1</v>
      </c>
      <c r="F130" s="326">
        <v>-1.5760000000000001</v>
      </c>
      <c r="G130" s="39"/>
      <c r="H130" s="45"/>
    </row>
    <row r="131" s="2" customFormat="1" ht="16.8" customHeight="1">
      <c r="A131" s="39"/>
      <c r="B131" s="45"/>
      <c r="C131" s="325" t="s">
        <v>1</v>
      </c>
      <c r="D131" s="325" t="s">
        <v>298</v>
      </c>
      <c r="E131" s="18" t="s">
        <v>1</v>
      </c>
      <c r="F131" s="326">
        <v>18.559999999999999</v>
      </c>
      <c r="G131" s="39"/>
      <c r="H131" s="45"/>
    </row>
    <row r="132" s="2" customFormat="1" ht="16.8" customHeight="1">
      <c r="A132" s="39"/>
      <c r="B132" s="45"/>
      <c r="C132" s="325" t="s">
        <v>1</v>
      </c>
      <c r="D132" s="325" t="s">
        <v>1</v>
      </c>
      <c r="E132" s="18" t="s">
        <v>1</v>
      </c>
      <c r="F132" s="326">
        <v>0</v>
      </c>
      <c r="G132" s="39"/>
      <c r="H132" s="45"/>
    </row>
    <row r="133" s="2" customFormat="1" ht="16.8" customHeight="1">
      <c r="A133" s="39"/>
      <c r="B133" s="45"/>
      <c r="C133" s="325" t="s">
        <v>1</v>
      </c>
      <c r="D133" s="325" t="s">
        <v>5678</v>
      </c>
      <c r="E133" s="18" t="s">
        <v>1</v>
      </c>
      <c r="F133" s="326">
        <v>0</v>
      </c>
      <c r="G133" s="39"/>
      <c r="H133" s="45"/>
    </row>
    <row r="134" s="2" customFormat="1" ht="16.8" customHeight="1">
      <c r="A134" s="39"/>
      <c r="B134" s="45"/>
      <c r="C134" s="325" t="s">
        <v>1</v>
      </c>
      <c r="D134" s="325" t="s">
        <v>5645</v>
      </c>
      <c r="E134" s="18" t="s">
        <v>1</v>
      </c>
      <c r="F134" s="326">
        <v>0</v>
      </c>
      <c r="G134" s="39"/>
      <c r="H134" s="45"/>
    </row>
    <row r="135" s="2" customFormat="1" ht="16.8" customHeight="1">
      <c r="A135" s="39"/>
      <c r="B135" s="45"/>
      <c r="C135" s="325" t="s">
        <v>1</v>
      </c>
      <c r="D135" s="325" t="s">
        <v>5675</v>
      </c>
      <c r="E135" s="18" t="s">
        <v>1</v>
      </c>
      <c r="F135" s="326">
        <v>5.9989999999999997</v>
      </c>
      <c r="G135" s="39"/>
      <c r="H135" s="45"/>
    </row>
    <row r="136" s="2" customFormat="1" ht="16.8" customHeight="1">
      <c r="A136" s="39"/>
      <c r="B136" s="45"/>
      <c r="C136" s="325" t="s">
        <v>1</v>
      </c>
      <c r="D136" s="325" t="s">
        <v>5676</v>
      </c>
      <c r="E136" s="18" t="s">
        <v>1</v>
      </c>
      <c r="F136" s="326">
        <v>-1.9039999999999999</v>
      </c>
      <c r="G136" s="39"/>
      <c r="H136" s="45"/>
    </row>
    <row r="137" s="2" customFormat="1" ht="16.8" customHeight="1">
      <c r="A137" s="39"/>
      <c r="B137" s="45"/>
      <c r="C137" s="325" t="s">
        <v>1</v>
      </c>
      <c r="D137" s="325" t="s">
        <v>5648</v>
      </c>
      <c r="E137" s="18" t="s">
        <v>1</v>
      </c>
      <c r="F137" s="326">
        <v>0</v>
      </c>
      <c r="G137" s="39"/>
      <c r="H137" s="45"/>
    </row>
    <row r="138" s="2" customFormat="1" ht="16.8" customHeight="1">
      <c r="A138" s="39"/>
      <c r="B138" s="45"/>
      <c r="C138" s="325" t="s">
        <v>1</v>
      </c>
      <c r="D138" s="325" t="s">
        <v>5677</v>
      </c>
      <c r="E138" s="18" t="s">
        <v>1</v>
      </c>
      <c r="F138" s="326">
        <v>16.041</v>
      </c>
      <c r="G138" s="39"/>
      <c r="H138" s="45"/>
    </row>
    <row r="139" s="2" customFormat="1" ht="16.8" customHeight="1">
      <c r="A139" s="39"/>
      <c r="B139" s="45"/>
      <c r="C139" s="325" t="s">
        <v>1</v>
      </c>
      <c r="D139" s="325" t="s">
        <v>572</v>
      </c>
      <c r="E139" s="18" t="s">
        <v>1</v>
      </c>
      <c r="F139" s="326">
        <v>-1.5760000000000001</v>
      </c>
      <c r="G139" s="39"/>
      <c r="H139" s="45"/>
    </row>
    <row r="140" s="2" customFormat="1" ht="16.8" customHeight="1">
      <c r="A140" s="39"/>
      <c r="B140" s="45"/>
      <c r="C140" s="325" t="s">
        <v>1</v>
      </c>
      <c r="D140" s="325" t="s">
        <v>298</v>
      </c>
      <c r="E140" s="18" t="s">
        <v>1</v>
      </c>
      <c r="F140" s="326">
        <v>18.559999999999999</v>
      </c>
      <c r="G140" s="39"/>
      <c r="H140" s="45"/>
    </row>
    <row r="141" s="2" customFormat="1" ht="16.8" customHeight="1">
      <c r="A141" s="39"/>
      <c r="B141" s="45"/>
      <c r="C141" s="325" t="s">
        <v>1</v>
      </c>
      <c r="D141" s="325" t="s">
        <v>1</v>
      </c>
      <c r="E141" s="18" t="s">
        <v>1</v>
      </c>
      <c r="F141" s="326">
        <v>0</v>
      </c>
      <c r="G141" s="39"/>
      <c r="H141" s="45"/>
    </row>
    <row r="142" s="2" customFormat="1" ht="16.8" customHeight="1">
      <c r="A142" s="39"/>
      <c r="B142" s="45"/>
      <c r="C142" s="325" t="s">
        <v>1</v>
      </c>
      <c r="D142" s="325" t="s">
        <v>5679</v>
      </c>
      <c r="E142" s="18" t="s">
        <v>1</v>
      </c>
      <c r="F142" s="326">
        <v>0</v>
      </c>
      <c r="G142" s="39"/>
      <c r="H142" s="45"/>
    </row>
    <row r="143" s="2" customFormat="1" ht="16.8" customHeight="1">
      <c r="A143" s="39"/>
      <c r="B143" s="45"/>
      <c r="C143" s="325" t="s">
        <v>1</v>
      </c>
      <c r="D143" s="325" t="s">
        <v>5645</v>
      </c>
      <c r="E143" s="18" t="s">
        <v>1</v>
      </c>
      <c r="F143" s="326">
        <v>0</v>
      </c>
      <c r="G143" s="39"/>
      <c r="H143" s="45"/>
    </row>
    <row r="144" s="2" customFormat="1" ht="16.8" customHeight="1">
      <c r="A144" s="39"/>
      <c r="B144" s="45"/>
      <c r="C144" s="325" t="s">
        <v>1</v>
      </c>
      <c r="D144" s="325" t="s">
        <v>5675</v>
      </c>
      <c r="E144" s="18" t="s">
        <v>1</v>
      </c>
      <c r="F144" s="326">
        <v>5.9989999999999997</v>
      </c>
      <c r="G144" s="39"/>
      <c r="H144" s="45"/>
    </row>
    <row r="145" s="2" customFormat="1" ht="16.8" customHeight="1">
      <c r="A145" s="39"/>
      <c r="B145" s="45"/>
      <c r="C145" s="325" t="s">
        <v>1</v>
      </c>
      <c r="D145" s="325" t="s">
        <v>5676</v>
      </c>
      <c r="E145" s="18" t="s">
        <v>1</v>
      </c>
      <c r="F145" s="326">
        <v>-1.9039999999999999</v>
      </c>
      <c r="G145" s="39"/>
      <c r="H145" s="45"/>
    </row>
    <row r="146" s="2" customFormat="1" ht="16.8" customHeight="1">
      <c r="A146" s="39"/>
      <c r="B146" s="45"/>
      <c r="C146" s="325" t="s">
        <v>1</v>
      </c>
      <c r="D146" s="325" t="s">
        <v>5648</v>
      </c>
      <c r="E146" s="18" t="s">
        <v>1</v>
      </c>
      <c r="F146" s="326">
        <v>0</v>
      </c>
      <c r="G146" s="39"/>
      <c r="H146" s="45"/>
    </row>
    <row r="147" s="2" customFormat="1" ht="16.8" customHeight="1">
      <c r="A147" s="39"/>
      <c r="B147" s="45"/>
      <c r="C147" s="325" t="s">
        <v>1</v>
      </c>
      <c r="D147" s="325" t="s">
        <v>5677</v>
      </c>
      <c r="E147" s="18" t="s">
        <v>1</v>
      </c>
      <c r="F147" s="326">
        <v>16.041</v>
      </c>
      <c r="G147" s="39"/>
      <c r="H147" s="45"/>
    </row>
    <row r="148" s="2" customFormat="1" ht="16.8" customHeight="1">
      <c r="A148" s="39"/>
      <c r="B148" s="45"/>
      <c r="C148" s="325" t="s">
        <v>1</v>
      </c>
      <c r="D148" s="325" t="s">
        <v>572</v>
      </c>
      <c r="E148" s="18" t="s">
        <v>1</v>
      </c>
      <c r="F148" s="326">
        <v>-1.5760000000000001</v>
      </c>
      <c r="G148" s="39"/>
      <c r="H148" s="45"/>
    </row>
    <row r="149" s="2" customFormat="1" ht="16.8" customHeight="1">
      <c r="A149" s="39"/>
      <c r="B149" s="45"/>
      <c r="C149" s="325" t="s">
        <v>1</v>
      </c>
      <c r="D149" s="325" t="s">
        <v>298</v>
      </c>
      <c r="E149" s="18" t="s">
        <v>1</v>
      </c>
      <c r="F149" s="326">
        <v>18.559999999999999</v>
      </c>
      <c r="G149" s="39"/>
      <c r="H149" s="45"/>
    </row>
    <row r="150" s="2" customFormat="1" ht="16.8" customHeight="1">
      <c r="A150" s="39"/>
      <c r="B150" s="45"/>
      <c r="C150" s="325" t="s">
        <v>1</v>
      </c>
      <c r="D150" s="325" t="s">
        <v>1</v>
      </c>
      <c r="E150" s="18" t="s">
        <v>1</v>
      </c>
      <c r="F150" s="326">
        <v>0</v>
      </c>
      <c r="G150" s="39"/>
      <c r="H150" s="45"/>
    </row>
    <row r="151" s="2" customFormat="1" ht="16.8" customHeight="1">
      <c r="A151" s="39"/>
      <c r="B151" s="45"/>
      <c r="C151" s="325" t="s">
        <v>1</v>
      </c>
      <c r="D151" s="325" t="s">
        <v>5680</v>
      </c>
      <c r="E151" s="18" t="s">
        <v>1</v>
      </c>
      <c r="F151" s="326">
        <v>0</v>
      </c>
      <c r="G151" s="39"/>
      <c r="H151" s="45"/>
    </row>
    <row r="152" s="2" customFormat="1" ht="16.8" customHeight="1">
      <c r="A152" s="39"/>
      <c r="B152" s="45"/>
      <c r="C152" s="325" t="s">
        <v>1</v>
      </c>
      <c r="D152" s="325" t="s">
        <v>5645</v>
      </c>
      <c r="E152" s="18" t="s">
        <v>1</v>
      </c>
      <c r="F152" s="326">
        <v>0</v>
      </c>
      <c r="G152" s="39"/>
      <c r="H152" s="45"/>
    </row>
    <row r="153" s="2" customFormat="1" ht="16.8" customHeight="1">
      <c r="A153" s="39"/>
      <c r="B153" s="45"/>
      <c r="C153" s="325" t="s">
        <v>1</v>
      </c>
      <c r="D153" s="325" t="s">
        <v>5675</v>
      </c>
      <c r="E153" s="18" t="s">
        <v>1</v>
      </c>
      <c r="F153" s="326">
        <v>5.9989999999999997</v>
      </c>
      <c r="G153" s="39"/>
      <c r="H153" s="45"/>
    </row>
    <row r="154" s="2" customFormat="1" ht="16.8" customHeight="1">
      <c r="A154" s="39"/>
      <c r="B154" s="45"/>
      <c r="C154" s="325" t="s">
        <v>1</v>
      </c>
      <c r="D154" s="325" t="s">
        <v>5676</v>
      </c>
      <c r="E154" s="18" t="s">
        <v>1</v>
      </c>
      <c r="F154" s="326">
        <v>-1.9039999999999999</v>
      </c>
      <c r="G154" s="39"/>
      <c r="H154" s="45"/>
    </row>
    <row r="155" s="2" customFormat="1" ht="16.8" customHeight="1">
      <c r="A155" s="39"/>
      <c r="B155" s="45"/>
      <c r="C155" s="325" t="s">
        <v>1</v>
      </c>
      <c r="D155" s="325" t="s">
        <v>5648</v>
      </c>
      <c r="E155" s="18" t="s">
        <v>1</v>
      </c>
      <c r="F155" s="326">
        <v>0</v>
      </c>
      <c r="G155" s="39"/>
      <c r="H155" s="45"/>
    </row>
    <row r="156" s="2" customFormat="1" ht="16.8" customHeight="1">
      <c r="A156" s="39"/>
      <c r="B156" s="45"/>
      <c r="C156" s="325" t="s">
        <v>1</v>
      </c>
      <c r="D156" s="325" t="s">
        <v>5677</v>
      </c>
      <c r="E156" s="18" t="s">
        <v>1</v>
      </c>
      <c r="F156" s="326">
        <v>16.041</v>
      </c>
      <c r="G156" s="39"/>
      <c r="H156" s="45"/>
    </row>
    <row r="157" s="2" customFormat="1" ht="16.8" customHeight="1">
      <c r="A157" s="39"/>
      <c r="B157" s="45"/>
      <c r="C157" s="325" t="s">
        <v>1</v>
      </c>
      <c r="D157" s="325" t="s">
        <v>572</v>
      </c>
      <c r="E157" s="18" t="s">
        <v>1</v>
      </c>
      <c r="F157" s="326">
        <v>-1.5760000000000001</v>
      </c>
      <c r="G157" s="39"/>
      <c r="H157" s="45"/>
    </row>
    <row r="158" s="2" customFormat="1" ht="16.8" customHeight="1">
      <c r="A158" s="39"/>
      <c r="B158" s="45"/>
      <c r="C158" s="325" t="s">
        <v>1</v>
      </c>
      <c r="D158" s="325" t="s">
        <v>298</v>
      </c>
      <c r="E158" s="18" t="s">
        <v>1</v>
      </c>
      <c r="F158" s="326">
        <v>18.559999999999999</v>
      </c>
      <c r="G158" s="39"/>
      <c r="H158" s="45"/>
    </row>
    <row r="159" s="2" customFormat="1" ht="16.8" customHeight="1">
      <c r="A159" s="39"/>
      <c r="B159" s="45"/>
      <c r="C159" s="325" t="s">
        <v>1</v>
      </c>
      <c r="D159" s="325" t="s">
        <v>1</v>
      </c>
      <c r="E159" s="18" t="s">
        <v>1</v>
      </c>
      <c r="F159" s="326">
        <v>0</v>
      </c>
      <c r="G159" s="39"/>
      <c r="H159" s="45"/>
    </row>
    <row r="160" s="2" customFormat="1" ht="16.8" customHeight="1">
      <c r="A160" s="39"/>
      <c r="B160" s="45"/>
      <c r="C160" s="325" t="s">
        <v>1</v>
      </c>
      <c r="D160" s="325" t="s">
        <v>5681</v>
      </c>
      <c r="E160" s="18" t="s">
        <v>1</v>
      </c>
      <c r="F160" s="326">
        <v>0</v>
      </c>
      <c r="G160" s="39"/>
      <c r="H160" s="45"/>
    </row>
    <row r="161" s="2" customFormat="1" ht="16.8" customHeight="1">
      <c r="A161" s="39"/>
      <c r="B161" s="45"/>
      <c r="C161" s="325" t="s">
        <v>1</v>
      </c>
      <c r="D161" s="325" t="s">
        <v>5682</v>
      </c>
      <c r="E161" s="18" t="s">
        <v>1</v>
      </c>
      <c r="F161" s="326">
        <v>14.130000000000001</v>
      </c>
      <c r="G161" s="39"/>
      <c r="H161" s="45"/>
    </row>
    <row r="162" s="2" customFormat="1" ht="16.8" customHeight="1">
      <c r="A162" s="39"/>
      <c r="B162" s="45"/>
      <c r="C162" s="325" t="s">
        <v>1</v>
      </c>
      <c r="D162" s="325" t="s">
        <v>5683</v>
      </c>
      <c r="E162" s="18" t="s">
        <v>1</v>
      </c>
      <c r="F162" s="326">
        <v>-1.1819999999999999</v>
      </c>
      <c r="G162" s="39"/>
      <c r="H162" s="45"/>
    </row>
    <row r="163" s="2" customFormat="1" ht="16.8" customHeight="1">
      <c r="A163" s="39"/>
      <c r="B163" s="45"/>
      <c r="C163" s="325" t="s">
        <v>1</v>
      </c>
      <c r="D163" s="325" t="s">
        <v>298</v>
      </c>
      <c r="E163" s="18" t="s">
        <v>1</v>
      </c>
      <c r="F163" s="326">
        <v>12.948</v>
      </c>
      <c r="G163" s="39"/>
      <c r="H163" s="45"/>
    </row>
    <row r="164" s="2" customFormat="1" ht="16.8" customHeight="1">
      <c r="A164" s="39"/>
      <c r="B164" s="45"/>
      <c r="C164" s="325" t="s">
        <v>1</v>
      </c>
      <c r="D164" s="325" t="s">
        <v>1</v>
      </c>
      <c r="E164" s="18" t="s">
        <v>1</v>
      </c>
      <c r="F164" s="326">
        <v>0</v>
      </c>
      <c r="G164" s="39"/>
      <c r="H164" s="45"/>
    </row>
    <row r="165" s="2" customFormat="1" ht="16.8" customHeight="1">
      <c r="A165" s="39"/>
      <c r="B165" s="45"/>
      <c r="C165" s="325" t="s">
        <v>1</v>
      </c>
      <c r="D165" s="325" t="s">
        <v>5684</v>
      </c>
      <c r="E165" s="18" t="s">
        <v>1</v>
      </c>
      <c r="F165" s="326">
        <v>0</v>
      </c>
      <c r="G165" s="39"/>
      <c r="H165" s="45"/>
    </row>
    <row r="166" s="2" customFormat="1" ht="16.8" customHeight="1">
      <c r="A166" s="39"/>
      <c r="B166" s="45"/>
      <c r="C166" s="325" t="s">
        <v>1</v>
      </c>
      <c r="D166" s="325" t="s">
        <v>5685</v>
      </c>
      <c r="E166" s="18" t="s">
        <v>1</v>
      </c>
      <c r="F166" s="326">
        <v>20.670000000000002</v>
      </c>
      <c r="G166" s="39"/>
      <c r="H166" s="45"/>
    </row>
    <row r="167" s="2" customFormat="1" ht="16.8" customHeight="1">
      <c r="A167" s="39"/>
      <c r="B167" s="45"/>
      <c r="C167" s="325" t="s">
        <v>1</v>
      </c>
      <c r="D167" s="325" t="s">
        <v>572</v>
      </c>
      <c r="E167" s="18" t="s">
        <v>1</v>
      </c>
      <c r="F167" s="326">
        <v>-1.5760000000000001</v>
      </c>
      <c r="G167" s="39"/>
      <c r="H167" s="45"/>
    </row>
    <row r="168" s="2" customFormat="1" ht="16.8" customHeight="1">
      <c r="A168" s="39"/>
      <c r="B168" s="45"/>
      <c r="C168" s="325" t="s">
        <v>1</v>
      </c>
      <c r="D168" s="325" t="s">
        <v>298</v>
      </c>
      <c r="E168" s="18" t="s">
        <v>1</v>
      </c>
      <c r="F168" s="326">
        <v>19.094000000000001</v>
      </c>
      <c r="G168" s="39"/>
      <c r="H168" s="45"/>
    </row>
    <row r="169" s="2" customFormat="1" ht="16.8" customHeight="1">
      <c r="A169" s="39"/>
      <c r="B169" s="45"/>
      <c r="C169" s="325" t="s">
        <v>1</v>
      </c>
      <c r="D169" s="325" t="s">
        <v>1</v>
      </c>
      <c r="E169" s="18" t="s">
        <v>1</v>
      </c>
      <c r="F169" s="326">
        <v>0</v>
      </c>
      <c r="G169" s="39"/>
      <c r="H169" s="45"/>
    </row>
    <row r="170" s="2" customFormat="1" ht="16.8" customHeight="1">
      <c r="A170" s="39"/>
      <c r="B170" s="45"/>
      <c r="C170" s="325" t="s">
        <v>1</v>
      </c>
      <c r="D170" s="325" t="s">
        <v>5686</v>
      </c>
      <c r="E170" s="18" t="s">
        <v>1</v>
      </c>
      <c r="F170" s="326">
        <v>0</v>
      </c>
      <c r="G170" s="39"/>
      <c r="H170" s="45"/>
    </row>
    <row r="171" s="2" customFormat="1" ht="16.8" customHeight="1">
      <c r="A171" s="39"/>
      <c r="B171" s="45"/>
      <c r="C171" s="325" t="s">
        <v>1</v>
      </c>
      <c r="D171" s="325" t="s">
        <v>5687</v>
      </c>
      <c r="E171" s="18" t="s">
        <v>1</v>
      </c>
      <c r="F171" s="326">
        <v>17.783999999999999</v>
      </c>
      <c r="G171" s="39"/>
      <c r="H171" s="45"/>
    </row>
    <row r="172" s="2" customFormat="1" ht="16.8" customHeight="1">
      <c r="A172" s="39"/>
      <c r="B172" s="45"/>
      <c r="C172" s="325" t="s">
        <v>1</v>
      </c>
      <c r="D172" s="325" t="s">
        <v>5688</v>
      </c>
      <c r="E172" s="18" t="s">
        <v>1</v>
      </c>
      <c r="F172" s="326">
        <v>0</v>
      </c>
      <c r="G172" s="39"/>
      <c r="H172" s="45"/>
    </row>
    <row r="173" s="2" customFormat="1" ht="16.8" customHeight="1">
      <c r="A173" s="39"/>
      <c r="B173" s="45"/>
      <c r="C173" s="325" t="s">
        <v>1</v>
      </c>
      <c r="D173" s="325" t="s">
        <v>5689</v>
      </c>
      <c r="E173" s="18" t="s">
        <v>1</v>
      </c>
      <c r="F173" s="326">
        <v>13.327999999999999</v>
      </c>
      <c r="G173" s="39"/>
      <c r="H173" s="45"/>
    </row>
    <row r="174" s="2" customFormat="1" ht="16.8" customHeight="1">
      <c r="A174" s="39"/>
      <c r="B174" s="45"/>
      <c r="C174" s="325" t="s">
        <v>1</v>
      </c>
      <c r="D174" s="325" t="s">
        <v>5690</v>
      </c>
      <c r="E174" s="18" t="s">
        <v>1</v>
      </c>
      <c r="F174" s="326">
        <v>0</v>
      </c>
      <c r="G174" s="39"/>
      <c r="H174" s="45"/>
    </row>
    <row r="175" s="2" customFormat="1" ht="16.8" customHeight="1">
      <c r="A175" s="39"/>
      <c r="B175" s="45"/>
      <c r="C175" s="325" t="s">
        <v>1</v>
      </c>
      <c r="D175" s="325" t="s">
        <v>5691</v>
      </c>
      <c r="E175" s="18" t="s">
        <v>1</v>
      </c>
      <c r="F175" s="326">
        <v>14.789999999999999</v>
      </c>
      <c r="G175" s="39"/>
      <c r="H175" s="45"/>
    </row>
    <row r="176" s="2" customFormat="1" ht="16.8" customHeight="1">
      <c r="A176" s="39"/>
      <c r="B176" s="45"/>
      <c r="C176" s="325" t="s">
        <v>1</v>
      </c>
      <c r="D176" s="325" t="s">
        <v>298</v>
      </c>
      <c r="E176" s="18" t="s">
        <v>1</v>
      </c>
      <c r="F176" s="326">
        <v>45.902000000000001</v>
      </c>
      <c r="G176" s="39"/>
      <c r="H176" s="45"/>
    </row>
    <row r="177" s="2" customFormat="1" ht="16.8" customHeight="1">
      <c r="A177" s="39"/>
      <c r="B177" s="45"/>
      <c r="C177" s="325" t="s">
        <v>1</v>
      </c>
      <c r="D177" s="325" t="s">
        <v>5692</v>
      </c>
      <c r="E177" s="18" t="s">
        <v>1</v>
      </c>
      <c r="F177" s="326">
        <v>0</v>
      </c>
      <c r="G177" s="39"/>
      <c r="H177" s="45"/>
    </row>
    <row r="178" s="2" customFormat="1" ht="16.8" customHeight="1">
      <c r="A178" s="39"/>
      <c r="B178" s="45"/>
      <c r="C178" s="325" t="s">
        <v>1</v>
      </c>
      <c r="D178" s="325" t="s">
        <v>5693</v>
      </c>
      <c r="E178" s="18" t="s">
        <v>1</v>
      </c>
      <c r="F178" s="326">
        <v>13.055999999999999</v>
      </c>
      <c r="G178" s="39"/>
      <c r="H178" s="45"/>
    </row>
    <row r="179" s="2" customFormat="1" ht="16.8" customHeight="1">
      <c r="A179" s="39"/>
      <c r="B179" s="45"/>
      <c r="C179" s="325" t="s">
        <v>1</v>
      </c>
      <c r="D179" s="325" t="s">
        <v>298</v>
      </c>
      <c r="E179" s="18" t="s">
        <v>1</v>
      </c>
      <c r="F179" s="326">
        <v>13.055999999999999</v>
      </c>
      <c r="G179" s="39"/>
      <c r="H179" s="45"/>
    </row>
    <row r="180" s="2" customFormat="1" ht="16.8" customHeight="1">
      <c r="A180" s="39"/>
      <c r="B180" s="45"/>
      <c r="C180" s="325" t="s">
        <v>1</v>
      </c>
      <c r="D180" s="325" t="s">
        <v>1</v>
      </c>
      <c r="E180" s="18" t="s">
        <v>1</v>
      </c>
      <c r="F180" s="326">
        <v>0</v>
      </c>
      <c r="G180" s="39"/>
      <c r="H180" s="45"/>
    </row>
    <row r="181" s="2" customFormat="1" ht="16.8" customHeight="1">
      <c r="A181" s="39"/>
      <c r="B181" s="45"/>
      <c r="C181" s="325" t="s">
        <v>1</v>
      </c>
      <c r="D181" s="325" t="s">
        <v>222</v>
      </c>
      <c r="E181" s="18" t="s">
        <v>1</v>
      </c>
      <c r="F181" s="326">
        <v>229.38999999999999</v>
      </c>
      <c r="G181" s="39"/>
      <c r="H181" s="45"/>
    </row>
    <row r="182" s="2" customFormat="1" ht="16.8" customHeight="1">
      <c r="A182" s="39"/>
      <c r="B182" s="45"/>
      <c r="C182" s="327" t="s">
        <v>5656</v>
      </c>
      <c r="D182" s="39"/>
      <c r="E182" s="39"/>
      <c r="F182" s="39"/>
      <c r="G182" s="39"/>
      <c r="H182" s="45"/>
    </row>
    <row r="183" s="2" customFormat="1" ht="16.8" customHeight="1">
      <c r="A183" s="39"/>
      <c r="B183" s="45"/>
      <c r="C183" s="325" t="s">
        <v>670</v>
      </c>
      <c r="D183" s="325" t="s">
        <v>671</v>
      </c>
      <c r="E183" s="18" t="s">
        <v>225</v>
      </c>
      <c r="F183" s="326">
        <v>888.00699999999995</v>
      </c>
      <c r="G183" s="39"/>
      <c r="H183" s="45"/>
    </row>
    <row r="184" s="2" customFormat="1">
      <c r="A184" s="39"/>
      <c r="B184" s="45"/>
      <c r="C184" s="325" t="s">
        <v>1176</v>
      </c>
      <c r="D184" s="325" t="s">
        <v>1177</v>
      </c>
      <c r="E184" s="18" t="s">
        <v>225</v>
      </c>
      <c r="F184" s="326">
        <v>238.21600000000001</v>
      </c>
      <c r="G184" s="39"/>
      <c r="H184" s="45"/>
    </row>
    <row r="185" s="2" customFormat="1" ht="16.8" customHeight="1">
      <c r="A185" s="39"/>
      <c r="B185" s="45"/>
      <c r="C185" s="325" t="s">
        <v>1911</v>
      </c>
      <c r="D185" s="325" t="s">
        <v>1912</v>
      </c>
      <c r="E185" s="18" t="s">
        <v>225</v>
      </c>
      <c r="F185" s="326">
        <v>229.38999999999999</v>
      </c>
      <c r="G185" s="39"/>
      <c r="H185" s="45"/>
    </row>
    <row r="186" s="2" customFormat="1">
      <c r="A186" s="39"/>
      <c r="B186" s="45"/>
      <c r="C186" s="325" t="s">
        <v>1917</v>
      </c>
      <c r="D186" s="325" t="s">
        <v>1918</v>
      </c>
      <c r="E186" s="18" t="s">
        <v>225</v>
      </c>
      <c r="F186" s="326">
        <v>229.38999999999999</v>
      </c>
      <c r="G186" s="39"/>
      <c r="H186" s="45"/>
    </row>
    <row r="187" s="2" customFormat="1" ht="16.8" customHeight="1">
      <c r="A187" s="39"/>
      <c r="B187" s="45"/>
      <c r="C187" s="325" t="s">
        <v>1923</v>
      </c>
      <c r="D187" s="325" t="s">
        <v>1924</v>
      </c>
      <c r="E187" s="18" t="s">
        <v>225</v>
      </c>
      <c r="F187" s="326">
        <v>263.79899999999998</v>
      </c>
      <c r="G187" s="39"/>
      <c r="H187" s="45"/>
    </row>
    <row r="188" s="2" customFormat="1" ht="16.8" customHeight="1">
      <c r="A188" s="39"/>
      <c r="B188" s="45"/>
      <c r="C188" s="321" t="s">
        <v>402</v>
      </c>
      <c r="D188" s="322" t="s">
        <v>403</v>
      </c>
      <c r="E188" s="323" t="s">
        <v>225</v>
      </c>
      <c r="F188" s="324">
        <v>6.4290000000000003</v>
      </c>
      <c r="G188" s="39"/>
      <c r="H188" s="45"/>
    </row>
    <row r="189" s="2" customFormat="1" ht="16.8" customHeight="1">
      <c r="A189" s="39"/>
      <c r="B189" s="45"/>
      <c r="C189" s="325" t="s">
        <v>1</v>
      </c>
      <c r="D189" s="325" t="s">
        <v>5694</v>
      </c>
      <c r="E189" s="18" t="s">
        <v>1</v>
      </c>
      <c r="F189" s="326">
        <v>0</v>
      </c>
      <c r="G189" s="39"/>
      <c r="H189" s="45"/>
    </row>
    <row r="190" s="2" customFormat="1" ht="16.8" customHeight="1">
      <c r="A190" s="39"/>
      <c r="B190" s="45"/>
      <c r="C190" s="325" t="s">
        <v>1</v>
      </c>
      <c r="D190" s="325" t="s">
        <v>5695</v>
      </c>
      <c r="E190" s="18" t="s">
        <v>1</v>
      </c>
      <c r="F190" s="326">
        <v>0.77000000000000002</v>
      </c>
      <c r="G190" s="39"/>
      <c r="H190" s="45"/>
    </row>
    <row r="191" s="2" customFormat="1" ht="16.8" customHeight="1">
      <c r="A191" s="39"/>
      <c r="B191" s="45"/>
      <c r="C191" s="325" t="s">
        <v>1</v>
      </c>
      <c r="D191" s="325" t="s">
        <v>5678</v>
      </c>
      <c r="E191" s="18" t="s">
        <v>1</v>
      </c>
      <c r="F191" s="326">
        <v>0</v>
      </c>
      <c r="G191" s="39"/>
      <c r="H191" s="45"/>
    </row>
    <row r="192" s="2" customFormat="1" ht="16.8" customHeight="1">
      <c r="A192" s="39"/>
      <c r="B192" s="45"/>
      <c r="C192" s="325" t="s">
        <v>1</v>
      </c>
      <c r="D192" s="325" t="s">
        <v>5695</v>
      </c>
      <c r="E192" s="18" t="s">
        <v>1</v>
      </c>
      <c r="F192" s="326">
        <v>0.77000000000000002</v>
      </c>
      <c r="G192" s="39"/>
      <c r="H192" s="45"/>
    </row>
    <row r="193" s="2" customFormat="1" ht="16.8" customHeight="1">
      <c r="A193" s="39"/>
      <c r="B193" s="45"/>
      <c r="C193" s="325" t="s">
        <v>1</v>
      </c>
      <c r="D193" s="325" t="s">
        <v>5679</v>
      </c>
      <c r="E193" s="18" t="s">
        <v>1</v>
      </c>
      <c r="F193" s="326">
        <v>0</v>
      </c>
      <c r="G193" s="39"/>
      <c r="H193" s="45"/>
    </row>
    <row r="194" s="2" customFormat="1" ht="16.8" customHeight="1">
      <c r="A194" s="39"/>
      <c r="B194" s="45"/>
      <c r="C194" s="325" t="s">
        <v>1</v>
      </c>
      <c r="D194" s="325" t="s">
        <v>5695</v>
      </c>
      <c r="E194" s="18" t="s">
        <v>1</v>
      </c>
      <c r="F194" s="326">
        <v>0.77000000000000002</v>
      </c>
      <c r="G194" s="39"/>
      <c r="H194" s="45"/>
    </row>
    <row r="195" s="2" customFormat="1" ht="16.8" customHeight="1">
      <c r="A195" s="39"/>
      <c r="B195" s="45"/>
      <c r="C195" s="325" t="s">
        <v>1</v>
      </c>
      <c r="D195" s="325" t="s">
        <v>5680</v>
      </c>
      <c r="E195" s="18" t="s">
        <v>1</v>
      </c>
      <c r="F195" s="326">
        <v>0</v>
      </c>
      <c r="G195" s="39"/>
      <c r="H195" s="45"/>
    </row>
    <row r="196" s="2" customFormat="1" ht="16.8" customHeight="1">
      <c r="A196" s="39"/>
      <c r="B196" s="45"/>
      <c r="C196" s="325" t="s">
        <v>1</v>
      </c>
      <c r="D196" s="325" t="s">
        <v>5695</v>
      </c>
      <c r="E196" s="18" t="s">
        <v>1</v>
      </c>
      <c r="F196" s="326">
        <v>0.77000000000000002</v>
      </c>
      <c r="G196" s="39"/>
      <c r="H196" s="45"/>
    </row>
    <row r="197" s="2" customFormat="1" ht="16.8" customHeight="1">
      <c r="A197" s="39"/>
      <c r="B197" s="45"/>
      <c r="C197" s="325" t="s">
        <v>1</v>
      </c>
      <c r="D197" s="325" t="s">
        <v>5696</v>
      </c>
      <c r="E197" s="18" t="s">
        <v>1</v>
      </c>
      <c r="F197" s="326">
        <v>0</v>
      </c>
      <c r="G197" s="39"/>
      <c r="H197" s="45"/>
    </row>
    <row r="198" s="2" customFormat="1" ht="16.8" customHeight="1">
      <c r="A198" s="39"/>
      <c r="B198" s="45"/>
      <c r="C198" s="325" t="s">
        <v>1</v>
      </c>
      <c r="D198" s="325" t="s">
        <v>5697</v>
      </c>
      <c r="E198" s="18" t="s">
        <v>1</v>
      </c>
      <c r="F198" s="326">
        <v>1.26</v>
      </c>
      <c r="G198" s="39"/>
      <c r="H198" s="45"/>
    </row>
    <row r="199" s="2" customFormat="1" ht="16.8" customHeight="1">
      <c r="A199" s="39"/>
      <c r="B199" s="45"/>
      <c r="C199" s="325" t="s">
        <v>1</v>
      </c>
      <c r="D199" s="325" t="s">
        <v>5684</v>
      </c>
      <c r="E199" s="18" t="s">
        <v>1</v>
      </c>
      <c r="F199" s="326">
        <v>0</v>
      </c>
      <c r="G199" s="39"/>
      <c r="H199" s="45"/>
    </row>
    <row r="200" s="2" customFormat="1" ht="16.8" customHeight="1">
      <c r="A200" s="39"/>
      <c r="B200" s="45"/>
      <c r="C200" s="325" t="s">
        <v>1</v>
      </c>
      <c r="D200" s="325" t="s">
        <v>5698</v>
      </c>
      <c r="E200" s="18" t="s">
        <v>1</v>
      </c>
      <c r="F200" s="326">
        <v>1.0600000000000001</v>
      </c>
      <c r="G200" s="39"/>
      <c r="H200" s="45"/>
    </row>
    <row r="201" s="2" customFormat="1" ht="16.8" customHeight="1">
      <c r="A201" s="39"/>
      <c r="B201" s="45"/>
      <c r="C201" s="325" t="s">
        <v>1</v>
      </c>
      <c r="D201" s="325" t="s">
        <v>5688</v>
      </c>
      <c r="E201" s="18" t="s">
        <v>1</v>
      </c>
      <c r="F201" s="326">
        <v>0</v>
      </c>
      <c r="G201" s="39"/>
      <c r="H201" s="45"/>
    </row>
    <row r="202" s="2" customFormat="1" ht="16.8" customHeight="1">
      <c r="A202" s="39"/>
      <c r="B202" s="45"/>
      <c r="C202" s="325" t="s">
        <v>1</v>
      </c>
      <c r="D202" s="325" t="s">
        <v>5699</v>
      </c>
      <c r="E202" s="18" t="s">
        <v>1</v>
      </c>
      <c r="F202" s="326">
        <v>1.0289999999999999</v>
      </c>
      <c r="G202" s="39"/>
      <c r="H202" s="45"/>
    </row>
    <row r="203" s="2" customFormat="1" ht="16.8" customHeight="1">
      <c r="A203" s="39"/>
      <c r="B203" s="45"/>
      <c r="C203" s="325" t="s">
        <v>1</v>
      </c>
      <c r="D203" s="325" t="s">
        <v>222</v>
      </c>
      <c r="E203" s="18" t="s">
        <v>1</v>
      </c>
      <c r="F203" s="326">
        <v>6.4290000000000003</v>
      </c>
      <c r="G203" s="39"/>
      <c r="H203" s="45"/>
    </row>
    <row r="204" s="2" customFormat="1" ht="16.8" customHeight="1">
      <c r="A204" s="39"/>
      <c r="B204" s="45"/>
      <c r="C204" s="327" t="s">
        <v>5656</v>
      </c>
      <c r="D204" s="39"/>
      <c r="E204" s="39"/>
      <c r="F204" s="39"/>
      <c r="G204" s="39"/>
      <c r="H204" s="45"/>
    </row>
    <row r="205" s="2" customFormat="1">
      <c r="A205" s="39"/>
      <c r="B205" s="45"/>
      <c r="C205" s="325" t="s">
        <v>1821</v>
      </c>
      <c r="D205" s="325" t="s">
        <v>1822</v>
      </c>
      <c r="E205" s="18" t="s">
        <v>225</v>
      </c>
      <c r="F205" s="326">
        <v>216.70099999999999</v>
      </c>
      <c r="G205" s="39"/>
      <c r="H205" s="45"/>
    </row>
    <row r="206" s="2" customFormat="1" ht="16.8" customHeight="1">
      <c r="A206" s="39"/>
      <c r="B206" s="45"/>
      <c r="C206" s="325" t="s">
        <v>1846</v>
      </c>
      <c r="D206" s="325" t="s">
        <v>1847</v>
      </c>
      <c r="E206" s="18" t="s">
        <v>225</v>
      </c>
      <c r="F206" s="326">
        <v>49.442999999999998</v>
      </c>
      <c r="G206" s="39"/>
      <c r="H206" s="45"/>
    </row>
    <row r="207" s="2" customFormat="1">
      <c r="A207" s="39"/>
      <c r="B207" s="45"/>
      <c r="C207" s="325" t="s">
        <v>1829</v>
      </c>
      <c r="D207" s="325" t="s">
        <v>1830</v>
      </c>
      <c r="E207" s="18" t="s">
        <v>225</v>
      </c>
      <c r="F207" s="326">
        <v>249.20599999999999</v>
      </c>
      <c r="G207" s="39"/>
      <c r="H207" s="45"/>
    </row>
    <row r="208" s="2" customFormat="1">
      <c r="A208" s="39"/>
      <c r="B208" s="45"/>
      <c r="C208" s="325" t="s">
        <v>1852</v>
      </c>
      <c r="D208" s="325" t="s">
        <v>1853</v>
      </c>
      <c r="E208" s="18" t="s">
        <v>225</v>
      </c>
      <c r="F208" s="326">
        <v>54.387</v>
      </c>
      <c r="G208" s="39"/>
      <c r="H208" s="45"/>
    </row>
    <row r="209" s="2" customFormat="1" ht="16.8" customHeight="1">
      <c r="A209" s="39"/>
      <c r="B209" s="45"/>
      <c r="C209" s="321" t="s">
        <v>405</v>
      </c>
      <c r="D209" s="322" t="s">
        <v>406</v>
      </c>
      <c r="E209" s="323" t="s">
        <v>225</v>
      </c>
      <c r="F209" s="324">
        <v>21.809999999999999</v>
      </c>
      <c r="G209" s="39"/>
      <c r="H209" s="45"/>
    </row>
    <row r="210" s="2" customFormat="1" ht="16.8" customHeight="1">
      <c r="A210" s="39"/>
      <c r="B210" s="45"/>
      <c r="C210" s="325" t="s">
        <v>1</v>
      </c>
      <c r="D210" s="325" t="s">
        <v>5700</v>
      </c>
      <c r="E210" s="18" t="s">
        <v>1</v>
      </c>
      <c r="F210" s="326">
        <v>0</v>
      </c>
      <c r="G210" s="39"/>
      <c r="H210" s="45"/>
    </row>
    <row r="211" s="2" customFormat="1" ht="16.8" customHeight="1">
      <c r="A211" s="39"/>
      <c r="B211" s="45"/>
      <c r="C211" s="325" t="s">
        <v>1</v>
      </c>
      <c r="D211" s="325" t="s">
        <v>5701</v>
      </c>
      <c r="E211" s="18" t="s">
        <v>1</v>
      </c>
      <c r="F211" s="326">
        <v>16.399999999999999</v>
      </c>
      <c r="G211" s="39"/>
      <c r="H211" s="45"/>
    </row>
    <row r="212" s="2" customFormat="1" ht="16.8" customHeight="1">
      <c r="A212" s="39"/>
      <c r="B212" s="45"/>
      <c r="C212" s="325" t="s">
        <v>1</v>
      </c>
      <c r="D212" s="325" t="s">
        <v>5702</v>
      </c>
      <c r="E212" s="18" t="s">
        <v>1</v>
      </c>
      <c r="F212" s="326">
        <v>0</v>
      </c>
      <c r="G212" s="39"/>
      <c r="H212" s="45"/>
    </row>
    <row r="213" s="2" customFormat="1" ht="16.8" customHeight="1">
      <c r="A213" s="39"/>
      <c r="B213" s="45"/>
      <c r="C213" s="325" t="s">
        <v>1</v>
      </c>
      <c r="D213" s="325" t="s">
        <v>5703</v>
      </c>
      <c r="E213" s="18" t="s">
        <v>1</v>
      </c>
      <c r="F213" s="326">
        <v>3.5099999999999998</v>
      </c>
      <c r="G213" s="39"/>
      <c r="H213" s="45"/>
    </row>
    <row r="214" s="2" customFormat="1" ht="16.8" customHeight="1">
      <c r="A214" s="39"/>
      <c r="B214" s="45"/>
      <c r="C214" s="325" t="s">
        <v>1</v>
      </c>
      <c r="D214" s="325" t="s">
        <v>5704</v>
      </c>
      <c r="E214" s="18" t="s">
        <v>1</v>
      </c>
      <c r="F214" s="326">
        <v>0</v>
      </c>
      <c r="G214" s="39"/>
      <c r="H214" s="45"/>
    </row>
    <row r="215" s="2" customFormat="1" ht="16.8" customHeight="1">
      <c r="A215" s="39"/>
      <c r="B215" s="45"/>
      <c r="C215" s="325" t="s">
        <v>1</v>
      </c>
      <c r="D215" s="325" t="s">
        <v>5705</v>
      </c>
      <c r="E215" s="18" t="s">
        <v>1</v>
      </c>
      <c r="F215" s="326">
        <v>1.8999999999999999</v>
      </c>
      <c r="G215" s="39"/>
      <c r="H215" s="45"/>
    </row>
    <row r="216" s="2" customFormat="1" ht="16.8" customHeight="1">
      <c r="A216" s="39"/>
      <c r="B216" s="45"/>
      <c r="C216" s="325" t="s">
        <v>1</v>
      </c>
      <c r="D216" s="325" t="s">
        <v>222</v>
      </c>
      <c r="E216" s="18" t="s">
        <v>1</v>
      </c>
      <c r="F216" s="326">
        <v>21.809999999999999</v>
      </c>
      <c r="G216" s="39"/>
      <c r="H216" s="45"/>
    </row>
    <row r="217" s="2" customFormat="1" ht="16.8" customHeight="1">
      <c r="A217" s="39"/>
      <c r="B217" s="45"/>
      <c r="C217" s="327" t="s">
        <v>5656</v>
      </c>
      <c r="D217" s="39"/>
      <c r="E217" s="39"/>
      <c r="F217" s="39"/>
      <c r="G217" s="39"/>
      <c r="H217" s="45"/>
    </row>
    <row r="218" s="2" customFormat="1" ht="16.8" customHeight="1">
      <c r="A218" s="39"/>
      <c r="B218" s="45"/>
      <c r="C218" s="325" t="s">
        <v>1210</v>
      </c>
      <c r="D218" s="325" t="s">
        <v>1211</v>
      </c>
      <c r="E218" s="18" t="s">
        <v>225</v>
      </c>
      <c r="F218" s="326">
        <v>50.079999999999998</v>
      </c>
      <c r="G218" s="39"/>
      <c r="H218" s="45"/>
    </row>
    <row r="219" s="2" customFormat="1" ht="16.8" customHeight="1">
      <c r="A219" s="39"/>
      <c r="B219" s="45"/>
      <c r="C219" s="325" t="s">
        <v>1890</v>
      </c>
      <c r="D219" s="325" t="s">
        <v>1891</v>
      </c>
      <c r="E219" s="18" t="s">
        <v>225</v>
      </c>
      <c r="F219" s="326">
        <v>48.409999999999997</v>
      </c>
      <c r="G219" s="39"/>
      <c r="H219" s="45"/>
    </row>
    <row r="220" s="2" customFormat="1" ht="16.8" customHeight="1">
      <c r="A220" s="39"/>
      <c r="B220" s="45"/>
      <c r="C220" s="325" t="s">
        <v>1896</v>
      </c>
      <c r="D220" s="325" t="s">
        <v>1897</v>
      </c>
      <c r="E220" s="18" t="s">
        <v>225</v>
      </c>
      <c r="F220" s="326">
        <v>74.379999999999995</v>
      </c>
      <c r="G220" s="39"/>
      <c r="H220" s="45"/>
    </row>
    <row r="221" s="2" customFormat="1" ht="16.8" customHeight="1">
      <c r="A221" s="39"/>
      <c r="B221" s="45"/>
      <c r="C221" s="325" t="s">
        <v>1216</v>
      </c>
      <c r="D221" s="325" t="s">
        <v>1217</v>
      </c>
      <c r="E221" s="18" t="s">
        <v>1218</v>
      </c>
      <c r="F221" s="326">
        <v>1802.8800000000001</v>
      </c>
      <c r="G221" s="39"/>
      <c r="H221" s="45"/>
    </row>
    <row r="222" s="2" customFormat="1" ht="16.8" customHeight="1">
      <c r="A222" s="39"/>
      <c r="B222" s="45"/>
      <c r="C222" s="321" t="s">
        <v>408</v>
      </c>
      <c r="D222" s="322" t="s">
        <v>409</v>
      </c>
      <c r="E222" s="323" t="s">
        <v>225</v>
      </c>
      <c r="F222" s="324">
        <v>94.239999999999995</v>
      </c>
      <c r="G222" s="39"/>
      <c r="H222" s="45"/>
    </row>
    <row r="223" s="2" customFormat="1" ht="16.8" customHeight="1">
      <c r="A223" s="39"/>
      <c r="B223" s="45"/>
      <c r="C223" s="325" t="s">
        <v>1</v>
      </c>
      <c r="D223" s="325" t="s">
        <v>5706</v>
      </c>
      <c r="E223" s="18" t="s">
        <v>1</v>
      </c>
      <c r="F223" s="326">
        <v>0</v>
      </c>
      <c r="G223" s="39"/>
      <c r="H223" s="45"/>
    </row>
    <row r="224" s="2" customFormat="1" ht="16.8" customHeight="1">
      <c r="A224" s="39"/>
      <c r="B224" s="45"/>
      <c r="C224" s="325" t="s">
        <v>1</v>
      </c>
      <c r="D224" s="325" t="s">
        <v>410</v>
      </c>
      <c r="E224" s="18" t="s">
        <v>1</v>
      </c>
      <c r="F224" s="326">
        <v>94.239999999999995</v>
      </c>
      <c r="G224" s="39"/>
      <c r="H224" s="45"/>
    </row>
    <row r="225" s="2" customFormat="1" ht="16.8" customHeight="1">
      <c r="A225" s="39"/>
      <c r="B225" s="45"/>
      <c r="C225" s="327" t="s">
        <v>5656</v>
      </c>
      <c r="D225" s="39"/>
      <c r="E225" s="39"/>
      <c r="F225" s="39"/>
      <c r="G225" s="39"/>
      <c r="H225" s="45"/>
    </row>
    <row r="226" s="2" customFormat="1" ht="16.8" customHeight="1">
      <c r="A226" s="39"/>
      <c r="B226" s="45"/>
      <c r="C226" s="325" t="s">
        <v>861</v>
      </c>
      <c r="D226" s="325" t="s">
        <v>862</v>
      </c>
      <c r="E226" s="18" t="s">
        <v>225</v>
      </c>
      <c r="F226" s="326">
        <v>433.11000000000001</v>
      </c>
      <c r="G226" s="39"/>
      <c r="H226" s="45"/>
    </row>
    <row r="227" s="2" customFormat="1" ht="16.8" customHeight="1">
      <c r="A227" s="39"/>
      <c r="B227" s="45"/>
      <c r="C227" s="325" t="s">
        <v>871</v>
      </c>
      <c r="D227" s="325" t="s">
        <v>872</v>
      </c>
      <c r="E227" s="18" t="s">
        <v>225</v>
      </c>
      <c r="F227" s="326">
        <v>352.70999999999998</v>
      </c>
      <c r="G227" s="39"/>
      <c r="H227" s="45"/>
    </row>
    <row r="228" s="2" customFormat="1">
      <c r="A228" s="39"/>
      <c r="B228" s="45"/>
      <c r="C228" s="325" t="s">
        <v>893</v>
      </c>
      <c r="D228" s="325" t="s">
        <v>894</v>
      </c>
      <c r="E228" s="18" t="s">
        <v>225</v>
      </c>
      <c r="F228" s="326">
        <v>2387.0300000000002</v>
      </c>
      <c r="G228" s="39"/>
      <c r="H228" s="45"/>
    </row>
    <row r="229" s="2" customFormat="1" ht="16.8" customHeight="1">
      <c r="A229" s="39"/>
      <c r="B229" s="45"/>
      <c r="C229" s="325" t="s">
        <v>1160</v>
      </c>
      <c r="D229" s="325" t="s">
        <v>1161</v>
      </c>
      <c r="E229" s="18" t="s">
        <v>225</v>
      </c>
      <c r="F229" s="326">
        <v>327.77999999999997</v>
      </c>
      <c r="G229" s="39"/>
      <c r="H229" s="45"/>
    </row>
    <row r="230" s="2" customFormat="1" ht="16.8" customHeight="1">
      <c r="A230" s="39"/>
      <c r="B230" s="45"/>
      <c r="C230" s="325" t="s">
        <v>1180</v>
      </c>
      <c r="D230" s="325" t="s">
        <v>1181</v>
      </c>
      <c r="E230" s="18" t="s">
        <v>225</v>
      </c>
      <c r="F230" s="326">
        <v>316.14999999999998</v>
      </c>
      <c r="G230" s="39"/>
      <c r="H230" s="45"/>
    </row>
    <row r="231" s="2" customFormat="1" ht="16.8" customHeight="1">
      <c r="A231" s="39"/>
      <c r="B231" s="45"/>
      <c r="C231" s="325" t="s">
        <v>1199</v>
      </c>
      <c r="D231" s="325" t="s">
        <v>1200</v>
      </c>
      <c r="E231" s="18" t="s">
        <v>225</v>
      </c>
      <c r="F231" s="326">
        <v>327.77999999999997</v>
      </c>
      <c r="G231" s="39"/>
      <c r="H231" s="45"/>
    </row>
    <row r="232" s="2" customFormat="1" ht="16.8" customHeight="1">
      <c r="A232" s="39"/>
      <c r="B232" s="45"/>
      <c r="C232" s="325" t="s">
        <v>1345</v>
      </c>
      <c r="D232" s="325" t="s">
        <v>1346</v>
      </c>
      <c r="E232" s="18" t="s">
        <v>225</v>
      </c>
      <c r="F232" s="326">
        <v>425.72000000000003</v>
      </c>
      <c r="G232" s="39"/>
      <c r="H232" s="45"/>
    </row>
    <row r="233" s="2" customFormat="1" ht="16.8" customHeight="1">
      <c r="A233" s="39"/>
      <c r="B233" s="45"/>
      <c r="C233" s="325" t="s">
        <v>1166</v>
      </c>
      <c r="D233" s="325" t="s">
        <v>1167</v>
      </c>
      <c r="E233" s="18" t="s">
        <v>1168</v>
      </c>
      <c r="F233" s="326">
        <v>109.88800000000001</v>
      </c>
      <c r="G233" s="39"/>
      <c r="H233" s="45"/>
    </row>
    <row r="234" s="2" customFormat="1" ht="16.8" customHeight="1">
      <c r="A234" s="39"/>
      <c r="B234" s="45"/>
      <c r="C234" s="325" t="s">
        <v>1368</v>
      </c>
      <c r="D234" s="325" t="s">
        <v>1369</v>
      </c>
      <c r="E234" s="18" t="s">
        <v>225</v>
      </c>
      <c r="F234" s="326">
        <v>147.30000000000001</v>
      </c>
      <c r="G234" s="39"/>
      <c r="H234" s="45"/>
    </row>
    <row r="235" s="2" customFormat="1" ht="16.8" customHeight="1">
      <c r="A235" s="39"/>
      <c r="B235" s="45"/>
      <c r="C235" s="325" t="s">
        <v>1205</v>
      </c>
      <c r="D235" s="325" t="s">
        <v>1206</v>
      </c>
      <c r="E235" s="18" t="s">
        <v>225</v>
      </c>
      <c r="F235" s="326">
        <v>382.02800000000002</v>
      </c>
      <c r="G235" s="39"/>
      <c r="H235" s="45"/>
    </row>
    <row r="236" s="2" customFormat="1" ht="16.8" customHeight="1">
      <c r="A236" s="39"/>
      <c r="B236" s="45"/>
      <c r="C236" s="325" t="s">
        <v>1194</v>
      </c>
      <c r="D236" s="325" t="s">
        <v>1195</v>
      </c>
      <c r="E236" s="18" t="s">
        <v>225</v>
      </c>
      <c r="F236" s="326">
        <v>368.47300000000001</v>
      </c>
      <c r="G236" s="39"/>
      <c r="H236" s="45"/>
    </row>
    <row r="237" s="2" customFormat="1" ht="16.8" customHeight="1">
      <c r="A237" s="39"/>
      <c r="B237" s="45"/>
      <c r="C237" s="321" t="s">
        <v>412</v>
      </c>
      <c r="D237" s="322" t="s">
        <v>413</v>
      </c>
      <c r="E237" s="323" t="s">
        <v>225</v>
      </c>
      <c r="F237" s="324">
        <v>102.5</v>
      </c>
      <c r="G237" s="39"/>
      <c r="H237" s="45"/>
    </row>
    <row r="238" s="2" customFormat="1" ht="16.8" customHeight="1">
      <c r="A238" s="39"/>
      <c r="B238" s="45"/>
      <c r="C238" s="325" t="s">
        <v>1</v>
      </c>
      <c r="D238" s="325" t="s">
        <v>5707</v>
      </c>
      <c r="E238" s="18" t="s">
        <v>1</v>
      </c>
      <c r="F238" s="326">
        <v>0</v>
      </c>
      <c r="G238" s="39"/>
      <c r="H238" s="45"/>
    </row>
    <row r="239" s="2" customFormat="1" ht="16.8" customHeight="1">
      <c r="A239" s="39"/>
      <c r="B239" s="45"/>
      <c r="C239" s="325" t="s">
        <v>1</v>
      </c>
      <c r="D239" s="325" t="s">
        <v>5708</v>
      </c>
      <c r="E239" s="18" t="s">
        <v>1</v>
      </c>
      <c r="F239" s="326">
        <v>102.5</v>
      </c>
      <c r="G239" s="39"/>
      <c r="H239" s="45"/>
    </row>
    <row r="240" s="2" customFormat="1" ht="16.8" customHeight="1">
      <c r="A240" s="39"/>
      <c r="B240" s="45"/>
      <c r="C240" s="327" t="s">
        <v>5656</v>
      </c>
      <c r="D240" s="39"/>
      <c r="E240" s="39"/>
      <c r="F240" s="39"/>
      <c r="G240" s="39"/>
      <c r="H240" s="45"/>
    </row>
    <row r="241" s="2" customFormat="1" ht="16.8" customHeight="1">
      <c r="A241" s="39"/>
      <c r="B241" s="45"/>
      <c r="C241" s="325" t="s">
        <v>861</v>
      </c>
      <c r="D241" s="325" t="s">
        <v>862</v>
      </c>
      <c r="E241" s="18" t="s">
        <v>225</v>
      </c>
      <c r="F241" s="326">
        <v>433.11000000000001</v>
      </c>
      <c r="G241" s="39"/>
      <c r="H241" s="45"/>
    </row>
    <row r="242" s="2" customFormat="1" ht="16.8" customHeight="1">
      <c r="A242" s="39"/>
      <c r="B242" s="45"/>
      <c r="C242" s="325" t="s">
        <v>867</v>
      </c>
      <c r="D242" s="325" t="s">
        <v>868</v>
      </c>
      <c r="E242" s="18" t="s">
        <v>225</v>
      </c>
      <c r="F242" s="326">
        <v>288.18000000000001</v>
      </c>
      <c r="G242" s="39"/>
      <c r="H242" s="45"/>
    </row>
    <row r="243" s="2" customFormat="1" ht="16.8" customHeight="1">
      <c r="A243" s="39"/>
      <c r="B243" s="45"/>
      <c r="C243" s="325" t="s">
        <v>880</v>
      </c>
      <c r="D243" s="325" t="s">
        <v>881</v>
      </c>
      <c r="E243" s="18" t="s">
        <v>225</v>
      </c>
      <c r="F243" s="326">
        <v>1755.8699999999999</v>
      </c>
      <c r="G243" s="39"/>
      <c r="H243" s="45"/>
    </row>
    <row r="244" s="2" customFormat="1" ht="16.8" customHeight="1">
      <c r="A244" s="39"/>
      <c r="B244" s="45"/>
      <c r="C244" s="325" t="s">
        <v>1160</v>
      </c>
      <c r="D244" s="325" t="s">
        <v>1161</v>
      </c>
      <c r="E244" s="18" t="s">
        <v>225</v>
      </c>
      <c r="F244" s="326">
        <v>327.77999999999997</v>
      </c>
      <c r="G244" s="39"/>
      <c r="H244" s="45"/>
    </row>
    <row r="245" s="2" customFormat="1" ht="16.8" customHeight="1">
      <c r="A245" s="39"/>
      <c r="B245" s="45"/>
      <c r="C245" s="325" t="s">
        <v>1180</v>
      </c>
      <c r="D245" s="325" t="s">
        <v>1181</v>
      </c>
      <c r="E245" s="18" t="s">
        <v>225</v>
      </c>
      <c r="F245" s="326">
        <v>316.14999999999998</v>
      </c>
      <c r="G245" s="39"/>
      <c r="H245" s="45"/>
    </row>
    <row r="246" s="2" customFormat="1" ht="16.8" customHeight="1">
      <c r="A246" s="39"/>
      <c r="B246" s="45"/>
      <c r="C246" s="325" t="s">
        <v>1199</v>
      </c>
      <c r="D246" s="325" t="s">
        <v>1200</v>
      </c>
      <c r="E246" s="18" t="s">
        <v>225</v>
      </c>
      <c r="F246" s="326">
        <v>327.77999999999997</v>
      </c>
      <c r="G246" s="39"/>
      <c r="H246" s="45"/>
    </row>
    <row r="247" s="2" customFormat="1" ht="16.8" customHeight="1">
      <c r="A247" s="39"/>
      <c r="B247" s="45"/>
      <c r="C247" s="325" t="s">
        <v>1345</v>
      </c>
      <c r="D247" s="325" t="s">
        <v>1346</v>
      </c>
      <c r="E247" s="18" t="s">
        <v>225</v>
      </c>
      <c r="F247" s="326">
        <v>425.72000000000003</v>
      </c>
      <c r="G247" s="39"/>
      <c r="H247" s="45"/>
    </row>
    <row r="248" s="2" customFormat="1" ht="16.8" customHeight="1">
      <c r="A248" s="39"/>
      <c r="B248" s="45"/>
      <c r="C248" s="325" t="s">
        <v>1477</v>
      </c>
      <c r="D248" s="325" t="s">
        <v>1478</v>
      </c>
      <c r="E248" s="18" t="s">
        <v>225</v>
      </c>
      <c r="F248" s="326">
        <v>495.45999999999998</v>
      </c>
      <c r="G248" s="39"/>
      <c r="H248" s="45"/>
    </row>
    <row r="249" s="2" customFormat="1" ht="16.8" customHeight="1">
      <c r="A249" s="39"/>
      <c r="B249" s="45"/>
      <c r="C249" s="325" t="s">
        <v>1166</v>
      </c>
      <c r="D249" s="325" t="s">
        <v>1167</v>
      </c>
      <c r="E249" s="18" t="s">
        <v>1168</v>
      </c>
      <c r="F249" s="326">
        <v>109.88800000000001</v>
      </c>
      <c r="G249" s="39"/>
      <c r="H249" s="45"/>
    </row>
    <row r="250" s="2" customFormat="1" ht="16.8" customHeight="1">
      <c r="A250" s="39"/>
      <c r="B250" s="45"/>
      <c r="C250" s="325" t="s">
        <v>1403</v>
      </c>
      <c r="D250" s="325" t="s">
        <v>1404</v>
      </c>
      <c r="E250" s="18" t="s">
        <v>225</v>
      </c>
      <c r="F250" s="326">
        <v>102.5</v>
      </c>
      <c r="G250" s="39"/>
      <c r="H250" s="45"/>
    </row>
    <row r="251" s="2" customFormat="1" ht="16.8" customHeight="1">
      <c r="A251" s="39"/>
      <c r="B251" s="45"/>
      <c r="C251" s="325" t="s">
        <v>1205</v>
      </c>
      <c r="D251" s="325" t="s">
        <v>1206</v>
      </c>
      <c r="E251" s="18" t="s">
        <v>225</v>
      </c>
      <c r="F251" s="326">
        <v>382.02800000000002</v>
      </c>
      <c r="G251" s="39"/>
      <c r="H251" s="45"/>
    </row>
    <row r="252" s="2" customFormat="1" ht="16.8" customHeight="1">
      <c r="A252" s="39"/>
      <c r="B252" s="45"/>
      <c r="C252" s="325" t="s">
        <v>1194</v>
      </c>
      <c r="D252" s="325" t="s">
        <v>1195</v>
      </c>
      <c r="E252" s="18" t="s">
        <v>225</v>
      </c>
      <c r="F252" s="326">
        <v>368.47300000000001</v>
      </c>
      <c r="G252" s="39"/>
      <c r="H252" s="45"/>
    </row>
    <row r="253" s="2" customFormat="1" ht="16.8" customHeight="1">
      <c r="A253" s="39"/>
      <c r="B253" s="45"/>
      <c r="C253" s="321" t="s">
        <v>415</v>
      </c>
      <c r="D253" s="322" t="s">
        <v>416</v>
      </c>
      <c r="E253" s="323" t="s">
        <v>225</v>
      </c>
      <c r="F253" s="324">
        <v>6.3700000000000001</v>
      </c>
      <c r="G253" s="39"/>
      <c r="H253" s="45"/>
    </row>
    <row r="254" s="2" customFormat="1" ht="16.8" customHeight="1">
      <c r="A254" s="39"/>
      <c r="B254" s="45"/>
      <c r="C254" s="325" t="s">
        <v>1</v>
      </c>
      <c r="D254" s="325" t="s">
        <v>5684</v>
      </c>
      <c r="E254" s="18" t="s">
        <v>1</v>
      </c>
      <c r="F254" s="326">
        <v>0</v>
      </c>
      <c r="G254" s="39"/>
      <c r="H254" s="45"/>
    </row>
    <row r="255" s="2" customFormat="1" ht="16.8" customHeight="1">
      <c r="A255" s="39"/>
      <c r="B255" s="45"/>
      <c r="C255" s="325" t="s">
        <v>1</v>
      </c>
      <c r="D255" s="325" t="s">
        <v>417</v>
      </c>
      <c r="E255" s="18" t="s">
        <v>1</v>
      </c>
      <c r="F255" s="326">
        <v>6.3700000000000001</v>
      </c>
      <c r="G255" s="39"/>
      <c r="H255" s="45"/>
    </row>
    <row r="256" s="2" customFormat="1" ht="16.8" customHeight="1">
      <c r="A256" s="39"/>
      <c r="B256" s="45"/>
      <c r="C256" s="327" t="s">
        <v>5656</v>
      </c>
      <c r="D256" s="39"/>
      <c r="E256" s="39"/>
      <c r="F256" s="39"/>
      <c r="G256" s="39"/>
      <c r="H256" s="45"/>
    </row>
    <row r="257" s="2" customFormat="1" ht="16.8" customHeight="1">
      <c r="A257" s="39"/>
      <c r="B257" s="45"/>
      <c r="C257" s="325" t="s">
        <v>867</v>
      </c>
      <c r="D257" s="325" t="s">
        <v>868</v>
      </c>
      <c r="E257" s="18" t="s">
        <v>225</v>
      </c>
      <c r="F257" s="326">
        <v>288.18000000000001</v>
      </c>
      <c r="G257" s="39"/>
      <c r="H257" s="45"/>
    </row>
    <row r="258" s="2" customFormat="1" ht="16.8" customHeight="1">
      <c r="A258" s="39"/>
      <c r="B258" s="45"/>
      <c r="C258" s="325" t="s">
        <v>880</v>
      </c>
      <c r="D258" s="325" t="s">
        <v>881</v>
      </c>
      <c r="E258" s="18" t="s">
        <v>225</v>
      </c>
      <c r="F258" s="326">
        <v>1755.8699999999999</v>
      </c>
      <c r="G258" s="39"/>
      <c r="H258" s="45"/>
    </row>
    <row r="259" s="2" customFormat="1" ht="16.8" customHeight="1">
      <c r="A259" s="39"/>
      <c r="B259" s="45"/>
      <c r="C259" s="325" t="s">
        <v>1160</v>
      </c>
      <c r="D259" s="325" t="s">
        <v>1161</v>
      </c>
      <c r="E259" s="18" t="s">
        <v>225</v>
      </c>
      <c r="F259" s="326">
        <v>327.77999999999997</v>
      </c>
      <c r="G259" s="39"/>
      <c r="H259" s="45"/>
    </row>
    <row r="260" s="2" customFormat="1">
      <c r="A260" s="39"/>
      <c r="B260" s="45"/>
      <c r="C260" s="325" t="s">
        <v>1172</v>
      </c>
      <c r="D260" s="325" t="s">
        <v>1173</v>
      </c>
      <c r="E260" s="18" t="s">
        <v>225</v>
      </c>
      <c r="F260" s="326">
        <v>84.353999999999999</v>
      </c>
      <c r="G260" s="39"/>
      <c r="H260" s="45"/>
    </row>
    <row r="261" s="2" customFormat="1" ht="16.8" customHeight="1">
      <c r="A261" s="39"/>
      <c r="B261" s="45"/>
      <c r="C261" s="325" t="s">
        <v>1180</v>
      </c>
      <c r="D261" s="325" t="s">
        <v>1181</v>
      </c>
      <c r="E261" s="18" t="s">
        <v>225</v>
      </c>
      <c r="F261" s="326">
        <v>316.14999999999998</v>
      </c>
      <c r="G261" s="39"/>
      <c r="H261" s="45"/>
    </row>
    <row r="262" s="2" customFormat="1" ht="16.8" customHeight="1">
      <c r="A262" s="39"/>
      <c r="B262" s="45"/>
      <c r="C262" s="325" t="s">
        <v>1199</v>
      </c>
      <c r="D262" s="325" t="s">
        <v>1200</v>
      </c>
      <c r="E262" s="18" t="s">
        <v>225</v>
      </c>
      <c r="F262" s="326">
        <v>327.77999999999997</v>
      </c>
      <c r="G262" s="39"/>
      <c r="H262" s="45"/>
    </row>
    <row r="263" s="2" customFormat="1" ht="16.8" customHeight="1">
      <c r="A263" s="39"/>
      <c r="B263" s="45"/>
      <c r="C263" s="325" t="s">
        <v>1345</v>
      </c>
      <c r="D263" s="325" t="s">
        <v>1346</v>
      </c>
      <c r="E263" s="18" t="s">
        <v>225</v>
      </c>
      <c r="F263" s="326">
        <v>425.72000000000003</v>
      </c>
      <c r="G263" s="39"/>
      <c r="H263" s="45"/>
    </row>
    <row r="264" s="2" customFormat="1" ht="16.8" customHeight="1">
      <c r="A264" s="39"/>
      <c r="B264" s="45"/>
      <c r="C264" s="325" t="s">
        <v>1477</v>
      </c>
      <c r="D264" s="325" t="s">
        <v>1478</v>
      </c>
      <c r="E264" s="18" t="s">
        <v>225</v>
      </c>
      <c r="F264" s="326">
        <v>495.45999999999998</v>
      </c>
      <c r="G264" s="39"/>
      <c r="H264" s="45"/>
    </row>
    <row r="265" s="2" customFormat="1">
      <c r="A265" s="39"/>
      <c r="B265" s="45"/>
      <c r="C265" s="325" t="s">
        <v>1821</v>
      </c>
      <c r="D265" s="325" t="s">
        <v>1822</v>
      </c>
      <c r="E265" s="18" t="s">
        <v>225</v>
      </c>
      <c r="F265" s="326">
        <v>216.70099999999999</v>
      </c>
      <c r="G265" s="39"/>
      <c r="H265" s="45"/>
    </row>
    <row r="266" s="2" customFormat="1">
      <c r="A266" s="39"/>
      <c r="B266" s="45"/>
      <c r="C266" s="325" t="s">
        <v>1840</v>
      </c>
      <c r="D266" s="325" t="s">
        <v>1841</v>
      </c>
      <c r="E266" s="18" t="s">
        <v>225</v>
      </c>
      <c r="F266" s="326">
        <v>79.849999999999994</v>
      </c>
      <c r="G266" s="39"/>
      <c r="H266" s="45"/>
    </row>
    <row r="267" s="2" customFormat="1" ht="16.8" customHeight="1">
      <c r="A267" s="39"/>
      <c r="B267" s="45"/>
      <c r="C267" s="325" t="s">
        <v>1166</v>
      </c>
      <c r="D267" s="325" t="s">
        <v>1167</v>
      </c>
      <c r="E267" s="18" t="s">
        <v>1168</v>
      </c>
      <c r="F267" s="326">
        <v>109.88800000000001</v>
      </c>
      <c r="G267" s="39"/>
      <c r="H267" s="45"/>
    </row>
    <row r="268" s="2" customFormat="1" ht="16.8" customHeight="1">
      <c r="A268" s="39"/>
      <c r="B268" s="45"/>
      <c r="C268" s="325" t="s">
        <v>1373</v>
      </c>
      <c r="D268" s="325" t="s">
        <v>1374</v>
      </c>
      <c r="E268" s="18" t="s">
        <v>225</v>
      </c>
      <c r="F268" s="326">
        <v>102.97</v>
      </c>
      <c r="G268" s="39"/>
      <c r="H268" s="45"/>
    </row>
    <row r="269" s="2" customFormat="1">
      <c r="A269" s="39"/>
      <c r="B269" s="45"/>
      <c r="C269" s="325" t="s">
        <v>1829</v>
      </c>
      <c r="D269" s="325" t="s">
        <v>1830</v>
      </c>
      <c r="E269" s="18" t="s">
        <v>225</v>
      </c>
      <c r="F269" s="326">
        <v>249.20599999999999</v>
      </c>
      <c r="G269" s="39"/>
      <c r="H269" s="45"/>
    </row>
    <row r="270" s="2" customFormat="1" ht="16.8" customHeight="1">
      <c r="A270" s="39"/>
      <c r="B270" s="45"/>
      <c r="C270" s="325" t="s">
        <v>1205</v>
      </c>
      <c r="D270" s="325" t="s">
        <v>1206</v>
      </c>
      <c r="E270" s="18" t="s">
        <v>225</v>
      </c>
      <c r="F270" s="326">
        <v>382.02800000000002</v>
      </c>
      <c r="G270" s="39"/>
      <c r="H270" s="45"/>
    </row>
    <row r="271" s="2" customFormat="1" ht="16.8" customHeight="1">
      <c r="A271" s="39"/>
      <c r="B271" s="45"/>
      <c r="C271" s="325" t="s">
        <v>1194</v>
      </c>
      <c r="D271" s="325" t="s">
        <v>1195</v>
      </c>
      <c r="E271" s="18" t="s">
        <v>225</v>
      </c>
      <c r="F271" s="326">
        <v>368.47300000000001</v>
      </c>
      <c r="G271" s="39"/>
      <c r="H271" s="45"/>
    </row>
    <row r="272" s="2" customFormat="1" ht="16.8" customHeight="1">
      <c r="A272" s="39"/>
      <c r="B272" s="45"/>
      <c r="C272" s="321" t="s">
        <v>419</v>
      </c>
      <c r="D272" s="322" t="s">
        <v>416</v>
      </c>
      <c r="E272" s="323" t="s">
        <v>225</v>
      </c>
      <c r="F272" s="324">
        <v>96.599999999999994</v>
      </c>
      <c r="G272" s="39"/>
      <c r="H272" s="45"/>
    </row>
    <row r="273" s="2" customFormat="1" ht="16.8" customHeight="1">
      <c r="A273" s="39"/>
      <c r="B273" s="45"/>
      <c r="C273" s="325" t="s">
        <v>1</v>
      </c>
      <c r="D273" s="325" t="s">
        <v>1968</v>
      </c>
      <c r="E273" s="18" t="s">
        <v>1</v>
      </c>
      <c r="F273" s="326">
        <v>0</v>
      </c>
      <c r="G273" s="39"/>
      <c r="H273" s="45"/>
    </row>
    <row r="274" s="2" customFormat="1" ht="16.8" customHeight="1">
      <c r="A274" s="39"/>
      <c r="B274" s="45"/>
      <c r="C274" s="325" t="s">
        <v>1</v>
      </c>
      <c r="D274" s="325" t="s">
        <v>5709</v>
      </c>
      <c r="E274" s="18" t="s">
        <v>1</v>
      </c>
      <c r="F274" s="326">
        <v>5.8600000000000003</v>
      </c>
      <c r="G274" s="39"/>
      <c r="H274" s="45"/>
    </row>
    <row r="275" s="2" customFormat="1" ht="16.8" customHeight="1">
      <c r="A275" s="39"/>
      <c r="B275" s="45"/>
      <c r="C275" s="325" t="s">
        <v>1</v>
      </c>
      <c r="D275" s="325" t="s">
        <v>5710</v>
      </c>
      <c r="E275" s="18" t="s">
        <v>1</v>
      </c>
      <c r="F275" s="326">
        <v>0</v>
      </c>
      <c r="G275" s="39"/>
      <c r="H275" s="45"/>
    </row>
    <row r="276" s="2" customFormat="1" ht="16.8" customHeight="1">
      <c r="A276" s="39"/>
      <c r="B276" s="45"/>
      <c r="C276" s="325" t="s">
        <v>1</v>
      </c>
      <c r="D276" s="325" t="s">
        <v>5711</v>
      </c>
      <c r="E276" s="18" t="s">
        <v>1</v>
      </c>
      <c r="F276" s="326">
        <v>0.65000000000000002</v>
      </c>
      <c r="G276" s="39"/>
      <c r="H276" s="45"/>
    </row>
    <row r="277" s="2" customFormat="1" ht="16.8" customHeight="1">
      <c r="A277" s="39"/>
      <c r="B277" s="45"/>
      <c r="C277" s="325" t="s">
        <v>1</v>
      </c>
      <c r="D277" s="325" t="s">
        <v>5712</v>
      </c>
      <c r="E277" s="18" t="s">
        <v>1</v>
      </c>
      <c r="F277" s="326">
        <v>0</v>
      </c>
      <c r="G277" s="39"/>
      <c r="H277" s="45"/>
    </row>
    <row r="278" s="2" customFormat="1" ht="16.8" customHeight="1">
      <c r="A278" s="39"/>
      <c r="B278" s="45"/>
      <c r="C278" s="325" t="s">
        <v>1</v>
      </c>
      <c r="D278" s="325" t="s">
        <v>5713</v>
      </c>
      <c r="E278" s="18" t="s">
        <v>1</v>
      </c>
      <c r="F278" s="326">
        <v>9.3000000000000007</v>
      </c>
      <c r="G278" s="39"/>
      <c r="H278" s="45"/>
    </row>
    <row r="279" s="2" customFormat="1" ht="16.8" customHeight="1">
      <c r="A279" s="39"/>
      <c r="B279" s="45"/>
      <c r="C279" s="325" t="s">
        <v>1</v>
      </c>
      <c r="D279" s="325" t="s">
        <v>5714</v>
      </c>
      <c r="E279" s="18" t="s">
        <v>1</v>
      </c>
      <c r="F279" s="326">
        <v>0</v>
      </c>
      <c r="G279" s="39"/>
      <c r="H279" s="45"/>
    </row>
    <row r="280" s="2" customFormat="1" ht="16.8" customHeight="1">
      <c r="A280" s="39"/>
      <c r="B280" s="45"/>
      <c r="C280" s="325" t="s">
        <v>1</v>
      </c>
      <c r="D280" s="325" t="s">
        <v>5715</v>
      </c>
      <c r="E280" s="18" t="s">
        <v>1</v>
      </c>
      <c r="F280" s="326">
        <v>27.190000000000001</v>
      </c>
      <c r="G280" s="39"/>
      <c r="H280" s="45"/>
    </row>
    <row r="281" s="2" customFormat="1" ht="16.8" customHeight="1">
      <c r="A281" s="39"/>
      <c r="B281" s="45"/>
      <c r="C281" s="325" t="s">
        <v>1</v>
      </c>
      <c r="D281" s="325" t="s">
        <v>5716</v>
      </c>
      <c r="E281" s="18" t="s">
        <v>1</v>
      </c>
      <c r="F281" s="326">
        <v>0</v>
      </c>
      <c r="G281" s="39"/>
      <c r="H281" s="45"/>
    </row>
    <row r="282" s="2" customFormat="1" ht="16.8" customHeight="1">
      <c r="A282" s="39"/>
      <c r="B282" s="45"/>
      <c r="C282" s="325" t="s">
        <v>1</v>
      </c>
      <c r="D282" s="325" t="s">
        <v>5717</v>
      </c>
      <c r="E282" s="18" t="s">
        <v>1</v>
      </c>
      <c r="F282" s="326">
        <v>53.600000000000001</v>
      </c>
      <c r="G282" s="39"/>
      <c r="H282" s="45"/>
    </row>
    <row r="283" s="2" customFormat="1" ht="16.8" customHeight="1">
      <c r="A283" s="39"/>
      <c r="B283" s="45"/>
      <c r="C283" s="325" t="s">
        <v>1</v>
      </c>
      <c r="D283" s="325" t="s">
        <v>222</v>
      </c>
      <c r="E283" s="18" t="s">
        <v>1</v>
      </c>
      <c r="F283" s="326">
        <v>96.599999999999994</v>
      </c>
      <c r="G283" s="39"/>
      <c r="H283" s="45"/>
    </row>
    <row r="284" s="2" customFormat="1" ht="16.8" customHeight="1">
      <c r="A284" s="39"/>
      <c r="B284" s="45"/>
      <c r="C284" s="327" t="s">
        <v>5656</v>
      </c>
      <c r="D284" s="39"/>
      <c r="E284" s="39"/>
      <c r="F284" s="39"/>
      <c r="G284" s="39"/>
      <c r="H284" s="45"/>
    </row>
    <row r="285" s="2" customFormat="1" ht="16.8" customHeight="1">
      <c r="A285" s="39"/>
      <c r="B285" s="45"/>
      <c r="C285" s="325" t="s">
        <v>867</v>
      </c>
      <c r="D285" s="325" t="s">
        <v>868</v>
      </c>
      <c r="E285" s="18" t="s">
        <v>225</v>
      </c>
      <c r="F285" s="326">
        <v>288.18000000000001</v>
      </c>
      <c r="G285" s="39"/>
      <c r="H285" s="45"/>
    </row>
    <row r="286" s="2" customFormat="1" ht="16.8" customHeight="1">
      <c r="A286" s="39"/>
      <c r="B286" s="45"/>
      <c r="C286" s="325" t="s">
        <v>880</v>
      </c>
      <c r="D286" s="325" t="s">
        <v>881</v>
      </c>
      <c r="E286" s="18" t="s">
        <v>225</v>
      </c>
      <c r="F286" s="326">
        <v>1755.8699999999999</v>
      </c>
      <c r="G286" s="39"/>
      <c r="H286" s="45"/>
    </row>
    <row r="287" s="2" customFormat="1" ht="16.8" customHeight="1">
      <c r="A287" s="39"/>
      <c r="B287" s="45"/>
      <c r="C287" s="325" t="s">
        <v>1180</v>
      </c>
      <c r="D287" s="325" t="s">
        <v>1181</v>
      </c>
      <c r="E287" s="18" t="s">
        <v>225</v>
      </c>
      <c r="F287" s="326">
        <v>326.12</v>
      </c>
      <c r="G287" s="39"/>
      <c r="H287" s="45"/>
    </row>
    <row r="288" s="2" customFormat="1" ht="16.8" customHeight="1">
      <c r="A288" s="39"/>
      <c r="B288" s="45"/>
      <c r="C288" s="325" t="s">
        <v>1345</v>
      </c>
      <c r="D288" s="325" t="s">
        <v>1346</v>
      </c>
      <c r="E288" s="18" t="s">
        <v>225</v>
      </c>
      <c r="F288" s="326">
        <v>425.72000000000003</v>
      </c>
      <c r="G288" s="39"/>
      <c r="H288" s="45"/>
    </row>
    <row r="289" s="2" customFormat="1" ht="16.8" customHeight="1">
      <c r="A289" s="39"/>
      <c r="B289" s="45"/>
      <c r="C289" s="325" t="s">
        <v>1477</v>
      </c>
      <c r="D289" s="325" t="s">
        <v>1478</v>
      </c>
      <c r="E289" s="18" t="s">
        <v>225</v>
      </c>
      <c r="F289" s="326">
        <v>495.45999999999998</v>
      </c>
      <c r="G289" s="39"/>
      <c r="H289" s="45"/>
    </row>
    <row r="290" s="2" customFormat="1">
      <c r="A290" s="39"/>
      <c r="B290" s="45"/>
      <c r="C290" s="325" t="s">
        <v>1821</v>
      </c>
      <c r="D290" s="325" t="s">
        <v>1822</v>
      </c>
      <c r="E290" s="18" t="s">
        <v>225</v>
      </c>
      <c r="F290" s="326">
        <v>216.70099999999999</v>
      </c>
      <c r="G290" s="39"/>
      <c r="H290" s="45"/>
    </row>
    <row r="291" s="2" customFormat="1" ht="16.8" customHeight="1">
      <c r="A291" s="39"/>
      <c r="B291" s="45"/>
      <c r="C291" s="325" t="s">
        <v>1373</v>
      </c>
      <c r="D291" s="325" t="s">
        <v>1374</v>
      </c>
      <c r="E291" s="18" t="s">
        <v>225</v>
      </c>
      <c r="F291" s="326">
        <v>102.97</v>
      </c>
      <c r="G291" s="39"/>
      <c r="H291" s="45"/>
    </row>
    <row r="292" s="2" customFormat="1">
      <c r="A292" s="39"/>
      <c r="B292" s="45"/>
      <c r="C292" s="325" t="s">
        <v>1829</v>
      </c>
      <c r="D292" s="325" t="s">
        <v>1830</v>
      </c>
      <c r="E292" s="18" t="s">
        <v>225</v>
      </c>
      <c r="F292" s="326">
        <v>249.20599999999999</v>
      </c>
      <c r="G292" s="39"/>
      <c r="H292" s="45"/>
    </row>
    <row r="293" s="2" customFormat="1" ht="16.8" customHeight="1">
      <c r="A293" s="39"/>
      <c r="B293" s="45"/>
      <c r="C293" s="325" t="s">
        <v>1186</v>
      </c>
      <c r="D293" s="325" t="s">
        <v>1187</v>
      </c>
      <c r="E293" s="18" t="s">
        <v>225</v>
      </c>
      <c r="F293" s="326">
        <v>380.09300000000002</v>
      </c>
      <c r="G293" s="39"/>
      <c r="H293" s="45"/>
    </row>
    <row r="294" s="2" customFormat="1" ht="16.8" customHeight="1">
      <c r="A294" s="39"/>
      <c r="B294" s="45"/>
      <c r="C294" s="321" t="s">
        <v>421</v>
      </c>
      <c r="D294" s="322" t="s">
        <v>422</v>
      </c>
      <c r="E294" s="323" t="s">
        <v>225</v>
      </c>
      <c r="F294" s="324">
        <v>7.7599999999999998</v>
      </c>
      <c r="G294" s="39"/>
      <c r="H294" s="45"/>
    </row>
    <row r="295" s="2" customFormat="1" ht="16.8" customHeight="1">
      <c r="A295" s="39"/>
      <c r="B295" s="45"/>
      <c r="C295" s="325" t="s">
        <v>1</v>
      </c>
      <c r="D295" s="325" t="s">
        <v>5688</v>
      </c>
      <c r="E295" s="18" t="s">
        <v>1</v>
      </c>
      <c r="F295" s="326">
        <v>0</v>
      </c>
      <c r="G295" s="39"/>
      <c r="H295" s="45"/>
    </row>
    <row r="296" s="2" customFormat="1" ht="16.8" customHeight="1">
      <c r="A296" s="39"/>
      <c r="B296" s="45"/>
      <c r="C296" s="325" t="s">
        <v>1</v>
      </c>
      <c r="D296" s="325" t="s">
        <v>5718</v>
      </c>
      <c r="E296" s="18" t="s">
        <v>1</v>
      </c>
      <c r="F296" s="326">
        <v>3.8799999999999999</v>
      </c>
      <c r="G296" s="39"/>
      <c r="H296" s="45"/>
    </row>
    <row r="297" s="2" customFormat="1" ht="16.8" customHeight="1">
      <c r="A297" s="39"/>
      <c r="B297" s="45"/>
      <c r="C297" s="325" t="s">
        <v>1</v>
      </c>
      <c r="D297" s="325" t="s">
        <v>5719</v>
      </c>
      <c r="E297" s="18" t="s">
        <v>1</v>
      </c>
      <c r="F297" s="326">
        <v>0</v>
      </c>
      <c r="G297" s="39"/>
      <c r="H297" s="45"/>
    </row>
    <row r="298" s="2" customFormat="1" ht="16.8" customHeight="1">
      <c r="A298" s="39"/>
      <c r="B298" s="45"/>
      <c r="C298" s="325" t="s">
        <v>1</v>
      </c>
      <c r="D298" s="325" t="s">
        <v>5718</v>
      </c>
      <c r="E298" s="18" t="s">
        <v>1</v>
      </c>
      <c r="F298" s="326">
        <v>3.8799999999999999</v>
      </c>
      <c r="G298" s="39"/>
      <c r="H298" s="45"/>
    </row>
    <row r="299" s="2" customFormat="1" ht="16.8" customHeight="1">
      <c r="A299" s="39"/>
      <c r="B299" s="45"/>
      <c r="C299" s="325" t="s">
        <v>1</v>
      </c>
      <c r="D299" s="325" t="s">
        <v>222</v>
      </c>
      <c r="E299" s="18" t="s">
        <v>1</v>
      </c>
      <c r="F299" s="326">
        <v>7.7599999999999998</v>
      </c>
      <c r="G299" s="39"/>
      <c r="H299" s="45"/>
    </row>
    <row r="300" s="2" customFormat="1" ht="16.8" customHeight="1">
      <c r="A300" s="39"/>
      <c r="B300" s="45"/>
      <c r="C300" s="327" t="s">
        <v>5656</v>
      </c>
      <c r="D300" s="39"/>
      <c r="E300" s="39"/>
      <c r="F300" s="39"/>
      <c r="G300" s="39"/>
      <c r="H300" s="45"/>
    </row>
    <row r="301" s="2" customFormat="1" ht="16.8" customHeight="1">
      <c r="A301" s="39"/>
      <c r="B301" s="45"/>
      <c r="C301" s="325" t="s">
        <v>867</v>
      </c>
      <c r="D301" s="325" t="s">
        <v>868</v>
      </c>
      <c r="E301" s="18" t="s">
        <v>225</v>
      </c>
      <c r="F301" s="326">
        <v>288.18000000000001</v>
      </c>
      <c r="G301" s="39"/>
      <c r="H301" s="45"/>
    </row>
    <row r="302" s="2" customFormat="1" ht="16.8" customHeight="1">
      <c r="A302" s="39"/>
      <c r="B302" s="45"/>
      <c r="C302" s="325" t="s">
        <v>880</v>
      </c>
      <c r="D302" s="325" t="s">
        <v>881</v>
      </c>
      <c r="E302" s="18" t="s">
        <v>225</v>
      </c>
      <c r="F302" s="326">
        <v>1755.8699999999999</v>
      </c>
      <c r="G302" s="39"/>
      <c r="H302" s="45"/>
    </row>
    <row r="303" s="2" customFormat="1" ht="16.8" customHeight="1">
      <c r="A303" s="39"/>
      <c r="B303" s="45"/>
      <c r="C303" s="325" t="s">
        <v>1160</v>
      </c>
      <c r="D303" s="325" t="s">
        <v>1161</v>
      </c>
      <c r="E303" s="18" t="s">
        <v>225</v>
      </c>
      <c r="F303" s="326">
        <v>327.77999999999997</v>
      </c>
      <c r="G303" s="39"/>
      <c r="H303" s="45"/>
    </row>
    <row r="304" s="2" customFormat="1">
      <c r="A304" s="39"/>
      <c r="B304" s="45"/>
      <c r="C304" s="325" t="s">
        <v>1172</v>
      </c>
      <c r="D304" s="325" t="s">
        <v>1173</v>
      </c>
      <c r="E304" s="18" t="s">
        <v>225</v>
      </c>
      <c r="F304" s="326">
        <v>84.353999999999999</v>
      </c>
      <c r="G304" s="39"/>
      <c r="H304" s="45"/>
    </row>
    <row r="305" s="2" customFormat="1" ht="16.8" customHeight="1">
      <c r="A305" s="39"/>
      <c r="B305" s="45"/>
      <c r="C305" s="325" t="s">
        <v>1180</v>
      </c>
      <c r="D305" s="325" t="s">
        <v>1181</v>
      </c>
      <c r="E305" s="18" t="s">
        <v>225</v>
      </c>
      <c r="F305" s="326">
        <v>316.14999999999998</v>
      </c>
      <c r="G305" s="39"/>
      <c r="H305" s="45"/>
    </row>
    <row r="306" s="2" customFormat="1" ht="16.8" customHeight="1">
      <c r="A306" s="39"/>
      <c r="B306" s="45"/>
      <c r="C306" s="325" t="s">
        <v>1199</v>
      </c>
      <c r="D306" s="325" t="s">
        <v>1200</v>
      </c>
      <c r="E306" s="18" t="s">
        <v>225</v>
      </c>
      <c r="F306" s="326">
        <v>327.77999999999997</v>
      </c>
      <c r="G306" s="39"/>
      <c r="H306" s="45"/>
    </row>
    <row r="307" s="2" customFormat="1" ht="16.8" customHeight="1">
      <c r="A307" s="39"/>
      <c r="B307" s="45"/>
      <c r="C307" s="325" t="s">
        <v>1383</v>
      </c>
      <c r="D307" s="325" t="s">
        <v>1384</v>
      </c>
      <c r="E307" s="18" t="s">
        <v>225</v>
      </c>
      <c r="F307" s="326">
        <v>216.55000000000001</v>
      </c>
      <c r="G307" s="39"/>
      <c r="H307" s="45"/>
    </row>
    <row r="308" s="2" customFormat="1" ht="16.8" customHeight="1">
      <c r="A308" s="39"/>
      <c r="B308" s="45"/>
      <c r="C308" s="325" t="s">
        <v>1477</v>
      </c>
      <c r="D308" s="325" t="s">
        <v>1478</v>
      </c>
      <c r="E308" s="18" t="s">
        <v>225</v>
      </c>
      <c r="F308" s="326">
        <v>495.45999999999998</v>
      </c>
      <c r="G308" s="39"/>
      <c r="H308" s="45"/>
    </row>
    <row r="309" s="2" customFormat="1">
      <c r="A309" s="39"/>
      <c r="B309" s="45"/>
      <c r="C309" s="325" t="s">
        <v>1821</v>
      </c>
      <c r="D309" s="325" t="s">
        <v>1822</v>
      </c>
      <c r="E309" s="18" t="s">
        <v>225</v>
      </c>
      <c r="F309" s="326">
        <v>216.70099999999999</v>
      </c>
      <c r="G309" s="39"/>
      <c r="H309" s="45"/>
    </row>
    <row r="310" s="2" customFormat="1">
      <c r="A310" s="39"/>
      <c r="B310" s="45"/>
      <c r="C310" s="325" t="s">
        <v>1840</v>
      </c>
      <c r="D310" s="325" t="s">
        <v>1841</v>
      </c>
      <c r="E310" s="18" t="s">
        <v>225</v>
      </c>
      <c r="F310" s="326">
        <v>79.849999999999994</v>
      </c>
      <c r="G310" s="39"/>
      <c r="H310" s="45"/>
    </row>
    <row r="311" s="2" customFormat="1" ht="16.8" customHeight="1">
      <c r="A311" s="39"/>
      <c r="B311" s="45"/>
      <c r="C311" s="325" t="s">
        <v>1166</v>
      </c>
      <c r="D311" s="325" t="s">
        <v>1167</v>
      </c>
      <c r="E311" s="18" t="s">
        <v>1168</v>
      </c>
      <c r="F311" s="326">
        <v>109.88800000000001</v>
      </c>
      <c r="G311" s="39"/>
      <c r="H311" s="45"/>
    </row>
    <row r="312" s="2" customFormat="1" ht="16.8" customHeight="1">
      <c r="A312" s="39"/>
      <c r="B312" s="45"/>
      <c r="C312" s="325" t="s">
        <v>1411</v>
      </c>
      <c r="D312" s="325" t="s">
        <v>1412</v>
      </c>
      <c r="E312" s="18" t="s">
        <v>225</v>
      </c>
      <c r="F312" s="326">
        <v>54.439999999999998</v>
      </c>
      <c r="G312" s="39"/>
      <c r="H312" s="45"/>
    </row>
    <row r="313" s="2" customFormat="1">
      <c r="A313" s="39"/>
      <c r="B313" s="45"/>
      <c r="C313" s="325" t="s">
        <v>1829</v>
      </c>
      <c r="D313" s="325" t="s">
        <v>1830</v>
      </c>
      <c r="E313" s="18" t="s">
        <v>225</v>
      </c>
      <c r="F313" s="326">
        <v>249.20599999999999</v>
      </c>
      <c r="G313" s="39"/>
      <c r="H313" s="45"/>
    </row>
    <row r="314" s="2" customFormat="1" ht="16.8" customHeight="1">
      <c r="A314" s="39"/>
      <c r="B314" s="45"/>
      <c r="C314" s="325" t="s">
        <v>1205</v>
      </c>
      <c r="D314" s="325" t="s">
        <v>1206</v>
      </c>
      <c r="E314" s="18" t="s">
        <v>225</v>
      </c>
      <c r="F314" s="326">
        <v>382.02800000000002</v>
      </c>
      <c r="G314" s="39"/>
      <c r="H314" s="45"/>
    </row>
    <row r="315" s="2" customFormat="1" ht="16.8" customHeight="1">
      <c r="A315" s="39"/>
      <c r="B315" s="45"/>
      <c r="C315" s="325" t="s">
        <v>1194</v>
      </c>
      <c r="D315" s="325" t="s">
        <v>1195</v>
      </c>
      <c r="E315" s="18" t="s">
        <v>225</v>
      </c>
      <c r="F315" s="326">
        <v>368.47300000000001</v>
      </c>
      <c r="G315" s="39"/>
      <c r="H315" s="45"/>
    </row>
    <row r="316" s="2" customFormat="1">
      <c r="A316" s="39"/>
      <c r="B316" s="45"/>
      <c r="C316" s="325" t="s">
        <v>1407</v>
      </c>
      <c r="D316" s="325" t="s">
        <v>1408</v>
      </c>
      <c r="E316" s="18" t="s">
        <v>225</v>
      </c>
      <c r="F316" s="326">
        <v>7.7599999999999998</v>
      </c>
      <c r="G316" s="39"/>
      <c r="H316" s="45"/>
    </row>
    <row r="317" s="2" customFormat="1" ht="16.8" customHeight="1">
      <c r="A317" s="39"/>
      <c r="B317" s="45"/>
      <c r="C317" s="321" t="s">
        <v>424</v>
      </c>
      <c r="D317" s="322" t="s">
        <v>422</v>
      </c>
      <c r="E317" s="323" t="s">
        <v>225</v>
      </c>
      <c r="F317" s="324">
        <v>46.68</v>
      </c>
      <c r="G317" s="39"/>
      <c r="H317" s="45"/>
    </row>
    <row r="318" s="2" customFormat="1" ht="16.8" customHeight="1">
      <c r="A318" s="39"/>
      <c r="B318" s="45"/>
      <c r="C318" s="325" t="s">
        <v>1</v>
      </c>
      <c r="D318" s="325" t="s">
        <v>5720</v>
      </c>
      <c r="E318" s="18" t="s">
        <v>1</v>
      </c>
      <c r="F318" s="326">
        <v>0</v>
      </c>
      <c r="G318" s="39"/>
      <c r="H318" s="45"/>
    </row>
    <row r="319" s="2" customFormat="1" ht="16.8" customHeight="1">
      <c r="A319" s="39"/>
      <c r="B319" s="45"/>
      <c r="C319" s="325" t="s">
        <v>1</v>
      </c>
      <c r="D319" s="325" t="s">
        <v>5721</v>
      </c>
      <c r="E319" s="18" t="s">
        <v>1</v>
      </c>
      <c r="F319" s="326">
        <v>3.6699999999999999</v>
      </c>
      <c r="G319" s="39"/>
      <c r="H319" s="45"/>
    </row>
    <row r="320" s="2" customFormat="1" ht="16.8" customHeight="1">
      <c r="A320" s="39"/>
      <c r="B320" s="45"/>
      <c r="C320" s="325" t="s">
        <v>1</v>
      </c>
      <c r="D320" s="325" t="s">
        <v>5686</v>
      </c>
      <c r="E320" s="18" t="s">
        <v>1</v>
      </c>
      <c r="F320" s="326">
        <v>0</v>
      </c>
      <c r="G320" s="39"/>
      <c r="H320" s="45"/>
    </row>
    <row r="321" s="2" customFormat="1" ht="16.8" customHeight="1">
      <c r="A321" s="39"/>
      <c r="B321" s="45"/>
      <c r="C321" s="325" t="s">
        <v>1</v>
      </c>
      <c r="D321" s="325" t="s">
        <v>5722</v>
      </c>
      <c r="E321" s="18" t="s">
        <v>1</v>
      </c>
      <c r="F321" s="326">
        <v>20.050000000000001</v>
      </c>
      <c r="G321" s="39"/>
      <c r="H321" s="45"/>
    </row>
    <row r="322" s="2" customFormat="1" ht="16.8" customHeight="1">
      <c r="A322" s="39"/>
      <c r="B322" s="45"/>
      <c r="C322" s="325" t="s">
        <v>1</v>
      </c>
      <c r="D322" s="325" t="s">
        <v>5690</v>
      </c>
      <c r="E322" s="18" t="s">
        <v>1</v>
      </c>
      <c r="F322" s="326">
        <v>0</v>
      </c>
      <c r="G322" s="39"/>
      <c r="H322" s="45"/>
    </row>
    <row r="323" s="2" customFormat="1" ht="16.8" customHeight="1">
      <c r="A323" s="39"/>
      <c r="B323" s="45"/>
      <c r="C323" s="325" t="s">
        <v>1</v>
      </c>
      <c r="D323" s="325" t="s">
        <v>5723</v>
      </c>
      <c r="E323" s="18" t="s">
        <v>1</v>
      </c>
      <c r="F323" s="326">
        <v>21.73</v>
      </c>
      <c r="G323" s="39"/>
      <c r="H323" s="45"/>
    </row>
    <row r="324" s="2" customFormat="1" ht="16.8" customHeight="1">
      <c r="A324" s="39"/>
      <c r="B324" s="45"/>
      <c r="C324" s="325" t="s">
        <v>1</v>
      </c>
      <c r="D324" s="325" t="s">
        <v>5724</v>
      </c>
      <c r="E324" s="18" t="s">
        <v>1</v>
      </c>
      <c r="F324" s="326">
        <v>0</v>
      </c>
      <c r="G324" s="39"/>
      <c r="H324" s="45"/>
    </row>
    <row r="325" s="2" customFormat="1" ht="16.8" customHeight="1">
      <c r="A325" s="39"/>
      <c r="B325" s="45"/>
      <c r="C325" s="325" t="s">
        <v>1</v>
      </c>
      <c r="D325" s="325" t="s">
        <v>503</v>
      </c>
      <c r="E325" s="18" t="s">
        <v>1</v>
      </c>
      <c r="F325" s="326">
        <v>1.23</v>
      </c>
      <c r="G325" s="39"/>
      <c r="H325" s="45"/>
    </row>
    <row r="326" s="2" customFormat="1" ht="16.8" customHeight="1">
      <c r="A326" s="39"/>
      <c r="B326" s="45"/>
      <c r="C326" s="325" t="s">
        <v>1</v>
      </c>
      <c r="D326" s="325" t="s">
        <v>222</v>
      </c>
      <c r="E326" s="18" t="s">
        <v>1</v>
      </c>
      <c r="F326" s="326">
        <v>46.68</v>
      </c>
      <c r="G326" s="39"/>
      <c r="H326" s="45"/>
    </row>
    <row r="327" s="2" customFormat="1" ht="16.8" customHeight="1">
      <c r="A327" s="39"/>
      <c r="B327" s="45"/>
      <c r="C327" s="327" t="s">
        <v>5656</v>
      </c>
      <c r="D327" s="39"/>
      <c r="E327" s="39"/>
      <c r="F327" s="39"/>
      <c r="G327" s="39"/>
      <c r="H327" s="45"/>
    </row>
    <row r="328" s="2" customFormat="1" ht="16.8" customHeight="1">
      <c r="A328" s="39"/>
      <c r="B328" s="45"/>
      <c r="C328" s="325" t="s">
        <v>867</v>
      </c>
      <c r="D328" s="325" t="s">
        <v>868</v>
      </c>
      <c r="E328" s="18" t="s">
        <v>225</v>
      </c>
      <c r="F328" s="326">
        <v>288.18000000000001</v>
      </c>
      <c r="G328" s="39"/>
      <c r="H328" s="45"/>
    </row>
    <row r="329" s="2" customFormat="1" ht="16.8" customHeight="1">
      <c r="A329" s="39"/>
      <c r="B329" s="45"/>
      <c r="C329" s="325" t="s">
        <v>880</v>
      </c>
      <c r="D329" s="325" t="s">
        <v>881</v>
      </c>
      <c r="E329" s="18" t="s">
        <v>225</v>
      </c>
      <c r="F329" s="326">
        <v>1755.8699999999999</v>
      </c>
      <c r="G329" s="39"/>
      <c r="H329" s="45"/>
    </row>
    <row r="330" s="2" customFormat="1" ht="16.8" customHeight="1">
      <c r="A330" s="39"/>
      <c r="B330" s="45"/>
      <c r="C330" s="325" t="s">
        <v>1180</v>
      </c>
      <c r="D330" s="325" t="s">
        <v>1181</v>
      </c>
      <c r="E330" s="18" t="s">
        <v>225</v>
      </c>
      <c r="F330" s="326">
        <v>326.12</v>
      </c>
      <c r="G330" s="39"/>
      <c r="H330" s="45"/>
    </row>
    <row r="331" s="2" customFormat="1" ht="16.8" customHeight="1">
      <c r="A331" s="39"/>
      <c r="B331" s="45"/>
      <c r="C331" s="325" t="s">
        <v>1383</v>
      </c>
      <c r="D331" s="325" t="s">
        <v>1384</v>
      </c>
      <c r="E331" s="18" t="s">
        <v>225</v>
      </c>
      <c r="F331" s="326">
        <v>216.55000000000001</v>
      </c>
      <c r="G331" s="39"/>
      <c r="H331" s="45"/>
    </row>
    <row r="332" s="2" customFormat="1" ht="16.8" customHeight="1">
      <c r="A332" s="39"/>
      <c r="B332" s="45"/>
      <c r="C332" s="325" t="s">
        <v>1477</v>
      </c>
      <c r="D332" s="325" t="s">
        <v>1478</v>
      </c>
      <c r="E332" s="18" t="s">
        <v>225</v>
      </c>
      <c r="F332" s="326">
        <v>495.45999999999998</v>
      </c>
      <c r="G332" s="39"/>
      <c r="H332" s="45"/>
    </row>
    <row r="333" s="2" customFormat="1">
      <c r="A333" s="39"/>
      <c r="B333" s="45"/>
      <c r="C333" s="325" t="s">
        <v>1821</v>
      </c>
      <c r="D333" s="325" t="s">
        <v>1822</v>
      </c>
      <c r="E333" s="18" t="s">
        <v>225</v>
      </c>
      <c r="F333" s="326">
        <v>216.70099999999999</v>
      </c>
      <c r="G333" s="39"/>
      <c r="H333" s="45"/>
    </row>
    <row r="334" s="2" customFormat="1">
      <c r="A334" s="39"/>
      <c r="B334" s="45"/>
      <c r="C334" s="325" t="s">
        <v>1840</v>
      </c>
      <c r="D334" s="325" t="s">
        <v>1841</v>
      </c>
      <c r="E334" s="18" t="s">
        <v>225</v>
      </c>
      <c r="F334" s="326">
        <v>79.849999999999994</v>
      </c>
      <c r="G334" s="39"/>
      <c r="H334" s="45"/>
    </row>
    <row r="335" s="2" customFormat="1" ht="16.8" customHeight="1">
      <c r="A335" s="39"/>
      <c r="B335" s="45"/>
      <c r="C335" s="325" t="s">
        <v>1411</v>
      </c>
      <c r="D335" s="325" t="s">
        <v>1412</v>
      </c>
      <c r="E335" s="18" t="s">
        <v>225</v>
      </c>
      <c r="F335" s="326">
        <v>54.439999999999998</v>
      </c>
      <c r="G335" s="39"/>
      <c r="H335" s="45"/>
    </row>
    <row r="336" s="2" customFormat="1">
      <c r="A336" s="39"/>
      <c r="B336" s="45"/>
      <c r="C336" s="325" t="s">
        <v>1829</v>
      </c>
      <c r="D336" s="325" t="s">
        <v>1830</v>
      </c>
      <c r="E336" s="18" t="s">
        <v>225</v>
      </c>
      <c r="F336" s="326">
        <v>249.20599999999999</v>
      </c>
      <c r="G336" s="39"/>
      <c r="H336" s="45"/>
    </row>
    <row r="337" s="2" customFormat="1" ht="16.8" customHeight="1">
      <c r="A337" s="39"/>
      <c r="B337" s="45"/>
      <c r="C337" s="325" t="s">
        <v>1186</v>
      </c>
      <c r="D337" s="325" t="s">
        <v>1187</v>
      </c>
      <c r="E337" s="18" t="s">
        <v>225</v>
      </c>
      <c r="F337" s="326">
        <v>380.09300000000002</v>
      </c>
      <c r="G337" s="39"/>
      <c r="H337" s="45"/>
    </row>
    <row r="338" s="2" customFormat="1">
      <c r="A338" s="39"/>
      <c r="B338" s="45"/>
      <c r="C338" s="325" t="s">
        <v>1426</v>
      </c>
      <c r="D338" s="325" t="s">
        <v>1427</v>
      </c>
      <c r="E338" s="18" t="s">
        <v>225</v>
      </c>
      <c r="F338" s="326">
        <v>46.68</v>
      </c>
      <c r="G338" s="39"/>
      <c r="H338" s="45"/>
    </row>
    <row r="339" s="2" customFormat="1" ht="16.8" customHeight="1">
      <c r="A339" s="39"/>
      <c r="B339" s="45"/>
      <c r="C339" s="321" t="s">
        <v>426</v>
      </c>
      <c r="D339" s="322" t="s">
        <v>427</v>
      </c>
      <c r="E339" s="323" t="s">
        <v>225</v>
      </c>
      <c r="F339" s="324">
        <v>7.8799999999999999</v>
      </c>
      <c r="G339" s="39"/>
      <c r="H339" s="45"/>
    </row>
    <row r="340" s="2" customFormat="1" ht="16.8" customHeight="1">
      <c r="A340" s="39"/>
      <c r="B340" s="45"/>
      <c r="C340" s="325" t="s">
        <v>1</v>
      </c>
      <c r="D340" s="325" t="s">
        <v>5640</v>
      </c>
      <c r="E340" s="18" t="s">
        <v>1</v>
      </c>
      <c r="F340" s="326">
        <v>0</v>
      </c>
      <c r="G340" s="39"/>
      <c r="H340" s="45"/>
    </row>
    <row r="341" s="2" customFormat="1" ht="16.8" customHeight="1">
      <c r="A341" s="39"/>
      <c r="B341" s="45"/>
      <c r="C341" s="325" t="s">
        <v>1</v>
      </c>
      <c r="D341" s="325" t="s">
        <v>428</v>
      </c>
      <c r="E341" s="18" t="s">
        <v>1</v>
      </c>
      <c r="F341" s="326">
        <v>7.8799999999999999</v>
      </c>
      <c r="G341" s="39"/>
      <c r="H341" s="45"/>
    </row>
    <row r="342" s="2" customFormat="1" ht="16.8" customHeight="1">
      <c r="A342" s="39"/>
      <c r="B342" s="45"/>
      <c r="C342" s="327" t="s">
        <v>5656</v>
      </c>
      <c r="D342" s="39"/>
      <c r="E342" s="39"/>
      <c r="F342" s="39"/>
      <c r="G342" s="39"/>
      <c r="H342" s="45"/>
    </row>
    <row r="343" s="2" customFormat="1" ht="16.8" customHeight="1">
      <c r="A343" s="39"/>
      <c r="B343" s="45"/>
      <c r="C343" s="325" t="s">
        <v>871</v>
      </c>
      <c r="D343" s="325" t="s">
        <v>872</v>
      </c>
      <c r="E343" s="18" t="s">
        <v>225</v>
      </c>
      <c r="F343" s="326">
        <v>352.70999999999998</v>
      </c>
      <c r="G343" s="39"/>
      <c r="H343" s="45"/>
    </row>
    <row r="344" s="2" customFormat="1">
      <c r="A344" s="39"/>
      <c r="B344" s="45"/>
      <c r="C344" s="325" t="s">
        <v>893</v>
      </c>
      <c r="D344" s="325" t="s">
        <v>894</v>
      </c>
      <c r="E344" s="18" t="s">
        <v>225</v>
      </c>
      <c r="F344" s="326">
        <v>2387.0300000000002</v>
      </c>
      <c r="G344" s="39"/>
      <c r="H344" s="45"/>
    </row>
    <row r="345" s="2" customFormat="1" ht="16.8" customHeight="1">
      <c r="A345" s="39"/>
      <c r="B345" s="45"/>
      <c r="C345" s="325" t="s">
        <v>1160</v>
      </c>
      <c r="D345" s="325" t="s">
        <v>1161</v>
      </c>
      <c r="E345" s="18" t="s">
        <v>225</v>
      </c>
      <c r="F345" s="326">
        <v>327.77999999999997</v>
      </c>
      <c r="G345" s="39"/>
      <c r="H345" s="45"/>
    </row>
    <row r="346" s="2" customFormat="1">
      <c r="A346" s="39"/>
      <c r="B346" s="45"/>
      <c r="C346" s="325" t="s">
        <v>1172</v>
      </c>
      <c r="D346" s="325" t="s">
        <v>1173</v>
      </c>
      <c r="E346" s="18" t="s">
        <v>225</v>
      </c>
      <c r="F346" s="326">
        <v>84.353999999999999</v>
      </c>
      <c r="G346" s="39"/>
      <c r="H346" s="45"/>
    </row>
    <row r="347" s="2" customFormat="1" ht="16.8" customHeight="1">
      <c r="A347" s="39"/>
      <c r="B347" s="45"/>
      <c r="C347" s="325" t="s">
        <v>1180</v>
      </c>
      <c r="D347" s="325" t="s">
        <v>1181</v>
      </c>
      <c r="E347" s="18" t="s">
        <v>225</v>
      </c>
      <c r="F347" s="326">
        <v>316.14999999999998</v>
      </c>
      <c r="G347" s="39"/>
      <c r="H347" s="45"/>
    </row>
    <row r="348" s="2" customFormat="1" ht="16.8" customHeight="1">
      <c r="A348" s="39"/>
      <c r="B348" s="45"/>
      <c r="C348" s="325" t="s">
        <v>1199</v>
      </c>
      <c r="D348" s="325" t="s">
        <v>1200</v>
      </c>
      <c r="E348" s="18" t="s">
        <v>225</v>
      </c>
      <c r="F348" s="326">
        <v>327.77999999999997</v>
      </c>
      <c r="G348" s="39"/>
      <c r="H348" s="45"/>
    </row>
    <row r="349" s="2" customFormat="1" ht="16.8" customHeight="1">
      <c r="A349" s="39"/>
      <c r="B349" s="45"/>
      <c r="C349" s="325" t="s">
        <v>1345</v>
      </c>
      <c r="D349" s="325" t="s">
        <v>1346</v>
      </c>
      <c r="E349" s="18" t="s">
        <v>225</v>
      </c>
      <c r="F349" s="326">
        <v>425.72000000000003</v>
      </c>
      <c r="G349" s="39"/>
      <c r="H349" s="45"/>
    </row>
    <row r="350" s="2" customFormat="1" ht="16.8" customHeight="1">
      <c r="A350" s="39"/>
      <c r="B350" s="45"/>
      <c r="C350" s="325" t="s">
        <v>1477</v>
      </c>
      <c r="D350" s="325" t="s">
        <v>1478</v>
      </c>
      <c r="E350" s="18" t="s">
        <v>225</v>
      </c>
      <c r="F350" s="326">
        <v>495.45999999999998</v>
      </c>
      <c r="G350" s="39"/>
      <c r="H350" s="45"/>
    </row>
    <row r="351" s="2" customFormat="1" ht="16.8" customHeight="1">
      <c r="A351" s="39"/>
      <c r="B351" s="45"/>
      <c r="C351" s="325" t="s">
        <v>1166</v>
      </c>
      <c r="D351" s="325" t="s">
        <v>1167</v>
      </c>
      <c r="E351" s="18" t="s">
        <v>1168</v>
      </c>
      <c r="F351" s="326">
        <v>109.88800000000001</v>
      </c>
      <c r="G351" s="39"/>
      <c r="H351" s="45"/>
    </row>
    <row r="352" s="2" customFormat="1" ht="16.8" customHeight="1">
      <c r="A352" s="39"/>
      <c r="B352" s="45"/>
      <c r="C352" s="325" t="s">
        <v>1351</v>
      </c>
      <c r="D352" s="325" t="s">
        <v>1352</v>
      </c>
      <c r="E352" s="18" t="s">
        <v>225</v>
      </c>
      <c r="F352" s="326">
        <v>23.152999999999999</v>
      </c>
      <c r="G352" s="39"/>
      <c r="H352" s="45"/>
    </row>
    <row r="353" s="2" customFormat="1" ht="16.8" customHeight="1">
      <c r="A353" s="39"/>
      <c r="B353" s="45"/>
      <c r="C353" s="325" t="s">
        <v>1205</v>
      </c>
      <c r="D353" s="325" t="s">
        <v>1206</v>
      </c>
      <c r="E353" s="18" t="s">
        <v>225</v>
      </c>
      <c r="F353" s="326">
        <v>382.02800000000002</v>
      </c>
      <c r="G353" s="39"/>
      <c r="H353" s="45"/>
    </row>
    <row r="354" s="2" customFormat="1" ht="16.8" customHeight="1">
      <c r="A354" s="39"/>
      <c r="B354" s="45"/>
      <c r="C354" s="325" t="s">
        <v>1194</v>
      </c>
      <c r="D354" s="325" t="s">
        <v>1195</v>
      </c>
      <c r="E354" s="18" t="s">
        <v>225</v>
      </c>
      <c r="F354" s="326">
        <v>368.47300000000001</v>
      </c>
      <c r="G354" s="39"/>
      <c r="H354" s="45"/>
    </row>
    <row r="355" s="2" customFormat="1" ht="16.8" customHeight="1">
      <c r="A355" s="39"/>
      <c r="B355" s="45"/>
      <c r="C355" s="321" t="s">
        <v>429</v>
      </c>
      <c r="D355" s="322" t="s">
        <v>430</v>
      </c>
      <c r="E355" s="323" t="s">
        <v>225</v>
      </c>
      <c r="F355" s="324">
        <v>12.5</v>
      </c>
      <c r="G355" s="39"/>
      <c r="H355" s="45"/>
    </row>
    <row r="356" s="2" customFormat="1" ht="16.8" customHeight="1">
      <c r="A356" s="39"/>
      <c r="B356" s="45"/>
      <c r="C356" s="325" t="s">
        <v>1</v>
      </c>
      <c r="D356" s="325" t="s">
        <v>1961</v>
      </c>
      <c r="E356" s="18" t="s">
        <v>1</v>
      </c>
      <c r="F356" s="326">
        <v>0</v>
      </c>
      <c r="G356" s="39"/>
      <c r="H356" s="45"/>
    </row>
    <row r="357" s="2" customFormat="1" ht="16.8" customHeight="1">
      <c r="A357" s="39"/>
      <c r="B357" s="45"/>
      <c r="C357" s="325" t="s">
        <v>1</v>
      </c>
      <c r="D357" s="325" t="s">
        <v>5725</v>
      </c>
      <c r="E357" s="18" t="s">
        <v>1</v>
      </c>
      <c r="F357" s="326">
        <v>8.6899999999999995</v>
      </c>
      <c r="G357" s="39"/>
      <c r="H357" s="45"/>
    </row>
    <row r="358" s="2" customFormat="1" ht="16.8" customHeight="1">
      <c r="A358" s="39"/>
      <c r="B358" s="45"/>
      <c r="C358" s="325" t="s">
        <v>1</v>
      </c>
      <c r="D358" s="325" t="s">
        <v>5726</v>
      </c>
      <c r="E358" s="18" t="s">
        <v>1</v>
      </c>
      <c r="F358" s="326">
        <v>0</v>
      </c>
      <c r="G358" s="39"/>
      <c r="H358" s="45"/>
    </row>
    <row r="359" s="2" customFormat="1" ht="16.8" customHeight="1">
      <c r="A359" s="39"/>
      <c r="B359" s="45"/>
      <c r="C359" s="325" t="s">
        <v>1</v>
      </c>
      <c r="D359" s="325" t="s">
        <v>5727</v>
      </c>
      <c r="E359" s="18" t="s">
        <v>1</v>
      </c>
      <c r="F359" s="326">
        <v>1.95</v>
      </c>
      <c r="G359" s="39"/>
      <c r="H359" s="45"/>
    </row>
    <row r="360" s="2" customFormat="1" ht="16.8" customHeight="1">
      <c r="A360" s="39"/>
      <c r="B360" s="45"/>
      <c r="C360" s="325" t="s">
        <v>1</v>
      </c>
      <c r="D360" s="325" t="s">
        <v>5669</v>
      </c>
      <c r="E360" s="18" t="s">
        <v>1</v>
      </c>
      <c r="F360" s="326">
        <v>0</v>
      </c>
      <c r="G360" s="39"/>
      <c r="H360" s="45"/>
    </row>
    <row r="361" s="2" customFormat="1" ht="16.8" customHeight="1">
      <c r="A361" s="39"/>
      <c r="B361" s="45"/>
      <c r="C361" s="325" t="s">
        <v>1</v>
      </c>
      <c r="D361" s="325" t="s">
        <v>5728</v>
      </c>
      <c r="E361" s="18" t="s">
        <v>1</v>
      </c>
      <c r="F361" s="326">
        <v>1.8600000000000001</v>
      </c>
      <c r="G361" s="39"/>
      <c r="H361" s="45"/>
    </row>
    <row r="362" s="2" customFormat="1" ht="16.8" customHeight="1">
      <c r="A362" s="39"/>
      <c r="B362" s="45"/>
      <c r="C362" s="325" t="s">
        <v>1</v>
      </c>
      <c r="D362" s="325" t="s">
        <v>222</v>
      </c>
      <c r="E362" s="18" t="s">
        <v>1</v>
      </c>
      <c r="F362" s="326">
        <v>12.5</v>
      </c>
      <c r="G362" s="39"/>
      <c r="H362" s="45"/>
    </row>
    <row r="363" s="2" customFormat="1" ht="16.8" customHeight="1">
      <c r="A363" s="39"/>
      <c r="B363" s="45"/>
      <c r="C363" s="327" t="s">
        <v>5656</v>
      </c>
      <c r="D363" s="39"/>
      <c r="E363" s="39"/>
      <c r="F363" s="39"/>
      <c r="G363" s="39"/>
      <c r="H363" s="45"/>
    </row>
    <row r="364" s="2" customFormat="1" ht="16.8" customHeight="1">
      <c r="A364" s="39"/>
      <c r="B364" s="45"/>
      <c r="C364" s="325" t="s">
        <v>861</v>
      </c>
      <c r="D364" s="325" t="s">
        <v>862</v>
      </c>
      <c r="E364" s="18" t="s">
        <v>225</v>
      </c>
      <c r="F364" s="326">
        <v>433.11000000000001</v>
      </c>
      <c r="G364" s="39"/>
      <c r="H364" s="45"/>
    </row>
    <row r="365" s="2" customFormat="1" ht="16.8" customHeight="1">
      <c r="A365" s="39"/>
      <c r="B365" s="45"/>
      <c r="C365" s="325" t="s">
        <v>871</v>
      </c>
      <c r="D365" s="325" t="s">
        <v>872</v>
      </c>
      <c r="E365" s="18" t="s">
        <v>225</v>
      </c>
      <c r="F365" s="326">
        <v>352.70999999999998</v>
      </c>
      <c r="G365" s="39"/>
      <c r="H365" s="45"/>
    </row>
    <row r="366" s="2" customFormat="1">
      <c r="A366" s="39"/>
      <c r="B366" s="45"/>
      <c r="C366" s="325" t="s">
        <v>893</v>
      </c>
      <c r="D366" s="325" t="s">
        <v>894</v>
      </c>
      <c r="E366" s="18" t="s">
        <v>225</v>
      </c>
      <c r="F366" s="326">
        <v>2387.0300000000002</v>
      </c>
      <c r="G366" s="39"/>
      <c r="H366" s="45"/>
    </row>
    <row r="367" s="2" customFormat="1" ht="16.8" customHeight="1">
      <c r="A367" s="39"/>
      <c r="B367" s="45"/>
      <c r="C367" s="325" t="s">
        <v>1160</v>
      </c>
      <c r="D367" s="325" t="s">
        <v>1161</v>
      </c>
      <c r="E367" s="18" t="s">
        <v>225</v>
      </c>
      <c r="F367" s="326">
        <v>327.77999999999997</v>
      </c>
      <c r="G367" s="39"/>
      <c r="H367" s="45"/>
    </row>
    <row r="368" s="2" customFormat="1" ht="16.8" customHeight="1">
      <c r="A368" s="39"/>
      <c r="B368" s="45"/>
      <c r="C368" s="325" t="s">
        <v>1180</v>
      </c>
      <c r="D368" s="325" t="s">
        <v>1181</v>
      </c>
      <c r="E368" s="18" t="s">
        <v>225</v>
      </c>
      <c r="F368" s="326">
        <v>316.14999999999998</v>
      </c>
      <c r="G368" s="39"/>
      <c r="H368" s="45"/>
    </row>
    <row r="369" s="2" customFormat="1" ht="16.8" customHeight="1">
      <c r="A369" s="39"/>
      <c r="B369" s="45"/>
      <c r="C369" s="325" t="s">
        <v>1199</v>
      </c>
      <c r="D369" s="325" t="s">
        <v>1200</v>
      </c>
      <c r="E369" s="18" t="s">
        <v>225</v>
      </c>
      <c r="F369" s="326">
        <v>327.77999999999997</v>
      </c>
      <c r="G369" s="39"/>
      <c r="H369" s="45"/>
    </row>
    <row r="370" s="2" customFormat="1" ht="16.8" customHeight="1">
      <c r="A370" s="39"/>
      <c r="B370" s="45"/>
      <c r="C370" s="325" t="s">
        <v>1345</v>
      </c>
      <c r="D370" s="325" t="s">
        <v>1346</v>
      </c>
      <c r="E370" s="18" t="s">
        <v>225</v>
      </c>
      <c r="F370" s="326">
        <v>425.72000000000003</v>
      </c>
      <c r="G370" s="39"/>
      <c r="H370" s="45"/>
    </row>
    <row r="371" s="2" customFormat="1" ht="16.8" customHeight="1">
      <c r="A371" s="39"/>
      <c r="B371" s="45"/>
      <c r="C371" s="325" t="s">
        <v>1477</v>
      </c>
      <c r="D371" s="325" t="s">
        <v>1478</v>
      </c>
      <c r="E371" s="18" t="s">
        <v>225</v>
      </c>
      <c r="F371" s="326">
        <v>495.45999999999998</v>
      </c>
      <c r="G371" s="39"/>
      <c r="H371" s="45"/>
    </row>
    <row r="372" s="2" customFormat="1" ht="16.8" customHeight="1">
      <c r="A372" s="39"/>
      <c r="B372" s="45"/>
      <c r="C372" s="325" t="s">
        <v>1166</v>
      </c>
      <c r="D372" s="325" t="s">
        <v>1167</v>
      </c>
      <c r="E372" s="18" t="s">
        <v>1168</v>
      </c>
      <c r="F372" s="326">
        <v>109.88800000000001</v>
      </c>
      <c r="G372" s="39"/>
      <c r="H372" s="45"/>
    </row>
    <row r="373" s="2" customFormat="1" ht="16.8" customHeight="1">
      <c r="A373" s="39"/>
      <c r="B373" s="45"/>
      <c r="C373" s="325" t="s">
        <v>1351</v>
      </c>
      <c r="D373" s="325" t="s">
        <v>1352</v>
      </c>
      <c r="E373" s="18" t="s">
        <v>225</v>
      </c>
      <c r="F373" s="326">
        <v>23.152999999999999</v>
      </c>
      <c r="G373" s="39"/>
      <c r="H373" s="45"/>
    </row>
    <row r="374" s="2" customFormat="1" ht="16.8" customHeight="1">
      <c r="A374" s="39"/>
      <c r="B374" s="45"/>
      <c r="C374" s="325" t="s">
        <v>1205</v>
      </c>
      <c r="D374" s="325" t="s">
        <v>1206</v>
      </c>
      <c r="E374" s="18" t="s">
        <v>225</v>
      </c>
      <c r="F374" s="326">
        <v>382.02800000000002</v>
      </c>
      <c r="G374" s="39"/>
      <c r="H374" s="45"/>
    </row>
    <row r="375" s="2" customFormat="1" ht="16.8" customHeight="1">
      <c r="A375" s="39"/>
      <c r="B375" s="45"/>
      <c r="C375" s="325" t="s">
        <v>1194</v>
      </c>
      <c r="D375" s="325" t="s">
        <v>1195</v>
      </c>
      <c r="E375" s="18" t="s">
        <v>225</v>
      </c>
      <c r="F375" s="326">
        <v>368.47300000000001</v>
      </c>
      <c r="G375" s="39"/>
      <c r="H375" s="45"/>
    </row>
    <row r="376" s="2" customFormat="1" ht="16.8" customHeight="1">
      <c r="A376" s="39"/>
      <c r="B376" s="45"/>
      <c r="C376" s="321" t="s">
        <v>432</v>
      </c>
      <c r="D376" s="322" t="s">
        <v>433</v>
      </c>
      <c r="E376" s="323" t="s">
        <v>225</v>
      </c>
      <c r="F376" s="324">
        <v>7.7999999999999998</v>
      </c>
      <c r="G376" s="39"/>
      <c r="H376" s="45"/>
    </row>
    <row r="377" s="2" customFormat="1" ht="16.8" customHeight="1">
      <c r="A377" s="39"/>
      <c r="B377" s="45"/>
      <c r="C377" s="325" t="s">
        <v>1</v>
      </c>
      <c r="D377" s="325" t="s">
        <v>5679</v>
      </c>
      <c r="E377" s="18" t="s">
        <v>1</v>
      </c>
      <c r="F377" s="326">
        <v>0</v>
      </c>
      <c r="G377" s="39"/>
      <c r="H377" s="45"/>
    </row>
    <row r="378" s="2" customFormat="1" ht="16.8" customHeight="1">
      <c r="A378" s="39"/>
      <c r="B378" s="45"/>
      <c r="C378" s="325" t="s">
        <v>1</v>
      </c>
      <c r="D378" s="325" t="s">
        <v>5729</v>
      </c>
      <c r="E378" s="18" t="s">
        <v>1</v>
      </c>
      <c r="F378" s="326">
        <v>3.8999999999999999</v>
      </c>
      <c r="G378" s="39"/>
      <c r="H378" s="45"/>
    </row>
    <row r="379" s="2" customFormat="1" ht="16.8" customHeight="1">
      <c r="A379" s="39"/>
      <c r="B379" s="45"/>
      <c r="C379" s="325" t="s">
        <v>1</v>
      </c>
      <c r="D379" s="325" t="s">
        <v>5680</v>
      </c>
      <c r="E379" s="18" t="s">
        <v>1</v>
      </c>
      <c r="F379" s="326">
        <v>0</v>
      </c>
      <c r="G379" s="39"/>
      <c r="H379" s="45"/>
    </row>
    <row r="380" s="2" customFormat="1" ht="16.8" customHeight="1">
      <c r="A380" s="39"/>
      <c r="B380" s="45"/>
      <c r="C380" s="325" t="s">
        <v>1</v>
      </c>
      <c r="D380" s="325" t="s">
        <v>5729</v>
      </c>
      <c r="E380" s="18" t="s">
        <v>1</v>
      </c>
      <c r="F380" s="326">
        <v>3.8999999999999999</v>
      </c>
      <c r="G380" s="39"/>
      <c r="H380" s="45"/>
    </row>
    <row r="381" s="2" customFormat="1" ht="16.8" customHeight="1">
      <c r="A381" s="39"/>
      <c r="B381" s="45"/>
      <c r="C381" s="325" t="s">
        <v>1</v>
      </c>
      <c r="D381" s="325" t="s">
        <v>222</v>
      </c>
      <c r="E381" s="18" t="s">
        <v>1</v>
      </c>
      <c r="F381" s="326">
        <v>7.7999999999999998</v>
      </c>
      <c r="G381" s="39"/>
      <c r="H381" s="45"/>
    </row>
    <row r="382" s="2" customFormat="1" ht="16.8" customHeight="1">
      <c r="A382" s="39"/>
      <c r="B382" s="45"/>
      <c r="C382" s="327" t="s">
        <v>5656</v>
      </c>
      <c r="D382" s="39"/>
      <c r="E382" s="39"/>
      <c r="F382" s="39"/>
      <c r="G382" s="39"/>
      <c r="H382" s="45"/>
    </row>
    <row r="383" s="2" customFormat="1" ht="16.8" customHeight="1">
      <c r="A383" s="39"/>
      <c r="B383" s="45"/>
      <c r="C383" s="325" t="s">
        <v>871</v>
      </c>
      <c r="D383" s="325" t="s">
        <v>872</v>
      </c>
      <c r="E383" s="18" t="s">
        <v>225</v>
      </c>
      <c r="F383" s="326">
        <v>352.70999999999998</v>
      </c>
      <c r="G383" s="39"/>
      <c r="H383" s="45"/>
    </row>
    <row r="384" s="2" customFormat="1">
      <c r="A384" s="39"/>
      <c r="B384" s="45"/>
      <c r="C384" s="325" t="s">
        <v>893</v>
      </c>
      <c r="D384" s="325" t="s">
        <v>894</v>
      </c>
      <c r="E384" s="18" t="s">
        <v>225</v>
      </c>
      <c r="F384" s="326">
        <v>2387.0300000000002</v>
      </c>
      <c r="G384" s="39"/>
      <c r="H384" s="45"/>
    </row>
    <row r="385" s="2" customFormat="1" ht="16.8" customHeight="1">
      <c r="A385" s="39"/>
      <c r="B385" s="45"/>
      <c r="C385" s="325" t="s">
        <v>1160</v>
      </c>
      <c r="D385" s="325" t="s">
        <v>1161</v>
      </c>
      <c r="E385" s="18" t="s">
        <v>225</v>
      </c>
      <c r="F385" s="326">
        <v>327.77999999999997</v>
      </c>
      <c r="G385" s="39"/>
      <c r="H385" s="45"/>
    </row>
    <row r="386" s="2" customFormat="1">
      <c r="A386" s="39"/>
      <c r="B386" s="45"/>
      <c r="C386" s="325" t="s">
        <v>1172</v>
      </c>
      <c r="D386" s="325" t="s">
        <v>1173</v>
      </c>
      <c r="E386" s="18" t="s">
        <v>225</v>
      </c>
      <c r="F386" s="326">
        <v>84.353999999999999</v>
      </c>
      <c r="G386" s="39"/>
      <c r="H386" s="45"/>
    </row>
    <row r="387" s="2" customFormat="1" ht="16.8" customHeight="1">
      <c r="A387" s="39"/>
      <c r="B387" s="45"/>
      <c r="C387" s="325" t="s">
        <v>1180</v>
      </c>
      <c r="D387" s="325" t="s">
        <v>1181</v>
      </c>
      <c r="E387" s="18" t="s">
        <v>225</v>
      </c>
      <c r="F387" s="326">
        <v>326.12</v>
      </c>
      <c r="G387" s="39"/>
      <c r="H387" s="45"/>
    </row>
    <row r="388" s="2" customFormat="1" ht="16.8" customHeight="1">
      <c r="A388" s="39"/>
      <c r="B388" s="45"/>
      <c r="C388" s="325" t="s">
        <v>1199</v>
      </c>
      <c r="D388" s="325" t="s">
        <v>1200</v>
      </c>
      <c r="E388" s="18" t="s">
        <v>225</v>
      </c>
      <c r="F388" s="326">
        <v>327.77999999999997</v>
      </c>
      <c r="G388" s="39"/>
      <c r="H388" s="45"/>
    </row>
    <row r="389" s="2" customFormat="1" ht="16.8" customHeight="1">
      <c r="A389" s="39"/>
      <c r="B389" s="45"/>
      <c r="C389" s="325" t="s">
        <v>1383</v>
      </c>
      <c r="D389" s="325" t="s">
        <v>1384</v>
      </c>
      <c r="E389" s="18" t="s">
        <v>225</v>
      </c>
      <c r="F389" s="326">
        <v>216.55000000000001</v>
      </c>
      <c r="G389" s="39"/>
      <c r="H389" s="45"/>
    </row>
    <row r="390" s="2" customFormat="1" ht="16.8" customHeight="1">
      <c r="A390" s="39"/>
      <c r="B390" s="45"/>
      <c r="C390" s="325" t="s">
        <v>1477</v>
      </c>
      <c r="D390" s="325" t="s">
        <v>1478</v>
      </c>
      <c r="E390" s="18" t="s">
        <v>225</v>
      </c>
      <c r="F390" s="326">
        <v>495.45999999999998</v>
      </c>
      <c r="G390" s="39"/>
      <c r="H390" s="45"/>
    </row>
    <row r="391" s="2" customFormat="1">
      <c r="A391" s="39"/>
      <c r="B391" s="45"/>
      <c r="C391" s="325" t="s">
        <v>1821</v>
      </c>
      <c r="D391" s="325" t="s">
        <v>1822</v>
      </c>
      <c r="E391" s="18" t="s">
        <v>225</v>
      </c>
      <c r="F391" s="326">
        <v>216.70099999999999</v>
      </c>
      <c r="G391" s="39"/>
      <c r="H391" s="45"/>
    </row>
    <row r="392" s="2" customFormat="1">
      <c r="A392" s="39"/>
      <c r="B392" s="45"/>
      <c r="C392" s="325" t="s">
        <v>1840</v>
      </c>
      <c r="D392" s="325" t="s">
        <v>1841</v>
      </c>
      <c r="E392" s="18" t="s">
        <v>225</v>
      </c>
      <c r="F392" s="326">
        <v>79.849999999999994</v>
      </c>
      <c r="G392" s="39"/>
      <c r="H392" s="45"/>
    </row>
    <row r="393" s="2" customFormat="1" ht="16.8" customHeight="1">
      <c r="A393" s="39"/>
      <c r="B393" s="45"/>
      <c r="C393" s="325" t="s">
        <v>1166</v>
      </c>
      <c r="D393" s="325" t="s">
        <v>1167</v>
      </c>
      <c r="E393" s="18" t="s">
        <v>1168</v>
      </c>
      <c r="F393" s="326">
        <v>109.88800000000001</v>
      </c>
      <c r="G393" s="39"/>
      <c r="H393" s="45"/>
    </row>
    <row r="394" s="2" customFormat="1" ht="16.8" customHeight="1">
      <c r="A394" s="39"/>
      <c r="B394" s="45"/>
      <c r="C394" s="325" t="s">
        <v>1393</v>
      </c>
      <c r="D394" s="325" t="s">
        <v>1394</v>
      </c>
      <c r="E394" s="18" t="s">
        <v>225</v>
      </c>
      <c r="F394" s="326">
        <v>166.12100000000001</v>
      </c>
      <c r="G394" s="39"/>
      <c r="H394" s="45"/>
    </row>
    <row r="395" s="2" customFormat="1">
      <c r="A395" s="39"/>
      <c r="B395" s="45"/>
      <c r="C395" s="325" t="s">
        <v>1829</v>
      </c>
      <c r="D395" s="325" t="s">
        <v>1830</v>
      </c>
      <c r="E395" s="18" t="s">
        <v>225</v>
      </c>
      <c r="F395" s="326">
        <v>249.20599999999999</v>
      </c>
      <c r="G395" s="39"/>
      <c r="H395" s="45"/>
    </row>
    <row r="396" s="2" customFormat="1" ht="16.8" customHeight="1">
      <c r="A396" s="39"/>
      <c r="B396" s="45"/>
      <c r="C396" s="325" t="s">
        <v>1186</v>
      </c>
      <c r="D396" s="325" t="s">
        <v>1187</v>
      </c>
      <c r="E396" s="18" t="s">
        <v>225</v>
      </c>
      <c r="F396" s="326">
        <v>380.09300000000002</v>
      </c>
      <c r="G396" s="39"/>
      <c r="H396" s="45"/>
    </row>
    <row r="397" s="2" customFormat="1" ht="16.8" customHeight="1">
      <c r="A397" s="39"/>
      <c r="B397" s="45"/>
      <c r="C397" s="325" t="s">
        <v>1205</v>
      </c>
      <c r="D397" s="325" t="s">
        <v>1206</v>
      </c>
      <c r="E397" s="18" t="s">
        <v>225</v>
      </c>
      <c r="F397" s="326">
        <v>382.02800000000002</v>
      </c>
      <c r="G397" s="39"/>
      <c r="H397" s="45"/>
    </row>
    <row r="398" s="2" customFormat="1">
      <c r="A398" s="39"/>
      <c r="B398" s="45"/>
      <c r="C398" s="325" t="s">
        <v>1398</v>
      </c>
      <c r="D398" s="325" t="s">
        <v>1399</v>
      </c>
      <c r="E398" s="18" t="s">
        <v>225</v>
      </c>
      <c r="F398" s="326">
        <v>166.12100000000001</v>
      </c>
      <c r="G398" s="39"/>
      <c r="H398" s="45"/>
    </row>
    <row r="399" s="2" customFormat="1" ht="16.8" customHeight="1">
      <c r="A399" s="39"/>
      <c r="B399" s="45"/>
      <c r="C399" s="321" t="s">
        <v>435</v>
      </c>
      <c r="D399" s="322" t="s">
        <v>436</v>
      </c>
      <c r="E399" s="323" t="s">
        <v>225</v>
      </c>
      <c r="F399" s="324">
        <v>3.8999999999999999</v>
      </c>
      <c r="G399" s="39"/>
      <c r="H399" s="45"/>
    </row>
    <row r="400" s="2" customFormat="1" ht="16.8" customHeight="1">
      <c r="A400" s="39"/>
      <c r="B400" s="45"/>
      <c r="C400" s="325" t="s">
        <v>1</v>
      </c>
      <c r="D400" s="325" t="s">
        <v>5671</v>
      </c>
      <c r="E400" s="18" t="s">
        <v>1</v>
      </c>
      <c r="F400" s="326">
        <v>0</v>
      </c>
      <c r="G400" s="39"/>
      <c r="H400" s="45"/>
    </row>
    <row r="401" s="2" customFormat="1" ht="16.8" customHeight="1">
      <c r="A401" s="39"/>
      <c r="B401" s="45"/>
      <c r="C401" s="325" t="s">
        <v>1</v>
      </c>
      <c r="D401" s="325" t="s">
        <v>5729</v>
      </c>
      <c r="E401" s="18" t="s">
        <v>1</v>
      </c>
      <c r="F401" s="326">
        <v>3.8999999999999999</v>
      </c>
      <c r="G401" s="39"/>
      <c r="H401" s="45"/>
    </row>
    <row r="402" s="2" customFormat="1" ht="16.8" customHeight="1">
      <c r="A402" s="39"/>
      <c r="B402" s="45"/>
      <c r="C402" s="327" t="s">
        <v>5656</v>
      </c>
      <c r="D402" s="39"/>
      <c r="E402" s="39"/>
      <c r="F402" s="39"/>
      <c r="G402" s="39"/>
      <c r="H402" s="45"/>
    </row>
    <row r="403" s="2" customFormat="1" ht="16.8" customHeight="1">
      <c r="A403" s="39"/>
      <c r="B403" s="45"/>
      <c r="C403" s="325" t="s">
        <v>871</v>
      </c>
      <c r="D403" s="325" t="s">
        <v>872</v>
      </c>
      <c r="E403" s="18" t="s">
        <v>225</v>
      </c>
      <c r="F403" s="326">
        <v>352.70999999999998</v>
      </c>
      <c r="G403" s="39"/>
      <c r="H403" s="45"/>
    </row>
    <row r="404" s="2" customFormat="1">
      <c r="A404" s="39"/>
      <c r="B404" s="45"/>
      <c r="C404" s="325" t="s">
        <v>893</v>
      </c>
      <c r="D404" s="325" t="s">
        <v>894</v>
      </c>
      <c r="E404" s="18" t="s">
        <v>225</v>
      </c>
      <c r="F404" s="326">
        <v>2387.0300000000002</v>
      </c>
      <c r="G404" s="39"/>
      <c r="H404" s="45"/>
    </row>
    <row r="405" s="2" customFormat="1" ht="16.8" customHeight="1">
      <c r="A405" s="39"/>
      <c r="B405" s="45"/>
      <c r="C405" s="325" t="s">
        <v>1160</v>
      </c>
      <c r="D405" s="325" t="s">
        <v>1161</v>
      </c>
      <c r="E405" s="18" t="s">
        <v>225</v>
      </c>
      <c r="F405" s="326">
        <v>327.77999999999997</v>
      </c>
      <c r="G405" s="39"/>
      <c r="H405" s="45"/>
    </row>
    <row r="406" s="2" customFormat="1">
      <c r="A406" s="39"/>
      <c r="B406" s="45"/>
      <c r="C406" s="325" t="s">
        <v>1172</v>
      </c>
      <c r="D406" s="325" t="s">
        <v>1173</v>
      </c>
      <c r="E406" s="18" t="s">
        <v>225</v>
      </c>
      <c r="F406" s="326">
        <v>84.353999999999999</v>
      </c>
      <c r="G406" s="39"/>
      <c r="H406" s="45"/>
    </row>
    <row r="407" s="2" customFormat="1" ht="16.8" customHeight="1">
      <c r="A407" s="39"/>
      <c r="B407" s="45"/>
      <c r="C407" s="325" t="s">
        <v>1180</v>
      </c>
      <c r="D407" s="325" t="s">
        <v>1181</v>
      </c>
      <c r="E407" s="18" t="s">
        <v>225</v>
      </c>
      <c r="F407" s="326">
        <v>326.12</v>
      </c>
      <c r="G407" s="39"/>
      <c r="H407" s="45"/>
    </row>
    <row r="408" s="2" customFormat="1" ht="16.8" customHeight="1">
      <c r="A408" s="39"/>
      <c r="B408" s="45"/>
      <c r="C408" s="325" t="s">
        <v>1199</v>
      </c>
      <c r="D408" s="325" t="s">
        <v>1200</v>
      </c>
      <c r="E408" s="18" t="s">
        <v>225</v>
      </c>
      <c r="F408" s="326">
        <v>327.77999999999997</v>
      </c>
      <c r="G408" s="39"/>
      <c r="H408" s="45"/>
    </row>
    <row r="409" s="2" customFormat="1" ht="16.8" customHeight="1">
      <c r="A409" s="39"/>
      <c r="B409" s="45"/>
      <c r="C409" s="325" t="s">
        <v>1383</v>
      </c>
      <c r="D409" s="325" t="s">
        <v>1384</v>
      </c>
      <c r="E409" s="18" t="s">
        <v>225</v>
      </c>
      <c r="F409" s="326">
        <v>216.55000000000001</v>
      </c>
      <c r="G409" s="39"/>
      <c r="H409" s="45"/>
    </row>
    <row r="410" s="2" customFormat="1" ht="16.8" customHeight="1">
      <c r="A410" s="39"/>
      <c r="B410" s="45"/>
      <c r="C410" s="325" t="s">
        <v>1477</v>
      </c>
      <c r="D410" s="325" t="s">
        <v>1478</v>
      </c>
      <c r="E410" s="18" t="s">
        <v>225</v>
      </c>
      <c r="F410" s="326">
        <v>495.45999999999998</v>
      </c>
      <c r="G410" s="39"/>
      <c r="H410" s="45"/>
    </row>
    <row r="411" s="2" customFormat="1">
      <c r="A411" s="39"/>
      <c r="B411" s="45"/>
      <c r="C411" s="325" t="s">
        <v>1821</v>
      </c>
      <c r="D411" s="325" t="s">
        <v>1822</v>
      </c>
      <c r="E411" s="18" t="s">
        <v>225</v>
      </c>
      <c r="F411" s="326">
        <v>216.70099999999999</v>
      </c>
      <c r="G411" s="39"/>
      <c r="H411" s="45"/>
    </row>
    <row r="412" s="2" customFormat="1">
      <c r="A412" s="39"/>
      <c r="B412" s="45"/>
      <c r="C412" s="325" t="s">
        <v>1834</v>
      </c>
      <c r="D412" s="325" t="s">
        <v>1835</v>
      </c>
      <c r="E412" s="18" t="s">
        <v>225</v>
      </c>
      <c r="F412" s="326">
        <v>11.24</v>
      </c>
      <c r="G412" s="39"/>
      <c r="H412" s="45"/>
    </row>
    <row r="413" s="2" customFormat="1">
      <c r="A413" s="39"/>
      <c r="B413" s="45"/>
      <c r="C413" s="325" t="s">
        <v>1840</v>
      </c>
      <c r="D413" s="325" t="s">
        <v>1841</v>
      </c>
      <c r="E413" s="18" t="s">
        <v>225</v>
      </c>
      <c r="F413" s="326">
        <v>79.849999999999994</v>
      </c>
      <c r="G413" s="39"/>
      <c r="H413" s="45"/>
    </row>
    <row r="414" s="2" customFormat="1" ht="16.8" customHeight="1">
      <c r="A414" s="39"/>
      <c r="B414" s="45"/>
      <c r="C414" s="325" t="s">
        <v>1166</v>
      </c>
      <c r="D414" s="325" t="s">
        <v>1167</v>
      </c>
      <c r="E414" s="18" t="s">
        <v>1168</v>
      </c>
      <c r="F414" s="326">
        <v>109.88800000000001</v>
      </c>
      <c r="G414" s="39"/>
      <c r="H414" s="45"/>
    </row>
    <row r="415" s="2" customFormat="1" ht="16.8" customHeight="1">
      <c r="A415" s="39"/>
      <c r="B415" s="45"/>
      <c r="C415" s="325" t="s">
        <v>1393</v>
      </c>
      <c r="D415" s="325" t="s">
        <v>1394</v>
      </c>
      <c r="E415" s="18" t="s">
        <v>225</v>
      </c>
      <c r="F415" s="326">
        <v>166.12100000000001</v>
      </c>
      <c r="G415" s="39"/>
      <c r="H415" s="45"/>
    </row>
    <row r="416" s="2" customFormat="1">
      <c r="A416" s="39"/>
      <c r="B416" s="45"/>
      <c r="C416" s="325" t="s">
        <v>1829</v>
      </c>
      <c r="D416" s="325" t="s">
        <v>1830</v>
      </c>
      <c r="E416" s="18" t="s">
        <v>225</v>
      </c>
      <c r="F416" s="326">
        <v>249.20599999999999</v>
      </c>
      <c r="G416" s="39"/>
      <c r="H416" s="45"/>
    </row>
    <row r="417" s="2" customFormat="1" ht="16.8" customHeight="1">
      <c r="A417" s="39"/>
      <c r="B417" s="45"/>
      <c r="C417" s="325" t="s">
        <v>1186</v>
      </c>
      <c r="D417" s="325" t="s">
        <v>1187</v>
      </c>
      <c r="E417" s="18" t="s">
        <v>225</v>
      </c>
      <c r="F417" s="326">
        <v>380.09300000000002</v>
      </c>
      <c r="G417" s="39"/>
      <c r="H417" s="45"/>
    </row>
    <row r="418" s="2" customFormat="1" ht="16.8" customHeight="1">
      <c r="A418" s="39"/>
      <c r="B418" s="45"/>
      <c r="C418" s="325" t="s">
        <v>1205</v>
      </c>
      <c r="D418" s="325" t="s">
        <v>1206</v>
      </c>
      <c r="E418" s="18" t="s">
        <v>225</v>
      </c>
      <c r="F418" s="326">
        <v>382.02800000000002</v>
      </c>
      <c r="G418" s="39"/>
      <c r="H418" s="45"/>
    </row>
    <row r="419" s="2" customFormat="1">
      <c r="A419" s="39"/>
      <c r="B419" s="45"/>
      <c r="C419" s="325" t="s">
        <v>1398</v>
      </c>
      <c r="D419" s="325" t="s">
        <v>1399</v>
      </c>
      <c r="E419" s="18" t="s">
        <v>225</v>
      </c>
      <c r="F419" s="326">
        <v>166.12100000000001</v>
      </c>
      <c r="G419" s="39"/>
      <c r="H419" s="45"/>
    </row>
    <row r="420" s="2" customFormat="1" ht="16.8" customHeight="1">
      <c r="A420" s="39"/>
      <c r="B420" s="45"/>
      <c r="C420" s="321" t="s">
        <v>438</v>
      </c>
      <c r="D420" s="322" t="s">
        <v>439</v>
      </c>
      <c r="E420" s="323" t="s">
        <v>225</v>
      </c>
      <c r="F420" s="324">
        <v>3.8999999999999999</v>
      </c>
      <c r="G420" s="39"/>
      <c r="H420" s="45"/>
    </row>
    <row r="421" s="2" customFormat="1" ht="16.8" customHeight="1">
      <c r="A421" s="39"/>
      <c r="B421" s="45"/>
      <c r="C421" s="325" t="s">
        <v>1</v>
      </c>
      <c r="D421" s="325" t="s">
        <v>5678</v>
      </c>
      <c r="E421" s="18" t="s">
        <v>1</v>
      </c>
      <c r="F421" s="326">
        <v>0</v>
      </c>
      <c r="G421" s="39"/>
      <c r="H421" s="45"/>
    </row>
    <row r="422" s="2" customFormat="1" ht="16.8" customHeight="1">
      <c r="A422" s="39"/>
      <c r="B422" s="45"/>
      <c r="C422" s="325" t="s">
        <v>1</v>
      </c>
      <c r="D422" s="325" t="s">
        <v>5729</v>
      </c>
      <c r="E422" s="18" t="s">
        <v>1</v>
      </c>
      <c r="F422" s="326">
        <v>3.8999999999999999</v>
      </c>
      <c r="G422" s="39"/>
      <c r="H422" s="45"/>
    </row>
    <row r="423" s="2" customFormat="1" ht="16.8" customHeight="1">
      <c r="A423" s="39"/>
      <c r="B423" s="45"/>
      <c r="C423" s="327" t="s">
        <v>5656</v>
      </c>
      <c r="D423" s="39"/>
      <c r="E423" s="39"/>
      <c r="F423" s="39"/>
      <c r="G423" s="39"/>
      <c r="H423" s="45"/>
    </row>
    <row r="424" s="2" customFormat="1" ht="16.8" customHeight="1">
      <c r="A424" s="39"/>
      <c r="B424" s="45"/>
      <c r="C424" s="325" t="s">
        <v>871</v>
      </c>
      <c r="D424" s="325" t="s">
        <v>872</v>
      </c>
      <c r="E424" s="18" t="s">
        <v>225</v>
      </c>
      <c r="F424" s="326">
        <v>352.70999999999998</v>
      </c>
      <c r="G424" s="39"/>
      <c r="H424" s="45"/>
    </row>
    <row r="425" s="2" customFormat="1">
      <c r="A425" s="39"/>
      <c r="B425" s="45"/>
      <c r="C425" s="325" t="s">
        <v>893</v>
      </c>
      <c r="D425" s="325" t="s">
        <v>894</v>
      </c>
      <c r="E425" s="18" t="s">
        <v>225</v>
      </c>
      <c r="F425" s="326">
        <v>2387.0300000000002</v>
      </c>
      <c r="G425" s="39"/>
      <c r="H425" s="45"/>
    </row>
    <row r="426" s="2" customFormat="1" ht="16.8" customHeight="1">
      <c r="A426" s="39"/>
      <c r="B426" s="45"/>
      <c r="C426" s="325" t="s">
        <v>1160</v>
      </c>
      <c r="D426" s="325" t="s">
        <v>1161</v>
      </c>
      <c r="E426" s="18" t="s">
        <v>225</v>
      </c>
      <c r="F426" s="326">
        <v>327.77999999999997</v>
      </c>
      <c r="G426" s="39"/>
      <c r="H426" s="45"/>
    </row>
    <row r="427" s="2" customFormat="1">
      <c r="A427" s="39"/>
      <c r="B427" s="45"/>
      <c r="C427" s="325" t="s">
        <v>1172</v>
      </c>
      <c r="D427" s="325" t="s">
        <v>1173</v>
      </c>
      <c r="E427" s="18" t="s">
        <v>225</v>
      </c>
      <c r="F427" s="326">
        <v>84.353999999999999</v>
      </c>
      <c r="G427" s="39"/>
      <c r="H427" s="45"/>
    </row>
    <row r="428" s="2" customFormat="1" ht="16.8" customHeight="1">
      <c r="A428" s="39"/>
      <c r="B428" s="45"/>
      <c r="C428" s="325" t="s">
        <v>1180</v>
      </c>
      <c r="D428" s="325" t="s">
        <v>1181</v>
      </c>
      <c r="E428" s="18" t="s">
        <v>225</v>
      </c>
      <c r="F428" s="326">
        <v>326.12</v>
      </c>
      <c r="G428" s="39"/>
      <c r="H428" s="45"/>
    </row>
    <row r="429" s="2" customFormat="1" ht="16.8" customHeight="1">
      <c r="A429" s="39"/>
      <c r="B429" s="45"/>
      <c r="C429" s="325" t="s">
        <v>1199</v>
      </c>
      <c r="D429" s="325" t="s">
        <v>1200</v>
      </c>
      <c r="E429" s="18" t="s">
        <v>225</v>
      </c>
      <c r="F429" s="326">
        <v>327.77999999999997</v>
      </c>
      <c r="G429" s="39"/>
      <c r="H429" s="45"/>
    </row>
    <row r="430" s="2" customFormat="1" ht="16.8" customHeight="1">
      <c r="A430" s="39"/>
      <c r="B430" s="45"/>
      <c r="C430" s="325" t="s">
        <v>1383</v>
      </c>
      <c r="D430" s="325" t="s">
        <v>1384</v>
      </c>
      <c r="E430" s="18" t="s">
        <v>225</v>
      </c>
      <c r="F430" s="326">
        <v>216.55000000000001</v>
      </c>
      <c r="G430" s="39"/>
      <c r="H430" s="45"/>
    </row>
    <row r="431" s="2" customFormat="1" ht="16.8" customHeight="1">
      <c r="A431" s="39"/>
      <c r="B431" s="45"/>
      <c r="C431" s="325" t="s">
        <v>1477</v>
      </c>
      <c r="D431" s="325" t="s">
        <v>1478</v>
      </c>
      <c r="E431" s="18" t="s">
        <v>225</v>
      </c>
      <c r="F431" s="326">
        <v>495.45999999999998</v>
      </c>
      <c r="G431" s="39"/>
      <c r="H431" s="45"/>
    </row>
    <row r="432" s="2" customFormat="1">
      <c r="A432" s="39"/>
      <c r="B432" s="45"/>
      <c r="C432" s="325" t="s">
        <v>1821</v>
      </c>
      <c r="D432" s="325" t="s">
        <v>1822</v>
      </c>
      <c r="E432" s="18" t="s">
        <v>225</v>
      </c>
      <c r="F432" s="326">
        <v>216.70099999999999</v>
      </c>
      <c r="G432" s="39"/>
      <c r="H432" s="45"/>
    </row>
    <row r="433" s="2" customFormat="1">
      <c r="A433" s="39"/>
      <c r="B433" s="45"/>
      <c r="C433" s="325" t="s">
        <v>1834</v>
      </c>
      <c r="D433" s="325" t="s">
        <v>1835</v>
      </c>
      <c r="E433" s="18" t="s">
        <v>225</v>
      </c>
      <c r="F433" s="326">
        <v>11.24</v>
      </c>
      <c r="G433" s="39"/>
      <c r="H433" s="45"/>
    </row>
    <row r="434" s="2" customFormat="1">
      <c r="A434" s="39"/>
      <c r="B434" s="45"/>
      <c r="C434" s="325" t="s">
        <v>1840</v>
      </c>
      <c r="D434" s="325" t="s">
        <v>1841</v>
      </c>
      <c r="E434" s="18" t="s">
        <v>225</v>
      </c>
      <c r="F434" s="326">
        <v>79.849999999999994</v>
      </c>
      <c r="G434" s="39"/>
      <c r="H434" s="45"/>
    </row>
    <row r="435" s="2" customFormat="1" ht="16.8" customHeight="1">
      <c r="A435" s="39"/>
      <c r="B435" s="45"/>
      <c r="C435" s="325" t="s">
        <v>1389</v>
      </c>
      <c r="D435" s="325" t="s">
        <v>1390</v>
      </c>
      <c r="E435" s="18" t="s">
        <v>225</v>
      </c>
      <c r="F435" s="326">
        <v>3.8999999999999999</v>
      </c>
      <c r="G435" s="39"/>
      <c r="H435" s="45"/>
    </row>
    <row r="436" s="2" customFormat="1">
      <c r="A436" s="39"/>
      <c r="B436" s="45"/>
      <c r="C436" s="325" t="s">
        <v>1829</v>
      </c>
      <c r="D436" s="325" t="s">
        <v>1830</v>
      </c>
      <c r="E436" s="18" t="s">
        <v>225</v>
      </c>
      <c r="F436" s="326">
        <v>249.20599999999999</v>
      </c>
      <c r="G436" s="39"/>
      <c r="H436" s="45"/>
    </row>
    <row r="437" s="2" customFormat="1" ht="16.8" customHeight="1">
      <c r="A437" s="39"/>
      <c r="B437" s="45"/>
      <c r="C437" s="325" t="s">
        <v>1186</v>
      </c>
      <c r="D437" s="325" t="s">
        <v>1187</v>
      </c>
      <c r="E437" s="18" t="s">
        <v>225</v>
      </c>
      <c r="F437" s="326">
        <v>380.09300000000002</v>
      </c>
      <c r="G437" s="39"/>
      <c r="H437" s="45"/>
    </row>
    <row r="438" s="2" customFormat="1" ht="16.8" customHeight="1">
      <c r="A438" s="39"/>
      <c r="B438" s="45"/>
      <c r="C438" s="325" t="s">
        <v>1205</v>
      </c>
      <c r="D438" s="325" t="s">
        <v>1206</v>
      </c>
      <c r="E438" s="18" t="s">
        <v>225</v>
      </c>
      <c r="F438" s="326">
        <v>382.02800000000002</v>
      </c>
      <c r="G438" s="39"/>
      <c r="H438" s="45"/>
    </row>
    <row r="439" s="2" customFormat="1" ht="16.8" customHeight="1">
      <c r="A439" s="39"/>
      <c r="B439" s="45"/>
      <c r="C439" s="321" t="s">
        <v>440</v>
      </c>
      <c r="D439" s="322" t="s">
        <v>441</v>
      </c>
      <c r="E439" s="323" t="s">
        <v>225</v>
      </c>
      <c r="F439" s="324">
        <v>43.280000000000001</v>
      </c>
      <c r="G439" s="39"/>
      <c r="H439" s="45"/>
    </row>
    <row r="440" s="2" customFormat="1" ht="16.8" customHeight="1">
      <c r="A440" s="39"/>
      <c r="B440" s="45"/>
      <c r="C440" s="325" t="s">
        <v>1</v>
      </c>
      <c r="D440" s="325" t="s">
        <v>5730</v>
      </c>
      <c r="E440" s="18" t="s">
        <v>1</v>
      </c>
      <c r="F440" s="326">
        <v>0</v>
      </c>
      <c r="G440" s="39"/>
      <c r="H440" s="45"/>
    </row>
    <row r="441" s="2" customFormat="1" ht="16.8" customHeight="1">
      <c r="A441" s="39"/>
      <c r="B441" s="45"/>
      <c r="C441" s="325" t="s">
        <v>1</v>
      </c>
      <c r="D441" s="325" t="s">
        <v>447</v>
      </c>
      <c r="E441" s="18" t="s">
        <v>1</v>
      </c>
      <c r="F441" s="326">
        <v>2.3799999999999999</v>
      </c>
      <c r="G441" s="39"/>
      <c r="H441" s="45"/>
    </row>
    <row r="442" s="2" customFormat="1" ht="16.8" customHeight="1">
      <c r="A442" s="39"/>
      <c r="B442" s="45"/>
      <c r="C442" s="325" t="s">
        <v>1</v>
      </c>
      <c r="D442" s="325" t="s">
        <v>5731</v>
      </c>
      <c r="E442" s="18" t="s">
        <v>1</v>
      </c>
      <c r="F442" s="326">
        <v>0</v>
      </c>
      <c r="G442" s="39"/>
      <c r="H442" s="45"/>
    </row>
    <row r="443" s="2" customFormat="1" ht="16.8" customHeight="1">
      <c r="A443" s="39"/>
      <c r="B443" s="45"/>
      <c r="C443" s="325" t="s">
        <v>1</v>
      </c>
      <c r="D443" s="325" t="s">
        <v>5732</v>
      </c>
      <c r="E443" s="18" t="s">
        <v>1</v>
      </c>
      <c r="F443" s="326">
        <v>19.280000000000001</v>
      </c>
      <c r="G443" s="39"/>
      <c r="H443" s="45"/>
    </row>
    <row r="444" s="2" customFormat="1" ht="16.8" customHeight="1">
      <c r="A444" s="39"/>
      <c r="B444" s="45"/>
      <c r="C444" s="325" t="s">
        <v>1</v>
      </c>
      <c r="D444" s="325" t="s">
        <v>5733</v>
      </c>
      <c r="E444" s="18" t="s">
        <v>1</v>
      </c>
      <c r="F444" s="326">
        <v>0</v>
      </c>
      <c r="G444" s="39"/>
      <c r="H444" s="45"/>
    </row>
    <row r="445" s="2" customFormat="1" ht="16.8" customHeight="1">
      <c r="A445" s="39"/>
      <c r="B445" s="45"/>
      <c r="C445" s="325" t="s">
        <v>1</v>
      </c>
      <c r="D445" s="325" t="s">
        <v>447</v>
      </c>
      <c r="E445" s="18" t="s">
        <v>1</v>
      </c>
      <c r="F445" s="326">
        <v>2.3799999999999999</v>
      </c>
      <c r="G445" s="39"/>
      <c r="H445" s="45"/>
    </row>
    <row r="446" s="2" customFormat="1" ht="16.8" customHeight="1">
      <c r="A446" s="39"/>
      <c r="B446" s="45"/>
      <c r="C446" s="325" t="s">
        <v>1</v>
      </c>
      <c r="D446" s="325" t="s">
        <v>5734</v>
      </c>
      <c r="E446" s="18" t="s">
        <v>1</v>
      </c>
      <c r="F446" s="326">
        <v>0</v>
      </c>
      <c r="G446" s="39"/>
      <c r="H446" s="45"/>
    </row>
    <row r="447" s="2" customFormat="1" ht="16.8" customHeight="1">
      <c r="A447" s="39"/>
      <c r="B447" s="45"/>
      <c r="C447" s="325" t="s">
        <v>1</v>
      </c>
      <c r="D447" s="325" t="s">
        <v>5735</v>
      </c>
      <c r="E447" s="18" t="s">
        <v>1</v>
      </c>
      <c r="F447" s="326">
        <v>2</v>
      </c>
      <c r="G447" s="39"/>
      <c r="H447" s="45"/>
    </row>
    <row r="448" s="2" customFormat="1" ht="16.8" customHeight="1">
      <c r="A448" s="39"/>
      <c r="B448" s="45"/>
      <c r="C448" s="325" t="s">
        <v>1</v>
      </c>
      <c r="D448" s="325" t="s">
        <v>5736</v>
      </c>
      <c r="E448" s="18" t="s">
        <v>1</v>
      </c>
      <c r="F448" s="326">
        <v>0</v>
      </c>
      <c r="G448" s="39"/>
      <c r="H448" s="45"/>
    </row>
    <row r="449" s="2" customFormat="1" ht="16.8" customHeight="1">
      <c r="A449" s="39"/>
      <c r="B449" s="45"/>
      <c r="C449" s="325" t="s">
        <v>1</v>
      </c>
      <c r="D449" s="325" t="s">
        <v>5737</v>
      </c>
      <c r="E449" s="18" t="s">
        <v>1</v>
      </c>
      <c r="F449" s="326">
        <v>17.239999999999998</v>
      </c>
      <c r="G449" s="39"/>
      <c r="H449" s="45"/>
    </row>
    <row r="450" s="2" customFormat="1" ht="16.8" customHeight="1">
      <c r="A450" s="39"/>
      <c r="B450" s="45"/>
      <c r="C450" s="325" t="s">
        <v>1</v>
      </c>
      <c r="D450" s="325" t="s">
        <v>222</v>
      </c>
      <c r="E450" s="18" t="s">
        <v>1</v>
      </c>
      <c r="F450" s="326">
        <v>43.280000000000001</v>
      </c>
      <c r="G450" s="39"/>
      <c r="H450" s="45"/>
    </row>
    <row r="451" s="2" customFormat="1" ht="16.8" customHeight="1">
      <c r="A451" s="39"/>
      <c r="B451" s="45"/>
      <c r="C451" s="327" t="s">
        <v>5656</v>
      </c>
      <c r="D451" s="39"/>
      <c r="E451" s="39"/>
      <c r="F451" s="39"/>
      <c r="G451" s="39"/>
      <c r="H451" s="45"/>
    </row>
    <row r="452" s="2" customFormat="1" ht="16.8" customHeight="1">
      <c r="A452" s="39"/>
      <c r="B452" s="45"/>
      <c r="C452" s="325" t="s">
        <v>861</v>
      </c>
      <c r="D452" s="325" t="s">
        <v>862</v>
      </c>
      <c r="E452" s="18" t="s">
        <v>225</v>
      </c>
      <c r="F452" s="326">
        <v>433.11000000000001</v>
      </c>
      <c r="G452" s="39"/>
      <c r="H452" s="45"/>
    </row>
    <row r="453" s="2" customFormat="1" ht="16.8" customHeight="1">
      <c r="A453" s="39"/>
      <c r="B453" s="45"/>
      <c r="C453" s="325" t="s">
        <v>871</v>
      </c>
      <c r="D453" s="325" t="s">
        <v>872</v>
      </c>
      <c r="E453" s="18" t="s">
        <v>225</v>
      </c>
      <c r="F453" s="326">
        <v>352.70999999999998</v>
      </c>
      <c r="G453" s="39"/>
      <c r="H453" s="45"/>
    </row>
    <row r="454" s="2" customFormat="1">
      <c r="A454" s="39"/>
      <c r="B454" s="45"/>
      <c r="C454" s="325" t="s">
        <v>893</v>
      </c>
      <c r="D454" s="325" t="s">
        <v>894</v>
      </c>
      <c r="E454" s="18" t="s">
        <v>225</v>
      </c>
      <c r="F454" s="326">
        <v>2387.0300000000002</v>
      </c>
      <c r="G454" s="39"/>
      <c r="H454" s="45"/>
    </row>
    <row r="455" s="2" customFormat="1" ht="16.8" customHeight="1">
      <c r="A455" s="39"/>
      <c r="B455" s="45"/>
      <c r="C455" s="325" t="s">
        <v>1180</v>
      </c>
      <c r="D455" s="325" t="s">
        <v>1181</v>
      </c>
      <c r="E455" s="18" t="s">
        <v>225</v>
      </c>
      <c r="F455" s="326">
        <v>326.12</v>
      </c>
      <c r="G455" s="39"/>
      <c r="H455" s="45"/>
    </row>
    <row r="456" s="2" customFormat="1" ht="16.8" customHeight="1">
      <c r="A456" s="39"/>
      <c r="B456" s="45"/>
      <c r="C456" s="325" t="s">
        <v>1383</v>
      </c>
      <c r="D456" s="325" t="s">
        <v>1384</v>
      </c>
      <c r="E456" s="18" t="s">
        <v>225</v>
      </c>
      <c r="F456" s="326">
        <v>216.55000000000001</v>
      </c>
      <c r="G456" s="39"/>
      <c r="H456" s="45"/>
    </row>
    <row r="457" s="2" customFormat="1" ht="16.8" customHeight="1">
      <c r="A457" s="39"/>
      <c r="B457" s="45"/>
      <c r="C457" s="325" t="s">
        <v>1477</v>
      </c>
      <c r="D457" s="325" t="s">
        <v>1478</v>
      </c>
      <c r="E457" s="18" t="s">
        <v>225</v>
      </c>
      <c r="F457" s="326">
        <v>495.45999999999998</v>
      </c>
      <c r="G457" s="39"/>
      <c r="H457" s="45"/>
    </row>
    <row r="458" s="2" customFormat="1" ht="16.8" customHeight="1">
      <c r="A458" s="39"/>
      <c r="B458" s="45"/>
      <c r="C458" s="325" t="s">
        <v>1393</v>
      </c>
      <c r="D458" s="325" t="s">
        <v>1394</v>
      </c>
      <c r="E458" s="18" t="s">
        <v>225</v>
      </c>
      <c r="F458" s="326">
        <v>166.12100000000001</v>
      </c>
      <c r="G458" s="39"/>
      <c r="H458" s="45"/>
    </row>
    <row r="459" s="2" customFormat="1" ht="16.8" customHeight="1">
      <c r="A459" s="39"/>
      <c r="B459" s="45"/>
      <c r="C459" s="325" t="s">
        <v>1186</v>
      </c>
      <c r="D459" s="325" t="s">
        <v>1187</v>
      </c>
      <c r="E459" s="18" t="s">
        <v>225</v>
      </c>
      <c r="F459" s="326">
        <v>380.09300000000002</v>
      </c>
      <c r="G459" s="39"/>
      <c r="H459" s="45"/>
    </row>
    <row r="460" s="2" customFormat="1">
      <c r="A460" s="39"/>
      <c r="B460" s="45"/>
      <c r="C460" s="325" t="s">
        <v>1398</v>
      </c>
      <c r="D460" s="325" t="s">
        <v>1399</v>
      </c>
      <c r="E460" s="18" t="s">
        <v>225</v>
      </c>
      <c r="F460" s="326">
        <v>166.12100000000001</v>
      </c>
      <c r="G460" s="39"/>
      <c r="H460" s="45"/>
    </row>
    <row r="461" s="2" customFormat="1" ht="16.8" customHeight="1">
      <c r="A461" s="39"/>
      <c r="B461" s="45"/>
      <c r="C461" s="321" t="s">
        <v>443</v>
      </c>
      <c r="D461" s="322" t="s">
        <v>444</v>
      </c>
      <c r="E461" s="323" t="s">
        <v>225</v>
      </c>
      <c r="F461" s="324">
        <v>21.620000000000001</v>
      </c>
      <c r="G461" s="39"/>
      <c r="H461" s="45"/>
    </row>
    <row r="462" s="2" customFormat="1" ht="16.8" customHeight="1">
      <c r="A462" s="39"/>
      <c r="B462" s="45"/>
      <c r="C462" s="325" t="s">
        <v>1</v>
      </c>
      <c r="D462" s="325" t="s">
        <v>5738</v>
      </c>
      <c r="E462" s="18" t="s">
        <v>1</v>
      </c>
      <c r="F462" s="326">
        <v>0</v>
      </c>
      <c r="G462" s="39"/>
      <c r="H462" s="45"/>
    </row>
    <row r="463" s="2" customFormat="1" ht="16.8" customHeight="1">
      <c r="A463" s="39"/>
      <c r="B463" s="45"/>
      <c r="C463" s="325" t="s">
        <v>1</v>
      </c>
      <c r="D463" s="325" t="s">
        <v>447</v>
      </c>
      <c r="E463" s="18" t="s">
        <v>1</v>
      </c>
      <c r="F463" s="326">
        <v>2.3799999999999999</v>
      </c>
      <c r="G463" s="39"/>
      <c r="H463" s="45"/>
    </row>
    <row r="464" s="2" customFormat="1" ht="16.8" customHeight="1">
      <c r="A464" s="39"/>
      <c r="B464" s="45"/>
      <c r="C464" s="325" t="s">
        <v>1</v>
      </c>
      <c r="D464" s="325" t="s">
        <v>5739</v>
      </c>
      <c r="E464" s="18" t="s">
        <v>1</v>
      </c>
      <c r="F464" s="326">
        <v>0</v>
      </c>
      <c r="G464" s="39"/>
      <c r="H464" s="45"/>
    </row>
    <row r="465" s="2" customFormat="1" ht="16.8" customHeight="1">
      <c r="A465" s="39"/>
      <c r="B465" s="45"/>
      <c r="C465" s="325" t="s">
        <v>1</v>
      </c>
      <c r="D465" s="325" t="s">
        <v>5735</v>
      </c>
      <c r="E465" s="18" t="s">
        <v>1</v>
      </c>
      <c r="F465" s="326">
        <v>2</v>
      </c>
      <c r="G465" s="39"/>
      <c r="H465" s="45"/>
    </row>
    <row r="466" s="2" customFormat="1" ht="16.8" customHeight="1">
      <c r="A466" s="39"/>
      <c r="B466" s="45"/>
      <c r="C466" s="325" t="s">
        <v>1</v>
      </c>
      <c r="D466" s="325" t="s">
        <v>5740</v>
      </c>
      <c r="E466" s="18" t="s">
        <v>1</v>
      </c>
      <c r="F466" s="326">
        <v>0</v>
      </c>
      <c r="G466" s="39"/>
      <c r="H466" s="45"/>
    </row>
    <row r="467" s="2" customFormat="1" ht="16.8" customHeight="1">
      <c r="A467" s="39"/>
      <c r="B467" s="45"/>
      <c r="C467" s="325" t="s">
        <v>1</v>
      </c>
      <c r="D467" s="325" t="s">
        <v>5737</v>
      </c>
      <c r="E467" s="18" t="s">
        <v>1</v>
      </c>
      <c r="F467" s="326">
        <v>17.239999999999998</v>
      </c>
      <c r="G467" s="39"/>
      <c r="H467" s="45"/>
    </row>
    <row r="468" s="2" customFormat="1" ht="16.8" customHeight="1">
      <c r="A468" s="39"/>
      <c r="B468" s="45"/>
      <c r="C468" s="325" t="s">
        <v>1</v>
      </c>
      <c r="D468" s="325" t="s">
        <v>222</v>
      </c>
      <c r="E468" s="18" t="s">
        <v>1</v>
      </c>
      <c r="F468" s="326">
        <v>21.620000000000001</v>
      </c>
      <c r="G468" s="39"/>
      <c r="H468" s="45"/>
    </row>
    <row r="469" s="2" customFormat="1" ht="16.8" customHeight="1">
      <c r="A469" s="39"/>
      <c r="B469" s="45"/>
      <c r="C469" s="327" t="s">
        <v>5656</v>
      </c>
      <c r="D469" s="39"/>
      <c r="E469" s="39"/>
      <c r="F469" s="39"/>
      <c r="G469" s="39"/>
      <c r="H469" s="45"/>
    </row>
    <row r="470" s="2" customFormat="1" ht="16.8" customHeight="1">
      <c r="A470" s="39"/>
      <c r="B470" s="45"/>
      <c r="C470" s="325" t="s">
        <v>861</v>
      </c>
      <c r="D470" s="325" t="s">
        <v>862</v>
      </c>
      <c r="E470" s="18" t="s">
        <v>225</v>
      </c>
      <c r="F470" s="326">
        <v>433.11000000000001</v>
      </c>
      <c r="G470" s="39"/>
      <c r="H470" s="45"/>
    </row>
    <row r="471" s="2" customFormat="1" ht="16.8" customHeight="1">
      <c r="A471" s="39"/>
      <c r="B471" s="45"/>
      <c r="C471" s="325" t="s">
        <v>871</v>
      </c>
      <c r="D471" s="325" t="s">
        <v>872</v>
      </c>
      <c r="E471" s="18" t="s">
        <v>225</v>
      </c>
      <c r="F471" s="326">
        <v>352.70999999999998</v>
      </c>
      <c r="G471" s="39"/>
      <c r="H471" s="45"/>
    </row>
    <row r="472" s="2" customFormat="1">
      <c r="A472" s="39"/>
      <c r="B472" s="45"/>
      <c r="C472" s="325" t="s">
        <v>893</v>
      </c>
      <c r="D472" s="325" t="s">
        <v>894</v>
      </c>
      <c r="E472" s="18" t="s">
        <v>225</v>
      </c>
      <c r="F472" s="326">
        <v>2387.0300000000002</v>
      </c>
      <c r="G472" s="39"/>
      <c r="H472" s="45"/>
    </row>
    <row r="473" s="2" customFormat="1" ht="16.8" customHeight="1">
      <c r="A473" s="39"/>
      <c r="B473" s="45"/>
      <c r="C473" s="325" t="s">
        <v>1180</v>
      </c>
      <c r="D473" s="325" t="s">
        <v>1181</v>
      </c>
      <c r="E473" s="18" t="s">
        <v>225</v>
      </c>
      <c r="F473" s="326">
        <v>326.12</v>
      </c>
      <c r="G473" s="39"/>
      <c r="H473" s="45"/>
    </row>
    <row r="474" s="2" customFormat="1" ht="16.8" customHeight="1">
      <c r="A474" s="39"/>
      <c r="B474" s="45"/>
      <c r="C474" s="325" t="s">
        <v>1383</v>
      </c>
      <c r="D474" s="325" t="s">
        <v>1384</v>
      </c>
      <c r="E474" s="18" t="s">
        <v>225</v>
      </c>
      <c r="F474" s="326">
        <v>216.55000000000001</v>
      </c>
      <c r="G474" s="39"/>
      <c r="H474" s="45"/>
    </row>
    <row r="475" s="2" customFormat="1" ht="16.8" customHeight="1">
      <c r="A475" s="39"/>
      <c r="B475" s="45"/>
      <c r="C475" s="325" t="s">
        <v>1477</v>
      </c>
      <c r="D475" s="325" t="s">
        <v>1478</v>
      </c>
      <c r="E475" s="18" t="s">
        <v>225</v>
      </c>
      <c r="F475" s="326">
        <v>495.45999999999998</v>
      </c>
      <c r="G475" s="39"/>
      <c r="H475" s="45"/>
    </row>
    <row r="476" s="2" customFormat="1" ht="16.8" customHeight="1">
      <c r="A476" s="39"/>
      <c r="B476" s="45"/>
      <c r="C476" s="325" t="s">
        <v>1393</v>
      </c>
      <c r="D476" s="325" t="s">
        <v>1394</v>
      </c>
      <c r="E476" s="18" t="s">
        <v>225</v>
      </c>
      <c r="F476" s="326">
        <v>166.12100000000001</v>
      </c>
      <c r="G476" s="39"/>
      <c r="H476" s="45"/>
    </row>
    <row r="477" s="2" customFormat="1" ht="16.8" customHeight="1">
      <c r="A477" s="39"/>
      <c r="B477" s="45"/>
      <c r="C477" s="325" t="s">
        <v>1186</v>
      </c>
      <c r="D477" s="325" t="s">
        <v>1187</v>
      </c>
      <c r="E477" s="18" t="s">
        <v>225</v>
      </c>
      <c r="F477" s="326">
        <v>380.09300000000002</v>
      </c>
      <c r="G477" s="39"/>
      <c r="H477" s="45"/>
    </row>
    <row r="478" s="2" customFormat="1">
      <c r="A478" s="39"/>
      <c r="B478" s="45"/>
      <c r="C478" s="325" t="s">
        <v>1398</v>
      </c>
      <c r="D478" s="325" t="s">
        <v>1399</v>
      </c>
      <c r="E478" s="18" t="s">
        <v>225</v>
      </c>
      <c r="F478" s="326">
        <v>166.12100000000001</v>
      </c>
      <c r="G478" s="39"/>
      <c r="H478" s="45"/>
    </row>
    <row r="479" s="2" customFormat="1" ht="16.8" customHeight="1">
      <c r="A479" s="39"/>
      <c r="B479" s="45"/>
      <c r="C479" s="321" t="s">
        <v>446</v>
      </c>
      <c r="D479" s="322" t="s">
        <v>441</v>
      </c>
      <c r="E479" s="323" t="s">
        <v>225</v>
      </c>
      <c r="F479" s="324">
        <v>2.3799999999999999</v>
      </c>
      <c r="G479" s="39"/>
      <c r="H479" s="45"/>
    </row>
    <row r="480" s="2" customFormat="1" ht="16.8" customHeight="1">
      <c r="A480" s="39"/>
      <c r="B480" s="45"/>
      <c r="C480" s="325" t="s">
        <v>1</v>
      </c>
      <c r="D480" s="325" t="s">
        <v>5644</v>
      </c>
      <c r="E480" s="18" t="s">
        <v>1</v>
      </c>
      <c r="F480" s="326">
        <v>0</v>
      </c>
      <c r="G480" s="39"/>
      <c r="H480" s="45"/>
    </row>
    <row r="481" s="2" customFormat="1" ht="16.8" customHeight="1">
      <c r="A481" s="39"/>
      <c r="B481" s="45"/>
      <c r="C481" s="325" t="s">
        <v>1</v>
      </c>
      <c r="D481" s="325" t="s">
        <v>449</v>
      </c>
      <c r="E481" s="18" t="s">
        <v>1</v>
      </c>
      <c r="F481" s="326">
        <v>1.19</v>
      </c>
      <c r="G481" s="39"/>
      <c r="H481" s="45"/>
    </row>
    <row r="482" s="2" customFormat="1" ht="16.8" customHeight="1">
      <c r="A482" s="39"/>
      <c r="B482" s="45"/>
      <c r="C482" s="325" t="s">
        <v>1</v>
      </c>
      <c r="D482" s="325" t="s">
        <v>5650</v>
      </c>
      <c r="E482" s="18" t="s">
        <v>1</v>
      </c>
      <c r="F482" s="326">
        <v>0</v>
      </c>
      <c r="G482" s="39"/>
      <c r="H482" s="45"/>
    </row>
    <row r="483" s="2" customFormat="1" ht="16.8" customHeight="1">
      <c r="A483" s="39"/>
      <c r="B483" s="45"/>
      <c r="C483" s="325" t="s">
        <v>1</v>
      </c>
      <c r="D483" s="325" t="s">
        <v>449</v>
      </c>
      <c r="E483" s="18" t="s">
        <v>1</v>
      </c>
      <c r="F483" s="326">
        <v>1.19</v>
      </c>
      <c r="G483" s="39"/>
      <c r="H483" s="45"/>
    </row>
    <row r="484" s="2" customFormat="1" ht="16.8" customHeight="1">
      <c r="A484" s="39"/>
      <c r="B484" s="45"/>
      <c r="C484" s="325" t="s">
        <v>1</v>
      </c>
      <c r="D484" s="325" t="s">
        <v>222</v>
      </c>
      <c r="E484" s="18" t="s">
        <v>1</v>
      </c>
      <c r="F484" s="326">
        <v>2.3799999999999999</v>
      </c>
      <c r="G484" s="39"/>
      <c r="H484" s="45"/>
    </row>
    <row r="485" s="2" customFormat="1" ht="16.8" customHeight="1">
      <c r="A485" s="39"/>
      <c r="B485" s="45"/>
      <c r="C485" s="327" t="s">
        <v>5656</v>
      </c>
      <c r="D485" s="39"/>
      <c r="E485" s="39"/>
      <c r="F485" s="39"/>
      <c r="G485" s="39"/>
      <c r="H485" s="45"/>
    </row>
    <row r="486" s="2" customFormat="1" ht="16.8" customHeight="1">
      <c r="A486" s="39"/>
      <c r="B486" s="45"/>
      <c r="C486" s="325" t="s">
        <v>861</v>
      </c>
      <c r="D486" s="325" t="s">
        <v>862</v>
      </c>
      <c r="E486" s="18" t="s">
        <v>225</v>
      </c>
      <c r="F486" s="326">
        <v>433.11000000000001</v>
      </c>
      <c r="G486" s="39"/>
      <c r="H486" s="45"/>
    </row>
    <row r="487" s="2" customFormat="1" ht="16.8" customHeight="1">
      <c r="A487" s="39"/>
      <c r="B487" s="45"/>
      <c r="C487" s="325" t="s">
        <v>871</v>
      </c>
      <c r="D487" s="325" t="s">
        <v>872</v>
      </c>
      <c r="E487" s="18" t="s">
        <v>225</v>
      </c>
      <c r="F487" s="326">
        <v>352.70999999999998</v>
      </c>
      <c r="G487" s="39"/>
      <c r="H487" s="45"/>
    </row>
    <row r="488" s="2" customFormat="1">
      <c r="A488" s="39"/>
      <c r="B488" s="45"/>
      <c r="C488" s="325" t="s">
        <v>893</v>
      </c>
      <c r="D488" s="325" t="s">
        <v>894</v>
      </c>
      <c r="E488" s="18" t="s">
        <v>225</v>
      </c>
      <c r="F488" s="326">
        <v>2387.0300000000002</v>
      </c>
      <c r="G488" s="39"/>
      <c r="H488" s="45"/>
    </row>
    <row r="489" s="2" customFormat="1" ht="16.8" customHeight="1">
      <c r="A489" s="39"/>
      <c r="B489" s="45"/>
      <c r="C489" s="325" t="s">
        <v>1160</v>
      </c>
      <c r="D489" s="325" t="s">
        <v>1161</v>
      </c>
      <c r="E489" s="18" t="s">
        <v>225</v>
      </c>
      <c r="F489" s="326">
        <v>327.77999999999997</v>
      </c>
      <c r="G489" s="39"/>
      <c r="H489" s="45"/>
    </row>
    <row r="490" s="2" customFormat="1" ht="16.8" customHeight="1">
      <c r="A490" s="39"/>
      <c r="B490" s="45"/>
      <c r="C490" s="325" t="s">
        <v>1180</v>
      </c>
      <c r="D490" s="325" t="s">
        <v>1181</v>
      </c>
      <c r="E490" s="18" t="s">
        <v>225</v>
      </c>
      <c r="F490" s="326">
        <v>316.14999999999998</v>
      </c>
      <c r="G490" s="39"/>
      <c r="H490" s="45"/>
    </row>
    <row r="491" s="2" customFormat="1" ht="16.8" customHeight="1">
      <c r="A491" s="39"/>
      <c r="B491" s="45"/>
      <c r="C491" s="325" t="s">
        <v>1199</v>
      </c>
      <c r="D491" s="325" t="s">
        <v>1200</v>
      </c>
      <c r="E491" s="18" t="s">
        <v>225</v>
      </c>
      <c r="F491" s="326">
        <v>327.77999999999997</v>
      </c>
      <c r="G491" s="39"/>
      <c r="H491" s="45"/>
    </row>
    <row r="492" s="2" customFormat="1" ht="16.8" customHeight="1">
      <c r="A492" s="39"/>
      <c r="B492" s="45"/>
      <c r="C492" s="325" t="s">
        <v>1383</v>
      </c>
      <c r="D492" s="325" t="s">
        <v>1384</v>
      </c>
      <c r="E492" s="18" t="s">
        <v>225</v>
      </c>
      <c r="F492" s="326">
        <v>216.55000000000001</v>
      </c>
      <c r="G492" s="39"/>
      <c r="H492" s="45"/>
    </row>
    <row r="493" s="2" customFormat="1" ht="16.8" customHeight="1">
      <c r="A493" s="39"/>
      <c r="B493" s="45"/>
      <c r="C493" s="325" t="s">
        <v>1477</v>
      </c>
      <c r="D493" s="325" t="s">
        <v>1478</v>
      </c>
      <c r="E493" s="18" t="s">
        <v>225</v>
      </c>
      <c r="F493" s="326">
        <v>495.45999999999998</v>
      </c>
      <c r="G493" s="39"/>
      <c r="H493" s="45"/>
    </row>
    <row r="494" s="2" customFormat="1" ht="16.8" customHeight="1">
      <c r="A494" s="39"/>
      <c r="B494" s="45"/>
      <c r="C494" s="325" t="s">
        <v>1166</v>
      </c>
      <c r="D494" s="325" t="s">
        <v>1167</v>
      </c>
      <c r="E494" s="18" t="s">
        <v>1168</v>
      </c>
      <c r="F494" s="326">
        <v>109.88800000000001</v>
      </c>
      <c r="G494" s="39"/>
      <c r="H494" s="45"/>
    </row>
    <row r="495" s="2" customFormat="1" ht="16.8" customHeight="1">
      <c r="A495" s="39"/>
      <c r="B495" s="45"/>
      <c r="C495" s="325" t="s">
        <v>1393</v>
      </c>
      <c r="D495" s="325" t="s">
        <v>1394</v>
      </c>
      <c r="E495" s="18" t="s">
        <v>225</v>
      </c>
      <c r="F495" s="326">
        <v>166.12100000000001</v>
      </c>
      <c r="G495" s="39"/>
      <c r="H495" s="45"/>
    </row>
    <row r="496" s="2" customFormat="1" ht="16.8" customHeight="1">
      <c r="A496" s="39"/>
      <c r="B496" s="45"/>
      <c r="C496" s="325" t="s">
        <v>1205</v>
      </c>
      <c r="D496" s="325" t="s">
        <v>1206</v>
      </c>
      <c r="E496" s="18" t="s">
        <v>225</v>
      </c>
      <c r="F496" s="326">
        <v>382.02800000000002</v>
      </c>
      <c r="G496" s="39"/>
      <c r="H496" s="45"/>
    </row>
    <row r="497" s="2" customFormat="1" ht="16.8" customHeight="1">
      <c r="A497" s="39"/>
      <c r="B497" s="45"/>
      <c r="C497" s="325" t="s">
        <v>1194</v>
      </c>
      <c r="D497" s="325" t="s">
        <v>1195</v>
      </c>
      <c r="E497" s="18" t="s">
        <v>225</v>
      </c>
      <c r="F497" s="326">
        <v>368.47300000000001</v>
      </c>
      <c r="G497" s="39"/>
      <c r="H497" s="45"/>
    </row>
    <row r="498" s="2" customFormat="1">
      <c r="A498" s="39"/>
      <c r="B498" s="45"/>
      <c r="C498" s="325" t="s">
        <v>1398</v>
      </c>
      <c r="D498" s="325" t="s">
        <v>1399</v>
      </c>
      <c r="E498" s="18" t="s">
        <v>225</v>
      </c>
      <c r="F498" s="326">
        <v>166.12100000000001</v>
      </c>
      <c r="G498" s="39"/>
      <c r="H498" s="45"/>
    </row>
    <row r="499" s="2" customFormat="1" ht="16.8" customHeight="1">
      <c r="A499" s="39"/>
      <c r="B499" s="45"/>
      <c r="C499" s="321" t="s">
        <v>448</v>
      </c>
      <c r="D499" s="322" t="s">
        <v>444</v>
      </c>
      <c r="E499" s="323" t="s">
        <v>225</v>
      </c>
      <c r="F499" s="324">
        <v>1.19</v>
      </c>
      <c r="G499" s="39"/>
      <c r="H499" s="45"/>
    </row>
    <row r="500" s="2" customFormat="1" ht="16.8" customHeight="1">
      <c r="A500" s="39"/>
      <c r="B500" s="45"/>
      <c r="C500" s="325" t="s">
        <v>1</v>
      </c>
      <c r="D500" s="325" t="s">
        <v>5653</v>
      </c>
      <c r="E500" s="18" t="s">
        <v>1</v>
      </c>
      <c r="F500" s="326">
        <v>0</v>
      </c>
      <c r="G500" s="39"/>
      <c r="H500" s="45"/>
    </row>
    <row r="501" s="2" customFormat="1" ht="16.8" customHeight="1">
      <c r="A501" s="39"/>
      <c r="B501" s="45"/>
      <c r="C501" s="325" t="s">
        <v>1</v>
      </c>
      <c r="D501" s="325" t="s">
        <v>449</v>
      </c>
      <c r="E501" s="18" t="s">
        <v>1</v>
      </c>
      <c r="F501" s="326">
        <v>1.19</v>
      </c>
      <c r="G501" s="39"/>
      <c r="H501" s="45"/>
    </row>
    <row r="502" s="2" customFormat="1" ht="16.8" customHeight="1">
      <c r="A502" s="39"/>
      <c r="B502" s="45"/>
      <c r="C502" s="327" t="s">
        <v>5656</v>
      </c>
      <c r="D502" s="39"/>
      <c r="E502" s="39"/>
      <c r="F502" s="39"/>
      <c r="G502" s="39"/>
      <c r="H502" s="45"/>
    </row>
    <row r="503" s="2" customFormat="1" ht="16.8" customHeight="1">
      <c r="A503" s="39"/>
      <c r="B503" s="45"/>
      <c r="C503" s="325" t="s">
        <v>861</v>
      </c>
      <c r="D503" s="325" t="s">
        <v>862</v>
      </c>
      <c r="E503" s="18" t="s">
        <v>225</v>
      </c>
      <c r="F503" s="326">
        <v>433.11000000000001</v>
      </c>
      <c r="G503" s="39"/>
      <c r="H503" s="45"/>
    </row>
    <row r="504" s="2" customFormat="1" ht="16.8" customHeight="1">
      <c r="A504" s="39"/>
      <c r="B504" s="45"/>
      <c r="C504" s="325" t="s">
        <v>871</v>
      </c>
      <c r="D504" s="325" t="s">
        <v>872</v>
      </c>
      <c r="E504" s="18" t="s">
        <v>225</v>
      </c>
      <c r="F504" s="326">
        <v>352.70999999999998</v>
      </c>
      <c r="G504" s="39"/>
      <c r="H504" s="45"/>
    </row>
    <row r="505" s="2" customFormat="1">
      <c r="A505" s="39"/>
      <c r="B505" s="45"/>
      <c r="C505" s="325" t="s">
        <v>893</v>
      </c>
      <c r="D505" s="325" t="s">
        <v>894</v>
      </c>
      <c r="E505" s="18" t="s">
        <v>225</v>
      </c>
      <c r="F505" s="326">
        <v>2387.0300000000002</v>
      </c>
      <c r="G505" s="39"/>
      <c r="H505" s="45"/>
    </row>
    <row r="506" s="2" customFormat="1" ht="16.8" customHeight="1">
      <c r="A506" s="39"/>
      <c r="B506" s="45"/>
      <c r="C506" s="325" t="s">
        <v>1160</v>
      </c>
      <c r="D506" s="325" t="s">
        <v>1161</v>
      </c>
      <c r="E506" s="18" t="s">
        <v>225</v>
      </c>
      <c r="F506" s="326">
        <v>327.77999999999997</v>
      </c>
      <c r="G506" s="39"/>
      <c r="H506" s="45"/>
    </row>
    <row r="507" s="2" customFormat="1" ht="16.8" customHeight="1">
      <c r="A507" s="39"/>
      <c r="B507" s="45"/>
      <c r="C507" s="325" t="s">
        <v>1180</v>
      </c>
      <c r="D507" s="325" t="s">
        <v>1181</v>
      </c>
      <c r="E507" s="18" t="s">
        <v>225</v>
      </c>
      <c r="F507" s="326">
        <v>316.14999999999998</v>
      </c>
      <c r="G507" s="39"/>
      <c r="H507" s="45"/>
    </row>
    <row r="508" s="2" customFormat="1" ht="16.8" customHeight="1">
      <c r="A508" s="39"/>
      <c r="B508" s="45"/>
      <c r="C508" s="325" t="s">
        <v>1199</v>
      </c>
      <c r="D508" s="325" t="s">
        <v>1200</v>
      </c>
      <c r="E508" s="18" t="s">
        <v>225</v>
      </c>
      <c r="F508" s="326">
        <v>327.77999999999997</v>
      </c>
      <c r="G508" s="39"/>
      <c r="H508" s="45"/>
    </row>
    <row r="509" s="2" customFormat="1" ht="16.8" customHeight="1">
      <c r="A509" s="39"/>
      <c r="B509" s="45"/>
      <c r="C509" s="325" t="s">
        <v>1383</v>
      </c>
      <c r="D509" s="325" t="s">
        <v>1384</v>
      </c>
      <c r="E509" s="18" t="s">
        <v>225</v>
      </c>
      <c r="F509" s="326">
        <v>216.55000000000001</v>
      </c>
      <c r="G509" s="39"/>
      <c r="H509" s="45"/>
    </row>
    <row r="510" s="2" customFormat="1" ht="16.8" customHeight="1">
      <c r="A510" s="39"/>
      <c r="B510" s="45"/>
      <c r="C510" s="325" t="s">
        <v>1477</v>
      </c>
      <c r="D510" s="325" t="s">
        <v>1478</v>
      </c>
      <c r="E510" s="18" t="s">
        <v>225</v>
      </c>
      <c r="F510" s="326">
        <v>495.45999999999998</v>
      </c>
      <c r="G510" s="39"/>
      <c r="H510" s="45"/>
    </row>
    <row r="511" s="2" customFormat="1" ht="16.8" customHeight="1">
      <c r="A511" s="39"/>
      <c r="B511" s="45"/>
      <c r="C511" s="325" t="s">
        <v>1166</v>
      </c>
      <c r="D511" s="325" t="s">
        <v>1167</v>
      </c>
      <c r="E511" s="18" t="s">
        <v>1168</v>
      </c>
      <c r="F511" s="326">
        <v>109.88800000000001</v>
      </c>
      <c r="G511" s="39"/>
      <c r="H511" s="45"/>
    </row>
    <row r="512" s="2" customFormat="1" ht="16.8" customHeight="1">
      <c r="A512" s="39"/>
      <c r="B512" s="45"/>
      <c r="C512" s="325" t="s">
        <v>1393</v>
      </c>
      <c r="D512" s="325" t="s">
        <v>1394</v>
      </c>
      <c r="E512" s="18" t="s">
        <v>225</v>
      </c>
      <c r="F512" s="326">
        <v>166.12100000000001</v>
      </c>
      <c r="G512" s="39"/>
      <c r="H512" s="45"/>
    </row>
    <row r="513" s="2" customFormat="1" ht="16.8" customHeight="1">
      <c r="A513" s="39"/>
      <c r="B513" s="45"/>
      <c r="C513" s="325" t="s">
        <v>1205</v>
      </c>
      <c r="D513" s="325" t="s">
        <v>1206</v>
      </c>
      <c r="E513" s="18" t="s">
        <v>225</v>
      </c>
      <c r="F513" s="326">
        <v>382.02800000000002</v>
      </c>
      <c r="G513" s="39"/>
      <c r="H513" s="45"/>
    </row>
    <row r="514" s="2" customFormat="1" ht="16.8" customHeight="1">
      <c r="A514" s="39"/>
      <c r="B514" s="45"/>
      <c r="C514" s="325" t="s">
        <v>1194</v>
      </c>
      <c r="D514" s="325" t="s">
        <v>1195</v>
      </c>
      <c r="E514" s="18" t="s">
        <v>225</v>
      </c>
      <c r="F514" s="326">
        <v>368.47300000000001</v>
      </c>
      <c r="G514" s="39"/>
      <c r="H514" s="45"/>
    </row>
    <row r="515" s="2" customFormat="1">
      <c r="A515" s="39"/>
      <c r="B515" s="45"/>
      <c r="C515" s="325" t="s">
        <v>1398</v>
      </c>
      <c r="D515" s="325" t="s">
        <v>1399</v>
      </c>
      <c r="E515" s="18" t="s">
        <v>225</v>
      </c>
      <c r="F515" s="326">
        <v>166.12100000000001</v>
      </c>
      <c r="G515" s="39"/>
      <c r="H515" s="45"/>
    </row>
    <row r="516" s="2" customFormat="1" ht="16.8" customHeight="1">
      <c r="A516" s="39"/>
      <c r="B516" s="45"/>
      <c r="C516" s="321" t="s">
        <v>450</v>
      </c>
      <c r="D516" s="322" t="s">
        <v>451</v>
      </c>
      <c r="E516" s="323" t="s">
        <v>225</v>
      </c>
      <c r="F516" s="324">
        <v>19.510000000000002</v>
      </c>
      <c r="G516" s="39"/>
      <c r="H516" s="45"/>
    </row>
    <row r="517" s="2" customFormat="1" ht="16.8" customHeight="1">
      <c r="A517" s="39"/>
      <c r="B517" s="45"/>
      <c r="C517" s="325" t="s">
        <v>1</v>
      </c>
      <c r="D517" s="325" t="s">
        <v>5741</v>
      </c>
      <c r="E517" s="18" t="s">
        <v>1</v>
      </c>
      <c r="F517" s="326">
        <v>0</v>
      </c>
      <c r="G517" s="39"/>
      <c r="H517" s="45"/>
    </row>
    <row r="518" s="2" customFormat="1" ht="16.8" customHeight="1">
      <c r="A518" s="39"/>
      <c r="B518" s="45"/>
      <c r="C518" s="325" t="s">
        <v>1</v>
      </c>
      <c r="D518" s="325" t="s">
        <v>452</v>
      </c>
      <c r="E518" s="18" t="s">
        <v>1</v>
      </c>
      <c r="F518" s="326">
        <v>19.510000000000002</v>
      </c>
      <c r="G518" s="39"/>
      <c r="H518" s="45"/>
    </row>
    <row r="519" s="2" customFormat="1" ht="16.8" customHeight="1">
      <c r="A519" s="39"/>
      <c r="B519" s="45"/>
      <c r="C519" s="327" t="s">
        <v>5656</v>
      </c>
      <c r="D519" s="39"/>
      <c r="E519" s="39"/>
      <c r="F519" s="39"/>
      <c r="G519" s="39"/>
      <c r="H519" s="45"/>
    </row>
    <row r="520" s="2" customFormat="1" ht="16.8" customHeight="1">
      <c r="A520" s="39"/>
      <c r="B520" s="45"/>
      <c r="C520" s="325" t="s">
        <v>861</v>
      </c>
      <c r="D520" s="325" t="s">
        <v>862</v>
      </c>
      <c r="E520" s="18" t="s">
        <v>225</v>
      </c>
      <c r="F520" s="326">
        <v>433.11000000000001</v>
      </c>
      <c r="G520" s="39"/>
      <c r="H520" s="45"/>
    </row>
    <row r="521" s="2" customFormat="1" ht="16.8" customHeight="1">
      <c r="A521" s="39"/>
      <c r="B521" s="45"/>
      <c r="C521" s="325" t="s">
        <v>871</v>
      </c>
      <c r="D521" s="325" t="s">
        <v>872</v>
      </c>
      <c r="E521" s="18" t="s">
        <v>225</v>
      </c>
      <c r="F521" s="326">
        <v>352.70999999999998</v>
      </c>
      <c r="G521" s="39"/>
      <c r="H521" s="45"/>
    </row>
    <row r="522" s="2" customFormat="1" ht="16.8" customHeight="1">
      <c r="A522" s="39"/>
      <c r="B522" s="45"/>
      <c r="C522" s="327" t="s">
        <v>5656</v>
      </c>
      <c r="D522" s="39"/>
      <c r="E522" s="39"/>
      <c r="F522" s="39"/>
      <c r="G522" s="39"/>
      <c r="H522" s="45"/>
    </row>
    <row r="523" s="2" customFormat="1" ht="16.8" customHeight="1">
      <c r="A523" s="39"/>
      <c r="B523" s="45"/>
      <c r="C523" s="325" t="s">
        <v>5274</v>
      </c>
      <c r="D523" s="325" t="s">
        <v>5275</v>
      </c>
      <c r="E523" s="18" t="s">
        <v>211</v>
      </c>
      <c r="F523" s="326">
        <v>7.2000000000000002</v>
      </c>
      <c r="G523" s="39"/>
      <c r="H523" s="45"/>
    </row>
    <row r="524" s="2" customFormat="1">
      <c r="A524" s="39"/>
      <c r="B524" s="45"/>
      <c r="C524" s="325" t="s">
        <v>4578</v>
      </c>
      <c r="D524" s="325" t="s">
        <v>4579</v>
      </c>
      <c r="E524" s="18" t="s">
        <v>211</v>
      </c>
      <c r="F524" s="326">
        <v>9.5999999999999996</v>
      </c>
      <c r="G524" s="39"/>
      <c r="H524" s="45"/>
    </row>
    <row r="525" s="2" customFormat="1" ht="16.8" customHeight="1">
      <c r="A525" s="39"/>
      <c r="B525" s="45"/>
      <c r="C525" s="321" t="s">
        <v>5399</v>
      </c>
      <c r="D525" s="322" t="s">
        <v>5399</v>
      </c>
      <c r="E525" s="323" t="s">
        <v>211</v>
      </c>
      <c r="F525" s="324">
        <v>9.5999999999999996</v>
      </c>
      <c r="G525" s="39"/>
      <c r="H525" s="45"/>
    </row>
    <row r="526" s="2" customFormat="1" ht="16.8" customHeight="1">
      <c r="A526" s="39"/>
      <c r="B526" s="45"/>
      <c r="C526" s="325" t="s">
        <v>1</v>
      </c>
      <c r="D526" s="325" t="s">
        <v>5396</v>
      </c>
      <c r="E526" s="18" t="s">
        <v>1</v>
      </c>
      <c r="F526" s="326">
        <v>7.2000000000000002</v>
      </c>
      <c r="G526" s="39"/>
      <c r="H526" s="45"/>
    </row>
    <row r="527" s="2" customFormat="1" ht="16.8" customHeight="1">
      <c r="A527" s="39"/>
      <c r="B527" s="45"/>
      <c r="C527" s="325" t="s">
        <v>1</v>
      </c>
      <c r="D527" s="325" t="s">
        <v>5401</v>
      </c>
      <c r="E527" s="18" t="s">
        <v>1</v>
      </c>
      <c r="F527" s="326">
        <v>2.3999999999999999</v>
      </c>
      <c r="G527" s="39"/>
      <c r="H527" s="45"/>
    </row>
    <row r="528" s="2" customFormat="1" ht="16.8" customHeight="1">
      <c r="A528" s="39"/>
      <c r="B528" s="45"/>
      <c r="C528" s="325" t="s">
        <v>5399</v>
      </c>
      <c r="D528" s="325" t="s">
        <v>222</v>
      </c>
      <c r="E528" s="18" t="s">
        <v>1</v>
      </c>
      <c r="F528" s="326">
        <v>9.5999999999999996</v>
      </c>
      <c r="G528" s="39"/>
      <c r="H528" s="45"/>
    </row>
    <row r="529" s="2" customFormat="1" ht="16.8" customHeight="1">
      <c r="A529" s="39"/>
      <c r="B529" s="45"/>
      <c r="C529" s="327" t="s">
        <v>5656</v>
      </c>
      <c r="D529" s="39"/>
      <c r="E529" s="39"/>
      <c r="F529" s="39"/>
      <c r="G529" s="39"/>
      <c r="H529" s="45"/>
    </row>
    <row r="530" s="2" customFormat="1">
      <c r="A530" s="39"/>
      <c r="B530" s="45"/>
      <c r="C530" s="325" t="s">
        <v>4578</v>
      </c>
      <c r="D530" s="325" t="s">
        <v>4579</v>
      </c>
      <c r="E530" s="18" t="s">
        <v>211</v>
      </c>
      <c r="F530" s="326">
        <v>9.5999999999999996</v>
      </c>
      <c r="G530" s="39"/>
      <c r="H530" s="45"/>
    </row>
    <row r="531" s="2" customFormat="1">
      <c r="A531" s="39"/>
      <c r="B531" s="45"/>
      <c r="C531" s="325" t="s">
        <v>4583</v>
      </c>
      <c r="D531" s="325" t="s">
        <v>4584</v>
      </c>
      <c r="E531" s="18" t="s">
        <v>237</v>
      </c>
      <c r="F531" s="326">
        <v>17.280000000000001</v>
      </c>
      <c r="G531" s="39"/>
      <c r="H531" s="45"/>
    </row>
    <row r="532" s="2" customFormat="1" ht="16.8" customHeight="1">
      <c r="A532" s="39"/>
      <c r="B532" s="45"/>
      <c r="C532" s="325" t="s">
        <v>4589</v>
      </c>
      <c r="D532" s="325" t="s">
        <v>4590</v>
      </c>
      <c r="E532" s="18" t="s">
        <v>211</v>
      </c>
      <c r="F532" s="326">
        <v>9.5999999999999996</v>
      </c>
      <c r="G532" s="39"/>
      <c r="H532" s="45"/>
    </row>
    <row r="533" s="2" customFormat="1" ht="16.8" customHeight="1">
      <c r="A533" s="39"/>
      <c r="B533" s="45"/>
      <c r="C533" s="325" t="s">
        <v>5260</v>
      </c>
      <c r="D533" s="325" t="s">
        <v>5261</v>
      </c>
      <c r="E533" s="18" t="s">
        <v>211</v>
      </c>
      <c r="F533" s="326">
        <v>14.4</v>
      </c>
      <c r="G533" s="39"/>
      <c r="H533" s="45"/>
    </row>
    <row r="534" s="2" customFormat="1" ht="16.8" customHeight="1">
      <c r="A534" s="39"/>
      <c r="B534" s="45"/>
      <c r="C534" s="321" t="s">
        <v>5401</v>
      </c>
      <c r="D534" s="322" t="s">
        <v>5401</v>
      </c>
      <c r="E534" s="323" t="s">
        <v>211</v>
      </c>
      <c r="F534" s="324">
        <v>2.3999999999999999</v>
      </c>
      <c r="G534" s="39"/>
      <c r="H534" s="45"/>
    </row>
    <row r="535" s="2" customFormat="1" ht="16.8" customHeight="1">
      <c r="A535" s="39"/>
      <c r="B535" s="45"/>
      <c r="C535" s="327" t="s">
        <v>5656</v>
      </c>
      <c r="D535" s="39"/>
      <c r="E535" s="39"/>
      <c r="F535" s="39"/>
      <c r="G535" s="39"/>
      <c r="H535" s="45"/>
    </row>
    <row r="536" s="2" customFormat="1">
      <c r="A536" s="39"/>
      <c r="B536" s="45"/>
      <c r="C536" s="325" t="s">
        <v>4578</v>
      </c>
      <c r="D536" s="325" t="s">
        <v>4579</v>
      </c>
      <c r="E536" s="18" t="s">
        <v>211</v>
      </c>
      <c r="F536" s="326">
        <v>9.5999999999999996</v>
      </c>
      <c r="G536" s="39"/>
      <c r="H536" s="45"/>
    </row>
    <row r="537" s="2" customFormat="1" ht="16.8" customHeight="1">
      <c r="A537" s="39"/>
      <c r="B537" s="45"/>
      <c r="C537" s="321" t="s">
        <v>5403</v>
      </c>
      <c r="D537" s="322" t="s">
        <v>5403</v>
      </c>
      <c r="E537" s="323" t="s">
        <v>211</v>
      </c>
      <c r="F537" s="324">
        <v>24</v>
      </c>
      <c r="G537" s="39"/>
      <c r="H537" s="45"/>
    </row>
    <row r="538" s="2" customFormat="1" ht="16.8" customHeight="1">
      <c r="A538" s="39"/>
      <c r="B538" s="45"/>
      <c r="C538" s="325" t="s">
        <v>5403</v>
      </c>
      <c r="D538" s="325" t="s">
        <v>5407</v>
      </c>
      <c r="E538" s="18" t="s">
        <v>1</v>
      </c>
      <c r="F538" s="326">
        <v>24</v>
      </c>
      <c r="G538" s="39"/>
      <c r="H538" s="45"/>
    </row>
    <row r="539" s="2" customFormat="1" ht="16.8" customHeight="1">
      <c r="A539" s="39"/>
      <c r="B539" s="45"/>
      <c r="C539" s="327" t="s">
        <v>5656</v>
      </c>
      <c r="D539" s="39"/>
      <c r="E539" s="39"/>
      <c r="F539" s="39"/>
      <c r="G539" s="39"/>
      <c r="H539" s="45"/>
    </row>
    <row r="540" s="2" customFormat="1">
      <c r="A540" s="39"/>
      <c r="B540" s="45"/>
      <c r="C540" s="325" t="s">
        <v>4536</v>
      </c>
      <c r="D540" s="325" t="s">
        <v>4537</v>
      </c>
      <c r="E540" s="18" t="s">
        <v>211</v>
      </c>
      <c r="F540" s="326">
        <v>24</v>
      </c>
      <c r="G540" s="39"/>
      <c r="H540" s="45"/>
    </row>
    <row r="541" s="2" customFormat="1" ht="16.8" customHeight="1">
      <c r="A541" s="39"/>
      <c r="B541" s="45"/>
      <c r="C541" s="325" t="s">
        <v>5260</v>
      </c>
      <c r="D541" s="325" t="s">
        <v>5261</v>
      </c>
      <c r="E541" s="18" t="s">
        <v>211</v>
      </c>
      <c r="F541" s="326">
        <v>14.4</v>
      </c>
      <c r="G541" s="39"/>
      <c r="H541" s="45"/>
    </row>
    <row r="542" s="2" customFormat="1">
      <c r="A542" s="39"/>
      <c r="B542" s="45"/>
      <c r="C542" s="325" t="s">
        <v>893</v>
      </c>
      <c r="D542" s="325" t="s">
        <v>894</v>
      </c>
      <c r="E542" s="18" t="s">
        <v>225</v>
      </c>
      <c r="F542" s="326">
        <v>2387.0300000000002</v>
      </c>
      <c r="G542" s="39"/>
      <c r="H542" s="45"/>
    </row>
    <row r="543" s="2" customFormat="1" ht="16.8" customHeight="1">
      <c r="A543" s="39"/>
      <c r="B543" s="45"/>
      <c r="C543" s="325" t="s">
        <v>1180</v>
      </c>
      <c r="D543" s="325" t="s">
        <v>1181</v>
      </c>
      <c r="E543" s="18" t="s">
        <v>225</v>
      </c>
      <c r="F543" s="326">
        <v>326.12</v>
      </c>
      <c r="G543" s="39"/>
      <c r="H543" s="45"/>
    </row>
    <row r="544" s="2" customFormat="1" ht="16.8" customHeight="1">
      <c r="A544" s="39"/>
      <c r="B544" s="45"/>
      <c r="C544" s="325" t="s">
        <v>1383</v>
      </c>
      <c r="D544" s="325" t="s">
        <v>1384</v>
      </c>
      <c r="E544" s="18" t="s">
        <v>225</v>
      </c>
      <c r="F544" s="326">
        <v>216.55000000000001</v>
      </c>
      <c r="G544" s="39"/>
      <c r="H544" s="45"/>
    </row>
    <row r="545" s="2" customFormat="1" ht="16.8" customHeight="1">
      <c r="A545" s="39"/>
      <c r="B545" s="45"/>
      <c r="C545" s="325" t="s">
        <v>1477</v>
      </c>
      <c r="D545" s="325" t="s">
        <v>1478</v>
      </c>
      <c r="E545" s="18" t="s">
        <v>225</v>
      </c>
      <c r="F545" s="326">
        <v>495.45999999999998</v>
      </c>
      <c r="G545" s="39"/>
      <c r="H545" s="45"/>
    </row>
    <row r="546" s="2" customFormat="1" ht="16.8" customHeight="1">
      <c r="A546" s="39"/>
      <c r="B546" s="45"/>
      <c r="C546" s="325" t="s">
        <v>1871</v>
      </c>
      <c r="D546" s="325" t="s">
        <v>1872</v>
      </c>
      <c r="E546" s="18" t="s">
        <v>225</v>
      </c>
      <c r="F546" s="326">
        <v>78.040000000000006</v>
      </c>
      <c r="G546" s="39"/>
      <c r="H546" s="45"/>
    </row>
    <row r="547" s="2" customFormat="1" ht="16.8" customHeight="1">
      <c r="A547" s="39"/>
      <c r="B547" s="45"/>
      <c r="C547" s="325" t="s">
        <v>1393</v>
      </c>
      <c r="D547" s="325" t="s">
        <v>1394</v>
      </c>
      <c r="E547" s="18" t="s">
        <v>225</v>
      </c>
      <c r="F547" s="326">
        <v>166.12100000000001</v>
      </c>
      <c r="G547" s="39"/>
      <c r="H547" s="45"/>
    </row>
    <row r="548" s="2" customFormat="1">
      <c r="A548" s="39"/>
      <c r="B548" s="45"/>
      <c r="C548" s="325" t="s">
        <v>1877</v>
      </c>
      <c r="D548" s="325" t="s">
        <v>1878</v>
      </c>
      <c r="E548" s="18" t="s">
        <v>225</v>
      </c>
      <c r="F548" s="326">
        <v>81.941999999999993</v>
      </c>
      <c r="G548" s="39"/>
      <c r="H548" s="45"/>
    </row>
    <row r="549" s="2" customFormat="1" ht="16.8" customHeight="1">
      <c r="A549" s="39"/>
      <c r="B549" s="45"/>
      <c r="C549" s="325" t="s">
        <v>1186</v>
      </c>
      <c r="D549" s="325" t="s">
        <v>1187</v>
      </c>
      <c r="E549" s="18" t="s">
        <v>225</v>
      </c>
      <c r="F549" s="326">
        <v>380.09300000000002</v>
      </c>
      <c r="G549" s="39"/>
      <c r="H549" s="45"/>
    </row>
    <row r="550" s="2" customFormat="1">
      <c r="A550" s="39"/>
      <c r="B550" s="45"/>
      <c r="C550" s="325" t="s">
        <v>1398</v>
      </c>
      <c r="D550" s="325" t="s">
        <v>1399</v>
      </c>
      <c r="E550" s="18" t="s">
        <v>225</v>
      </c>
      <c r="F550" s="326">
        <v>166.12100000000001</v>
      </c>
      <c r="G550" s="39"/>
      <c r="H550" s="45"/>
    </row>
    <row r="551" s="2" customFormat="1" ht="16.8" customHeight="1">
      <c r="A551" s="39"/>
      <c r="B551" s="45"/>
      <c r="C551" s="321" t="s">
        <v>453</v>
      </c>
      <c r="D551" s="322" t="s">
        <v>454</v>
      </c>
      <c r="E551" s="323" t="s">
        <v>225</v>
      </c>
      <c r="F551" s="324">
        <v>19.510000000000002</v>
      </c>
      <c r="G551" s="39"/>
      <c r="H551" s="45"/>
    </row>
    <row r="552" s="2" customFormat="1" ht="16.8" customHeight="1">
      <c r="A552" s="39"/>
      <c r="B552" s="45"/>
      <c r="C552" s="325" t="s">
        <v>1</v>
      </c>
      <c r="D552" s="325" t="s">
        <v>5742</v>
      </c>
      <c r="E552" s="18" t="s">
        <v>1</v>
      </c>
      <c r="F552" s="326">
        <v>0</v>
      </c>
      <c r="G552" s="39"/>
      <c r="H552" s="45"/>
    </row>
    <row r="553" s="2" customFormat="1" ht="16.8" customHeight="1">
      <c r="A553" s="39"/>
      <c r="B553" s="45"/>
      <c r="C553" s="325" t="s">
        <v>1</v>
      </c>
      <c r="D553" s="325" t="s">
        <v>452</v>
      </c>
      <c r="E553" s="18" t="s">
        <v>1</v>
      </c>
      <c r="F553" s="326">
        <v>19.510000000000002</v>
      </c>
      <c r="G553" s="39"/>
      <c r="H553" s="45"/>
    </row>
    <row r="554" s="2" customFormat="1" ht="16.8" customHeight="1">
      <c r="A554" s="39"/>
      <c r="B554" s="45"/>
      <c r="C554" s="327" t="s">
        <v>5656</v>
      </c>
      <c r="D554" s="39"/>
      <c r="E554" s="39"/>
      <c r="F554" s="39"/>
      <c r="G554" s="39"/>
      <c r="H554" s="45"/>
    </row>
    <row r="555" s="2" customFormat="1" ht="16.8" customHeight="1">
      <c r="A555" s="39"/>
      <c r="B555" s="45"/>
      <c r="C555" s="325" t="s">
        <v>861</v>
      </c>
      <c r="D555" s="325" t="s">
        <v>862</v>
      </c>
      <c r="E555" s="18" t="s">
        <v>225</v>
      </c>
      <c r="F555" s="326">
        <v>433.11000000000001</v>
      </c>
      <c r="G555" s="39"/>
      <c r="H555" s="45"/>
    </row>
    <row r="556" s="2" customFormat="1" ht="16.8" customHeight="1">
      <c r="A556" s="39"/>
      <c r="B556" s="45"/>
      <c r="C556" s="325" t="s">
        <v>871</v>
      </c>
      <c r="D556" s="325" t="s">
        <v>872</v>
      </c>
      <c r="E556" s="18" t="s">
        <v>225</v>
      </c>
      <c r="F556" s="326">
        <v>352.70999999999998</v>
      </c>
      <c r="G556" s="39"/>
      <c r="H556" s="45"/>
    </row>
    <row r="557" s="2" customFormat="1">
      <c r="A557" s="39"/>
      <c r="B557" s="45"/>
      <c r="C557" s="325" t="s">
        <v>893</v>
      </c>
      <c r="D557" s="325" t="s">
        <v>894</v>
      </c>
      <c r="E557" s="18" t="s">
        <v>225</v>
      </c>
      <c r="F557" s="326">
        <v>2387.0300000000002</v>
      </c>
      <c r="G557" s="39"/>
      <c r="H557" s="45"/>
    </row>
    <row r="558" s="2" customFormat="1" ht="16.8" customHeight="1">
      <c r="A558" s="39"/>
      <c r="B558" s="45"/>
      <c r="C558" s="325" t="s">
        <v>1180</v>
      </c>
      <c r="D558" s="325" t="s">
        <v>1181</v>
      </c>
      <c r="E558" s="18" t="s">
        <v>225</v>
      </c>
      <c r="F558" s="326">
        <v>326.12</v>
      </c>
      <c r="G558" s="39"/>
      <c r="H558" s="45"/>
    </row>
    <row r="559" s="2" customFormat="1" ht="16.8" customHeight="1">
      <c r="A559" s="39"/>
      <c r="B559" s="45"/>
      <c r="C559" s="325" t="s">
        <v>1383</v>
      </c>
      <c r="D559" s="325" t="s">
        <v>1384</v>
      </c>
      <c r="E559" s="18" t="s">
        <v>225</v>
      </c>
      <c r="F559" s="326">
        <v>216.55000000000001</v>
      </c>
      <c r="G559" s="39"/>
      <c r="H559" s="45"/>
    </row>
    <row r="560" s="2" customFormat="1" ht="16.8" customHeight="1">
      <c r="A560" s="39"/>
      <c r="B560" s="45"/>
      <c r="C560" s="325" t="s">
        <v>1477</v>
      </c>
      <c r="D560" s="325" t="s">
        <v>1478</v>
      </c>
      <c r="E560" s="18" t="s">
        <v>225</v>
      </c>
      <c r="F560" s="326">
        <v>495.45999999999998</v>
      </c>
      <c r="G560" s="39"/>
      <c r="H560" s="45"/>
    </row>
    <row r="561" s="2" customFormat="1" ht="16.8" customHeight="1">
      <c r="A561" s="39"/>
      <c r="B561" s="45"/>
      <c r="C561" s="325" t="s">
        <v>1871</v>
      </c>
      <c r="D561" s="325" t="s">
        <v>1872</v>
      </c>
      <c r="E561" s="18" t="s">
        <v>225</v>
      </c>
      <c r="F561" s="326">
        <v>78.040000000000006</v>
      </c>
      <c r="G561" s="39"/>
      <c r="H561" s="45"/>
    </row>
    <row r="562" s="2" customFormat="1" ht="16.8" customHeight="1">
      <c r="A562" s="39"/>
      <c r="B562" s="45"/>
      <c r="C562" s="325" t="s">
        <v>1393</v>
      </c>
      <c r="D562" s="325" t="s">
        <v>1394</v>
      </c>
      <c r="E562" s="18" t="s">
        <v>225</v>
      </c>
      <c r="F562" s="326">
        <v>166.12100000000001</v>
      </c>
      <c r="G562" s="39"/>
      <c r="H562" s="45"/>
    </row>
    <row r="563" s="2" customFormat="1">
      <c r="A563" s="39"/>
      <c r="B563" s="45"/>
      <c r="C563" s="325" t="s">
        <v>1877</v>
      </c>
      <c r="D563" s="325" t="s">
        <v>1878</v>
      </c>
      <c r="E563" s="18" t="s">
        <v>225</v>
      </c>
      <c r="F563" s="326">
        <v>81.941999999999993</v>
      </c>
      <c r="G563" s="39"/>
      <c r="H563" s="45"/>
    </row>
    <row r="564" s="2" customFormat="1" ht="16.8" customHeight="1">
      <c r="A564" s="39"/>
      <c r="B564" s="45"/>
      <c r="C564" s="325" t="s">
        <v>1186</v>
      </c>
      <c r="D564" s="325" t="s">
        <v>1187</v>
      </c>
      <c r="E564" s="18" t="s">
        <v>225</v>
      </c>
      <c r="F564" s="326">
        <v>380.09300000000002</v>
      </c>
      <c r="G564" s="39"/>
      <c r="H564" s="45"/>
    </row>
    <row r="565" s="2" customFormat="1">
      <c r="A565" s="39"/>
      <c r="B565" s="45"/>
      <c r="C565" s="325" t="s">
        <v>1398</v>
      </c>
      <c r="D565" s="325" t="s">
        <v>1399</v>
      </c>
      <c r="E565" s="18" t="s">
        <v>225</v>
      </c>
      <c r="F565" s="326">
        <v>166.12100000000001</v>
      </c>
      <c r="G565" s="39"/>
      <c r="H565" s="45"/>
    </row>
    <row r="566" s="2" customFormat="1" ht="16.8" customHeight="1">
      <c r="A566" s="39"/>
      <c r="B566" s="45"/>
      <c r="C566" s="321" t="s">
        <v>455</v>
      </c>
      <c r="D566" s="322" t="s">
        <v>456</v>
      </c>
      <c r="E566" s="323" t="s">
        <v>225</v>
      </c>
      <c r="F566" s="324">
        <v>39.020000000000003</v>
      </c>
      <c r="G566" s="39"/>
      <c r="H566" s="45"/>
    </row>
    <row r="567" s="2" customFormat="1" ht="16.8" customHeight="1">
      <c r="A567" s="39"/>
      <c r="B567" s="45"/>
      <c r="C567" s="325" t="s">
        <v>1</v>
      </c>
      <c r="D567" s="325" t="s">
        <v>5743</v>
      </c>
      <c r="E567" s="18" t="s">
        <v>1</v>
      </c>
      <c r="F567" s="326">
        <v>0</v>
      </c>
      <c r="G567" s="39"/>
      <c r="H567" s="45"/>
    </row>
    <row r="568" s="2" customFormat="1" ht="16.8" customHeight="1">
      <c r="A568" s="39"/>
      <c r="B568" s="45"/>
      <c r="C568" s="325" t="s">
        <v>1</v>
      </c>
      <c r="D568" s="325" t="s">
        <v>452</v>
      </c>
      <c r="E568" s="18" t="s">
        <v>1</v>
      </c>
      <c r="F568" s="326">
        <v>19.510000000000002</v>
      </c>
      <c r="G568" s="39"/>
      <c r="H568" s="45"/>
    </row>
    <row r="569" s="2" customFormat="1" ht="16.8" customHeight="1">
      <c r="A569" s="39"/>
      <c r="B569" s="45"/>
      <c r="C569" s="325" t="s">
        <v>1</v>
      </c>
      <c r="D569" s="325" t="s">
        <v>5744</v>
      </c>
      <c r="E569" s="18" t="s">
        <v>1</v>
      </c>
      <c r="F569" s="326">
        <v>0</v>
      </c>
      <c r="G569" s="39"/>
      <c r="H569" s="45"/>
    </row>
    <row r="570" s="2" customFormat="1" ht="16.8" customHeight="1">
      <c r="A570" s="39"/>
      <c r="B570" s="45"/>
      <c r="C570" s="325" t="s">
        <v>1</v>
      </c>
      <c r="D570" s="325" t="s">
        <v>452</v>
      </c>
      <c r="E570" s="18" t="s">
        <v>1</v>
      </c>
      <c r="F570" s="326">
        <v>19.510000000000002</v>
      </c>
      <c r="G570" s="39"/>
      <c r="H570" s="45"/>
    </row>
    <row r="571" s="2" customFormat="1" ht="16.8" customHeight="1">
      <c r="A571" s="39"/>
      <c r="B571" s="45"/>
      <c r="C571" s="325" t="s">
        <v>1</v>
      </c>
      <c r="D571" s="325" t="s">
        <v>222</v>
      </c>
      <c r="E571" s="18" t="s">
        <v>1</v>
      </c>
      <c r="F571" s="326">
        <v>39.020000000000003</v>
      </c>
      <c r="G571" s="39"/>
      <c r="H571" s="45"/>
    </row>
    <row r="572" s="2" customFormat="1" ht="16.8" customHeight="1">
      <c r="A572" s="39"/>
      <c r="B572" s="45"/>
      <c r="C572" s="327" t="s">
        <v>5656</v>
      </c>
      <c r="D572" s="39"/>
      <c r="E572" s="39"/>
      <c r="F572" s="39"/>
      <c r="G572" s="39"/>
      <c r="H572" s="45"/>
    </row>
    <row r="573" s="2" customFormat="1" ht="16.8" customHeight="1">
      <c r="A573" s="39"/>
      <c r="B573" s="45"/>
      <c r="C573" s="325" t="s">
        <v>861</v>
      </c>
      <c r="D573" s="325" t="s">
        <v>862</v>
      </c>
      <c r="E573" s="18" t="s">
        <v>225</v>
      </c>
      <c r="F573" s="326">
        <v>433.11000000000001</v>
      </c>
      <c r="G573" s="39"/>
      <c r="H573" s="45"/>
    </row>
    <row r="574" s="2" customFormat="1" ht="16.8" customHeight="1">
      <c r="A574" s="39"/>
      <c r="B574" s="45"/>
      <c r="C574" s="325" t="s">
        <v>871</v>
      </c>
      <c r="D574" s="325" t="s">
        <v>872</v>
      </c>
      <c r="E574" s="18" t="s">
        <v>225</v>
      </c>
      <c r="F574" s="326">
        <v>352.70999999999998</v>
      </c>
      <c r="G574" s="39"/>
      <c r="H574" s="45"/>
    </row>
    <row r="575" s="2" customFormat="1">
      <c r="A575" s="39"/>
      <c r="B575" s="45"/>
      <c r="C575" s="325" t="s">
        <v>893</v>
      </c>
      <c r="D575" s="325" t="s">
        <v>894</v>
      </c>
      <c r="E575" s="18" t="s">
        <v>225</v>
      </c>
      <c r="F575" s="326">
        <v>2387.0300000000002</v>
      </c>
      <c r="G575" s="39"/>
      <c r="H575" s="45"/>
    </row>
    <row r="576" s="2" customFormat="1" ht="16.8" customHeight="1">
      <c r="A576" s="39"/>
      <c r="B576" s="45"/>
      <c r="C576" s="325" t="s">
        <v>1180</v>
      </c>
      <c r="D576" s="325" t="s">
        <v>1181</v>
      </c>
      <c r="E576" s="18" t="s">
        <v>225</v>
      </c>
      <c r="F576" s="326">
        <v>326.12</v>
      </c>
      <c r="G576" s="39"/>
      <c r="H576" s="45"/>
    </row>
    <row r="577" s="2" customFormat="1" ht="16.8" customHeight="1">
      <c r="A577" s="39"/>
      <c r="B577" s="45"/>
      <c r="C577" s="325" t="s">
        <v>1383</v>
      </c>
      <c r="D577" s="325" t="s">
        <v>1384</v>
      </c>
      <c r="E577" s="18" t="s">
        <v>225</v>
      </c>
      <c r="F577" s="326">
        <v>216.55000000000001</v>
      </c>
      <c r="G577" s="39"/>
      <c r="H577" s="45"/>
    </row>
    <row r="578" s="2" customFormat="1" ht="16.8" customHeight="1">
      <c r="A578" s="39"/>
      <c r="B578" s="45"/>
      <c r="C578" s="325" t="s">
        <v>1477</v>
      </c>
      <c r="D578" s="325" t="s">
        <v>1478</v>
      </c>
      <c r="E578" s="18" t="s">
        <v>225</v>
      </c>
      <c r="F578" s="326">
        <v>495.45999999999998</v>
      </c>
      <c r="G578" s="39"/>
      <c r="H578" s="45"/>
    </row>
    <row r="579" s="2" customFormat="1" ht="16.8" customHeight="1">
      <c r="A579" s="39"/>
      <c r="B579" s="45"/>
      <c r="C579" s="325" t="s">
        <v>1871</v>
      </c>
      <c r="D579" s="325" t="s">
        <v>1872</v>
      </c>
      <c r="E579" s="18" t="s">
        <v>225</v>
      </c>
      <c r="F579" s="326">
        <v>78.040000000000006</v>
      </c>
      <c r="G579" s="39"/>
      <c r="H579" s="45"/>
    </row>
    <row r="580" s="2" customFormat="1" ht="16.8" customHeight="1">
      <c r="A580" s="39"/>
      <c r="B580" s="45"/>
      <c r="C580" s="325" t="s">
        <v>1393</v>
      </c>
      <c r="D580" s="325" t="s">
        <v>1394</v>
      </c>
      <c r="E580" s="18" t="s">
        <v>225</v>
      </c>
      <c r="F580" s="326">
        <v>166.12100000000001</v>
      </c>
      <c r="G580" s="39"/>
      <c r="H580" s="45"/>
    </row>
    <row r="581" s="2" customFormat="1">
      <c r="A581" s="39"/>
      <c r="B581" s="45"/>
      <c r="C581" s="325" t="s">
        <v>1877</v>
      </c>
      <c r="D581" s="325" t="s">
        <v>1878</v>
      </c>
      <c r="E581" s="18" t="s">
        <v>225</v>
      </c>
      <c r="F581" s="326">
        <v>81.941999999999993</v>
      </c>
      <c r="G581" s="39"/>
      <c r="H581" s="45"/>
    </row>
    <row r="582" s="2" customFormat="1" ht="16.8" customHeight="1">
      <c r="A582" s="39"/>
      <c r="B582" s="45"/>
      <c r="C582" s="325" t="s">
        <v>1186</v>
      </c>
      <c r="D582" s="325" t="s">
        <v>1187</v>
      </c>
      <c r="E582" s="18" t="s">
        <v>225</v>
      </c>
      <c r="F582" s="326">
        <v>380.09300000000002</v>
      </c>
      <c r="G582" s="39"/>
      <c r="H582" s="45"/>
    </row>
    <row r="583" s="2" customFormat="1">
      <c r="A583" s="39"/>
      <c r="B583" s="45"/>
      <c r="C583" s="325" t="s">
        <v>1398</v>
      </c>
      <c r="D583" s="325" t="s">
        <v>1399</v>
      </c>
      <c r="E583" s="18" t="s">
        <v>225</v>
      </c>
      <c r="F583" s="326">
        <v>166.12100000000001</v>
      </c>
      <c r="G583" s="39"/>
      <c r="H583" s="45"/>
    </row>
    <row r="584" s="2" customFormat="1" ht="16.8" customHeight="1">
      <c r="A584" s="39"/>
      <c r="B584" s="45"/>
      <c r="C584" s="321" t="s">
        <v>458</v>
      </c>
      <c r="D584" s="322" t="s">
        <v>459</v>
      </c>
      <c r="E584" s="323" t="s">
        <v>225</v>
      </c>
      <c r="F584" s="324">
        <v>24.300000000000001</v>
      </c>
      <c r="G584" s="39"/>
      <c r="H584" s="45"/>
    </row>
    <row r="585" s="2" customFormat="1" ht="16.8" customHeight="1">
      <c r="A585" s="39"/>
      <c r="B585" s="45"/>
      <c r="C585" s="325" t="s">
        <v>1</v>
      </c>
      <c r="D585" s="325" t="s">
        <v>5745</v>
      </c>
      <c r="E585" s="18" t="s">
        <v>1</v>
      </c>
      <c r="F585" s="326">
        <v>0</v>
      </c>
      <c r="G585" s="39"/>
      <c r="H585" s="45"/>
    </row>
    <row r="586" s="2" customFormat="1" ht="16.8" customHeight="1">
      <c r="A586" s="39"/>
      <c r="B586" s="45"/>
      <c r="C586" s="325" t="s">
        <v>1</v>
      </c>
      <c r="D586" s="325" t="s">
        <v>5746</v>
      </c>
      <c r="E586" s="18" t="s">
        <v>1</v>
      </c>
      <c r="F586" s="326">
        <v>24.300000000000001</v>
      </c>
      <c r="G586" s="39"/>
      <c r="H586" s="45"/>
    </row>
    <row r="587" s="2" customFormat="1" ht="16.8" customHeight="1">
      <c r="A587" s="39"/>
      <c r="B587" s="45"/>
      <c r="C587" s="327" t="s">
        <v>5656</v>
      </c>
      <c r="D587" s="39"/>
      <c r="E587" s="39"/>
      <c r="F587" s="39"/>
      <c r="G587" s="39"/>
      <c r="H587" s="45"/>
    </row>
    <row r="588" s="2" customFormat="1" ht="16.8" customHeight="1">
      <c r="A588" s="39"/>
      <c r="B588" s="45"/>
      <c r="C588" s="325" t="s">
        <v>861</v>
      </c>
      <c r="D588" s="325" t="s">
        <v>862</v>
      </c>
      <c r="E588" s="18" t="s">
        <v>225</v>
      </c>
      <c r="F588" s="326">
        <v>433.11000000000001</v>
      </c>
      <c r="G588" s="39"/>
      <c r="H588" s="45"/>
    </row>
    <row r="589" s="2" customFormat="1" ht="16.8" customHeight="1">
      <c r="A589" s="39"/>
      <c r="B589" s="45"/>
      <c r="C589" s="325" t="s">
        <v>871</v>
      </c>
      <c r="D589" s="325" t="s">
        <v>872</v>
      </c>
      <c r="E589" s="18" t="s">
        <v>225</v>
      </c>
      <c r="F589" s="326">
        <v>352.70999999999998</v>
      </c>
      <c r="G589" s="39"/>
      <c r="H589" s="45"/>
    </row>
    <row r="590" s="2" customFormat="1">
      <c r="A590" s="39"/>
      <c r="B590" s="45"/>
      <c r="C590" s="325" t="s">
        <v>893</v>
      </c>
      <c r="D590" s="325" t="s">
        <v>894</v>
      </c>
      <c r="E590" s="18" t="s">
        <v>225</v>
      </c>
      <c r="F590" s="326">
        <v>2387.0300000000002</v>
      </c>
      <c r="G590" s="39"/>
      <c r="H590" s="45"/>
    </row>
    <row r="591" s="2" customFormat="1" ht="16.8" customHeight="1">
      <c r="A591" s="39"/>
      <c r="B591" s="45"/>
      <c r="C591" s="325" t="s">
        <v>1160</v>
      </c>
      <c r="D591" s="325" t="s">
        <v>1161</v>
      </c>
      <c r="E591" s="18" t="s">
        <v>225</v>
      </c>
      <c r="F591" s="326">
        <v>327.77999999999997</v>
      </c>
      <c r="G591" s="39"/>
      <c r="H591" s="45"/>
    </row>
    <row r="592" s="2" customFormat="1" ht="16.8" customHeight="1">
      <c r="A592" s="39"/>
      <c r="B592" s="45"/>
      <c r="C592" s="325" t="s">
        <v>1180</v>
      </c>
      <c r="D592" s="325" t="s">
        <v>1181</v>
      </c>
      <c r="E592" s="18" t="s">
        <v>225</v>
      </c>
      <c r="F592" s="326">
        <v>326.12</v>
      </c>
      <c r="G592" s="39"/>
      <c r="H592" s="45"/>
    </row>
    <row r="593" s="2" customFormat="1" ht="16.8" customHeight="1">
      <c r="A593" s="39"/>
      <c r="B593" s="45"/>
      <c r="C593" s="325" t="s">
        <v>1199</v>
      </c>
      <c r="D593" s="325" t="s">
        <v>1200</v>
      </c>
      <c r="E593" s="18" t="s">
        <v>225</v>
      </c>
      <c r="F593" s="326">
        <v>327.77999999999997</v>
      </c>
      <c r="G593" s="39"/>
      <c r="H593" s="45"/>
    </row>
    <row r="594" s="2" customFormat="1" ht="16.8" customHeight="1">
      <c r="A594" s="39"/>
      <c r="B594" s="45"/>
      <c r="C594" s="325" t="s">
        <v>1345</v>
      </c>
      <c r="D594" s="325" t="s">
        <v>1346</v>
      </c>
      <c r="E594" s="18" t="s">
        <v>225</v>
      </c>
      <c r="F594" s="326">
        <v>425.72000000000003</v>
      </c>
      <c r="G594" s="39"/>
      <c r="H594" s="45"/>
    </row>
    <row r="595" s="2" customFormat="1" ht="16.8" customHeight="1">
      <c r="A595" s="39"/>
      <c r="B595" s="45"/>
      <c r="C595" s="325" t="s">
        <v>1896</v>
      </c>
      <c r="D595" s="325" t="s">
        <v>1897</v>
      </c>
      <c r="E595" s="18" t="s">
        <v>225</v>
      </c>
      <c r="F595" s="326">
        <v>74.379999999999995</v>
      </c>
      <c r="G595" s="39"/>
      <c r="H595" s="45"/>
    </row>
    <row r="596" s="2" customFormat="1" ht="16.8" customHeight="1">
      <c r="A596" s="39"/>
      <c r="B596" s="45"/>
      <c r="C596" s="325" t="s">
        <v>1166</v>
      </c>
      <c r="D596" s="325" t="s">
        <v>1167</v>
      </c>
      <c r="E596" s="18" t="s">
        <v>1168</v>
      </c>
      <c r="F596" s="326">
        <v>109.88800000000001</v>
      </c>
      <c r="G596" s="39"/>
      <c r="H596" s="45"/>
    </row>
    <row r="597" s="2" customFormat="1" ht="16.8" customHeight="1">
      <c r="A597" s="39"/>
      <c r="B597" s="45"/>
      <c r="C597" s="325" t="s">
        <v>1364</v>
      </c>
      <c r="D597" s="325" t="s">
        <v>1365</v>
      </c>
      <c r="E597" s="18" t="s">
        <v>225</v>
      </c>
      <c r="F597" s="326">
        <v>24.300000000000001</v>
      </c>
      <c r="G597" s="39"/>
      <c r="H597" s="45"/>
    </row>
    <row r="598" s="2" customFormat="1" ht="16.8" customHeight="1">
      <c r="A598" s="39"/>
      <c r="B598" s="45"/>
      <c r="C598" s="325" t="s">
        <v>1186</v>
      </c>
      <c r="D598" s="325" t="s">
        <v>1187</v>
      </c>
      <c r="E598" s="18" t="s">
        <v>225</v>
      </c>
      <c r="F598" s="326">
        <v>380.09300000000002</v>
      </c>
      <c r="G598" s="39"/>
      <c r="H598" s="45"/>
    </row>
    <row r="599" s="2" customFormat="1" ht="16.8" customHeight="1">
      <c r="A599" s="39"/>
      <c r="B599" s="45"/>
      <c r="C599" s="325" t="s">
        <v>1205</v>
      </c>
      <c r="D599" s="325" t="s">
        <v>1206</v>
      </c>
      <c r="E599" s="18" t="s">
        <v>225</v>
      </c>
      <c r="F599" s="326">
        <v>382.02800000000002</v>
      </c>
      <c r="G599" s="39"/>
      <c r="H599" s="45"/>
    </row>
    <row r="600" s="2" customFormat="1" ht="16.8" customHeight="1">
      <c r="A600" s="39"/>
      <c r="B600" s="45"/>
      <c r="C600" s="321" t="s">
        <v>461</v>
      </c>
      <c r="D600" s="322" t="s">
        <v>462</v>
      </c>
      <c r="E600" s="323" t="s">
        <v>225</v>
      </c>
      <c r="F600" s="324">
        <v>26.600000000000001</v>
      </c>
      <c r="G600" s="39"/>
      <c r="H600" s="45"/>
    </row>
    <row r="601" s="2" customFormat="1" ht="16.8" customHeight="1">
      <c r="A601" s="39"/>
      <c r="B601" s="45"/>
      <c r="C601" s="325" t="s">
        <v>1</v>
      </c>
      <c r="D601" s="325" t="s">
        <v>5747</v>
      </c>
      <c r="E601" s="18" t="s">
        <v>1</v>
      </c>
      <c r="F601" s="326">
        <v>0</v>
      </c>
      <c r="G601" s="39"/>
      <c r="H601" s="45"/>
    </row>
    <row r="602" s="2" customFormat="1" ht="16.8" customHeight="1">
      <c r="A602" s="39"/>
      <c r="B602" s="45"/>
      <c r="C602" s="325" t="s">
        <v>1</v>
      </c>
      <c r="D602" s="325" t="s">
        <v>5748</v>
      </c>
      <c r="E602" s="18" t="s">
        <v>1</v>
      </c>
      <c r="F602" s="326">
        <v>26.600000000000001</v>
      </c>
      <c r="G602" s="39"/>
      <c r="H602" s="45"/>
    </row>
    <row r="603" s="2" customFormat="1" ht="16.8" customHeight="1">
      <c r="A603" s="39"/>
      <c r="B603" s="45"/>
      <c r="C603" s="327" t="s">
        <v>5656</v>
      </c>
      <c r="D603" s="39"/>
      <c r="E603" s="39"/>
      <c r="F603" s="39"/>
      <c r="G603" s="39"/>
      <c r="H603" s="45"/>
    </row>
    <row r="604" s="2" customFormat="1" ht="16.8" customHeight="1">
      <c r="A604" s="39"/>
      <c r="B604" s="45"/>
      <c r="C604" s="325" t="s">
        <v>853</v>
      </c>
      <c r="D604" s="325" t="s">
        <v>854</v>
      </c>
      <c r="E604" s="18" t="s">
        <v>237</v>
      </c>
      <c r="F604" s="326">
        <v>0.125</v>
      </c>
      <c r="G604" s="39"/>
      <c r="H604" s="45"/>
    </row>
    <row r="605" s="2" customFormat="1" ht="16.8" customHeight="1">
      <c r="A605" s="39"/>
      <c r="B605" s="45"/>
      <c r="C605" s="325" t="s">
        <v>867</v>
      </c>
      <c r="D605" s="325" t="s">
        <v>868</v>
      </c>
      <c r="E605" s="18" t="s">
        <v>225</v>
      </c>
      <c r="F605" s="326">
        <v>288.18000000000001</v>
      </c>
      <c r="G605" s="39"/>
      <c r="H605" s="45"/>
    </row>
    <row r="606" s="2" customFormat="1" ht="16.8" customHeight="1">
      <c r="A606" s="39"/>
      <c r="B606" s="45"/>
      <c r="C606" s="325" t="s">
        <v>880</v>
      </c>
      <c r="D606" s="325" t="s">
        <v>881</v>
      </c>
      <c r="E606" s="18" t="s">
        <v>225</v>
      </c>
      <c r="F606" s="326">
        <v>1755.8699999999999</v>
      </c>
      <c r="G606" s="39"/>
      <c r="H606" s="45"/>
    </row>
    <row r="607" s="2" customFormat="1" ht="16.8" customHeight="1">
      <c r="A607" s="39"/>
      <c r="B607" s="45"/>
      <c r="C607" s="325" t="s">
        <v>1180</v>
      </c>
      <c r="D607" s="325" t="s">
        <v>1181</v>
      </c>
      <c r="E607" s="18" t="s">
        <v>225</v>
      </c>
      <c r="F607" s="326">
        <v>316.14999999999998</v>
      </c>
      <c r="G607" s="39"/>
      <c r="H607" s="45"/>
    </row>
    <row r="608" s="2" customFormat="1" ht="16.8" customHeight="1">
      <c r="A608" s="39"/>
      <c r="B608" s="45"/>
      <c r="C608" s="325" t="s">
        <v>1210</v>
      </c>
      <c r="D608" s="325" t="s">
        <v>1211</v>
      </c>
      <c r="E608" s="18" t="s">
        <v>225</v>
      </c>
      <c r="F608" s="326">
        <v>50.079999999999998</v>
      </c>
      <c r="G608" s="39"/>
      <c r="H608" s="45"/>
    </row>
    <row r="609" s="2" customFormat="1" ht="16.8" customHeight="1">
      <c r="A609" s="39"/>
      <c r="B609" s="45"/>
      <c r="C609" s="325" t="s">
        <v>1345</v>
      </c>
      <c r="D609" s="325" t="s">
        <v>1346</v>
      </c>
      <c r="E609" s="18" t="s">
        <v>225</v>
      </c>
      <c r="F609" s="326">
        <v>425.72000000000003</v>
      </c>
      <c r="G609" s="39"/>
      <c r="H609" s="45"/>
    </row>
    <row r="610" s="2" customFormat="1" ht="16.8" customHeight="1">
      <c r="A610" s="39"/>
      <c r="B610" s="45"/>
      <c r="C610" s="325" t="s">
        <v>1890</v>
      </c>
      <c r="D610" s="325" t="s">
        <v>1891</v>
      </c>
      <c r="E610" s="18" t="s">
        <v>225</v>
      </c>
      <c r="F610" s="326">
        <v>48.409999999999997</v>
      </c>
      <c r="G610" s="39"/>
      <c r="H610" s="45"/>
    </row>
    <row r="611" s="2" customFormat="1" ht="16.8" customHeight="1">
      <c r="A611" s="39"/>
      <c r="B611" s="45"/>
      <c r="C611" s="325" t="s">
        <v>1896</v>
      </c>
      <c r="D611" s="325" t="s">
        <v>1897</v>
      </c>
      <c r="E611" s="18" t="s">
        <v>225</v>
      </c>
      <c r="F611" s="326">
        <v>74.379999999999995</v>
      </c>
      <c r="G611" s="39"/>
      <c r="H611" s="45"/>
    </row>
    <row r="612" s="2" customFormat="1" ht="16.8" customHeight="1">
      <c r="A612" s="39"/>
      <c r="B612" s="45"/>
      <c r="C612" s="325" t="s">
        <v>1360</v>
      </c>
      <c r="D612" s="325" t="s">
        <v>1361</v>
      </c>
      <c r="E612" s="18" t="s">
        <v>225</v>
      </c>
      <c r="F612" s="326">
        <v>26.600000000000001</v>
      </c>
      <c r="G612" s="39"/>
      <c r="H612" s="45"/>
    </row>
    <row r="613" s="2" customFormat="1" ht="16.8" customHeight="1">
      <c r="A613" s="39"/>
      <c r="B613" s="45"/>
      <c r="C613" s="325" t="s">
        <v>1216</v>
      </c>
      <c r="D613" s="325" t="s">
        <v>1217</v>
      </c>
      <c r="E613" s="18" t="s">
        <v>1218</v>
      </c>
      <c r="F613" s="326">
        <v>1802.8800000000001</v>
      </c>
      <c r="G613" s="39"/>
      <c r="H613" s="45"/>
    </row>
    <row r="614" s="2" customFormat="1" ht="16.8" customHeight="1">
      <c r="A614" s="39"/>
      <c r="B614" s="45"/>
      <c r="C614" s="325" t="s">
        <v>1194</v>
      </c>
      <c r="D614" s="325" t="s">
        <v>1195</v>
      </c>
      <c r="E614" s="18" t="s">
        <v>225</v>
      </c>
      <c r="F614" s="326">
        <v>368.47300000000001</v>
      </c>
      <c r="G614" s="39"/>
      <c r="H614" s="45"/>
    </row>
    <row r="615" s="2" customFormat="1" ht="16.8" customHeight="1">
      <c r="A615" s="39"/>
      <c r="B615" s="45"/>
      <c r="C615" s="321" t="s">
        <v>464</v>
      </c>
      <c r="D615" s="322" t="s">
        <v>462</v>
      </c>
      <c r="E615" s="323" t="s">
        <v>225</v>
      </c>
      <c r="F615" s="324">
        <v>1.6699999999999999</v>
      </c>
      <c r="G615" s="39"/>
      <c r="H615" s="45"/>
    </row>
    <row r="616" s="2" customFormat="1" ht="16.8" customHeight="1">
      <c r="A616" s="39"/>
      <c r="B616" s="45"/>
      <c r="C616" s="325" t="s">
        <v>1</v>
      </c>
      <c r="D616" s="325" t="s">
        <v>5749</v>
      </c>
      <c r="E616" s="18" t="s">
        <v>1</v>
      </c>
      <c r="F616" s="326">
        <v>0</v>
      </c>
      <c r="G616" s="39"/>
      <c r="H616" s="45"/>
    </row>
    <row r="617" s="2" customFormat="1" ht="16.8" customHeight="1">
      <c r="A617" s="39"/>
      <c r="B617" s="45"/>
      <c r="C617" s="325" t="s">
        <v>1</v>
      </c>
      <c r="D617" s="325" t="s">
        <v>465</v>
      </c>
      <c r="E617" s="18" t="s">
        <v>1</v>
      </c>
      <c r="F617" s="326">
        <v>1.6699999999999999</v>
      </c>
      <c r="G617" s="39"/>
      <c r="H617" s="45"/>
    </row>
    <row r="618" s="2" customFormat="1" ht="16.8" customHeight="1">
      <c r="A618" s="39"/>
      <c r="B618" s="45"/>
      <c r="C618" s="327" t="s">
        <v>5656</v>
      </c>
      <c r="D618" s="39"/>
      <c r="E618" s="39"/>
      <c r="F618" s="39"/>
      <c r="G618" s="39"/>
      <c r="H618" s="45"/>
    </row>
    <row r="619" s="2" customFormat="1" ht="16.8" customHeight="1">
      <c r="A619" s="39"/>
      <c r="B619" s="45"/>
      <c r="C619" s="325" t="s">
        <v>853</v>
      </c>
      <c r="D619" s="325" t="s">
        <v>854</v>
      </c>
      <c r="E619" s="18" t="s">
        <v>237</v>
      </c>
      <c r="F619" s="326">
        <v>0.125</v>
      </c>
      <c r="G619" s="39"/>
      <c r="H619" s="45"/>
    </row>
    <row r="620" s="2" customFormat="1" ht="16.8" customHeight="1">
      <c r="A620" s="39"/>
      <c r="B620" s="45"/>
      <c r="C620" s="325" t="s">
        <v>867</v>
      </c>
      <c r="D620" s="325" t="s">
        <v>868</v>
      </c>
      <c r="E620" s="18" t="s">
        <v>225</v>
      </c>
      <c r="F620" s="326">
        <v>288.18000000000001</v>
      </c>
      <c r="G620" s="39"/>
      <c r="H620" s="45"/>
    </row>
    <row r="621" s="2" customFormat="1" ht="16.8" customHeight="1">
      <c r="A621" s="39"/>
      <c r="B621" s="45"/>
      <c r="C621" s="325" t="s">
        <v>880</v>
      </c>
      <c r="D621" s="325" t="s">
        <v>881</v>
      </c>
      <c r="E621" s="18" t="s">
        <v>225</v>
      </c>
      <c r="F621" s="326">
        <v>1755.8699999999999</v>
      </c>
      <c r="G621" s="39"/>
      <c r="H621" s="45"/>
    </row>
    <row r="622" s="2" customFormat="1">
      <c r="A622" s="39"/>
      <c r="B622" s="45"/>
      <c r="C622" s="325" t="s">
        <v>1172</v>
      </c>
      <c r="D622" s="325" t="s">
        <v>1173</v>
      </c>
      <c r="E622" s="18" t="s">
        <v>225</v>
      </c>
      <c r="F622" s="326">
        <v>84.353999999999999</v>
      </c>
      <c r="G622" s="39"/>
      <c r="H622" s="45"/>
    </row>
    <row r="623" s="2" customFormat="1" ht="16.8" customHeight="1">
      <c r="A623" s="39"/>
      <c r="B623" s="45"/>
      <c r="C623" s="325" t="s">
        <v>1180</v>
      </c>
      <c r="D623" s="325" t="s">
        <v>1181</v>
      </c>
      <c r="E623" s="18" t="s">
        <v>225</v>
      </c>
      <c r="F623" s="326">
        <v>316.14999999999998</v>
      </c>
      <c r="G623" s="39"/>
      <c r="H623" s="45"/>
    </row>
    <row r="624" s="2" customFormat="1" ht="16.8" customHeight="1">
      <c r="A624" s="39"/>
      <c r="B624" s="45"/>
      <c r="C624" s="325" t="s">
        <v>1210</v>
      </c>
      <c r="D624" s="325" t="s">
        <v>1211</v>
      </c>
      <c r="E624" s="18" t="s">
        <v>225</v>
      </c>
      <c r="F624" s="326">
        <v>50.079999999999998</v>
      </c>
      <c r="G624" s="39"/>
      <c r="H624" s="45"/>
    </row>
    <row r="625" s="2" customFormat="1" ht="16.8" customHeight="1">
      <c r="A625" s="39"/>
      <c r="B625" s="45"/>
      <c r="C625" s="325" t="s">
        <v>1345</v>
      </c>
      <c r="D625" s="325" t="s">
        <v>1346</v>
      </c>
      <c r="E625" s="18" t="s">
        <v>225</v>
      </c>
      <c r="F625" s="326">
        <v>425.72000000000003</v>
      </c>
      <c r="G625" s="39"/>
      <c r="H625" s="45"/>
    </row>
    <row r="626" s="2" customFormat="1" ht="16.8" customHeight="1">
      <c r="A626" s="39"/>
      <c r="B626" s="45"/>
      <c r="C626" s="325" t="s">
        <v>1896</v>
      </c>
      <c r="D626" s="325" t="s">
        <v>1897</v>
      </c>
      <c r="E626" s="18" t="s">
        <v>225</v>
      </c>
      <c r="F626" s="326">
        <v>74.379999999999995</v>
      </c>
      <c r="G626" s="39"/>
      <c r="H626" s="45"/>
    </row>
    <row r="627" s="2" customFormat="1" ht="16.8" customHeight="1">
      <c r="A627" s="39"/>
      <c r="B627" s="45"/>
      <c r="C627" s="325" t="s">
        <v>1356</v>
      </c>
      <c r="D627" s="325" t="s">
        <v>1357</v>
      </c>
      <c r="E627" s="18" t="s">
        <v>225</v>
      </c>
      <c r="F627" s="326">
        <v>1.6699999999999999</v>
      </c>
      <c r="G627" s="39"/>
      <c r="H627" s="45"/>
    </row>
    <row r="628" s="2" customFormat="1" ht="16.8" customHeight="1">
      <c r="A628" s="39"/>
      <c r="B628" s="45"/>
      <c r="C628" s="325" t="s">
        <v>1351</v>
      </c>
      <c r="D628" s="325" t="s">
        <v>1352</v>
      </c>
      <c r="E628" s="18" t="s">
        <v>225</v>
      </c>
      <c r="F628" s="326">
        <v>23.152999999999999</v>
      </c>
      <c r="G628" s="39"/>
      <c r="H628" s="45"/>
    </row>
    <row r="629" s="2" customFormat="1" ht="16.8" customHeight="1">
      <c r="A629" s="39"/>
      <c r="B629" s="45"/>
      <c r="C629" s="325" t="s">
        <v>1216</v>
      </c>
      <c r="D629" s="325" t="s">
        <v>1217</v>
      </c>
      <c r="E629" s="18" t="s">
        <v>1218</v>
      </c>
      <c r="F629" s="326">
        <v>1802.8800000000001</v>
      </c>
      <c r="G629" s="39"/>
      <c r="H629" s="45"/>
    </row>
    <row r="630" s="2" customFormat="1" ht="16.8" customHeight="1">
      <c r="A630" s="39"/>
      <c r="B630" s="45"/>
      <c r="C630" s="325" t="s">
        <v>1194</v>
      </c>
      <c r="D630" s="325" t="s">
        <v>1195</v>
      </c>
      <c r="E630" s="18" t="s">
        <v>225</v>
      </c>
      <c r="F630" s="326">
        <v>368.47300000000001</v>
      </c>
      <c r="G630" s="39"/>
      <c r="H630" s="45"/>
    </row>
    <row r="631" s="2" customFormat="1">
      <c r="A631" s="39"/>
      <c r="B631" s="45"/>
      <c r="C631" s="321" t="s">
        <v>466</v>
      </c>
      <c r="D631" s="322" t="s">
        <v>467</v>
      </c>
      <c r="E631" s="323" t="s">
        <v>225</v>
      </c>
      <c r="F631" s="324">
        <v>53.060000000000002</v>
      </c>
      <c r="G631" s="39"/>
      <c r="H631" s="45"/>
    </row>
    <row r="632" s="2" customFormat="1" ht="16.8" customHeight="1">
      <c r="A632" s="39"/>
      <c r="B632" s="45"/>
      <c r="C632" s="325" t="s">
        <v>1</v>
      </c>
      <c r="D632" s="325" t="s">
        <v>5696</v>
      </c>
      <c r="E632" s="18" t="s">
        <v>1</v>
      </c>
      <c r="F632" s="326">
        <v>0</v>
      </c>
      <c r="G632" s="39"/>
      <c r="H632" s="45"/>
    </row>
    <row r="633" s="2" customFormat="1" ht="16.8" customHeight="1">
      <c r="A633" s="39"/>
      <c r="B633" s="45"/>
      <c r="C633" s="325" t="s">
        <v>1</v>
      </c>
      <c r="D633" s="325" t="s">
        <v>5750</v>
      </c>
      <c r="E633" s="18" t="s">
        <v>1</v>
      </c>
      <c r="F633" s="326">
        <v>53.340000000000003</v>
      </c>
      <c r="G633" s="39"/>
      <c r="H633" s="45"/>
    </row>
    <row r="634" s="2" customFormat="1" ht="16.8" customHeight="1">
      <c r="A634" s="39"/>
      <c r="B634" s="45"/>
      <c r="C634" s="325" t="s">
        <v>1</v>
      </c>
      <c r="D634" s="325" t="s">
        <v>5681</v>
      </c>
      <c r="E634" s="18" t="s">
        <v>1</v>
      </c>
      <c r="F634" s="326">
        <v>0</v>
      </c>
      <c r="G634" s="39"/>
      <c r="H634" s="45"/>
    </row>
    <row r="635" s="2" customFormat="1" ht="16.8" customHeight="1">
      <c r="A635" s="39"/>
      <c r="B635" s="45"/>
      <c r="C635" s="325" t="s">
        <v>1</v>
      </c>
      <c r="D635" s="325" t="s">
        <v>5751</v>
      </c>
      <c r="E635" s="18" t="s">
        <v>1</v>
      </c>
      <c r="F635" s="326">
        <v>1.78</v>
      </c>
      <c r="G635" s="39"/>
      <c r="H635" s="45"/>
    </row>
    <row r="636" s="2" customFormat="1" ht="16.8" customHeight="1">
      <c r="A636" s="39"/>
      <c r="B636" s="45"/>
      <c r="C636" s="325" t="s">
        <v>1</v>
      </c>
      <c r="D636" s="325" t="s">
        <v>5752</v>
      </c>
      <c r="E636" s="18" t="s">
        <v>1</v>
      </c>
      <c r="F636" s="326">
        <v>-2.0600000000000001</v>
      </c>
      <c r="G636" s="39"/>
      <c r="H636" s="45"/>
    </row>
    <row r="637" s="2" customFormat="1" ht="16.8" customHeight="1">
      <c r="A637" s="39"/>
      <c r="B637" s="45"/>
      <c r="C637" s="325" t="s">
        <v>1</v>
      </c>
      <c r="D637" s="325" t="s">
        <v>222</v>
      </c>
      <c r="E637" s="18" t="s">
        <v>1</v>
      </c>
      <c r="F637" s="326">
        <v>53.060000000000002</v>
      </c>
      <c r="G637" s="39"/>
      <c r="H637" s="45"/>
    </row>
    <row r="638" s="2" customFormat="1" ht="16.8" customHeight="1">
      <c r="A638" s="39"/>
      <c r="B638" s="45"/>
      <c r="C638" s="327" t="s">
        <v>5656</v>
      </c>
      <c r="D638" s="39"/>
      <c r="E638" s="39"/>
      <c r="F638" s="39"/>
      <c r="G638" s="39"/>
      <c r="H638" s="45"/>
    </row>
    <row r="639" s="2" customFormat="1" ht="16.8" customHeight="1">
      <c r="A639" s="39"/>
      <c r="B639" s="45"/>
      <c r="C639" s="325" t="s">
        <v>861</v>
      </c>
      <c r="D639" s="325" t="s">
        <v>862</v>
      </c>
      <c r="E639" s="18" t="s">
        <v>225</v>
      </c>
      <c r="F639" s="326">
        <v>433.11000000000001</v>
      </c>
      <c r="G639" s="39"/>
      <c r="H639" s="45"/>
    </row>
    <row r="640" s="2" customFormat="1" ht="16.8" customHeight="1">
      <c r="A640" s="39"/>
      <c r="B640" s="45"/>
      <c r="C640" s="325" t="s">
        <v>871</v>
      </c>
      <c r="D640" s="325" t="s">
        <v>872</v>
      </c>
      <c r="E640" s="18" t="s">
        <v>225</v>
      </c>
      <c r="F640" s="326">
        <v>352.70999999999998</v>
      </c>
      <c r="G640" s="39"/>
      <c r="H640" s="45"/>
    </row>
    <row r="641" s="2" customFormat="1">
      <c r="A641" s="39"/>
      <c r="B641" s="45"/>
      <c r="C641" s="325" t="s">
        <v>893</v>
      </c>
      <c r="D641" s="325" t="s">
        <v>894</v>
      </c>
      <c r="E641" s="18" t="s">
        <v>225</v>
      </c>
      <c r="F641" s="326">
        <v>2387.0300000000002</v>
      </c>
      <c r="G641" s="39"/>
      <c r="H641" s="45"/>
    </row>
    <row r="642" s="2" customFormat="1" ht="16.8" customHeight="1">
      <c r="A642" s="39"/>
      <c r="B642" s="45"/>
      <c r="C642" s="325" t="s">
        <v>1160</v>
      </c>
      <c r="D642" s="325" t="s">
        <v>1161</v>
      </c>
      <c r="E642" s="18" t="s">
        <v>225</v>
      </c>
      <c r="F642" s="326">
        <v>327.77999999999997</v>
      </c>
      <c r="G642" s="39"/>
      <c r="H642" s="45"/>
    </row>
    <row r="643" s="2" customFormat="1" ht="16.8" customHeight="1">
      <c r="A643" s="39"/>
      <c r="B643" s="45"/>
      <c r="C643" s="325" t="s">
        <v>1180</v>
      </c>
      <c r="D643" s="325" t="s">
        <v>1181</v>
      </c>
      <c r="E643" s="18" t="s">
        <v>225</v>
      </c>
      <c r="F643" s="326">
        <v>316.14999999999998</v>
      </c>
      <c r="G643" s="39"/>
      <c r="H643" s="45"/>
    </row>
    <row r="644" s="2" customFormat="1" ht="16.8" customHeight="1">
      <c r="A644" s="39"/>
      <c r="B644" s="45"/>
      <c r="C644" s="325" t="s">
        <v>1199</v>
      </c>
      <c r="D644" s="325" t="s">
        <v>1200</v>
      </c>
      <c r="E644" s="18" t="s">
        <v>225</v>
      </c>
      <c r="F644" s="326">
        <v>327.77999999999997</v>
      </c>
      <c r="G644" s="39"/>
      <c r="H644" s="45"/>
    </row>
    <row r="645" s="2" customFormat="1" ht="16.8" customHeight="1">
      <c r="A645" s="39"/>
      <c r="B645" s="45"/>
      <c r="C645" s="325" t="s">
        <v>1345</v>
      </c>
      <c r="D645" s="325" t="s">
        <v>1346</v>
      </c>
      <c r="E645" s="18" t="s">
        <v>225</v>
      </c>
      <c r="F645" s="326">
        <v>425.72000000000003</v>
      </c>
      <c r="G645" s="39"/>
      <c r="H645" s="45"/>
    </row>
    <row r="646" s="2" customFormat="1" ht="16.8" customHeight="1">
      <c r="A646" s="39"/>
      <c r="B646" s="45"/>
      <c r="C646" s="325" t="s">
        <v>1477</v>
      </c>
      <c r="D646" s="325" t="s">
        <v>1478</v>
      </c>
      <c r="E646" s="18" t="s">
        <v>225</v>
      </c>
      <c r="F646" s="326">
        <v>495.45999999999998</v>
      </c>
      <c r="G646" s="39"/>
      <c r="H646" s="45"/>
    </row>
    <row r="647" s="2" customFormat="1" ht="16.8" customHeight="1">
      <c r="A647" s="39"/>
      <c r="B647" s="45"/>
      <c r="C647" s="325" t="s">
        <v>1368</v>
      </c>
      <c r="D647" s="325" t="s">
        <v>1369</v>
      </c>
      <c r="E647" s="18" t="s">
        <v>225</v>
      </c>
      <c r="F647" s="326">
        <v>147.30000000000001</v>
      </c>
      <c r="G647" s="39"/>
      <c r="H647" s="45"/>
    </row>
    <row r="648" s="2" customFormat="1" ht="16.8" customHeight="1">
      <c r="A648" s="39"/>
      <c r="B648" s="45"/>
      <c r="C648" s="325" t="s">
        <v>1378</v>
      </c>
      <c r="D648" s="325" t="s">
        <v>1379</v>
      </c>
      <c r="E648" s="18" t="s">
        <v>225</v>
      </c>
      <c r="F648" s="326">
        <v>55.713000000000001</v>
      </c>
      <c r="G648" s="39"/>
      <c r="H648" s="45"/>
    </row>
    <row r="649" s="2" customFormat="1" ht="16.8" customHeight="1">
      <c r="A649" s="39"/>
      <c r="B649" s="45"/>
      <c r="C649" s="325" t="s">
        <v>1205</v>
      </c>
      <c r="D649" s="325" t="s">
        <v>1206</v>
      </c>
      <c r="E649" s="18" t="s">
        <v>225</v>
      </c>
      <c r="F649" s="326">
        <v>382.02800000000002</v>
      </c>
      <c r="G649" s="39"/>
      <c r="H649" s="45"/>
    </row>
    <row r="650" s="2" customFormat="1" ht="16.8" customHeight="1">
      <c r="A650" s="39"/>
      <c r="B650" s="45"/>
      <c r="C650" s="325" t="s">
        <v>1194</v>
      </c>
      <c r="D650" s="325" t="s">
        <v>1195</v>
      </c>
      <c r="E650" s="18" t="s">
        <v>225</v>
      </c>
      <c r="F650" s="326">
        <v>368.47300000000001</v>
      </c>
      <c r="G650" s="39"/>
      <c r="H650" s="45"/>
    </row>
    <row r="651" s="2" customFormat="1" ht="16.8" customHeight="1">
      <c r="A651" s="39"/>
      <c r="B651" s="45"/>
      <c r="C651" s="321" t="s">
        <v>469</v>
      </c>
      <c r="D651" s="322" t="s">
        <v>470</v>
      </c>
      <c r="E651" s="323" t="s">
        <v>225</v>
      </c>
      <c r="F651" s="324">
        <v>12.140000000000001</v>
      </c>
      <c r="G651" s="39"/>
      <c r="H651" s="45"/>
    </row>
    <row r="652" s="2" customFormat="1" ht="16.8" customHeight="1">
      <c r="A652" s="39"/>
      <c r="B652" s="45"/>
      <c r="C652" s="325" t="s">
        <v>1</v>
      </c>
      <c r="D652" s="325" t="s">
        <v>5640</v>
      </c>
      <c r="E652" s="18" t="s">
        <v>1</v>
      </c>
      <c r="F652" s="326">
        <v>0</v>
      </c>
      <c r="G652" s="39"/>
      <c r="H652" s="45"/>
    </row>
    <row r="653" s="2" customFormat="1" ht="16.8" customHeight="1">
      <c r="A653" s="39"/>
      <c r="B653" s="45"/>
      <c r="C653" s="325" t="s">
        <v>1</v>
      </c>
      <c r="D653" s="325" t="s">
        <v>428</v>
      </c>
      <c r="E653" s="18" t="s">
        <v>1</v>
      </c>
      <c r="F653" s="326">
        <v>7.8799999999999999</v>
      </c>
      <c r="G653" s="39"/>
      <c r="H653" s="45"/>
    </row>
    <row r="654" s="2" customFormat="1" ht="16.8" customHeight="1">
      <c r="A654" s="39"/>
      <c r="B654" s="45"/>
      <c r="C654" s="325" t="s">
        <v>1</v>
      </c>
      <c r="D654" s="325" t="s">
        <v>5681</v>
      </c>
      <c r="E654" s="18" t="s">
        <v>1</v>
      </c>
      <c r="F654" s="326">
        <v>0</v>
      </c>
      <c r="G654" s="39"/>
      <c r="H654" s="45"/>
    </row>
    <row r="655" s="2" customFormat="1" ht="16.8" customHeight="1">
      <c r="A655" s="39"/>
      <c r="B655" s="45"/>
      <c r="C655" s="325" t="s">
        <v>1</v>
      </c>
      <c r="D655" s="325" t="s">
        <v>5751</v>
      </c>
      <c r="E655" s="18" t="s">
        <v>1</v>
      </c>
      <c r="F655" s="326">
        <v>1.78</v>
      </c>
      <c r="G655" s="39"/>
      <c r="H655" s="45"/>
    </row>
    <row r="656" s="2" customFormat="1" ht="16.8" customHeight="1">
      <c r="A656" s="39"/>
      <c r="B656" s="45"/>
      <c r="C656" s="325" t="s">
        <v>1</v>
      </c>
      <c r="D656" s="325" t="s">
        <v>5712</v>
      </c>
      <c r="E656" s="18" t="s">
        <v>1</v>
      </c>
      <c r="F656" s="326">
        <v>0</v>
      </c>
      <c r="G656" s="39"/>
      <c r="H656" s="45"/>
    </row>
    <row r="657" s="2" customFormat="1" ht="16.8" customHeight="1">
      <c r="A657" s="39"/>
      <c r="B657" s="45"/>
      <c r="C657" s="325" t="s">
        <v>1</v>
      </c>
      <c r="D657" s="325" t="s">
        <v>5753</v>
      </c>
      <c r="E657" s="18" t="s">
        <v>1</v>
      </c>
      <c r="F657" s="326">
        <v>2.48</v>
      </c>
      <c r="G657" s="39"/>
      <c r="H657" s="45"/>
    </row>
    <row r="658" s="2" customFormat="1" ht="16.8" customHeight="1">
      <c r="A658" s="39"/>
      <c r="B658" s="45"/>
      <c r="C658" s="325" t="s">
        <v>1</v>
      </c>
      <c r="D658" s="325" t="s">
        <v>222</v>
      </c>
      <c r="E658" s="18" t="s">
        <v>1</v>
      </c>
      <c r="F658" s="326">
        <v>12.140000000000001</v>
      </c>
      <c r="G658" s="39"/>
      <c r="H658" s="45"/>
    </row>
    <row r="659" s="2" customFormat="1" ht="16.8" customHeight="1">
      <c r="A659" s="39"/>
      <c r="B659" s="45"/>
      <c r="C659" s="327" t="s">
        <v>5656</v>
      </c>
      <c r="D659" s="39"/>
      <c r="E659" s="39"/>
      <c r="F659" s="39"/>
      <c r="G659" s="39"/>
      <c r="H659" s="45"/>
    </row>
    <row r="660" s="2" customFormat="1" ht="16.8" customHeight="1">
      <c r="A660" s="39"/>
      <c r="B660" s="45"/>
      <c r="C660" s="325" t="s">
        <v>1502</v>
      </c>
      <c r="D660" s="325" t="s">
        <v>1503</v>
      </c>
      <c r="E660" s="18" t="s">
        <v>225</v>
      </c>
      <c r="F660" s="326">
        <v>12.140000000000001</v>
      </c>
      <c r="G660" s="39"/>
      <c r="H660" s="45"/>
    </row>
    <row r="661" s="2" customFormat="1" ht="16.8" customHeight="1">
      <c r="A661" s="39"/>
      <c r="B661" s="45"/>
      <c r="C661" s="325" t="s">
        <v>1508</v>
      </c>
      <c r="D661" s="325" t="s">
        <v>1509</v>
      </c>
      <c r="E661" s="18" t="s">
        <v>225</v>
      </c>
      <c r="F661" s="326">
        <v>12.140000000000001</v>
      </c>
      <c r="G661" s="39"/>
      <c r="H661" s="45"/>
    </row>
    <row r="662" s="2" customFormat="1" ht="16.8" customHeight="1">
      <c r="A662" s="39"/>
      <c r="B662" s="45"/>
      <c r="C662" s="321" t="s">
        <v>472</v>
      </c>
      <c r="D662" s="322" t="s">
        <v>473</v>
      </c>
      <c r="E662" s="323" t="s">
        <v>225</v>
      </c>
      <c r="F662" s="324">
        <v>115.95099999999999</v>
      </c>
      <c r="G662" s="39"/>
      <c r="H662" s="45"/>
    </row>
    <row r="663" s="2" customFormat="1">
      <c r="A663" s="39"/>
      <c r="B663" s="45"/>
      <c r="C663" s="325" t="s">
        <v>1</v>
      </c>
      <c r="D663" s="325" t="s">
        <v>1026</v>
      </c>
      <c r="E663" s="18" t="s">
        <v>1</v>
      </c>
      <c r="F663" s="326">
        <v>0</v>
      </c>
      <c r="G663" s="39"/>
      <c r="H663" s="45"/>
    </row>
    <row r="664" s="2" customFormat="1" ht="16.8" customHeight="1">
      <c r="A664" s="39"/>
      <c r="B664" s="45"/>
      <c r="C664" s="325" t="s">
        <v>1</v>
      </c>
      <c r="D664" s="325" t="s">
        <v>1296</v>
      </c>
      <c r="E664" s="18" t="s">
        <v>1</v>
      </c>
      <c r="F664" s="326">
        <v>93.390000000000001</v>
      </c>
      <c r="G664" s="39"/>
      <c r="H664" s="45"/>
    </row>
    <row r="665" s="2" customFormat="1" ht="16.8" customHeight="1">
      <c r="A665" s="39"/>
      <c r="B665" s="45"/>
      <c r="C665" s="325" t="s">
        <v>1</v>
      </c>
      <c r="D665" s="325" t="s">
        <v>1028</v>
      </c>
      <c r="E665" s="18" t="s">
        <v>1</v>
      </c>
      <c r="F665" s="326">
        <v>0</v>
      </c>
      <c r="G665" s="39"/>
      <c r="H665" s="45"/>
    </row>
    <row r="666" s="2" customFormat="1" ht="16.8" customHeight="1">
      <c r="A666" s="39"/>
      <c r="B666" s="45"/>
      <c r="C666" s="325" t="s">
        <v>1</v>
      </c>
      <c r="D666" s="325" t="s">
        <v>1297</v>
      </c>
      <c r="E666" s="18" t="s">
        <v>1</v>
      </c>
      <c r="F666" s="326">
        <v>-3.4620000000000002</v>
      </c>
      <c r="G666" s="39"/>
      <c r="H666" s="45"/>
    </row>
    <row r="667" s="2" customFormat="1" ht="16.8" customHeight="1">
      <c r="A667" s="39"/>
      <c r="B667" s="45"/>
      <c r="C667" s="325" t="s">
        <v>1</v>
      </c>
      <c r="D667" s="325" t="s">
        <v>1030</v>
      </c>
      <c r="E667" s="18" t="s">
        <v>1</v>
      </c>
      <c r="F667" s="326">
        <v>0</v>
      </c>
      <c r="G667" s="39"/>
      <c r="H667" s="45"/>
    </row>
    <row r="668" s="2" customFormat="1" ht="16.8" customHeight="1">
      <c r="A668" s="39"/>
      <c r="B668" s="45"/>
      <c r="C668" s="325" t="s">
        <v>1</v>
      </c>
      <c r="D668" s="325" t="s">
        <v>1298</v>
      </c>
      <c r="E668" s="18" t="s">
        <v>1</v>
      </c>
      <c r="F668" s="326">
        <v>26.023</v>
      </c>
      <c r="G668" s="39"/>
      <c r="H668" s="45"/>
    </row>
    <row r="669" s="2" customFormat="1" ht="16.8" customHeight="1">
      <c r="A669" s="39"/>
      <c r="B669" s="45"/>
      <c r="C669" s="325" t="s">
        <v>1</v>
      </c>
      <c r="D669" s="325" t="s">
        <v>222</v>
      </c>
      <c r="E669" s="18" t="s">
        <v>1</v>
      </c>
      <c r="F669" s="326">
        <v>115.95099999999999</v>
      </c>
      <c r="G669" s="39"/>
      <c r="H669" s="45"/>
    </row>
    <row r="670" s="2" customFormat="1" ht="16.8" customHeight="1">
      <c r="A670" s="39"/>
      <c r="B670" s="45"/>
      <c r="C670" s="327" t="s">
        <v>5656</v>
      </c>
      <c r="D670" s="39"/>
      <c r="E670" s="39"/>
      <c r="F670" s="39"/>
      <c r="G670" s="39"/>
      <c r="H670" s="45"/>
    </row>
    <row r="671" s="2" customFormat="1" ht="16.8" customHeight="1">
      <c r="A671" s="39"/>
      <c r="B671" s="45"/>
      <c r="C671" s="325" t="s">
        <v>660</v>
      </c>
      <c r="D671" s="325" t="s">
        <v>661</v>
      </c>
      <c r="E671" s="18" t="s">
        <v>211</v>
      </c>
      <c r="F671" s="326">
        <v>9.2759999999999998</v>
      </c>
      <c r="G671" s="39"/>
      <c r="H671" s="45"/>
    </row>
    <row r="672" s="2" customFormat="1" ht="16.8" customHeight="1">
      <c r="A672" s="39"/>
      <c r="B672" s="45"/>
      <c r="C672" s="325" t="s">
        <v>362</v>
      </c>
      <c r="D672" s="325" t="s">
        <v>363</v>
      </c>
      <c r="E672" s="18" t="s">
        <v>237</v>
      </c>
      <c r="F672" s="326">
        <v>0.503</v>
      </c>
      <c r="G672" s="39"/>
      <c r="H672" s="45"/>
    </row>
    <row r="673" s="2" customFormat="1" ht="16.8" customHeight="1">
      <c r="A673" s="39"/>
      <c r="B673" s="45"/>
      <c r="C673" s="325" t="s">
        <v>1244</v>
      </c>
      <c r="D673" s="325" t="s">
        <v>1245</v>
      </c>
      <c r="E673" s="18" t="s">
        <v>225</v>
      </c>
      <c r="F673" s="326">
        <v>238.82599999999999</v>
      </c>
      <c r="G673" s="39"/>
      <c r="H673" s="45"/>
    </row>
    <row r="674" s="2" customFormat="1">
      <c r="A674" s="39"/>
      <c r="B674" s="45"/>
      <c r="C674" s="325" t="s">
        <v>1259</v>
      </c>
      <c r="D674" s="325" t="s">
        <v>1260</v>
      </c>
      <c r="E674" s="18" t="s">
        <v>225</v>
      </c>
      <c r="F674" s="326">
        <v>84.989000000000004</v>
      </c>
      <c r="G674" s="39"/>
      <c r="H674" s="45"/>
    </row>
    <row r="675" s="2" customFormat="1">
      <c r="A675" s="39"/>
      <c r="B675" s="45"/>
      <c r="C675" s="325" t="s">
        <v>1268</v>
      </c>
      <c r="D675" s="325" t="s">
        <v>1269</v>
      </c>
      <c r="E675" s="18" t="s">
        <v>225</v>
      </c>
      <c r="F675" s="326">
        <v>24.282</v>
      </c>
      <c r="G675" s="39"/>
      <c r="H675" s="45"/>
    </row>
    <row r="676" s="2" customFormat="1">
      <c r="A676" s="39"/>
      <c r="B676" s="45"/>
      <c r="C676" s="325" t="s">
        <v>1277</v>
      </c>
      <c r="D676" s="325" t="s">
        <v>1278</v>
      </c>
      <c r="E676" s="18" t="s">
        <v>225</v>
      </c>
      <c r="F676" s="326">
        <v>12.141</v>
      </c>
      <c r="G676" s="39"/>
      <c r="H676" s="45"/>
    </row>
    <row r="677" s="2" customFormat="1" ht="16.8" customHeight="1">
      <c r="A677" s="39"/>
      <c r="B677" s="45"/>
      <c r="C677" s="325" t="s">
        <v>1300</v>
      </c>
      <c r="D677" s="325" t="s">
        <v>1301</v>
      </c>
      <c r="E677" s="18" t="s">
        <v>225</v>
      </c>
      <c r="F677" s="326">
        <v>119.413</v>
      </c>
      <c r="G677" s="39"/>
      <c r="H677" s="45"/>
    </row>
    <row r="678" s="2" customFormat="1">
      <c r="A678" s="39"/>
      <c r="B678" s="45"/>
      <c r="C678" s="325" t="s">
        <v>1447</v>
      </c>
      <c r="D678" s="325" t="s">
        <v>1448</v>
      </c>
      <c r="E678" s="18" t="s">
        <v>225</v>
      </c>
      <c r="F678" s="326">
        <v>115.95099999999999</v>
      </c>
      <c r="G678" s="39"/>
      <c r="H678" s="45"/>
    </row>
    <row r="679" s="2" customFormat="1" ht="16.8" customHeight="1">
      <c r="A679" s="39"/>
      <c r="B679" s="45"/>
      <c r="C679" s="325" t="s">
        <v>1286</v>
      </c>
      <c r="D679" s="325" t="s">
        <v>1287</v>
      </c>
      <c r="E679" s="18" t="s">
        <v>225</v>
      </c>
      <c r="F679" s="326">
        <v>121.413</v>
      </c>
      <c r="G679" s="39"/>
      <c r="H679" s="45"/>
    </row>
    <row r="680" s="2" customFormat="1" ht="16.8" customHeight="1">
      <c r="A680" s="39"/>
      <c r="B680" s="45"/>
      <c r="C680" s="325" t="s">
        <v>1205</v>
      </c>
      <c r="D680" s="325" t="s">
        <v>1206</v>
      </c>
      <c r="E680" s="18" t="s">
        <v>225</v>
      </c>
      <c r="F680" s="326">
        <v>139.17599999999999</v>
      </c>
      <c r="G680" s="39"/>
      <c r="H680" s="45"/>
    </row>
    <row r="681" s="2" customFormat="1" ht="16.8" customHeight="1">
      <c r="A681" s="39"/>
      <c r="B681" s="45"/>
      <c r="C681" s="325" t="s">
        <v>1255</v>
      </c>
      <c r="D681" s="325" t="s">
        <v>1256</v>
      </c>
      <c r="E681" s="18" t="s">
        <v>225</v>
      </c>
      <c r="F681" s="326">
        <v>139.17599999999999</v>
      </c>
      <c r="G681" s="39"/>
      <c r="H681" s="45"/>
    </row>
    <row r="682" s="2" customFormat="1">
      <c r="A682" s="39"/>
      <c r="B682" s="45"/>
      <c r="C682" s="325" t="s">
        <v>1453</v>
      </c>
      <c r="D682" s="325" t="s">
        <v>1454</v>
      </c>
      <c r="E682" s="18" t="s">
        <v>225</v>
      </c>
      <c r="F682" s="326">
        <v>121.749</v>
      </c>
      <c r="G682" s="39"/>
      <c r="H682" s="45"/>
    </row>
    <row r="683" s="2" customFormat="1">
      <c r="A683" s="39"/>
      <c r="B683" s="45"/>
      <c r="C683" s="325" t="s">
        <v>1458</v>
      </c>
      <c r="D683" s="325" t="s">
        <v>1459</v>
      </c>
      <c r="E683" s="18" t="s">
        <v>225</v>
      </c>
      <c r="F683" s="326">
        <v>243.49700000000001</v>
      </c>
      <c r="G683" s="39"/>
      <c r="H683" s="45"/>
    </row>
    <row r="684" s="2" customFormat="1" ht="16.8" customHeight="1">
      <c r="A684" s="39"/>
      <c r="B684" s="45"/>
      <c r="C684" s="321" t="s">
        <v>475</v>
      </c>
      <c r="D684" s="322" t="s">
        <v>476</v>
      </c>
      <c r="E684" s="323" t="s">
        <v>225</v>
      </c>
      <c r="F684" s="324">
        <v>3.4620000000000002</v>
      </c>
      <c r="G684" s="39"/>
      <c r="H684" s="45"/>
    </row>
    <row r="685" s="2" customFormat="1" ht="16.8" customHeight="1">
      <c r="A685" s="39"/>
      <c r="B685" s="45"/>
      <c r="C685" s="325" t="s">
        <v>1</v>
      </c>
      <c r="D685" s="325" t="s">
        <v>5754</v>
      </c>
      <c r="E685" s="18" t="s">
        <v>1</v>
      </c>
      <c r="F685" s="326">
        <v>3.4620000000000002</v>
      </c>
      <c r="G685" s="39"/>
      <c r="H685" s="45"/>
    </row>
    <row r="686" s="2" customFormat="1" ht="16.8" customHeight="1">
      <c r="A686" s="39"/>
      <c r="B686" s="45"/>
      <c r="C686" s="327" t="s">
        <v>5656</v>
      </c>
      <c r="D686" s="39"/>
      <c r="E686" s="39"/>
      <c r="F686" s="39"/>
      <c r="G686" s="39"/>
      <c r="H686" s="45"/>
    </row>
    <row r="687" s="2" customFormat="1" ht="16.8" customHeight="1">
      <c r="A687" s="39"/>
      <c r="B687" s="45"/>
      <c r="C687" s="325" t="s">
        <v>1244</v>
      </c>
      <c r="D687" s="325" t="s">
        <v>1245</v>
      </c>
      <c r="E687" s="18" t="s">
        <v>225</v>
      </c>
      <c r="F687" s="326">
        <v>238.82599999999999</v>
      </c>
      <c r="G687" s="39"/>
      <c r="H687" s="45"/>
    </row>
    <row r="688" s="2" customFormat="1">
      <c r="A688" s="39"/>
      <c r="B688" s="45"/>
      <c r="C688" s="325" t="s">
        <v>1259</v>
      </c>
      <c r="D688" s="325" t="s">
        <v>1260</v>
      </c>
      <c r="E688" s="18" t="s">
        <v>225</v>
      </c>
      <c r="F688" s="326">
        <v>84.989000000000004</v>
      </c>
      <c r="G688" s="39"/>
      <c r="H688" s="45"/>
    </row>
    <row r="689" s="2" customFormat="1">
      <c r="A689" s="39"/>
      <c r="B689" s="45"/>
      <c r="C689" s="325" t="s">
        <v>1268</v>
      </c>
      <c r="D689" s="325" t="s">
        <v>1269</v>
      </c>
      <c r="E689" s="18" t="s">
        <v>225</v>
      </c>
      <c r="F689" s="326">
        <v>24.282</v>
      </c>
      <c r="G689" s="39"/>
      <c r="H689" s="45"/>
    </row>
    <row r="690" s="2" customFormat="1">
      <c r="A690" s="39"/>
      <c r="B690" s="45"/>
      <c r="C690" s="325" t="s">
        <v>1277</v>
      </c>
      <c r="D690" s="325" t="s">
        <v>1278</v>
      </c>
      <c r="E690" s="18" t="s">
        <v>225</v>
      </c>
      <c r="F690" s="326">
        <v>12.141</v>
      </c>
      <c r="G690" s="39"/>
      <c r="H690" s="45"/>
    </row>
    <row r="691" s="2" customFormat="1" ht="16.8" customHeight="1">
      <c r="A691" s="39"/>
      <c r="B691" s="45"/>
      <c r="C691" s="325" t="s">
        <v>1300</v>
      </c>
      <c r="D691" s="325" t="s">
        <v>1301</v>
      </c>
      <c r="E691" s="18" t="s">
        <v>225</v>
      </c>
      <c r="F691" s="326">
        <v>119.413</v>
      </c>
      <c r="G691" s="39"/>
      <c r="H691" s="45"/>
    </row>
    <row r="692" s="2" customFormat="1">
      <c r="A692" s="39"/>
      <c r="B692" s="45"/>
      <c r="C692" s="325" t="s">
        <v>1430</v>
      </c>
      <c r="D692" s="325" t="s">
        <v>1431</v>
      </c>
      <c r="E692" s="18" t="s">
        <v>225</v>
      </c>
      <c r="F692" s="326">
        <v>3.4620000000000002</v>
      </c>
      <c r="G692" s="39"/>
      <c r="H692" s="45"/>
    </row>
    <row r="693" s="2" customFormat="1" ht="16.8" customHeight="1">
      <c r="A693" s="39"/>
      <c r="B693" s="45"/>
      <c r="C693" s="325" t="s">
        <v>1286</v>
      </c>
      <c r="D693" s="325" t="s">
        <v>1287</v>
      </c>
      <c r="E693" s="18" t="s">
        <v>225</v>
      </c>
      <c r="F693" s="326">
        <v>121.413</v>
      </c>
      <c r="G693" s="39"/>
      <c r="H693" s="45"/>
    </row>
    <row r="694" s="2" customFormat="1" ht="16.8" customHeight="1">
      <c r="A694" s="39"/>
      <c r="B694" s="45"/>
      <c r="C694" s="325" t="s">
        <v>1205</v>
      </c>
      <c r="D694" s="325" t="s">
        <v>1206</v>
      </c>
      <c r="E694" s="18" t="s">
        <v>225</v>
      </c>
      <c r="F694" s="326">
        <v>139.17599999999999</v>
      </c>
      <c r="G694" s="39"/>
      <c r="H694" s="45"/>
    </row>
    <row r="695" s="2" customFormat="1" ht="16.8" customHeight="1">
      <c r="A695" s="39"/>
      <c r="B695" s="45"/>
      <c r="C695" s="325" t="s">
        <v>1255</v>
      </c>
      <c r="D695" s="325" t="s">
        <v>1256</v>
      </c>
      <c r="E695" s="18" t="s">
        <v>225</v>
      </c>
      <c r="F695" s="326">
        <v>139.17599999999999</v>
      </c>
      <c r="G695" s="39"/>
      <c r="H695" s="45"/>
    </row>
    <row r="696" s="2" customFormat="1">
      <c r="A696" s="39"/>
      <c r="B696" s="45"/>
      <c r="C696" s="325" t="s">
        <v>1442</v>
      </c>
      <c r="D696" s="325" t="s">
        <v>1443</v>
      </c>
      <c r="E696" s="18" t="s">
        <v>225</v>
      </c>
      <c r="F696" s="326">
        <v>3.6349999999999998</v>
      </c>
      <c r="G696" s="39"/>
      <c r="H696" s="45"/>
    </row>
    <row r="697" s="2" customFormat="1">
      <c r="A697" s="39"/>
      <c r="B697" s="45"/>
      <c r="C697" s="325" t="s">
        <v>1436</v>
      </c>
      <c r="D697" s="325" t="s">
        <v>1437</v>
      </c>
      <c r="E697" s="18" t="s">
        <v>225</v>
      </c>
      <c r="F697" s="326">
        <v>3.6349999999999998</v>
      </c>
      <c r="G697" s="39"/>
      <c r="H697" s="45"/>
    </row>
    <row r="698" s="2" customFormat="1" ht="16.8" customHeight="1">
      <c r="A698" s="39"/>
      <c r="B698" s="45"/>
      <c r="C698" s="321" t="s">
        <v>504</v>
      </c>
      <c r="D698" s="322" t="s">
        <v>505</v>
      </c>
      <c r="E698" s="323" t="s">
        <v>225</v>
      </c>
      <c r="F698" s="324">
        <v>2</v>
      </c>
      <c r="G698" s="39"/>
      <c r="H698" s="45"/>
    </row>
    <row r="699" s="2" customFormat="1" ht="16.8" customHeight="1">
      <c r="A699" s="39"/>
      <c r="B699" s="45"/>
      <c r="C699" s="325" t="s">
        <v>1</v>
      </c>
      <c r="D699" s="325" t="s">
        <v>605</v>
      </c>
      <c r="E699" s="18" t="s">
        <v>1</v>
      </c>
      <c r="F699" s="326">
        <v>0</v>
      </c>
      <c r="G699" s="39"/>
      <c r="H699" s="45"/>
    </row>
    <row r="700" s="2" customFormat="1" ht="16.8" customHeight="1">
      <c r="A700" s="39"/>
      <c r="B700" s="45"/>
      <c r="C700" s="325" t="s">
        <v>1</v>
      </c>
      <c r="D700" s="325" t="s">
        <v>5735</v>
      </c>
      <c r="E700" s="18" t="s">
        <v>1</v>
      </c>
      <c r="F700" s="326">
        <v>2</v>
      </c>
      <c r="G700" s="39"/>
      <c r="H700" s="45"/>
    </row>
    <row r="701" s="2" customFormat="1" ht="16.8" customHeight="1">
      <c r="A701" s="39"/>
      <c r="B701" s="45"/>
      <c r="C701" s="327" t="s">
        <v>5656</v>
      </c>
      <c r="D701" s="39"/>
      <c r="E701" s="39"/>
      <c r="F701" s="39"/>
      <c r="G701" s="39"/>
      <c r="H701" s="45"/>
    </row>
    <row r="702" s="2" customFormat="1">
      <c r="A702" s="39"/>
      <c r="B702" s="45"/>
      <c r="C702" s="325" t="s">
        <v>685</v>
      </c>
      <c r="D702" s="325" t="s">
        <v>686</v>
      </c>
      <c r="E702" s="18" t="s">
        <v>225</v>
      </c>
      <c r="F702" s="326">
        <v>2</v>
      </c>
      <c r="G702" s="39"/>
      <c r="H702" s="45"/>
    </row>
    <row r="703" s="2" customFormat="1">
      <c r="A703" s="39"/>
      <c r="B703" s="45"/>
      <c r="C703" s="325" t="s">
        <v>717</v>
      </c>
      <c r="D703" s="325" t="s">
        <v>718</v>
      </c>
      <c r="E703" s="18" t="s">
        <v>225</v>
      </c>
      <c r="F703" s="326">
        <v>223.89599999999999</v>
      </c>
      <c r="G703" s="39"/>
      <c r="H703" s="45"/>
    </row>
    <row r="704" s="2" customFormat="1" ht="16.8" customHeight="1">
      <c r="A704" s="39"/>
      <c r="B704" s="45"/>
      <c r="C704" s="325" t="s">
        <v>1235</v>
      </c>
      <c r="D704" s="325" t="s">
        <v>1236</v>
      </c>
      <c r="E704" s="18" t="s">
        <v>225</v>
      </c>
      <c r="F704" s="326">
        <v>2</v>
      </c>
      <c r="G704" s="39"/>
      <c r="H704" s="45"/>
    </row>
    <row r="705" s="2" customFormat="1">
      <c r="A705" s="39"/>
      <c r="B705" s="45"/>
      <c r="C705" s="325" t="s">
        <v>1259</v>
      </c>
      <c r="D705" s="325" t="s">
        <v>1260</v>
      </c>
      <c r="E705" s="18" t="s">
        <v>225</v>
      </c>
      <c r="F705" s="326">
        <v>84.989000000000004</v>
      </c>
      <c r="G705" s="39"/>
      <c r="H705" s="45"/>
    </row>
    <row r="706" s="2" customFormat="1">
      <c r="A706" s="39"/>
      <c r="B706" s="45"/>
      <c r="C706" s="325" t="s">
        <v>1268</v>
      </c>
      <c r="D706" s="325" t="s">
        <v>1269</v>
      </c>
      <c r="E706" s="18" t="s">
        <v>225</v>
      </c>
      <c r="F706" s="326">
        <v>24.282</v>
      </c>
      <c r="G706" s="39"/>
      <c r="H706" s="45"/>
    </row>
    <row r="707" s="2" customFormat="1">
      <c r="A707" s="39"/>
      <c r="B707" s="45"/>
      <c r="C707" s="325" t="s">
        <v>1277</v>
      </c>
      <c r="D707" s="325" t="s">
        <v>1278</v>
      </c>
      <c r="E707" s="18" t="s">
        <v>225</v>
      </c>
      <c r="F707" s="326">
        <v>12.141</v>
      </c>
      <c r="G707" s="39"/>
      <c r="H707" s="45"/>
    </row>
    <row r="708" s="2" customFormat="1">
      <c r="A708" s="39"/>
      <c r="B708" s="45"/>
      <c r="C708" s="325" t="s">
        <v>1415</v>
      </c>
      <c r="D708" s="325" t="s">
        <v>1416</v>
      </c>
      <c r="E708" s="18" t="s">
        <v>225</v>
      </c>
      <c r="F708" s="326">
        <v>2</v>
      </c>
      <c r="G708" s="39"/>
      <c r="H708" s="45"/>
    </row>
    <row r="709" s="2" customFormat="1" ht="16.8" customHeight="1">
      <c r="A709" s="39"/>
      <c r="B709" s="45"/>
      <c r="C709" s="325" t="s">
        <v>1286</v>
      </c>
      <c r="D709" s="325" t="s">
        <v>1287</v>
      </c>
      <c r="E709" s="18" t="s">
        <v>225</v>
      </c>
      <c r="F709" s="326">
        <v>121.413</v>
      </c>
      <c r="G709" s="39"/>
      <c r="H709" s="45"/>
    </row>
    <row r="710" s="2" customFormat="1" ht="16.8" customHeight="1">
      <c r="A710" s="39"/>
      <c r="B710" s="45"/>
      <c r="C710" s="325" t="s">
        <v>691</v>
      </c>
      <c r="D710" s="325" t="s">
        <v>692</v>
      </c>
      <c r="E710" s="18" t="s">
        <v>225</v>
      </c>
      <c r="F710" s="326">
        <v>2.1000000000000001</v>
      </c>
      <c r="G710" s="39"/>
      <c r="H710" s="45"/>
    </row>
    <row r="711" s="2" customFormat="1">
      <c r="A711" s="39"/>
      <c r="B711" s="45"/>
      <c r="C711" s="325" t="s">
        <v>1421</v>
      </c>
      <c r="D711" s="325" t="s">
        <v>1422</v>
      </c>
      <c r="E711" s="18" t="s">
        <v>225</v>
      </c>
      <c r="F711" s="326">
        <v>2.1000000000000001</v>
      </c>
      <c r="G711" s="39"/>
      <c r="H711" s="45"/>
    </row>
    <row r="712" s="2" customFormat="1" ht="16.8" customHeight="1">
      <c r="A712" s="39"/>
      <c r="B712" s="45"/>
      <c r="C712" s="321" t="s">
        <v>478</v>
      </c>
      <c r="D712" s="322" t="s">
        <v>479</v>
      </c>
      <c r="E712" s="323" t="s">
        <v>225</v>
      </c>
      <c r="F712" s="324">
        <v>8.8260000000000005</v>
      </c>
      <c r="G712" s="39"/>
      <c r="H712" s="45"/>
    </row>
    <row r="713" s="2" customFormat="1" ht="16.8" customHeight="1">
      <c r="A713" s="39"/>
      <c r="B713" s="45"/>
      <c r="C713" s="325" t="s">
        <v>1</v>
      </c>
      <c r="D713" s="325" t="s">
        <v>5755</v>
      </c>
      <c r="E713" s="18" t="s">
        <v>1</v>
      </c>
      <c r="F713" s="326">
        <v>8.8260000000000005</v>
      </c>
      <c r="G713" s="39"/>
      <c r="H713" s="45"/>
    </row>
    <row r="714" s="2" customFormat="1" ht="16.8" customHeight="1">
      <c r="A714" s="39"/>
      <c r="B714" s="45"/>
      <c r="C714" s="327" t="s">
        <v>5656</v>
      </c>
      <c r="D714" s="39"/>
      <c r="E714" s="39"/>
      <c r="F714" s="39"/>
      <c r="G714" s="39"/>
      <c r="H714" s="45"/>
    </row>
    <row r="715" s="2" customFormat="1">
      <c r="A715" s="39"/>
      <c r="B715" s="45"/>
      <c r="C715" s="325" t="s">
        <v>1176</v>
      </c>
      <c r="D715" s="325" t="s">
        <v>1177</v>
      </c>
      <c r="E715" s="18" t="s">
        <v>225</v>
      </c>
      <c r="F715" s="326">
        <v>238.21600000000001</v>
      </c>
      <c r="G715" s="39"/>
      <c r="H715" s="45"/>
    </row>
    <row r="716" s="2" customFormat="1">
      <c r="A716" s="39"/>
      <c r="B716" s="45"/>
      <c r="C716" s="325" t="s">
        <v>1928</v>
      </c>
      <c r="D716" s="325" t="s">
        <v>1929</v>
      </c>
      <c r="E716" s="18" t="s">
        <v>225</v>
      </c>
      <c r="F716" s="326">
        <v>8.8260000000000005</v>
      </c>
      <c r="G716" s="39"/>
      <c r="H716" s="45"/>
    </row>
    <row r="717" s="2" customFormat="1" ht="16.8" customHeight="1">
      <c r="A717" s="39"/>
      <c r="B717" s="45"/>
      <c r="C717" s="325" t="s">
        <v>1937</v>
      </c>
      <c r="D717" s="325" t="s">
        <v>1938</v>
      </c>
      <c r="E717" s="18" t="s">
        <v>225</v>
      </c>
      <c r="F717" s="326">
        <v>8.8260000000000005</v>
      </c>
      <c r="G717" s="39"/>
      <c r="H717" s="45"/>
    </row>
    <row r="718" s="2" customFormat="1" ht="16.8" customHeight="1">
      <c r="A718" s="39"/>
      <c r="B718" s="45"/>
      <c r="C718" s="325" t="s">
        <v>1943</v>
      </c>
      <c r="D718" s="325" t="s">
        <v>1944</v>
      </c>
      <c r="E718" s="18" t="s">
        <v>225</v>
      </c>
      <c r="F718" s="326">
        <v>8.8260000000000005</v>
      </c>
      <c r="G718" s="39"/>
      <c r="H718" s="45"/>
    </row>
    <row r="719" s="2" customFormat="1" ht="16.8" customHeight="1">
      <c r="A719" s="39"/>
      <c r="B719" s="45"/>
      <c r="C719" s="325" t="s">
        <v>1094</v>
      </c>
      <c r="D719" s="325" t="s">
        <v>1095</v>
      </c>
      <c r="E719" s="18" t="s">
        <v>225</v>
      </c>
      <c r="F719" s="326">
        <v>51.840000000000003</v>
      </c>
      <c r="G719" s="39"/>
      <c r="H719" s="45"/>
    </row>
    <row r="720" s="2" customFormat="1" ht="16.8" customHeight="1">
      <c r="A720" s="39"/>
      <c r="B720" s="45"/>
      <c r="C720" s="325" t="s">
        <v>1100</v>
      </c>
      <c r="D720" s="325" t="s">
        <v>1101</v>
      </c>
      <c r="E720" s="18" t="s">
        <v>225</v>
      </c>
      <c r="F720" s="326">
        <v>8.8260000000000005</v>
      </c>
      <c r="G720" s="39"/>
      <c r="H720" s="45"/>
    </row>
    <row r="721" s="2" customFormat="1">
      <c r="A721" s="39"/>
      <c r="B721" s="45"/>
      <c r="C721" s="325" t="s">
        <v>1852</v>
      </c>
      <c r="D721" s="325" t="s">
        <v>1853</v>
      </c>
      <c r="E721" s="18" t="s">
        <v>225</v>
      </c>
      <c r="F721" s="326">
        <v>9.7089999999999996</v>
      </c>
      <c r="G721" s="39"/>
      <c r="H721" s="45"/>
    </row>
    <row r="722" s="2" customFormat="1" ht="16.8" customHeight="1">
      <c r="A722" s="39"/>
      <c r="B722" s="45"/>
      <c r="C722" s="321" t="s">
        <v>481</v>
      </c>
      <c r="D722" s="322" t="s">
        <v>482</v>
      </c>
      <c r="E722" s="323" t="s">
        <v>225</v>
      </c>
      <c r="F722" s="324">
        <v>574.245</v>
      </c>
      <c r="G722" s="39"/>
      <c r="H722" s="45"/>
    </row>
    <row r="723" s="2" customFormat="1" ht="16.8" customHeight="1">
      <c r="A723" s="39"/>
      <c r="B723" s="45"/>
      <c r="C723" s="325" t="s">
        <v>1</v>
      </c>
      <c r="D723" s="325" t="s">
        <v>5756</v>
      </c>
      <c r="E723" s="18" t="s">
        <v>1</v>
      </c>
      <c r="F723" s="326">
        <v>0</v>
      </c>
      <c r="G723" s="39"/>
      <c r="H723" s="45"/>
    </row>
    <row r="724" s="2" customFormat="1" ht="16.8" customHeight="1">
      <c r="A724" s="39"/>
      <c r="B724" s="45"/>
      <c r="C724" s="325" t="s">
        <v>1</v>
      </c>
      <c r="D724" s="325" t="s">
        <v>5757</v>
      </c>
      <c r="E724" s="18" t="s">
        <v>1</v>
      </c>
      <c r="F724" s="326">
        <v>0</v>
      </c>
      <c r="G724" s="39"/>
      <c r="H724" s="45"/>
    </row>
    <row r="725" s="2" customFormat="1" ht="16.8" customHeight="1">
      <c r="A725" s="39"/>
      <c r="B725" s="45"/>
      <c r="C725" s="325" t="s">
        <v>1</v>
      </c>
      <c r="D725" s="325" t="s">
        <v>1</v>
      </c>
      <c r="E725" s="18" t="s">
        <v>1</v>
      </c>
      <c r="F725" s="326">
        <v>0</v>
      </c>
      <c r="G725" s="39"/>
      <c r="H725" s="45"/>
    </row>
    <row r="726" s="2" customFormat="1" ht="16.8" customHeight="1">
      <c r="A726" s="39"/>
      <c r="B726" s="45"/>
      <c r="C726" s="325" t="s">
        <v>1</v>
      </c>
      <c r="D726" s="325" t="s">
        <v>1</v>
      </c>
      <c r="E726" s="18" t="s">
        <v>1</v>
      </c>
      <c r="F726" s="326">
        <v>0</v>
      </c>
      <c r="G726" s="39"/>
      <c r="H726" s="45"/>
    </row>
    <row r="727" s="2" customFormat="1" ht="16.8" customHeight="1">
      <c r="A727" s="39"/>
      <c r="B727" s="45"/>
      <c r="C727" s="325" t="s">
        <v>1</v>
      </c>
      <c r="D727" s="325" t="s">
        <v>5730</v>
      </c>
      <c r="E727" s="18" t="s">
        <v>1</v>
      </c>
      <c r="F727" s="326">
        <v>0</v>
      </c>
      <c r="G727" s="39"/>
      <c r="H727" s="45"/>
    </row>
    <row r="728" s="2" customFormat="1" ht="16.8" customHeight="1">
      <c r="A728" s="39"/>
      <c r="B728" s="45"/>
      <c r="C728" s="325" t="s">
        <v>1</v>
      </c>
      <c r="D728" s="325" t="s">
        <v>5645</v>
      </c>
      <c r="E728" s="18" t="s">
        <v>1</v>
      </c>
      <c r="F728" s="326">
        <v>0</v>
      </c>
      <c r="G728" s="39"/>
      <c r="H728" s="45"/>
    </row>
    <row r="729" s="2" customFormat="1" ht="16.8" customHeight="1">
      <c r="A729" s="39"/>
      <c r="B729" s="45"/>
      <c r="C729" s="325" t="s">
        <v>1</v>
      </c>
      <c r="D729" s="325" t="s">
        <v>5758</v>
      </c>
      <c r="E729" s="18" t="s">
        <v>1</v>
      </c>
      <c r="F729" s="326">
        <v>3.4409999999999998</v>
      </c>
      <c r="G729" s="39"/>
      <c r="H729" s="45"/>
    </row>
    <row r="730" s="2" customFormat="1" ht="16.8" customHeight="1">
      <c r="A730" s="39"/>
      <c r="B730" s="45"/>
      <c r="C730" s="325" t="s">
        <v>1</v>
      </c>
      <c r="D730" s="325" t="s">
        <v>5759</v>
      </c>
      <c r="E730" s="18" t="s">
        <v>1</v>
      </c>
      <c r="F730" s="326">
        <v>-2.0499999999999998</v>
      </c>
      <c r="G730" s="39"/>
      <c r="H730" s="45"/>
    </row>
    <row r="731" s="2" customFormat="1" ht="16.8" customHeight="1">
      <c r="A731" s="39"/>
      <c r="B731" s="45"/>
      <c r="C731" s="325" t="s">
        <v>1</v>
      </c>
      <c r="D731" s="325" t="s">
        <v>5648</v>
      </c>
      <c r="E731" s="18" t="s">
        <v>1</v>
      </c>
      <c r="F731" s="326">
        <v>0</v>
      </c>
      <c r="G731" s="39"/>
      <c r="H731" s="45"/>
    </row>
    <row r="732" s="2" customFormat="1" ht="16.8" customHeight="1">
      <c r="A732" s="39"/>
      <c r="B732" s="45"/>
      <c r="C732" s="325" t="s">
        <v>1</v>
      </c>
      <c r="D732" s="325" t="s">
        <v>5760</v>
      </c>
      <c r="E732" s="18" t="s">
        <v>1</v>
      </c>
      <c r="F732" s="326">
        <v>18.600000000000001</v>
      </c>
      <c r="G732" s="39"/>
      <c r="H732" s="45"/>
    </row>
    <row r="733" s="2" customFormat="1" ht="16.8" customHeight="1">
      <c r="A733" s="39"/>
      <c r="B733" s="45"/>
      <c r="C733" s="325" t="s">
        <v>1</v>
      </c>
      <c r="D733" s="325" t="s">
        <v>5759</v>
      </c>
      <c r="E733" s="18" t="s">
        <v>1</v>
      </c>
      <c r="F733" s="326">
        <v>-2.0499999999999998</v>
      </c>
      <c r="G733" s="39"/>
      <c r="H733" s="45"/>
    </row>
    <row r="734" s="2" customFormat="1" ht="16.8" customHeight="1">
      <c r="A734" s="39"/>
      <c r="B734" s="45"/>
      <c r="C734" s="325" t="s">
        <v>1</v>
      </c>
      <c r="D734" s="325" t="s">
        <v>1967</v>
      </c>
      <c r="E734" s="18" t="s">
        <v>1</v>
      </c>
      <c r="F734" s="326">
        <v>-2.3330000000000002</v>
      </c>
      <c r="G734" s="39"/>
      <c r="H734" s="45"/>
    </row>
    <row r="735" s="2" customFormat="1" ht="16.8" customHeight="1">
      <c r="A735" s="39"/>
      <c r="B735" s="45"/>
      <c r="C735" s="325" t="s">
        <v>1</v>
      </c>
      <c r="D735" s="325" t="s">
        <v>572</v>
      </c>
      <c r="E735" s="18" t="s">
        <v>1</v>
      </c>
      <c r="F735" s="326">
        <v>-1.5760000000000001</v>
      </c>
      <c r="G735" s="39"/>
      <c r="H735" s="45"/>
    </row>
    <row r="736" s="2" customFormat="1" ht="16.8" customHeight="1">
      <c r="A736" s="39"/>
      <c r="B736" s="45"/>
      <c r="C736" s="325" t="s">
        <v>1</v>
      </c>
      <c r="D736" s="325" t="s">
        <v>650</v>
      </c>
      <c r="E736" s="18" t="s">
        <v>1</v>
      </c>
      <c r="F736" s="326">
        <v>-1.379</v>
      </c>
      <c r="G736" s="39"/>
      <c r="H736" s="45"/>
    </row>
    <row r="737" s="2" customFormat="1" ht="16.8" customHeight="1">
      <c r="A737" s="39"/>
      <c r="B737" s="45"/>
      <c r="C737" s="325" t="s">
        <v>1</v>
      </c>
      <c r="D737" s="325" t="s">
        <v>1</v>
      </c>
      <c r="E737" s="18" t="s">
        <v>1</v>
      </c>
      <c r="F737" s="326">
        <v>0</v>
      </c>
      <c r="G737" s="39"/>
      <c r="H737" s="45"/>
    </row>
    <row r="738" s="2" customFormat="1" ht="16.8" customHeight="1">
      <c r="A738" s="39"/>
      <c r="B738" s="45"/>
      <c r="C738" s="325" t="s">
        <v>1</v>
      </c>
      <c r="D738" s="325" t="s">
        <v>5731</v>
      </c>
      <c r="E738" s="18" t="s">
        <v>1</v>
      </c>
      <c r="F738" s="326">
        <v>0</v>
      </c>
      <c r="G738" s="39"/>
      <c r="H738" s="45"/>
    </row>
    <row r="739" s="2" customFormat="1" ht="16.8" customHeight="1">
      <c r="A739" s="39"/>
      <c r="B739" s="45"/>
      <c r="C739" s="325" t="s">
        <v>1</v>
      </c>
      <c r="D739" s="325" t="s">
        <v>5645</v>
      </c>
      <c r="E739" s="18" t="s">
        <v>1</v>
      </c>
      <c r="F739" s="326">
        <v>0</v>
      </c>
      <c r="G739" s="39"/>
      <c r="H739" s="45"/>
    </row>
    <row r="740" s="2" customFormat="1" ht="16.8" customHeight="1">
      <c r="A740" s="39"/>
      <c r="B740" s="45"/>
      <c r="C740" s="325" t="s">
        <v>1</v>
      </c>
      <c r="D740" s="325" t="s">
        <v>5761</v>
      </c>
      <c r="E740" s="18" t="s">
        <v>1</v>
      </c>
      <c r="F740" s="326">
        <v>43.308</v>
      </c>
      <c r="G740" s="39"/>
      <c r="H740" s="45"/>
    </row>
    <row r="741" s="2" customFormat="1" ht="16.8" customHeight="1">
      <c r="A741" s="39"/>
      <c r="B741" s="45"/>
      <c r="C741" s="325" t="s">
        <v>1</v>
      </c>
      <c r="D741" s="325" t="s">
        <v>5762</v>
      </c>
      <c r="E741" s="18" t="s">
        <v>1</v>
      </c>
      <c r="F741" s="326">
        <v>-2.653</v>
      </c>
      <c r="G741" s="39"/>
      <c r="H741" s="45"/>
    </row>
    <row r="742" s="2" customFormat="1" ht="16.8" customHeight="1">
      <c r="A742" s="39"/>
      <c r="B742" s="45"/>
      <c r="C742" s="325" t="s">
        <v>1</v>
      </c>
      <c r="D742" s="325" t="s">
        <v>5763</v>
      </c>
      <c r="E742" s="18" t="s">
        <v>1</v>
      </c>
      <c r="F742" s="326">
        <v>-2.4990000000000001</v>
      </c>
      <c r="G742" s="39"/>
      <c r="H742" s="45"/>
    </row>
    <row r="743" s="2" customFormat="1" ht="16.8" customHeight="1">
      <c r="A743" s="39"/>
      <c r="B743" s="45"/>
      <c r="C743" s="325" t="s">
        <v>1</v>
      </c>
      <c r="D743" s="325" t="s">
        <v>5648</v>
      </c>
      <c r="E743" s="18" t="s">
        <v>1</v>
      </c>
      <c r="F743" s="326">
        <v>0</v>
      </c>
      <c r="G743" s="39"/>
      <c r="H743" s="45"/>
    </row>
    <row r="744" s="2" customFormat="1" ht="16.8" customHeight="1">
      <c r="A744" s="39"/>
      <c r="B744" s="45"/>
      <c r="C744" s="325" t="s">
        <v>1</v>
      </c>
      <c r="D744" s="325" t="s">
        <v>5764</v>
      </c>
      <c r="E744" s="18" t="s">
        <v>1</v>
      </c>
      <c r="F744" s="326">
        <v>26.579999999999998</v>
      </c>
      <c r="G744" s="39"/>
      <c r="H744" s="45"/>
    </row>
    <row r="745" s="2" customFormat="1" ht="16.8" customHeight="1">
      <c r="A745" s="39"/>
      <c r="B745" s="45"/>
      <c r="C745" s="325" t="s">
        <v>1</v>
      </c>
      <c r="D745" s="325" t="s">
        <v>572</v>
      </c>
      <c r="E745" s="18" t="s">
        <v>1</v>
      </c>
      <c r="F745" s="326">
        <v>-1.5760000000000001</v>
      </c>
      <c r="G745" s="39"/>
      <c r="H745" s="45"/>
    </row>
    <row r="746" s="2" customFormat="1" ht="16.8" customHeight="1">
      <c r="A746" s="39"/>
      <c r="B746" s="45"/>
      <c r="C746" s="325" t="s">
        <v>1</v>
      </c>
      <c r="D746" s="325" t="s">
        <v>1</v>
      </c>
      <c r="E746" s="18" t="s">
        <v>1</v>
      </c>
      <c r="F746" s="326">
        <v>0</v>
      </c>
      <c r="G746" s="39"/>
      <c r="H746" s="45"/>
    </row>
    <row r="747" s="2" customFormat="1" ht="16.8" customHeight="1">
      <c r="A747" s="39"/>
      <c r="B747" s="45"/>
      <c r="C747" s="325" t="s">
        <v>1</v>
      </c>
      <c r="D747" s="325" t="s">
        <v>5741</v>
      </c>
      <c r="E747" s="18" t="s">
        <v>1</v>
      </c>
      <c r="F747" s="326">
        <v>0</v>
      </c>
      <c r="G747" s="39"/>
      <c r="H747" s="45"/>
    </row>
    <row r="748" s="2" customFormat="1" ht="16.8" customHeight="1">
      <c r="A748" s="39"/>
      <c r="B748" s="45"/>
      <c r="C748" s="325" t="s">
        <v>1</v>
      </c>
      <c r="D748" s="325" t="s">
        <v>5645</v>
      </c>
      <c r="E748" s="18" t="s">
        <v>1</v>
      </c>
      <c r="F748" s="326">
        <v>0</v>
      </c>
      <c r="G748" s="39"/>
      <c r="H748" s="45"/>
    </row>
    <row r="749" s="2" customFormat="1" ht="16.8" customHeight="1">
      <c r="A749" s="39"/>
      <c r="B749" s="45"/>
      <c r="C749" s="325" t="s">
        <v>1</v>
      </c>
      <c r="D749" s="325" t="s">
        <v>5765</v>
      </c>
      <c r="E749" s="18" t="s">
        <v>1</v>
      </c>
      <c r="F749" s="326">
        <v>38.850000000000001</v>
      </c>
      <c r="G749" s="39"/>
      <c r="H749" s="45"/>
    </row>
    <row r="750" s="2" customFormat="1" ht="16.8" customHeight="1">
      <c r="A750" s="39"/>
      <c r="B750" s="45"/>
      <c r="C750" s="325" t="s">
        <v>1</v>
      </c>
      <c r="D750" s="325" t="s">
        <v>5762</v>
      </c>
      <c r="E750" s="18" t="s">
        <v>1</v>
      </c>
      <c r="F750" s="326">
        <v>-2.653</v>
      </c>
      <c r="G750" s="39"/>
      <c r="H750" s="45"/>
    </row>
    <row r="751" s="2" customFormat="1" ht="16.8" customHeight="1">
      <c r="A751" s="39"/>
      <c r="B751" s="45"/>
      <c r="C751" s="325" t="s">
        <v>1</v>
      </c>
      <c r="D751" s="325" t="s">
        <v>5763</v>
      </c>
      <c r="E751" s="18" t="s">
        <v>1</v>
      </c>
      <c r="F751" s="326">
        <v>-2.4990000000000001</v>
      </c>
      <c r="G751" s="39"/>
      <c r="H751" s="45"/>
    </row>
    <row r="752" s="2" customFormat="1" ht="16.8" customHeight="1">
      <c r="A752" s="39"/>
      <c r="B752" s="45"/>
      <c r="C752" s="325" t="s">
        <v>1</v>
      </c>
      <c r="D752" s="325" t="s">
        <v>5648</v>
      </c>
      <c r="E752" s="18" t="s">
        <v>1</v>
      </c>
      <c r="F752" s="326">
        <v>0</v>
      </c>
      <c r="G752" s="39"/>
      <c r="H752" s="45"/>
    </row>
    <row r="753" s="2" customFormat="1" ht="16.8" customHeight="1">
      <c r="A753" s="39"/>
      <c r="B753" s="45"/>
      <c r="C753" s="325" t="s">
        <v>1</v>
      </c>
      <c r="D753" s="325" t="s">
        <v>5766</v>
      </c>
      <c r="E753" s="18" t="s">
        <v>1</v>
      </c>
      <c r="F753" s="326">
        <v>24.481000000000002</v>
      </c>
      <c r="G753" s="39"/>
      <c r="H753" s="45"/>
    </row>
    <row r="754" s="2" customFormat="1" ht="16.8" customHeight="1">
      <c r="A754" s="39"/>
      <c r="B754" s="45"/>
      <c r="C754" s="325" t="s">
        <v>1</v>
      </c>
      <c r="D754" s="325" t="s">
        <v>572</v>
      </c>
      <c r="E754" s="18" t="s">
        <v>1</v>
      </c>
      <c r="F754" s="326">
        <v>-1.5760000000000001</v>
      </c>
      <c r="G754" s="39"/>
      <c r="H754" s="45"/>
    </row>
    <row r="755" s="2" customFormat="1" ht="16.8" customHeight="1">
      <c r="A755" s="39"/>
      <c r="B755" s="45"/>
      <c r="C755" s="325" t="s">
        <v>1</v>
      </c>
      <c r="D755" s="325" t="s">
        <v>1</v>
      </c>
      <c r="E755" s="18" t="s">
        <v>1</v>
      </c>
      <c r="F755" s="326">
        <v>0</v>
      </c>
      <c r="G755" s="39"/>
      <c r="H755" s="45"/>
    </row>
    <row r="756" s="2" customFormat="1" ht="16.8" customHeight="1">
      <c r="A756" s="39"/>
      <c r="B756" s="45"/>
      <c r="C756" s="325" t="s">
        <v>1</v>
      </c>
      <c r="D756" s="325" t="s">
        <v>5733</v>
      </c>
      <c r="E756" s="18" t="s">
        <v>1</v>
      </c>
      <c r="F756" s="326">
        <v>0</v>
      </c>
      <c r="G756" s="39"/>
      <c r="H756" s="45"/>
    </row>
    <row r="757" s="2" customFormat="1" ht="16.8" customHeight="1">
      <c r="A757" s="39"/>
      <c r="B757" s="45"/>
      <c r="C757" s="325" t="s">
        <v>1</v>
      </c>
      <c r="D757" s="325" t="s">
        <v>5645</v>
      </c>
      <c r="E757" s="18" t="s">
        <v>1</v>
      </c>
      <c r="F757" s="326">
        <v>0</v>
      </c>
      <c r="G757" s="39"/>
      <c r="H757" s="45"/>
    </row>
    <row r="758" s="2" customFormat="1" ht="16.8" customHeight="1">
      <c r="A758" s="39"/>
      <c r="B758" s="45"/>
      <c r="C758" s="325" t="s">
        <v>1</v>
      </c>
      <c r="D758" s="325" t="s">
        <v>5767</v>
      </c>
      <c r="E758" s="18" t="s">
        <v>1</v>
      </c>
      <c r="F758" s="326">
        <v>3.2949999999999999</v>
      </c>
      <c r="G758" s="39"/>
      <c r="H758" s="45"/>
    </row>
    <row r="759" s="2" customFormat="1" ht="16.8" customHeight="1">
      <c r="A759" s="39"/>
      <c r="B759" s="45"/>
      <c r="C759" s="325" t="s">
        <v>1</v>
      </c>
      <c r="D759" s="325" t="s">
        <v>5763</v>
      </c>
      <c r="E759" s="18" t="s">
        <v>1</v>
      </c>
      <c r="F759" s="326">
        <v>-2.4990000000000001</v>
      </c>
      <c r="G759" s="39"/>
      <c r="H759" s="45"/>
    </row>
    <row r="760" s="2" customFormat="1" ht="16.8" customHeight="1">
      <c r="A760" s="39"/>
      <c r="B760" s="45"/>
      <c r="C760" s="325" t="s">
        <v>1</v>
      </c>
      <c r="D760" s="325" t="s">
        <v>5648</v>
      </c>
      <c r="E760" s="18" t="s">
        <v>1</v>
      </c>
      <c r="F760" s="326">
        <v>0</v>
      </c>
      <c r="G760" s="39"/>
      <c r="H760" s="45"/>
    </row>
    <row r="761" s="2" customFormat="1" ht="16.8" customHeight="1">
      <c r="A761" s="39"/>
      <c r="B761" s="45"/>
      <c r="C761" s="325" t="s">
        <v>1</v>
      </c>
      <c r="D761" s="325" t="s">
        <v>5768</v>
      </c>
      <c r="E761" s="18" t="s">
        <v>1</v>
      </c>
      <c r="F761" s="326">
        <v>17.346</v>
      </c>
      <c r="G761" s="39"/>
      <c r="H761" s="45"/>
    </row>
    <row r="762" s="2" customFormat="1" ht="16.8" customHeight="1">
      <c r="A762" s="39"/>
      <c r="B762" s="45"/>
      <c r="C762" s="325" t="s">
        <v>1</v>
      </c>
      <c r="D762" s="325" t="s">
        <v>588</v>
      </c>
      <c r="E762" s="18" t="s">
        <v>1</v>
      </c>
      <c r="F762" s="326">
        <v>-3.1520000000000001</v>
      </c>
      <c r="G762" s="39"/>
      <c r="H762" s="45"/>
    </row>
    <row r="763" s="2" customFormat="1" ht="16.8" customHeight="1">
      <c r="A763" s="39"/>
      <c r="B763" s="45"/>
      <c r="C763" s="325" t="s">
        <v>1</v>
      </c>
      <c r="D763" s="325" t="s">
        <v>1967</v>
      </c>
      <c r="E763" s="18" t="s">
        <v>1</v>
      </c>
      <c r="F763" s="326">
        <v>-2.3330000000000002</v>
      </c>
      <c r="G763" s="39"/>
      <c r="H763" s="45"/>
    </row>
    <row r="764" s="2" customFormat="1" ht="16.8" customHeight="1">
      <c r="A764" s="39"/>
      <c r="B764" s="45"/>
      <c r="C764" s="325" t="s">
        <v>1</v>
      </c>
      <c r="D764" s="325" t="s">
        <v>650</v>
      </c>
      <c r="E764" s="18" t="s">
        <v>1</v>
      </c>
      <c r="F764" s="326">
        <v>-1.379</v>
      </c>
      <c r="G764" s="39"/>
      <c r="H764" s="45"/>
    </row>
    <row r="765" s="2" customFormat="1" ht="16.8" customHeight="1">
      <c r="A765" s="39"/>
      <c r="B765" s="45"/>
      <c r="C765" s="325" t="s">
        <v>1</v>
      </c>
      <c r="D765" s="325" t="s">
        <v>5759</v>
      </c>
      <c r="E765" s="18" t="s">
        <v>1</v>
      </c>
      <c r="F765" s="326">
        <v>-2.0499999999999998</v>
      </c>
      <c r="G765" s="39"/>
      <c r="H765" s="45"/>
    </row>
    <row r="766" s="2" customFormat="1" ht="16.8" customHeight="1">
      <c r="A766" s="39"/>
      <c r="B766" s="45"/>
      <c r="C766" s="325" t="s">
        <v>1</v>
      </c>
      <c r="D766" s="325" t="s">
        <v>1</v>
      </c>
      <c r="E766" s="18" t="s">
        <v>1</v>
      </c>
      <c r="F766" s="326">
        <v>0</v>
      </c>
      <c r="G766" s="39"/>
      <c r="H766" s="45"/>
    </row>
    <row r="767" s="2" customFormat="1" ht="16.8" customHeight="1">
      <c r="A767" s="39"/>
      <c r="B767" s="45"/>
      <c r="C767" s="325" t="s">
        <v>1</v>
      </c>
      <c r="D767" s="325" t="s">
        <v>5736</v>
      </c>
      <c r="E767" s="18" t="s">
        <v>1</v>
      </c>
      <c r="F767" s="326">
        <v>0</v>
      </c>
      <c r="G767" s="39"/>
      <c r="H767" s="45"/>
    </row>
    <row r="768" s="2" customFormat="1" ht="16.8" customHeight="1">
      <c r="A768" s="39"/>
      <c r="B768" s="45"/>
      <c r="C768" s="325" t="s">
        <v>1</v>
      </c>
      <c r="D768" s="325" t="s">
        <v>5645</v>
      </c>
      <c r="E768" s="18" t="s">
        <v>1</v>
      </c>
      <c r="F768" s="326">
        <v>0</v>
      </c>
      <c r="G768" s="39"/>
      <c r="H768" s="45"/>
    </row>
    <row r="769" s="2" customFormat="1" ht="16.8" customHeight="1">
      <c r="A769" s="39"/>
      <c r="B769" s="45"/>
      <c r="C769" s="325" t="s">
        <v>1</v>
      </c>
      <c r="D769" s="325" t="s">
        <v>5769</v>
      </c>
      <c r="E769" s="18" t="s">
        <v>1</v>
      </c>
      <c r="F769" s="326">
        <v>54.652000000000001</v>
      </c>
      <c r="G769" s="39"/>
      <c r="H769" s="45"/>
    </row>
    <row r="770" s="2" customFormat="1" ht="16.8" customHeight="1">
      <c r="A770" s="39"/>
      <c r="B770" s="45"/>
      <c r="C770" s="325" t="s">
        <v>1</v>
      </c>
      <c r="D770" s="325" t="s">
        <v>5770</v>
      </c>
      <c r="E770" s="18" t="s">
        <v>1</v>
      </c>
      <c r="F770" s="326">
        <v>-17.216000000000001</v>
      </c>
      <c r="G770" s="39"/>
      <c r="H770" s="45"/>
    </row>
    <row r="771" s="2" customFormat="1" ht="16.8" customHeight="1">
      <c r="A771" s="39"/>
      <c r="B771" s="45"/>
      <c r="C771" s="325" t="s">
        <v>1</v>
      </c>
      <c r="D771" s="325" t="s">
        <v>5771</v>
      </c>
      <c r="E771" s="18" t="s">
        <v>1</v>
      </c>
      <c r="F771" s="326">
        <v>-4.9980000000000002</v>
      </c>
      <c r="G771" s="39"/>
      <c r="H771" s="45"/>
    </row>
    <row r="772" s="2" customFormat="1" ht="16.8" customHeight="1">
      <c r="A772" s="39"/>
      <c r="B772" s="45"/>
      <c r="C772" s="325" t="s">
        <v>1</v>
      </c>
      <c r="D772" s="325" t="s">
        <v>5772</v>
      </c>
      <c r="E772" s="18" t="s">
        <v>1</v>
      </c>
      <c r="F772" s="326">
        <v>-1.3220000000000001</v>
      </c>
      <c r="G772" s="39"/>
      <c r="H772" s="45"/>
    </row>
    <row r="773" s="2" customFormat="1" ht="16.8" customHeight="1">
      <c r="A773" s="39"/>
      <c r="B773" s="45"/>
      <c r="C773" s="325" t="s">
        <v>1</v>
      </c>
      <c r="D773" s="325" t="s">
        <v>5648</v>
      </c>
      <c r="E773" s="18" t="s">
        <v>1</v>
      </c>
      <c r="F773" s="326">
        <v>0</v>
      </c>
      <c r="G773" s="39"/>
      <c r="H773" s="45"/>
    </row>
    <row r="774" s="2" customFormat="1" ht="16.8" customHeight="1">
      <c r="A774" s="39"/>
      <c r="B774" s="45"/>
      <c r="C774" s="325" t="s">
        <v>1</v>
      </c>
      <c r="D774" s="325" t="s">
        <v>5773</v>
      </c>
      <c r="E774" s="18" t="s">
        <v>1</v>
      </c>
      <c r="F774" s="326">
        <v>20.414000000000001</v>
      </c>
      <c r="G774" s="39"/>
      <c r="H774" s="45"/>
    </row>
    <row r="775" s="2" customFormat="1" ht="16.8" customHeight="1">
      <c r="A775" s="39"/>
      <c r="B775" s="45"/>
      <c r="C775" s="325" t="s">
        <v>1</v>
      </c>
      <c r="D775" s="325" t="s">
        <v>565</v>
      </c>
      <c r="E775" s="18" t="s">
        <v>1</v>
      </c>
      <c r="F775" s="326">
        <v>-1.7729999999999999</v>
      </c>
      <c r="G775" s="39"/>
      <c r="H775" s="45"/>
    </row>
    <row r="776" s="2" customFormat="1" ht="16.8" customHeight="1">
      <c r="A776" s="39"/>
      <c r="B776" s="45"/>
      <c r="C776" s="325" t="s">
        <v>1</v>
      </c>
      <c r="D776" s="325" t="s">
        <v>1</v>
      </c>
      <c r="E776" s="18" t="s">
        <v>1</v>
      </c>
      <c r="F776" s="326">
        <v>0</v>
      </c>
      <c r="G776" s="39"/>
      <c r="H776" s="45"/>
    </row>
    <row r="777" s="2" customFormat="1" ht="16.8" customHeight="1">
      <c r="A777" s="39"/>
      <c r="B777" s="45"/>
      <c r="C777" s="325" t="s">
        <v>1</v>
      </c>
      <c r="D777" s="325" t="s">
        <v>5742</v>
      </c>
      <c r="E777" s="18" t="s">
        <v>1</v>
      </c>
      <c r="F777" s="326">
        <v>0</v>
      </c>
      <c r="G777" s="39"/>
      <c r="H777" s="45"/>
    </row>
    <row r="778" s="2" customFormat="1" ht="16.8" customHeight="1">
      <c r="A778" s="39"/>
      <c r="B778" s="45"/>
      <c r="C778" s="325" t="s">
        <v>1</v>
      </c>
      <c r="D778" s="325" t="s">
        <v>5645</v>
      </c>
      <c r="E778" s="18" t="s">
        <v>1</v>
      </c>
      <c r="F778" s="326">
        <v>0</v>
      </c>
      <c r="G778" s="39"/>
      <c r="H778" s="45"/>
    </row>
    <row r="779" s="2" customFormat="1" ht="16.8" customHeight="1">
      <c r="A779" s="39"/>
      <c r="B779" s="45"/>
      <c r="C779" s="325" t="s">
        <v>1</v>
      </c>
      <c r="D779" s="325" t="s">
        <v>5774</v>
      </c>
      <c r="E779" s="18" t="s">
        <v>1</v>
      </c>
      <c r="F779" s="326">
        <v>51.502000000000002</v>
      </c>
      <c r="G779" s="39"/>
      <c r="H779" s="45"/>
    </row>
    <row r="780" s="2" customFormat="1" ht="16.8" customHeight="1">
      <c r="A780" s="39"/>
      <c r="B780" s="45"/>
      <c r="C780" s="325" t="s">
        <v>1</v>
      </c>
      <c r="D780" s="325" t="s">
        <v>5775</v>
      </c>
      <c r="E780" s="18" t="s">
        <v>1</v>
      </c>
      <c r="F780" s="326">
        <v>-12.772</v>
      </c>
      <c r="G780" s="39"/>
      <c r="H780" s="45"/>
    </row>
    <row r="781" s="2" customFormat="1" ht="16.8" customHeight="1">
      <c r="A781" s="39"/>
      <c r="B781" s="45"/>
      <c r="C781" s="325" t="s">
        <v>1</v>
      </c>
      <c r="D781" s="325" t="s">
        <v>5776</v>
      </c>
      <c r="E781" s="18" t="s">
        <v>1</v>
      </c>
      <c r="F781" s="326">
        <v>-2.653</v>
      </c>
      <c r="G781" s="39"/>
      <c r="H781" s="45"/>
    </row>
    <row r="782" s="2" customFormat="1" ht="16.8" customHeight="1">
      <c r="A782" s="39"/>
      <c r="B782" s="45"/>
      <c r="C782" s="325" t="s">
        <v>1</v>
      </c>
      <c r="D782" s="325" t="s">
        <v>5763</v>
      </c>
      <c r="E782" s="18" t="s">
        <v>1</v>
      </c>
      <c r="F782" s="326">
        <v>-2.4990000000000001</v>
      </c>
      <c r="G782" s="39"/>
      <c r="H782" s="45"/>
    </row>
    <row r="783" s="2" customFormat="1" ht="16.8" customHeight="1">
      <c r="A783" s="39"/>
      <c r="B783" s="45"/>
      <c r="C783" s="325" t="s">
        <v>1</v>
      </c>
      <c r="D783" s="325" t="s">
        <v>5648</v>
      </c>
      <c r="E783" s="18" t="s">
        <v>1</v>
      </c>
      <c r="F783" s="326">
        <v>0</v>
      </c>
      <c r="G783" s="39"/>
      <c r="H783" s="45"/>
    </row>
    <row r="784" s="2" customFormat="1" ht="16.8" customHeight="1">
      <c r="A784" s="39"/>
      <c r="B784" s="45"/>
      <c r="C784" s="325" t="s">
        <v>1</v>
      </c>
      <c r="D784" s="325" t="s">
        <v>5777</v>
      </c>
      <c r="E784" s="18" t="s">
        <v>1</v>
      </c>
      <c r="F784" s="326">
        <v>24.686</v>
      </c>
      <c r="G784" s="39"/>
      <c r="H784" s="45"/>
    </row>
    <row r="785" s="2" customFormat="1" ht="16.8" customHeight="1">
      <c r="A785" s="39"/>
      <c r="B785" s="45"/>
      <c r="C785" s="325" t="s">
        <v>1</v>
      </c>
      <c r="D785" s="325" t="s">
        <v>572</v>
      </c>
      <c r="E785" s="18" t="s">
        <v>1</v>
      </c>
      <c r="F785" s="326">
        <v>-1.5760000000000001</v>
      </c>
      <c r="G785" s="39"/>
      <c r="H785" s="45"/>
    </row>
    <row r="786" s="2" customFormat="1" ht="16.8" customHeight="1">
      <c r="A786" s="39"/>
      <c r="B786" s="45"/>
      <c r="C786" s="325" t="s">
        <v>1</v>
      </c>
      <c r="D786" s="325" t="s">
        <v>1</v>
      </c>
      <c r="E786" s="18" t="s">
        <v>1</v>
      </c>
      <c r="F786" s="326">
        <v>0</v>
      </c>
      <c r="G786" s="39"/>
      <c r="H786" s="45"/>
    </row>
    <row r="787" s="2" customFormat="1" ht="16.8" customHeight="1">
      <c r="A787" s="39"/>
      <c r="B787" s="45"/>
      <c r="C787" s="325" t="s">
        <v>1</v>
      </c>
      <c r="D787" s="325" t="s">
        <v>5743</v>
      </c>
      <c r="E787" s="18" t="s">
        <v>1</v>
      </c>
      <c r="F787" s="326">
        <v>0</v>
      </c>
      <c r="G787" s="39"/>
      <c r="H787" s="45"/>
    </row>
    <row r="788" s="2" customFormat="1" ht="16.8" customHeight="1">
      <c r="A788" s="39"/>
      <c r="B788" s="45"/>
      <c r="C788" s="325" t="s">
        <v>1</v>
      </c>
      <c r="D788" s="325" t="s">
        <v>5645</v>
      </c>
      <c r="E788" s="18" t="s">
        <v>1</v>
      </c>
      <c r="F788" s="326">
        <v>0</v>
      </c>
      <c r="G788" s="39"/>
      <c r="H788" s="45"/>
    </row>
    <row r="789" s="2" customFormat="1" ht="16.8" customHeight="1">
      <c r="A789" s="39"/>
      <c r="B789" s="45"/>
      <c r="C789" s="325" t="s">
        <v>1</v>
      </c>
      <c r="D789" s="325" t="s">
        <v>5774</v>
      </c>
      <c r="E789" s="18" t="s">
        <v>1</v>
      </c>
      <c r="F789" s="326">
        <v>51.502000000000002</v>
      </c>
      <c r="G789" s="39"/>
      <c r="H789" s="45"/>
    </row>
    <row r="790" s="2" customFormat="1" ht="16.8" customHeight="1">
      <c r="A790" s="39"/>
      <c r="B790" s="45"/>
      <c r="C790" s="325" t="s">
        <v>1</v>
      </c>
      <c r="D790" s="325" t="s">
        <v>5775</v>
      </c>
      <c r="E790" s="18" t="s">
        <v>1</v>
      </c>
      <c r="F790" s="326">
        <v>-12.772</v>
      </c>
      <c r="G790" s="39"/>
      <c r="H790" s="45"/>
    </row>
    <row r="791" s="2" customFormat="1" ht="16.8" customHeight="1">
      <c r="A791" s="39"/>
      <c r="B791" s="45"/>
      <c r="C791" s="325" t="s">
        <v>1</v>
      </c>
      <c r="D791" s="325" t="s">
        <v>5776</v>
      </c>
      <c r="E791" s="18" t="s">
        <v>1</v>
      </c>
      <c r="F791" s="326">
        <v>-2.653</v>
      </c>
      <c r="G791" s="39"/>
      <c r="H791" s="45"/>
    </row>
    <row r="792" s="2" customFormat="1" ht="16.8" customHeight="1">
      <c r="A792" s="39"/>
      <c r="B792" s="45"/>
      <c r="C792" s="325" t="s">
        <v>1</v>
      </c>
      <c r="D792" s="325" t="s">
        <v>5763</v>
      </c>
      <c r="E792" s="18" t="s">
        <v>1</v>
      </c>
      <c r="F792" s="326">
        <v>-2.4990000000000001</v>
      </c>
      <c r="G792" s="39"/>
      <c r="H792" s="45"/>
    </row>
    <row r="793" s="2" customFormat="1" ht="16.8" customHeight="1">
      <c r="A793" s="39"/>
      <c r="B793" s="45"/>
      <c r="C793" s="325" t="s">
        <v>1</v>
      </c>
      <c r="D793" s="325" t="s">
        <v>5648</v>
      </c>
      <c r="E793" s="18" t="s">
        <v>1</v>
      </c>
      <c r="F793" s="326">
        <v>0</v>
      </c>
      <c r="G793" s="39"/>
      <c r="H793" s="45"/>
    </row>
    <row r="794" s="2" customFormat="1" ht="16.8" customHeight="1">
      <c r="A794" s="39"/>
      <c r="B794" s="45"/>
      <c r="C794" s="325" t="s">
        <v>1</v>
      </c>
      <c r="D794" s="325" t="s">
        <v>5777</v>
      </c>
      <c r="E794" s="18" t="s">
        <v>1</v>
      </c>
      <c r="F794" s="326">
        <v>24.686</v>
      </c>
      <c r="G794" s="39"/>
      <c r="H794" s="45"/>
    </row>
    <row r="795" s="2" customFormat="1" ht="16.8" customHeight="1">
      <c r="A795" s="39"/>
      <c r="B795" s="45"/>
      <c r="C795" s="325" t="s">
        <v>1</v>
      </c>
      <c r="D795" s="325" t="s">
        <v>572</v>
      </c>
      <c r="E795" s="18" t="s">
        <v>1</v>
      </c>
      <c r="F795" s="326">
        <v>-1.5760000000000001</v>
      </c>
      <c r="G795" s="39"/>
      <c r="H795" s="45"/>
    </row>
    <row r="796" s="2" customFormat="1" ht="16.8" customHeight="1">
      <c r="A796" s="39"/>
      <c r="B796" s="45"/>
      <c r="C796" s="325" t="s">
        <v>1</v>
      </c>
      <c r="D796" s="325" t="s">
        <v>1</v>
      </c>
      <c r="E796" s="18" t="s">
        <v>1</v>
      </c>
      <c r="F796" s="326">
        <v>0</v>
      </c>
      <c r="G796" s="39"/>
      <c r="H796" s="45"/>
    </row>
    <row r="797" s="2" customFormat="1" ht="16.8" customHeight="1">
      <c r="A797" s="39"/>
      <c r="B797" s="45"/>
      <c r="C797" s="325" t="s">
        <v>1</v>
      </c>
      <c r="D797" s="325" t="s">
        <v>5738</v>
      </c>
      <c r="E797" s="18" t="s">
        <v>1</v>
      </c>
      <c r="F797" s="326">
        <v>0</v>
      </c>
      <c r="G797" s="39"/>
      <c r="H797" s="45"/>
    </row>
    <row r="798" s="2" customFormat="1" ht="16.8" customHeight="1">
      <c r="A798" s="39"/>
      <c r="B798" s="45"/>
      <c r="C798" s="325" t="s">
        <v>1</v>
      </c>
      <c r="D798" s="325" t="s">
        <v>5645</v>
      </c>
      <c r="E798" s="18" t="s">
        <v>1</v>
      </c>
      <c r="F798" s="326">
        <v>0</v>
      </c>
      <c r="G798" s="39"/>
      <c r="H798" s="45"/>
    </row>
    <row r="799" s="2" customFormat="1" ht="16.8" customHeight="1">
      <c r="A799" s="39"/>
      <c r="B799" s="45"/>
      <c r="C799" s="325" t="s">
        <v>1</v>
      </c>
      <c r="D799" s="325" t="s">
        <v>5778</v>
      </c>
      <c r="E799" s="18" t="s">
        <v>1</v>
      </c>
      <c r="F799" s="326">
        <v>3.0939999999999999</v>
      </c>
      <c r="G799" s="39"/>
      <c r="H799" s="45"/>
    </row>
    <row r="800" s="2" customFormat="1" ht="16.8" customHeight="1">
      <c r="A800" s="39"/>
      <c r="B800" s="45"/>
      <c r="C800" s="325" t="s">
        <v>1</v>
      </c>
      <c r="D800" s="325" t="s">
        <v>5763</v>
      </c>
      <c r="E800" s="18" t="s">
        <v>1</v>
      </c>
      <c r="F800" s="326">
        <v>-2.4990000000000001</v>
      </c>
      <c r="G800" s="39"/>
      <c r="H800" s="45"/>
    </row>
    <row r="801" s="2" customFormat="1" ht="16.8" customHeight="1">
      <c r="A801" s="39"/>
      <c r="B801" s="45"/>
      <c r="C801" s="325" t="s">
        <v>1</v>
      </c>
      <c r="D801" s="325" t="s">
        <v>5648</v>
      </c>
      <c r="E801" s="18" t="s">
        <v>1</v>
      </c>
      <c r="F801" s="326">
        <v>0</v>
      </c>
      <c r="G801" s="39"/>
      <c r="H801" s="45"/>
    </row>
    <row r="802" s="2" customFormat="1" ht="16.8" customHeight="1">
      <c r="A802" s="39"/>
      <c r="B802" s="45"/>
      <c r="C802" s="325" t="s">
        <v>1</v>
      </c>
      <c r="D802" s="325" t="s">
        <v>5779</v>
      </c>
      <c r="E802" s="18" t="s">
        <v>1</v>
      </c>
      <c r="F802" s="326">
        <v>16.481999999999999</v>
      </c>
      <c r="G802" s="39"/>
      <c r="H802" s="45"/>
    </row>
    <row r="803" s="2" customFormat="1" ht="16.8" customHeight="1">
      <c r="A803" s="39"/>
      <c r="B803" s="45"/>
      <c r="C803" s="325" t="s">
        <v>1</v>
      </c>
      <c r="D803" s="325" t="s">
        <v>588</v>
      </c>
      <c r="E803" s="18" t="s">
        <v>1</v>
      </c>
      <c r="F803" s="326">
        <v>-3.1520000000000001</v>
      </c>
      <c r="G803" s="39"/>
      <c r="H803" s="45"/>
    </row>
    <row r="804" s="2" customFormat="1" ht="16.8" customHeight="1">
      <c r="A804" s="39"/>
      <c r="B804" s="45"/>
      <c r="C804" s="325" t="s">
        <v>1</v>
      </c>
      <c r="D804" s="325" t="s">
        <v>650</v>
      </c>
      <c r="E804" s="18" t="s">
        <v>1</v>
      </c>
      <c r="F804" s="326">
        <v>-1.379</v>
      </c>
      <c r="G804" s="39"/>
      <c r="H804" s="45"/>
    </row>
    <row r="805" s="2" customFormat="1" ht="16.8" customHeight="1">
      <c r="A805" s="39"/>
      <c r="B805" s="45"/>
      <c r="C805" s="325" t="s">
        <v>1</v>
      </c>
      <c r="D805" s="325" t="s">
        <v>1967</v>
      </c>
      <c r="E805" s="18" t="s">
        <v>1</v>
      </c>
      <c r="F805" s="326">
        <v>-2.3330000000000002</v>
      </c>
      <c r="G805" s="39"/>
      <c r="H805" s="45"/>
    </row>
    <row r="806" s="2" customFormat="1" ht="16.8" customHeight="1">
      <c r="A806" s="39"/>
      <c r="B806" s="45"/>
      <c r="C806" s="325" t="s">
        <v>1</v>
      </c>
      <c r="D806" s="325" t="s">
        <v>5759</v>
      </c>
      <c r="E806" s="18" t="s">
        <v>1</v>
      </c>
      <c r="F806" s="326">
        <v>-2.0499999999999998</v>
      </c>
      <c r="G806" s="39"/>
      <c r="H806" s="45"/>
    </row>
    <row r="807" s="2" customFormat="1" ht="16.8" customHeight="1">
      <c r="A807" s="39"/>
      <c r="B807" s="45"/>
      <c r="C807" s="325" t="s">
        <v>1</v>
      </c>
      <c r="D807" s="325" t="s">
        <v>1</v>
      </c>
      <c r="E807" s="18" t="s">
        <v>1</v>
      </c>
      <c r="F807" s="326">
        <v>0</v>
      </c>
      <c r="G807" s="39"/>
      <c r="H807" s="45"/>
    </row>
    <row r="808" s="2" customFormat="1" ht="16.8" customHeight="1">
      <c r="A808" s="39"/>
      <c r="B808" s="45"/>
      <c r="C808" s="325" t="s">
        <v>1</v>
      </c>
      <c r="D808" s="325" t="s">
        <v>5740</v>
      </c>
      <c r="E808" s="18" t="s">
        <v>1</v>
      </c>
      <c r="F808" s="326">
        <v>0</v>
      </c>
      <c r="G808" s="39"/>
      <c r="H808" s="45"/>
    </row>
    <row r="809" s="2" customFormat="1" ht="16.8" customHeight="1">
      <c r="A809" s="39"/>
      <c r="B809" s="45"/>
      <c r="C809" s="325" t="s">
        <v>1</v>
      </c>
      <c r="D809" s="325" t="s">
        <v>5645</v>
      </c>
      <c r="E809" s="18" t="s">
        <v>1</v>
      </c>
      <c r="F809" s="326">
        <v>0</v>
      </c>
      <c r="G809" s="39"/>
      <c r="H809" s="45"/>
    </row>
    <row r="810" s="2" customFormat="1" ht="16.8" customHeight="1">
      <c r="A810" s="39"/>
      <c r="B810" s="45"/>
      <c r="C810" s="325" t="s">
        <v>1</v>
      </c>
      <c r="D810" s="325" t="s">
        <v>5780</v>
      </c>
      <c r="E810" s="18" t="s">
        <v>1</v>
      </c>
      <c r="F810" s="326">
        <v>51.317</v>
      </c>
      <c r="G810" s="39"/>
      <c r="H810" s="45"/>
    </row>
    <row r="811" s="2" customFormat="1" ht="16.8" customHeight="1">
      <c r="A811" s="39"/>
      <c r="B811" s="45"/>
      <c r="C811" s="325" t="s">
        <v>1</v>
      </c>
      <c r="D811" s="325" t="s">
        <v>5771</v>
      </c>
      <c r="E811" s="18" t="s">
        <v>1</v>
      </c>
      <c r="F811" s="326">
        <v>-4.9980000000000002</v>
      </c>
      <c r="G811" s="39"/>
      <c r="H811" s="45"/>
    </row>
    <row r="812" s="2" customFormat="1" ht="16.8" customHeight="1">
      <c r="A812" s="39"/>
      <c r="B812" s="45"/>
      <c r="C812" s="325" t="s">
        <v>1</v>
      </c>
      <c r="D812" s="325" t="s">
        <v>5781</v>
      </c>
      <c r="E812" s="18" t="s">
        <v>1</v>
      </c>
      <c r="F812" s="326">
        <v>-1.327</v>
      </c>
      <c r="G812" s="39"/>
      <c r="H812" s="45"/>
    </row>
    <row r="813" s="2" customFormat="1" ht="16.8" customHeight="1">
      <c r="A813" s="39"/>
      <c r="B813" s="45"/>
      <c r="C813" s="325" t="s">
        <v>1</v>
      </c>
      <c r="D813" s="325" t="s">
        <v>5648</v>
      </c>
      <c r="E813" s="18" t="s">
        <v>1</v>
      </c>
      <c r="F813" s="326">
        <v>0</v>
      </c>
      <c r="G813" s="39"/>
      <c r="H813" s="45"/>
    </row>
    <row r="814" s="2" customFormat="1" ht="16.8" customHeight="1">
      <c r="A814" s="39"/>
      <c r="B814" s="45"/>
      <c r="C814" s="325" t="s">
        <v>1</v>
      </c>
      <c r="D814" s="325" t="s">
        <v>5782</v>
      </c>
      <c r="E814" s="18" t="s">
        <v>1</v>
      </c>
      <c r="F814" s="326">
        <v>19.167999999999999</v>
      </c>
      <c r="G814" s="39"/>
      <c r="H814" s="45"/>
    </row>
    <row r="815" s="2" customFormat="1" ht="16.8" customHeight="1">
      <c r="A815" s="39"/>
      <c r="B815" s="45"/>
      <c r="C815" s="325" t="s">
        <v>1</v>
      </c>
      <c r="D815" s="325" t="s">
        <v>572</v>
      </c>
      <c r="E815" s="18" t="s">
        <v>1</v>
      </c>
      <c r="F815" s="326">
        <v>-1.5760000000000001</v>
      </c>
      <c r="G815" s="39"/>
      <c r="H815" s="45"/>
    </row>
    <row r="816" s="2" customFormat="1" ht="16.8" customHeight="1">
      <c r="A816" s="39"/>
      <c r="B816" s="45"/>
      <c r="C816" s="325" t="s">
        <v>1</v>
      </c>
      <c r="D816" s="325" t="s">
        <v>1</v>
      </c>
      <c r="E816" s="18" t="s">
        <v>1</v>
      </c>
      <c r="F816" s="326">
        <v>0</v>
      </c>
      <c r="G816" s="39"/>
      <c r="H816" s="45"/>
    </row>
    <row r="817" s="2" customFormat="1" ht="16.8" customHeight="1">
      <c r="A817" s="39"/>
      <c r="B817" s="45"/>
      <c r="C817" s="325" t="s">
        <v>1</v>
      </c>
      <c r="D817" s="325" t="s">
        <v>5744</v>
      </c>
      <c r="E817" s="18" t="s">
        <v>1</v>
      </c>
      <c r="F817" s="326">
        <v>0</v>
      </c>
      <c r="G817" s="39"/>
      <c r="H817" s="45"/>
    </row>
    <row r="818" s="2" customFormat="1" ht="16.8" customHeight="1">
      <c r="A818" s="39"/>
      <c r="B818" s="45"/>
      <c r="C818" s="325" t="s">
        <v>1</v>
      </c>
      <c r="D818" s="325" t="s">
        <v>5645</v>
      </c>
      <c r="E818" s="18" t="s">
        <v>1</v>
      </c>
      <c r="F818" s="326">
        <v>0</v>
      </c>
      <c r="G818" s="39"/>
      <c r="H818" s="45"/>
    </row>
    <row r="819" s="2" customFormat="1" ht="16.8" customHeight="1">
      <c r="A819" s="39"/>
      <c r="B819" s="45"/>
      <c r="C819" s="325" t="s">
        <v>1</v>
      </c>
      <c r="D819" s="325" t="s">
        <v>5774</v>
      </c>
      <c r="E819" s="18" t="s">
        <v>1</v>
      </c>
      <c r="F819" s="326">
        <v>51.502000000000002</v>
      </c>
      <c r="G819" s="39"/>
      <c r="H819" s="45"/>
    </row>
    <row r="820" s="2" customFormat="1" ht="16.8" customHeight="1">
      <c r="A820" s="39"/>
      <c r="B820" s="45"/>
      <c r="C820" s="325" t="s">
        <v>1</v>
      </c>
      <c r="D820" s="325" t="s">
        <v>5775</v>
      </c>
      <c r="E820" s="18" t="s">
        <v>1</v>
      </c>
      <c r="F820" s="326">
        <v>-12.772</v>
      </c>
      <c r="G820" s="39"/>
      <c r="H820" s="45"/>
    </row>
    <row r="821" s="2" customFormat="1" ht="16.8" customHeight="1">
      <c r="A821" s="39"/>
      <c r="B821" s="45"/>
      <c r="C821" s="325" t="s">
        <v>1</v>
      </c>
      <c r="D821" s="325" t="s">
        <v>5776</v>
      </c>
      <c r="E821" s="18" t="s">
        <v>1</v>
      </c>
      <c r="F821" s="326">
        <v>-2.653</v>
      </c>
      <c r="G821" s="39"/>
      <c r="H821" s="45"/>
    </row>
    <row r="822" s="2" customFormat="1" ht="16.8" customHeight="1">
      <c r="A822" s="39"/>
      <c r="B822" s="45"/>
      <c r="C822" s="325" t="s">
        <v>1</v>
      </c>
      <c r="D822" s="325" t="s">
        <v>5763</v>
      </c>
      <c r="E822" s="18" t="s">
        <v>1</v>
      </c>
      <c r="F822" s="326">
        <v>-2.4990000000000001</v>
      </c>
      <c r="G822" s="39"/>
      <c r="H822" s="45"/>
    </row>
    <row r="823" s="2" customFormat="1" ht="16.8" customHeight="1">
      <c r="A823" s="39"/>
      <c r="B823" s="45"/>
      <c r="C823" s="325" t="s">
        <v>1</v>
      </c>
      <c r="D823" s="325" t="s">
        <v>5648</v>
      </c>
      <c r="E823" s="18" t="s">
        <v>1</v>
      </c>
      <c r="F823" s="326">
        <v>0</v>
      </c>
      <c r="G823" s="39"/>
      <c r="H823" s="45"/>
    </row>
    <row r="824" s="2" customFormat="1" ht="16.8" customHeight="1">
      <c r="A824" s="39"/>
      <c r="B824" s="45"/>
      <c r="C824" s="325" t="s">
        <v>1</v>
      </c>
      <c r="D824" s="325" t="s">
        <v>5777</v>
      </c>
      <c r="E824" s="18" t="s">
        <v>1</v>
      </c>
      <c r="F824" s="326">
        <v>24.686</v>
      </c>
      <c r="G824" s="39"/>
      <c r="H824" s="45"/>
    </row>
    <row r="825" s="2" customFormat="1" ht="16.8" customHeight="1">
      <c r="A825" s="39"/>
      <c r="B825" s="45"/>
      <c r="C825" s="325" t="s">
        <v>1</v>
      </c>
      <c r="D825" s="325" t="s">
        <v>572</v>
      </c>
      <c r="E825" s="18" t="s">
        <v>1</v>
      </c>
      <c r="F825" s="326">
        <v>-1.5760000000000001</v>
      </c>
      <c r="G825" s="39"/>
      <c r="H825" s="45"/>
    </row>
    <row r="826" s="2" customFormat="1" ht="16.8" customHeight="1">
      <c r="A826" s="39"/>
      <c r="B826" s="45"/>
      <c r="C826" s="325" t="s">
        <v>1</v>
      </c>
      <c r="D826" s="325" t="s">
        <v>1</v>
      </c>
      <c r="E826" s="18" t="s">
        <v>1</v>
      </c>
      <c r="F826" s="326">
        <v>0</v>
      </c>
      <c r="G826" s="39"/>
      <c r="H826" s="45"/>
    </row>
    <row r="827" s="2" customFormat="1" ht="16.8" customHeight="1">
      <c r="A827" s="39"/>
      <c r="B827" s="45"/>
      <c r="C827" s="325" t="s">
        <v>1</v>
      </c>
      <c r="D827" s="325" t="s">
        <v>5712</v>
      </c>
      <c r="E827" s="18" t="s">
        <v>1</v>
      </c>
      <c r="F827" s="326">
        <v>0</v>
      </c>
      <c r="G827" s="39"/>
      <c r="H827" s="45"/>
    </row>
    <row r="828" s="2" customFormat="1" ht="16.8" customHeight="1">
      <c r="A828" s="39"/>
      <c r="B828" s="45"/>
      <c r="C828" s="325" t="s">
        <v>1</v>
      </c>
      <c r="D828" s="325" t="s">
        <v>5783</v>
      </c>
      <c r="E828" s="18" t="s">
        <v>1</v>
      </c>
      <c r="F828" s="326">
        <v>3.8999999999999999</v>
      </c>
      <c r="G828" s="39"/>
      <c r="H828" s="45"/>
    </row>
    <row r="829" s="2" customFormat="1" ht="16.8" customHeight="1">
      <c r="A829" s="39"/>
      <c r="B829" s="45"/>
      <c r="C829" s="325" t="s">
        <v>1</v>
      </c>
      <c r="D829" s="325" t="s">
        <v>5784</v>
      </c>
      <c r="E829" s="18" t="s">
        <v>1</v>
      </c>
      <c r="F829" s="326">
        <v>4.0300000000000002</v>
      </c>
      <c r="G829" s="39"/>
      <c r="H829" s="45"/>
    </row>
    <row r="830" s="2" customFormat="1" ht="16.8" customHeight="1">
      <c r="A830" s="39"/>
      <c r="B830" s="45"/>
      <c r="C830" s="325" t="s">
        <v>1</v>
      </c>
      <c r="D830" s="325" t="s">
        <v>5785</v>
      </c>
      <c r="E830" s="18" t="s">
        <v>1</v>
      </c>
      <c r="F830" s="326">
        <v>9.4049999999999994</v>
      </c>
      <c r="G830" s="39"/>
      <c r="H830" s="45"/>
    </row>
    <row r="831" s="2" customFormat="1" ht="16.8" customHeight="1">
      <c r="A831" s="39"/>
      <c r="B831" s="45"/>
      <c r="C831" s="325" t="s">
        <v>1</v>
      </c>
      <c r="D831" s="325" t="s">
        <v>572</v>
      </c>
      <c r="E831" s="18" t="s">
        <v>1</v>
      </c>
      <c r="F831" s="326">
        <v>-1.5760000000000001</v>
      </c>
      <c r="G831" s="39"/>
      <c r="H831" s="45"/>
    </row>
    <row r="832" s="2" customFormat="1" ht="16.8" customHeight="1">
      <c r="A832" s="39"/>
      <c r="B832" s="45"/>
      <c r="C832" s="325" t="s">
        <v>1</v>
      </c>
      <c r="D832" s="325" t="s">
        <v>1</v>
      </c>
      <c r="E832" s="18" t="s">
        <v>1</v>
      </c>
      <c r="F832" s="326">
        <v>0</v>
      </c>
      <c r="G832" s="39"/>
      <c r="H832" s="45"/>
    </row>
    <row r="833" s="2" customFormat="1" ht="16.8" customHeight="1">
      <c r="A833" s="39"/>
      <c r="B833" s="45"/>
      <c r="C833" s="325" t="s">
        <v>1</v>
      </c>
      <c r="D833" s="325" t="s">
        <v>5714</v>
      </c>
      <c r="E833" s="18" t="s">
        <v>1</v>
      </c>
      <c r="F833" s="326">
        <v>0</v>
      </c>
      <c r="G833" s="39"/>
      <c r="H833" s="45"/>
    </row>
    <row r="834" s="2" customFormat="1" ht="16.8" customHeight="1">
      <c r="A834" s="39"/>
      <c r="B834" s="45"/>
      <c r="C834" s="325" t="s">
        <v>1</v>
      </c>
      <c r="D834" s="325" t="s">
        <v>5786</v>
      </c>
      <c r="E834" s="18" t="s">
        <v>1</v>
      </c>
      <c r="F834" s="326">
        <v>11.44</v>
      </c>
      <c r="G834" s="39"/>
      <c r="H834" s="45"/>
    </row>
    <row r="835" s="2" customFormat="1" ht="16.8" customHeight="1">
      <c r="A835" s="39"/>
      <c r="B835" s="45"/>
      <c r="C835" s="325" t="s">
        <v>1</v>
      </c>
      <c r="D835" s="325" t="s">
        <v>565</v>
      </c>
      <c r="E835" s="18" t="s">
        <v>1</v>
      </c>
      <c r="F835" s="326">
        <v>-1.7729999999999999</v>
      </c>
      <c r="G835" s="39"/>
      <c r="H835" s="45"/>
    </row>
    <row r="836" s="2" customFormat="1" ht="16.8" customHeight="1">
      <c r="A836" s="39"/>
      <c r="B836" s="45"/>
      <c r="C836" s="325" t="s">
        <v>1</v>
      </c>
      <c r="D836" s="325" t="s">
        <v>1</v>
      </c>
      <c r="E836" s="18" t="s">
        <v>1</v>
      </c>
      <c r="F836" s="326">
        <v>0</v>
      </c>
      <c r="G836" s="39"/>
      <c r="H836" s="45"/>
    </row>
    <row r="837" s="2" customFormat="1" ht="16.8" customHeight="1">
      <c r="A837" s="39"/>
      <c r="B837" s="45"/>
      <c r="C837" s="325" t="s">
        <v>1</v>
      </c>
      <c r="D837" s="325" t="s">
        <v>5716</v>
      </c>
      <c r="E837" s="18" t="s">
        <v>1</v>
      </c>
      <c r="F837" s="326">
        <v>0</v>
      </c>
      <c r="G837" s="39"/>
      <c r="H837" s="45"/>
    </row>
    <row r="838" s="2" customFormat="1" ht="16.8" customHeight="1">
      <c r="A838" s="39"/>
      <c r="B838" s="45"/>
      <c r="C838" s="325" t="s">
        <v>1</v>
      </c>
      <c r="D838" s="325" t="s">
        <v>5787</v>
      </c>
      <c r="E838" s="18" t="s">
        <v>1</v>
      </c>
      <c r="F838" s="326">
        <v>20.696000000000002</v>
      </c>
      <c r="G838" s="39"/>
      <c r="H838" s="45"/>
    </row>
    <row r="839" s="2" customFormat="1" ht="16.8" customHeight="1">
      <c r="A839" s="39"/>
      <c r="B839" s="45"/>
      <c r="C839" s="325" t="s">
        <v>1</v>
      </c>
      <c r="D839" s="325" t="s">
        <v>1</v>
      </c>
      <c r="E839" s="18" t="s">
        <v>1</v>
      </c>
      <c r="F839" s="326">
        <v>0</v>
      </c>
      <c r="G839" s="39"/>
      <c r="H839" s="45"/>
    </row>
    <row r="840" s="2" customFormat="1" ht="16.8" customHeight="1">
      <c r="A840" s="39"/>
      <c r="B840" s="45"/>
      <c r="C840" s="325" t="s">
        <v>1</v>
      </c>
      <c r="D840" s="325" t="s">
        <v>5720</v>
      </c>
      <c r="E840" s="18" t="s">
        <v>1</v>
      </c>
      <c r="F840" s="326">
        <v>0</v>
      </c>
      <c r="G840" s="39"/>
      <c r="H840" s="45"/>
    </row>
    <row r="841" s="2" customFormat="1" ht="16.8" customHeight="1">
      <c r="A841" s="39"/>
      <c r="B841" s="45"/>
      <c r="C841" s="325" t="s">
        <v>1</v>
      </c>
      <c r="D841" s="325" t="s">
        <v>5788</v>
      </c>
      <c r="E841" s="18" t="s">
        <v>1</v>
      </c>
      <c r="F841" s="326">
        <v>40.799999999999997</v>
      </c>
      <c r="G841" s="39"/>
      <c r="H841" s="45"/>
    </row>
    <row r="842" s="2" customFormat="1" ht="16.8" customHeight="1">
      <c r="A842" s="39"/>
      <c r="B842" s="45"/>
      <c r="C842" s="325" t="s">
        <v>1</v>
      </c>
      <c r="D842" s="325" t="s">
        <v>588</v>
      </c>
      <c r="E842" s="18" t="s">
        <v>1</v>
      </c>
      <c r="F842" s="326">
        <v>-3.1520000000000001</v>
      </c>
      <c r="G842" s="39"/>
      <c r="H842" s="45"/>
    </row>
    <row r="843" s="2" customFormat="1" ht="16.8" customHeight="1">
      <c r="A843" s="39"/>
      <c r="B843" s="45"/>
      <c r="C843" s="325" t="s">
        <v>1</v>
      </c>
      <c r="D843" s="325" t="s">
        <v>1</v>
      </c>
      <c r="E843" s="18" t="s">
        <v>1</v>
      </c>
      <c r="F843" s="326">
        <v>0</v>
      </c>
      <c r="G843" s="39"/>
      <c r="H843" s="45"/>
    </row>
    <row r="844" s="2" customFormat="1" ht="16.8" customHeight="1">
      <c r="A844" s="39"/>
      <c r="B844" s="45"/>
      <c r="C844" s="325" t="s">
        <v>1</v>
      </c>
      <c r="D844" s="325" t="s">
        <v>5686</v>
      </c>
      <c r="E844" s="18" t="s">
        <v>1</v>
      </c>
      <c r="F844" s="326">
        <v>0</v>
      </c>
      <c r="G844" s="39"/>
      <c r="H844" s="45"/>
    </row>
    <row r="845" s="2" customFormat="1" ht="16.8" customHeight="1">
      <c r="A845" s="39"/>
      <c r="B845" s="45"/>
      <c r="C845" s="325" t="s">
        <v>1</v>
      </c>
      <c r="D845" s="325" t="s">
        <v>5789</v>
      </c>
      <c r="E845" s="18" t="s">
        <v>1</v>
      </c>
      <c r="F845" s="326">
        <v>18.428000000000001</v>
      </c>
      <c r="G845" s="39"/>
      <c r="H845" s="45"/>
    </row>
    <row r="846" s="2" customFormat="1" ht="16.8" customHeight="1">
      <c r="A846" s="39"/>
      <c r="B846" s="45"/>
      <c r="C846" s="325" t="s">
        <v>1</v>
      </c>
      <c r="D846" s="325" t="s">
        <v>572</v>
      </c>
      <c r="E846" s="18" t="s">
        <v>1</v>
      </c>
      <c r="F846" s="326">
        <v>-1.5760000000000001</v>
      </c>
      <c r="G846" s="39"/>
      <c r="H846" s="45"/>
    </row>
    <row r="847" s="2" customFormat="1" ht="16.8" customHeight="1">
      <c r="A847" s="39"/>
      <c r="B847" s="45"/>
      <c r="C847" s="325" t="s">
        <v>1</v>
      </c>
      <c r="D847" s="325" t="s">
        <v>1</v>
      </c>
      <c r="E847" s="18" t="s">
        <v>1</v>
      </c>
      <c r="F847" s="326">
        <v>0</v>
      </c>
      <c r="G847" s="39"/>
      <c r="H847" s="45"/>
    </row>
    <row r="848" s="2" customFormat="1" ht="16.8" customHeight="1">
      <c r="A848" s="39"/>
      <c r="B848" s="45"/>
      <c r="C848" s="325" t="s">
        <v>1</v>
      </c>
      <c r="D848" s="325" t="s">
        <v>5690</v>
      </c>
      <c r="E848" s="18" t="s">
        <v>1</v>
      </c>
      <c r="F848" s="326">
        <v>0</v>
      </c>
      <c r="G848" s="39"/>
      <c r="H848" s="45"/>
    </row>
    <row r="849" s="2" customFormat="1" ht="16.8" customHeight="1">
      <c r="A849" s="39"/>
      <c r="B849" s="45"/>
      <c r="C849" s="325" t="s">
        <v>1</v>
      </c>
      <c r="D849" s="325" t="s">
        <v>5790</v>
      </c>
      <c r="E849" s="18" t="s">
        <v>1</v>
      </c>
      <c r="F849" s="326">
        <v>17.510000000000002</v>
      </c>
      <c r="G849" s="39"/>
      <c r="H849" s="45"/>
    </row>
    <row r="850" s="2" customFormat="1" ht="16.8" customHeight="1">
      <c r="A850" s="39"/>
      <c r="B850" s="45"/>
      <c r="C850" s="325" t="s">
        <v>1</v>
      </c>
      <c r="D850" s="325" t="s">
        <v>572</v>
      </c>
      <c r="E850" s="18" t="s">
        <v>1</v>
      </c>
      <c r="F850" s="326">
        <v>-1.5760000000000001</v>
      </c>
      <c r="G850" s="39"/>
      <c r="H850" s="45"/>
    </row>
    <row r="851" s="2" customFormat="1" ht="16.8" customHeight="1">
      <c r="A851" s="39"/>
      <c r="B851" s="45"/>
      <c r="C851" s="325" t="s">
        <v>1</v>
      </c>
      <c r="D851" s="325" t="s">
        <v>1</v>
      </c>
      <c r="E851" s="18" t="s">
        <v>1</v>
      </c>
      <c r="F851" s="326">
        <v>0</v>
      </c>
      <c r="G851" s="39"/>
      <c r="H851" s="45"/>
    </row>
    <row r="852" s="2" customFormat="1" ht="16.8" customHeight="1">
      <c r="A852" s="39"/>
      <c r="B852" s="45"/>
      <c r="C852" s="325" t="s">
        <v>1</v>
      </c>
      <c r="D852" s="325" t="s">
        <v>5724</v>
      </c>
      <c r="E852" s="18" t="s">
        <v>1</v>
      </c>
      <c r="F852" s="326">
        <v>0</v>
      </c>
      <c r="G852" s="39"/>
      <c r="H852" s="45"/>
    </row>
    <row r="853" s="2" customFormat="1" ht="16.8" customHeight="1">
      <c r="A853" s="39"/>
      <c r="B853" s="45"/>
      <c r="C853" s="325" t="s">
        <v>1</v>
      </c>
      <c r="D853" s="325" t="s">
        <v>5791</v>
      </c>
      <c r="E853" s="18" t="s">
        <v>1</v>
      </c>
      <c r="F853" s="326">
        <v>11.050000000000001</v>
      </c>
      <c r="G853" s="39"/>
      <c r="H853" s="45"/>
    </row>
    <row r="854" s="2" customFormat="1" ht="16.8" customHeight="1">
      <c r="A854" s="39"/>
      <c r="B854" s="45"/>
      <c r="C854" s="325" t="s">
        <v>1</v>
      </c>
      <c r="D854" s="325" t="s">
        <v>572</v>
      </c>
      <c r="E854" s="18" t="s">
        <v>1</v>
      </c>
      <c r="F854" s="326">
        <v>-1.5760000000000001</v>
      </c>
      <c r="G854" s="39"/>
      <c r="H854" s="45"/>
    </row>
    <row r="855" s="2" customFormat="1" ht="16.8" customHeight="1">
      <c r="A855" s="39"/>
      <c r="B855" s="45"/>
      <c r="C855" s="325" t="s">
        <v>1</v>
      </c>
      <c r="D855" s="325" t="s">
        <v>565</v>
      </c>
      <c r="E855" s="18" t="s">
        <v>1</v>
      </c>
      <c r="F855" s="326">
        <v>-1.7729999999999999</v>
      </c>
      <c r="G855" s="39"/>
      <c r="H855" s="45"/>
    </row>
    <row r="856" s="2" customFormat="1" ht="16.8" customHeight="1">
      <c r="A856" s="39"/>
      <c r="B856" s="45"/>
      <c r="C856" s="325" t="s">
        <v>1</v>
      </c>
      <c r="D856" s="325" t="s">
        <v>298</v>
      </c>
      <c r="E856" s="18" t="s">
        <v>1</v>
      </c>
      <c r="F856" s="326">
        <v>556.46899999999903</v>
      </c>
      <c r="G856" s="39"/>
      <c r="H856" s="45"/>
    </row>
    <row r="857" s="2" customFormat="1" ht="16.8" customHeight="1">
      <c r="A857" s="39"/>
      <c r="B857" s="45"/>
      <c r="C857" s="325" t="s">
        <v>1</v>
      </c>
      <c r="D857" s="325" t="s">
        <v>5792</v>
      </c>
      <c r="E857" s="18" t="s">
        <v>1</v>
      </c>
      <c r="F857" s="326">
        <v>0</v>
      </c>
      <c r="G857" s="39"/>
      <c r="H857" s="45"/>
    </row>
    <row r="858" s="2" customFormat="1" ht="16.8" customHeight="1">
      <c r="A858" s="39"/>
      <c r="B858" s="45"/>
      <c r="C858" s="325" t="s">
        <v>1</v>
      </c>
      <c r="D858" s="325" t="s">
        <v>5793</v>
      </c>
      <c r="E858" s="18" t="s">
        <v>1</v>
      </c>
      <c r="F858" s="326">
        <v>17.776</v>
      </c>
      <c r="G858" s="39"/>
      <c r="H858" s="45"/>
    </row>
    <row r="859" s="2" customFormat="1" ht="16.8" customHeight="1">
      <c r="A859" s="39"/>
      <c r="B859" s="45"/>
      <c r="C859" s="325" t="s">
        <v>1</v>
      </c>
      <c r="D859" s="325" t="s">
        <v>222</v>
      </c>
      <c r="E859" s="18" t="s">
        <v>1</v>
      </c>
      <c r="F859" s="326">
        <v>574.24499999999898</v>
      </c>
      <c r="G859" s="39"/>
      <c r="H859" s="45"/>
    </row>
    <row r="860" s="2" customFormat="1" ht="16.8" customHeight="1">
      <c r="A860" s="39"/>
      <c r="B860" s="45"/>
      <c r="C860" s="327" t="s">
        <v>5656</v>
      </c>
      <c r="D860" s="39"/>
      <c r="E860" s="39"/>
      <c r="F860" s="39"/>
      <c r="G860" s="39"/>
      <c r="H860" s="45"/>
    </row>
    <row r="861" s="2" customFormat="1" ht="16.8" customHeight="1">
      <c r="A861" s="39"/>
      <c r="B861" s="45"/>
      <c r="C861" s="325" t="s">
        <v>670</v>
      </c>
      <c r="D861" s="325" t="s">
        <v>671</v>
      </c>
      <c r="E861" s="18" t="s">
        <v>225</v>
      </c>
      <c r="F861" s="326">
        <v>888.00699999999995</v>
      </c>
      <c r="G861" s="39"/>
      <c r="H861" s="45"/>
    </row>
    <row r="862" s="2" customFormat="1" ht="16.8" customHeight="1">
      <c r="A862" s="39"/>
      <c r="B862" s="45"/>
      <c r="C862" s="325" t="s">
        <v>680</v>
      </c>
      <c r="D862" s="325" t="s">
        <v>681</v>
      </c>
      <c r="E862" s="18" t="s">
        <v>225</v>
      </c>
      <c r="F862" s="326">
        <v>574.245</v>
      </c>
      <c r="G862" s="39"/>
      <c r="H862" s="45"/>
    </row>
    <row r="863" s="2" customFormat="1" ht="16.8" customHeight="1">
      <c r="A863" s="39"/>
      <c r="B863" s="45"/>
      <c r="C863" s="321" t="s">
        <v>515</v>
      </c>
      <c r="D863" s="322" t="s">
        <v>516</v>
      </c>
      <c r="E863" s="323" t="s">
        <v>225</v>
      </c>
      <c r="F863" s="324">
        <v>48.749000000000002</v>
      </c>
      <c r="G863" s="39"/>
      <c r="H863" s="45"/>
    </row>
    <row r="864" s="2" customFormat="1" ht="16.8" customHeight="1">
      <c r="A864" s="39"/>
      <c r="B864" s="45"/>
      <c r="C864" s="325" t="s">
        <v>1</v>
      </c>
      <c r="D864" s="325" t="s">
        <v>5794</v>
      </c>
      <c r="E864" s="18" t="s">
        <v>1</v>
      </c>
      <c r="F864" s="326">
        <v>48.749000000000002</v>
      </c>
      <c r="G864" s="39"/>
      <c r="H864" s="45"/>
    </row>
    <row r="865" s="2" customFormat="1" ht="16.8" customHeight="1">
      <c r="A865" s="39"/>
      <c r="B865" s="45"/>
      <c r="C865" s="327" t="s">
        <v>5656</v>
      </c>
      <c r="D865" s="39"/>
      <c r="E865" s="39"/>
      <c r="F865" s="39"/>
      <c r="G865" s="39"/>
      <c r="H865" s="45"/>
    </row>
    <row r="866" s="2" customFormat="1">
      <c r="A866" s="39"/>
      <c r="B866" s="45"/>
      <c r="C866" s="325" t="s">
        <v>752</v>
      </c>
      <c r="D866" s="325" t="s">
        <v>753</v>
      </c>
      <c r="E866" s="18" t="s">
        <v>225</v>
      </c>
      <c r="F866" s="326">
        <v>132.70699999999999</v>
      </c>
      <c r="G866" s="39"/>
      <c r="H866" s="45"/>
    </row>
    <row r="867" s="2" customFormat="1">
      <c r="A867" s="39"/>
      <c r="B867" s="45"/>
      <c r="C867" s="325" t="s">
        <v>775</v>
      </c>
      <c r="D867" s="325" t="s">
        <v>776</v>
      </c>
      <c r="E867" s="18" t="s">
        <v>225</v>
      </c>
      <c r="F867" s="326">
        <v>620.48599999999999</v>
      </c>
      <c r="G867" s="39"/>
      <c r="H867" s="45"/>
    </row>
    <row r="868" s="2" customFormat="1" ht="16.8" customHeight="1">
      <c r="A868" s="39"/>
      <c r="B868" s="45"/>
      <c r="C868" s="325" t="s">
        <v>837</v>
      </c>
      <c r="D868" s="325" t="s">
        <v>838</v>
      </c>
      <c r="E868" s="18" t="s">
        <v>225</v>
      </c>
      <c r="F868" s="326">
        <v>784.38499999999999</v>
      </c>
      <c r="G868" s="39"/>
      <c r="H868" s="45"/>
    </row>
    <row r="869" s="2" customFormat="1" ht="16.8" customHeight="1">
      <c r="A869" s="39"/>
      <c r="B869" s="45"/>
      <c r="C869" s="325" t="s">
        <v>847</v>
      </c>
      <c r="D869" s="325" t="s">
        <v>848</v>
      </c>
      <c r="E869" s="18" t="s">
        <v>225</v>
      </c>
      <c r="F869" s="326">
        <v>1041.174</v>
      </c>
      <c r="G869" s="39"/>
      <c r="H869" s="45"/>
    </row>
    <row r="870" s="2" customFormat="1">
      <c r="A870" s="39"/>
      <c r="B870" s="45"/>
      <c r="C870" s="325" t="s">
        <v>758</v>
      </c>
      <c r="D870" s="325" t="s">
        <v>759</v>
      </c>
      <c r="E870" s="18" t="s">
        <v>225</v>
      </c>
      <c r="F870" s="326">
        <v>139.34200000000001</v>
      </c>
      <c r="G870" s="39"/>
      <c r="H870" s="45"/>
    </row>
    <row r="871" s="2" customFormat="1" ht="16.8" customHeight="1">
      <c r="A871" s="39"/>
      <c r="B871" s="45"/>
      <c r="C871" s="321" t="s">
        <v>518</v>
      </c>
      <c r="D871" s="322" t="s">
        <v>519</v>
      </c>
      <c r="E871" s="323" t="s">
        <v>225</v>
      </c>
      <c r="F871" s="324">
        <v>83.957999999999998</v>
      </c>
      <c r="G871" s="39"/>
      <c r="H871" s="45"/>
    </row>
    <row r="872" s="2" customFormat="1" ht="16.8" customHeight="1">
      <c r="A872" s="39"/>
      <c r="B872" s="45"/>
      <c r="C872" s="325" t="s">
        <v>1</v>
      </c>
      <c r="D872" s="325" t="s">
        <v>5795</v>
      </c>
      <c r="E872" s="18" t="s">
        <v>1</v>
      </c>
      <c r="F872" s="326">
        <v>99.296000000000006</v>
      </c>
      <c r="G872" s="39"/>
      <c r="H872" s="45"/>
    </row>
    <row r="873" s="2" customFormat="1" ht="16.8" customHeight="1">
      <c r="A873" s="39"/>
      <c r="B873" s="45"/>
      <c r="C873" s="325" t="s">
        <v>1</v>
      </c>
      <c r="D873" s="325" t="s">
        <v>5796</v>
      </c>
      <c r="E873" s="18" t="s">
        <v>1</v>
      </c>
      <c r="F873" s="326">
        <v>-5.2290000000000001</v>
      </c>
      <c r="G873" s="39"/>
      <c r="H873" s="45"/>
    </row>
    <row r="874" s="2" customFormat="1" ht="16.8" customHeight="1">
      <c r="A874" s="39"/>
      <c r="B874" s="45"/>
      <c r="C874" s="325" t="s">
        <v>1</v>
      </c>
      <c r="D874" s="325" t="s">
        <v>5797</v>
      </c>
      <c r="E874" s="18" t="s">
        <v>1</v>
      </c>
      <c r="F874" s="326">
        <v>-10.109</v>
      </c>
      <c r="G874" s="39"/>
      <c r="H874" s="45"/>
    </row>
    <row r="875" s="2" customFormat="1" ht="16.8" customHeight="1">
      <c r="A875" s="39"/>
      <c r="B875" s="45"/>
      <c r="C875" s="325" t="s">
        <v>1</v>
      </c>
      <c r="D875" s="325" t="s">
        <v>222</v>
      </c>
      <c r="E875" s="18" t="s">
        <v>1</v>
      </c>
      <c r="F875" s="326">
        <v>83.957999999999998</v>
      </c>
      <c r="G875" s="39"/>
      <c r="H875" s="45"/>
    </row>
    <row r="876" s="2" customFormat="1" ht="16.8" customHeight="1">
      <c r="A876" s="39"/>
      <c r="B876" s="45"/>
      <c r="C876" s="327" t="s">
        <v>5656</v>
      </c>
      <c r="D876" s="39"/>
      <c r="E876" s="39"/>
      <c r="F876" s="39"/>
      <c r="G876" s="39"/>
      <c r="H876" s="45"/>
    </row>
    <row r="877" s="2" customFormat="1">
      <c r="A877" s="39"/>
      <c r="B877" s="45"/>
      <c r="C877" s="325" t="s">
        <v>752</v>
      </c>
      <c r="D877" s="325" t="s">
        <v>753</v>
      </c>
      <c r="E877" s="18" t="s">
        <v>225</v>
      </c>
      <c r="F877" s="326">
        <v>132.70699999999999</v>
      </c>
      <c r="G877" s="39"/>
      <c r="H877" s="45"/>
    </row>
    <row r="878" s="2" customFormat="1">
      <c r="A878" s="39"/>
      <c r="B878" s="45"/>
      <c r="C878" s="325" t="s">
        <v>775</v>
      </c>
      <c r="D878" s="325" t="s">
        <v>776</v>
      </c>
      <c r="E878" s="18" t="s">
        <v>225</v>
      </c>
      <c r="F878" s="326">
        <v>620.48599999999999</v>
      </c>
      <c r="G878" s="39"/>
      <c r="H878" s="45"/>
    </row>
    <row r="879" s="2" customFormat="1" ht="16.8" customHeight="1">
      <c r="A879" s="39"/>
      <c r="B879" s="45"/>
      <c r="C879" s="325" t="s">
        <v>837</v>
      </c>
      <c r="D879" s="325" t="s">
        <v>838</v>
      </c>
      <c r="E879" s="18" t="s">
        <v>225</v>
      </c>
      <c r="F879" s="326">
        <v>784.38499999999999</v>
      </c>
      <c r="G879" s="39"/>
      <c r="H879" s="45"/>
    </row>
    <row r="880" s="2" customFormat="1" ht="16.8" customHeight="1">
      <c r="A880" s="39"/>
      <c r="B880" s="45"/>
      <c r="C880" s="325" t="s">
        <v>847</v>
      </c>
      <c r="D880" s="325" t="s">
        <v>848</v>
      </c>
      <c r="E880" s="18" t="s">
        <v>225</v>
      </c>
      <c r="F880" s="326">
        <v>1041.174</v>
      </c>
      <c r="G880" s="39"/>
      <c r="H880" s="45"/>
    </row>
    <row r="881" s="2" customFormat="1">
      <c r="A881" s="39"/>
      <c r="B881" s="45"/>
      <c r="C881" s="325" t="s">
        <v>758</v>
      </c>
      <c r="D881" s="325" t="s">
        <v>759</v>
      </c>
      <c r="E881" s="18" t="s">
        <v>225</v>
      </c>
      <c r="F881" s="326">
        <v>139.34200000000001</v>
      </c>
      <c r="G881" s="39"/>
      <c r="H881" s="45"/>
    </row>
    <row r="882" s="2" customFormat="1" ht="16.8" customHeight="1">
      <c r="A882" s="39"/>
      <c r="B882" s="45"/>
      <c r="C882" s="321" t="s">
        <v>512</v>
      </c>
      <c r="D882" s="322" t="s">
        <v>513</v>
      </c>
      <c r="E882" s="323" t="s">
        <v>225</v>
      </c>
      <c r="F882" s="324">
        <v>487.779</v>
      </c>
      <c r="G882" s="39"/>
      <c r="H882" s="45"/>
    </row>
    <row r="883" s="2" customFormat="1" ht="16.8" customHeight="1">
      <c r="A883" s="39"/>
      <c r="B883" s="45"/>
      <c r="C883" s="325" t="s">
        <v>1</v>
      </c>
      <c r="D883" s="325" t="s">
        <v>5798</v>
      </c>
      <c r="E883" s="18" t="s">
        <v>1</v>
      </c>
      <c r="F883" s="326">
        <v>0</v>
      </c>
      <c r="G883" s="39"/>
      <c r="H883" s="45"/>
    </row>
    <row r="884" s="2" customFormat="1" ht="16.8" customHeight="1">
      <c r="A884" s="39"/>
      <c r="B884" s="45"/>
      <c r="C884" s="325" t="s">
        <v>1</v>
      </c>
      <c r="D884" s="325" t="s">
        <v>5799</v>
      </c>
      <c r="E884" s="18" t="s">
        <v>1</v>
      </c>
      <c r="F884" s="326">
        <v>540.65899999999999</v>
      </c>
      <c r="G884" s="39"/>
      <c r="H884" s="45"/>
    </row>
    <row r="885" s="2" customFormat="1" ht="16.8" customHeight="1">
      <c r="A885" s="39"/>
      <c r="B885" s="45"/>
      <c r="C885" s="325" t="s">
        <v>1</v>
      </c>
      <c r="D885" s="325" t="s">
        <v>5800</v>
      </c>
      <c r="E885" s="18" t="s">
        <v>1</v>
      </c>
      <c r="F885" s="326">
        <v>0</v>
      </c>
      <c r="G885" s="39"/>
      <c r="H885" s="45"/>
    </row>
    <row r="886" s="2" customFormat="1" ht="16.8" customHeight="1">
      <c r="A886" s="39"/>
      <c r="B886" s="45"/>
      <c r="C886" s="325" t="s">
        <v>1</v>
      </c>
      <c r="D886" s="325" t="s">
        <v>5801</v>
      </c>
      <c r="E886" s="18" t="s">
        <v>1</v>
      </c>
      <c r="F886" s="326">
        <v>6.5019999999999998</v>
      </c>
      <c r="G886" s="39"/>
      <c r="H886" s="45"/>
    </row>
    <row r="887" s="2" customFormat="1" ht="16.8" customHeight="1">
      <c r="A887" s="39"/>
      <c r="B887" s="45"/>
      <c r="C887" s="325" t="s">
        <v>1</v>
      </c>
      <c r="D887" s="325" t="s">
        <v>5802</v>
      </c>
      <c r="E887" s="18" t="s">
        <v>1</v>
      </c>
      <c r="F887" s="326">
        <v>0</v>
      </c>
      <c r="G887" s="39"/>
      <c r="H887" s="45"/>
    </row>
    <row r="888" s="2" customFormat="1" ht="16.8" customHeight="1">
      <c r="A888" s="39"/>
      <c r="B888" s="45"/>
      <c r="C888" s="325" t="s">
        <v>1</v>
      </c>
      <c r="D888" s="325" t="s">
        <v>566</v>
      </c>
      <c r="E888" s="18" t="s">
        <v>1</v>
      </c>
      <c r="F888" s="326">
        <v>0</v>
      </c>
      <c r="G888" s="39"/>
      <c r="H888" s="45"/>
    </row>
    <row r="889" s="2" customFormat="1" ht="16.8" customHeight="1">
      <c r="A889" s="39"/>
      <c r="B889" s="45"/>
      <c r="C889" s="325" t="s">
        <v>1</v>
      </c>
      <c r="D889" s="325" t="s">
        <v>5643</v>
      </c>
      <c r="E889" s="18" t="s">
        <v>1</v>
      </c>
      <c r="F889" s="326">
        <v>-1.948</v>
      </c>
      <c r="G889" s="39"/>
      <c r="H889" s="45"/>
    </row>
    <row r="890" s="2" customFormat="1" ht="16.8" customHeight="1">
      <c r="A890" s="39"/>
      <c r="B890" s="45"/>
      <c r="C890" s="325" t="s">
        <v>1</v>
      </c>
      <c r="D890" s="325" t="s">
        <v>1965</v>
      </c>
      <c r="E890" s="18" t="s">
        <v>1</v>
      </c>
      <c r="F890" s="326">
        <v>-1.9039999999999999</v>
      </c>
      <c r="G890" s="39"/>
      <c r="H890" s="45"/>
    </row>
    <row r="891" s="2" customFormat="1" ht="16.8" customHeight="1">
      <c r="A891" s="39"/>
      <c r="B891" s="45"/>
      <c r="C891" s="325" t="s">
        <v>1</v>
      </c>
      <c r="D891" s="325" t="s">
        <v>5803</v>
      </c>
      <c r="E891" s="18" t="s">
        <v>1</v>
      </c>
      <c r="F891" s="326">
        <v>-1.8999999999999999</v>
      </c>
      <c r="G891" s="39"/>
      <c r="H891" s="45"/>
    </row>
    <row r="892" s="2" customFormat="1" ht="16.8" customHeight="1">
      <c r="A892" s="39"/>
      <c r="B892" s="45"/>
      <c r="C892" s="325" t="s">
        <v>1</v>
      </c>
      <c r="D892" s="325" t="s">
        <v>5804</v>
      </c>
      <c r="E892" s="18" t="s">
        <v>1</v>
      </c>
      <c r="F892" s="326">
        <v>-0.107</v>
      </c>
      <c r="G892" s="39"/>
      <c r="H892" s="45"/>
    </row>
    <row r="893" s="2" customFormat="1" ht="16.8" customHeight="1">
      <c r="A893" s="39"/>
      <c r="B893" s="45"/>
      <c r="C893" s="325" t="s">
        <v>1</v>
      </c>
      <c r="D893" s="325" t="s">
        <v>569</v>
      </c>
      <c r="E893" s="18" t="s">
        <v>1</v>
      </c>
      <c r="F893" s="326">
        <v>0</v>
      </c>
      <c r="G893" s="39"/>
      <c r="H893" s="45"/>
    </row>
    <row r="894" s="2" customFormat="1" ht="16.8" customHeight="1">
      <c r="A894" s="39"/>
      <c r="B894" s="45"/>
      <c r="C894" s="325" t="s">
        <v>1</v>
      </c>
      <c r="D894" s="325" t="s">
        <v>5771</v>
      </c>
      <c r="E894" s="18" t="s">
        <v>1</v>
      </c>
      <c r="F894" s="326">
        <v>-4.9980000000000002</v>
      </c>
      <c r="G894" s="39"/>
      <c r="H894" s="45"/>
    </row>
    <row r="895" s="2" customFormat="1" ht="16.8" customHeight="1">
      <c r="A895" s="39"/>
      <c r="B895" s="45"/>
      <c r="C895" s="325" t="s">
        <v>1</v>
      </c>
      <c r="D895" s="325" t="s">
        <v>5776</v>
      </c>
      <c r="E895" s="18" t="s">
        <v>1</v>
      </c>
      <c r="F895" s="326">
        <v>-2.653</v>
      </c>
      <c r="G895" s="39"/>
      <c r="H895" s="45"/>
    </row>
    <row r="896" s="2" customFormat="1" ht="16.8" customHeight="1">
      <c r="A896" s="39"/>
      <c r="B896" s="45"/>
      <c r="C896" s="325" t="s">
        <v>1</v>
      </c>
      <c r="D896" s="325" t="s">
        <v>573</v>
      </c>
      <c r="E896" s="18" t="s">
        <v>1</v>
      </c>
      <c r="F896" s="326">
        <v>0</v>
      </c>
      <c r="G896" s="39"/>
      <c r="H896" s="45"/>
    </row>
    <row r="897" s="2" customFormat="1" ht="16.8" customHeight="1">
      <c r="A897" s="39"/>
      <c r="B897" s="45"/>
      <c r="C897" s="325" t="s">
        <v>1</v>
      </c>
      <c r="D897" s="325" t="s">
        <v>5776</v>
      </c>
      <c r="E897" s="18" t="s">
        <v>1</v>
      </c>
      <c r="F897" s="326">
        <v>-2.653</v>
      </c>
      <c r="G897" s="39"/>
      <c r="H897" s="45"/>
    </row>
    <row r="898" s="2" customFormat="1" ht="16.8" customHeight="1">
      <c r="A898" s="39"/>
      <c r="B898" s="45"/>
      <c r="C898" s="325" t="s">
        <v>1</v>
      </c>
      <c r="D898" s="325" t="s">
        <v>1965</v>
      </c>
      <c r="E898" s="18" t="s">
        <v>1</v>
      </c>
      <c r="F898" s="326">
        <v>-1.9039999999999999</v>
      </c>
      <c r="G898" s="39"/>
      <c r="H898" s="45"/>
    </row>
    <row r="899" s="2" customFormat="1" ht="16.8" customHeight="1">
      <c r="A899" s="39"/>
      <c r="B899" s="45"/>
      <c r="C899" s="325" t="s">
        <v>1</v>
      </c>
      <c r="D899" s="325" t="s">
        <v>5763</v>
      </c>
      <c r="E899" s="18" t="s">
        <v>1</v>
      </c>
      <c r="F899" s="326">
        <v>-2.4990000000000001</v>
      </c>
      <c r="G899" s="39"/>
      <c r="H899" s="45"/>
    </row>
    <row r="900" s="2" customFormat="1" ht="16.8" customHeight="1">
      <c r="A900" s="39"/>
      <c r="B900" s="45"/>
      <c r="C900" s="325" t="s">
        <v>1</v>
      </c>
      <c r="D900" s="325" t="s">
        <v>576</v>
      </c>
      <c r="E900" s="18" t="s">
        <v>1</v>
      </c>
      <c r="F900" s="326">
        <v>0</v>
      </c>
      <c r="G900" s="39"/>
      <c r="H900" s="45"/>
    </row>
    <row r="901" s="2" customFormat="1" ht="16.8" customHeight="1">
      <c r="A901" s="39"/>
      <c r="B901" s="45"/>
      <c r="C901" s="325" t="s">
        <v>1</v>
      </c>
      <c r="D901" s="325" t="s">
        <v>5781</v>
      </c>
      <c r="E901" s="18" t="s">
        <v>1</v>
      </c>
      <c r="F901" s="326">
        <v>-1.327</v>
      </c>
      <c r="G901" s="39"/>
      <c r="H901" s="45"/>
    </row>
    <row r="902" s="2" customFormat="1" ht="16.8" customHeight="1">
      <c r="A902" s="39"/>
      <c r="B902" s="45"/>
      <c r="C902" s="325" t="s">
        <v>1</v>
      </c>
      <c r="D902" s="325" t="s">
        <v>5805</v>
      </c>
      <c r="E902" s="18" t="s">
        <v>1</v>
      </c>
      <c r="F902" s="326">
        <v>-7.4969999999999999</v>
      </c>
      <c r="G902" s="39"/>
      <c r="H902" s="45"/>
    </row>
    <row r="903" s="2" customFormat="1" ht="16.8" customHeight="1">
      <c r="A903" s="39"/>
      <c r="B903" s="45"/>
      <c r="C903" s="325" t="s">
        <v>1</v>
      </c>
      <c r="D903" s="325" t="s">
        <v>578</v>
      </c>
      <c r="E903" s="18" t="s">
        <v>1</v>
      </c>
      <c r="F903" s="326">
        <v>0</v>
      </c>
      <c r="G903" s="39"/>
      <c r="H903" s="45"/>
    </row>
    <row r="904" s="2" customFormat="1" ht="16.8" customHeight="1">
      <c r="A904" s="39"/>
      <c r="B904" s="45"/>
      <c r="C904" s="325" t="s">
        <v>1</v>
      </c>
      <c r="D904" s="325" t="s">
        <v>5776</v>
      </c>
      <c r="E904" s="18" t="s">
        <v>1</v>
      </c>
      <c r="F904" s="326">
        <v>-2.653</v>
      </c>
      <c r="G904" s="39"/>
      <c r="H904" s="45"/>
    </row>
    <row r="905" s="2" customFormat="1" ht="16.8" customHeight="1">
      <c r="A905" s="39"/>
      <c r="B905" s="45"/>
      <c r="C905" s="325" t="s">
        <v>1</v>
      </c>
      <c r="D905" s="325" t="s">
        <v>1965</v>
      </c>
      <c r="E905" s="18" t="s">
        <v>1</v>
      </c>
      <c r="F905" s="326">
        <v>-1.9039999999999999</v>
      </c>
      <c r="G905" s="39"/>
      <c r="H905" s="45"/>
    </row>
    <row r="906" s="2" customFormat="1" ht="16.8" customHeight="1">
      <c r="A906" s="39"/>
      <c r="B906" s="45"/>
      <c r="C906" s="325" t="s">
        <v>1</v>
      </c>
      <c r="D906" s="325" t="s">
        <v>5763</v>
      </c>
      <c r="E906" s="18" t="s">
        <v>1</v>
      </c>
      <c r="F906" s="326">
        <v>-2.4990000000000001</v>
      </c>
      <c r="G906" s="39"/>
      <c r="H906" s="45"/>
    </row>
    <row r="907" s="2" customFormat="1" ht="16.8" customHeight="1">
      <c r="A907" s="39"/>
      <c r="B907" s="45"/>
      <c r="C907" s="325" t="s">
        <v>1</v>
      </c>
      <c r="D907" s="325" t="s">
        <v>5806</v>
      </c>
      <c r="E907" s="18" t="s">
        <v>1</v>
      </c>
      <c r="F907" s="326">
        <v>0</v>
      </c>
      <c r="G907" s="39"/>
      <c r="H907" s="45"/>
    </row>
    <row r="908" s="2" customFormat="1" ht="16.8" customHeight="1">
      <c r="A908" s="39"/>
      <c r="B908" s="45"/>
      <c r="C908" s="325" t="s">
        <v>1</v>
      </c>
      <c r="D908" s="325" t="s">
        <v>5776</v>
      </c>
      <c r="E908" s="18" t="s">
        <v>1</v>
      </c>
      <c r="F908" s="326">
        <v>-2.653</v>
      </c>
      <c r="G908" s="39"/>
      <c r="H908" s="45"/>
    </row>
    <row r="909" s="2" customFormat="1" ht="16.8" customHeight="1">
      <c r="A909" s="39"/>
      <c r="B909" s="45"/>
      <c r="C909" s="325" t="s">
        <v>1</v>
      </c>
      <c r="D909" s="325" t="s">
        <v>1965</v>
      </c>
      <c r="E909" s="18" t="s">
        <v>1</v>
      </c>
      <c r="F909" s="326">
        <v>-1.9039999999999999</v>
      </c>
      <c r="G909" s="39"/>
      <c r="H909" s="45"/>
    </row>
    <row r="910" s="2" customFormat="1" ht="16.8" customHeight="1">
      <c r="A910" s="39"/>
      <c r="B910" s="45"/>
      <c r="C910" s="325" t="s">
        <v>1</v>
      </c>
      <c r="D910" s="325" t="s">
        <v>5763</v>
      </c>
      <c r="E910" s="18" t="s">
        <v>1</v>
      </c>
      <c r="F910" s="326">
        <v>-2.4990000000000001</v>
      </c>
      <c r="G910" s="39"/>
      <c r="H910" s="45"/>
    </row>
    <row r="911" s="2" customFormat="1" ht="16.8" customHeight="1">
      <c r="A911" s="39"/>
      <c r="B911" s="45"/>
      <c r="C911" s="325" t="s">
        <v>1</v>
      </c>
      <c r="D911" s="325" t="s">
        <v>5807</v>
      </c>
      <c r="E911" s="18" t="s">
        <v>1</v>
      </c>
      <c r="F911" s="326">
        <v>0</v>
      </c>
      <c r="G911" s="39"/>
      <c r="H911" s="45"/>
    </row>
    <row r="912" s="2" customFormat="1" ht="16.8" customHeight="1">
      <c r="A912" s="39"/>
      <c r="B912" s="45"/>
      <c r="C912" s="325" t="s">
        <v>1</v>
      </c>
      <c r="D912" s="325" t="s">
        <v>5781</v>
      </c>
      <c r="E912" s="18" t="s">
        <v>1</v>
      </c>
      <c r="F912" s="326">
        <v>-1.327</v>
      </c>
      <c r="G912" s="39"/>
      <c r="H912" s="45"/>
    </row>
    <row r="913" s="2" customFormat="1" ht="16.8" customHeight="1">
      <c r="A913" s="39"/>
      <c r="B913" s="45"/>
      <c r="C913" s="325" t="s">
        <v>1</v>
      </c>
      <c r="D913" s="325" t="s">
        <v>5805</v>
      </c>
      <c r="E913" s="18" t="s">
        <v>1</v>
      </c>
      <c r="F913" s="326">
        <v>-7.4969999999999999</v>
      </c>
      <c r="G913" s="39"/>
      <c r="H913" s="45"/>
    </row>
    <row r="914" s="2" customFormat="1" ht="16.8" customHeight="1">
      <c r="A914" s="39"/>
      <c r="B914" s="45"/>
      <c r="C914" s="325" t="s">
        <v>1</v>
      </c>
      <c r="D914" s="325" t="s">
        <v>581</v>
      </c>
      <c r="E914" s="18" t="s">
        <v>1</v>
      </c>
      <c r="F914" s="326">
        <v>0</v>
      </c>
      <c r="G914" s="39"/>
      <c r="H914" s="45"/>
    </row>
    <row r="915" s="2" customFormat="1" ht="16.8" customHeight="1">
      <c r="A915" s="39"/>
      <c r="B915" s="45"/>
      <c r="C915" s="325" t="s">
        <v>1</v>
      </c>
      <c r="D915" s="325" t="s">
        <v>5776</v>
      </c>
      <c r="E915" s="18" t="s">
        <v>1</v>
      </c>
      <c r="F915" s="326">
        <v>-2.653</v>
      </c>
      <c r="G915" s="39"/>
      <c r="H915" s="45"/>
    </row>
    <row r="916" s="2" customFormat="1" ht="16.8" customHeight="1">
      <c r="A916" s="39"/>
      <c r="B916" s="45"/>
      <c r="C916" s="325" t="s">
        <v>1</v>
      </c>
      <c r="D916" s="325" t="s">
        <v>1965</v>
      </c>
      <c r="E916" s="18" t="s">
        <v>1</v>
      </c>
      <c r="F916" s="326">
        <v>-1.9039999999999999</v>
      </c>
      <c r="G916" s="39"/>
      <c r="H916" s="45"/>
    </row>
    <row r="917" s="2" customFormat="1" ht="16.8" customHeight="1">
      <c r="A917" s="39"/>
      <c r="B917" s="45"/>
      <c r="C917" s="325" t="s">
        <v>1</v>
      </c>
      <c r="D917" s="325" t="s">
        <v>5763</v>
      </c>
      <c r="E917" s="18" t="s">
        <v>1</v>
      </c>
      <c r="F917" s="326">
        <v>-2.4990000000000001</v>
      </c>
      <c r="G917" s="39"/>
      <c r="H917" s="45"/>
    </row>
    <row r="918" s="2" customFormat="1" ht="16.8" customHeight="1">
      <c r="A918" s="39"/>
      <c r="B918" s="45"/>
      <c r="C918" s="325" t="s">
        <v>1</v>
      </c>
      <c r="D918" s="325" t="s">
        <v>222</v>
      </c>
      <c r="E918" s="18" t="s">
        <v>1</v>
      </c>
      <c r="F918" s="326">
        <v>487.779</v>
      </c>
      <c r="G918" s="39"/>
      <c r="H918" s="45"/>
    </row>
    <row r="919" s="2" customFormat="1" ht="16.8" customHeight="1">
      <c r="A919" s="39"/>
      <c r="B919" s="45"/>
      <c r="C919" s="327" t="s">
        <v>5656</v>
      </c>
      <c r="D919" s="39"/>
      <c r="E919" s="39"/>
      <c r="F919" s="39"/>
      <c r="G919" s="39"/>
      <c r="H919" s="45"/>
    </row>
    <row r="920" s="2" customFormat="1">
      <c r="A920" s="39"/>
      <c r="B920" s="45"/>
      <c r="C920" s="325" t="s">
        <v>764</v>
      </c>
      <c r="D920" s="325" t="s">
        <v>765</v>
      </c>
      <c r="E920" s="18" t="s">
        <v>225</v>
      </c>
      <c r="F920" s="326">
        <v>487.779</v>
      </c>
      <c r="G920" s="39"/>
      <c r="H920" s="45"/>
    </row>
    <row r="921" s="2" customFormat="1">
      <c r="A921" s="39"/>
      <c r="B921" s="45"/>
      <c r="C921" s="325" t="s">
        <v>775</v>
      </c>
      <c r="D921" s="325" t="s">
        <v>776</v>
      </c>
      <c r="E921" s="18" t="s">
        <v>225</v>
      </c>
      <c r="F921" s="326">
        <v>620.48599999999999</v>
      </c>
      <c r="G921" s="39"/>
      <c r="H921" s="45"/>
    </row>
    <row r="922" s="2" customFormat="1" ht="16.8" customHeight="1">
      <c r="A922" s="39"/>
      <c r="B922" s="45"/>
      <c r="C922" s="325" t="s">
        <v>837</v>
      </c>
      <c r="D922" s="325" t="s">
        <v>838</v>
      </c>
      <c r="E922" s="18" t="s">
        <v>225</v>
      </c>
      <c r="F922" s="326">
        <v>784.38499999999999</v>
      </c>
      <c r="G922" s="39"/>
      <c r="H922" s="45"/>
    </row>
    <row r="923" s="2" customFormat="1" ht="16.8" customHeight="1">
      <c r="A923" s="39"/>
      <c r="B923" s="45"/>
      <c r="C923" s="325" t="s">
        <v>847</v>
      </c>
      <c r="D923" s="325" t="s">
        <v>848</v>
      </c>
      <c r="E923" s="18" t="s">
        <v>225</v>
      </c>
      <c r="F923" s="326">
        <v>1041.174</v>
      </c>
      <c r="G923" s="39"/>
      <c r="H923" s="45"/>
    </row>
    <row r="924" s="2" customFormat="1">
      <c r="A924" s="39"/>
      <c r="B924" s="45"/>
      <c r="C924" s="325" t="s">
        <v>770</v>
      </c>
      <c r="D924" s="325" t="s">
        <v>771</v>
      </c>
      <c r="E924" s="18" t="s">
        <v>225</v>
      </c>
      <c r="F924" s="326">
        <v>512.16800000000001</v>
      </c>
      <c r="G924" s="39"/>
      <c r="H924" s="45"/>
    </row>
    <row r="925" s="2" customFormat="1" ht="16.8" customHeight="1">
      <c r="A925" s="39"/>
      <c r="B925" s="45"/>
      <c r="C925" s="321" t="s">
        <v>484</v>
      </c>
      <c r="D925" s="322" t="s">
        <v>485</v>
      </c>
      <c r="E925" s="323" t="s">
        <v>225</v>
      </c>
      <c r="F925" s="324">
        <v>139.63499999999999</v>
      </c>
      <c r="G925" s="39"/>
      <c r="H925" s="45"/>
    </row>
    <row r="926" s="2" customFormat="1" ht="16.8" customHeight="1">
      <c r="A926" s="39"/>
      <c r="B926" s="45"/>
      <c r="C926" s="325" t="s">
        <v>1</v>
      </c>
      <c r="D926" s="325" t="s">
        <v>5808</v>
      </c>
      <c r="E926" s="18" t="s">
        <v>1</v>
      </c>
      <c r="F926" s="326">
        <v>0</v>
      </c>
      <c r="G926" s="39"/>
      <c r="H926" s="45"/>
    </row>
    <row r="927" s="2" customFormat="1" ht="16.8" customHeight="1">
      <c r="A927" s="39"/>
      <c r="B927" s="45"/>
      <c r="C927" s="325" t="s">
        <v>1</v>
      </c>
      <c r="D927" s="325" t="s">
        <v>5809</v>
      </c>
      <c r="E927" s="18" t="s">
        <v>1</v>
      </c>
      <c r="F927" s="326">
        <v>0</v>
      </c>
      <c r="G927" s="39"/>
      <c r="H927" s="45"/>
    </row>
    <row r="928" s="2" customFormat="1" ht="16.8" customHeight="1">
      <c r="A928" s="39"/>
      <c r="B928" s="45"/>
      <c r="C928" s="325" t="s">
        <v>1</v>
      </c>
      <c r="D928" s="325" t="s">
        <v>5810</v>
      </c>
      <c r="E928" s="18" t="s">
        <v>1</v>
      </c>
      <c r="F928" s="326">
        <v>45.880000000000003</v>
      </c>
      <c r="G928" s="39"/>
      <c r="H928" s="45"/>
    </row>
    <row r="929" s="2" customFormat="1" ht="16.8" customHeight="1">
      <c r="A929" s="39"/>
      <c r="B929" s="45"/>
      <c r="C929" s="325" t="s">
        <v>1</v>
      </c>
      <c r="D929" s="325" t="s">
        <v>5811</v>
      </c>
      <c r="E929" s="18" t="s">
        <v>1</v>
      </c>
      <c r="F929" s="326">
        <v>0</v>
      </c>
      <c r="G929" s="39"/>
      <c r="H929" s="45"/>
    </row>
    <row r="930" s="2" customFormat="1" ht="16.8" customHeight="1">
      <c r="A930" s="39"/>
      <c r="B930" s="45"/>
      <c r="C930" s="325" t="s">
        <v>1</v>
      </c>
      <c r="D930" s="325" t="s">
        <v>5700</v>
      </c>
      <c r="E930" s="18" t="s">
        <v>1</v>
      </c>
      <c r="F930" s="326">
        <v>0</v>
      </c>
      <c r="G930" s="39"/>
      <c r="H930" s="45"/>
    </row>
    <row r="931" s="2" customFormat="1" ht="16.8" customHeight="1">
      <c r="A931" s="39"/>
      <c r="B931" s="45"/>
      <c r="C931" s="325" t="s">
        <v>1</v>
      </c>
      <c r="D931" s="325" t="s">
        <v>5812</v>
      </c>
      <c r="E931" s="18" t="s">
        <v>1</v>
      </c>
      <c r="F931" s="326">
        <v>22.109000000000002</v>
      </c>
      <c r="G931" s="39"/>
      <c r="H931" s="45"/>
    </row>
    <row r="932" s="2" customFormat="1" ht="16.8" customHeight="1">
      <c r="A932" s="39"/>
      <c r="B932" s="45"/>
      <c r="C932" s="325" t="s">
        <v>1</v>
      </c>
      <c r="D932" s="325" t="s">
        <v>565</v>
      </c>
      <c r="E932" s="18" t="s">
        <v>1</v>
      </c>
      <c r="F932" s="326">
        <v>-1.7729999999999999</v>
      </c>
      <c r="G932" s="39"/>
      <c r="H932" s="45"/>
    </row>
    <row r="933" s="2" customFormat="1" ht="16.8" customHeight="1">
      <c r="A933" s="39"/>
      <c r="B933" s="45"/>
      <c r="C933" s="325" t="s">
        <v>1</v>
      </c>
      <c r="D933" s="325" t="s">
        <v>630</v>
      </c>
      <c r="E933" s="18" t="s">
        <v>1</v>
      </c>
      <c r="F933" s="326">
        <v>10.353</v>
      </c>
      <c r="G933" s="39"/>
      <c r="H933" s="45"/>
    </row>
    <row r="934" s="2" customFormat="1" ht="16.8" customHeight="1">
      <c r="A934" s="39"/>
      <c r="B934" s="45"/>
      <c r="C934" s="325" t="s">
        <v>1</v>
      </c>
      <c r="D934" s="325" t="s">
        <v>572</v>
      </c>
      <c r="E934" s="18" t="s">
        <v>1</v>
      </c>
      <c r="F934" s="326">
        <v>-1.5760000000000001</v>
      </c>
      <c r="G934" s="39"/>
      <c r="H934" s="45"/>
    </row>
    <row r="935" s="2" customFormat="1" ht="16.8" customHeight="1">
      <c r="A935" s="39"/>
      <c r="B935" s="45"/>
      <c r="C935" s="325" t="s">
        <v>1</v>
      </c>
      <c r="D935" s="325" t="s">
        <v>298</v>
      </c>
      <c r="E935" s="18" t="s">
        <v>1</v>
      </c>
      <c r="F935" s="326">
        <v>74.992999999999995</v>
      </c>
      <c r="G935" s="39"/>
      <c r="H935" s="45"/>
    </row>
    <row r="936" s="2" customFormat="1" ht="16.8" customHeight="1">
      <c r="A936" s="39"/>
      <c r="B936" s="45"/>
      <c r="C936" s="325" t="s">
        <v>1</v>
      </c>
      <c r="D936" s="325" t="s">
        <v>5702</v>
      </c>
      <c r="E936" s="18" t="s">
        <v>1</v>
      </c>
      <c r="F936" s="326">
        <v>0</v>
      </c>
      <c r="G936" s="39"/>
      <c r="H936" s="45"/>
    </row>
    <row r="937" s="2" customFormat="1" ht="16.8" customHeight="1">
      <c r="A937" s="39"/>
      <c r="B937" s="45"/>
      <c r="C937" s="325" t="s">
        <v>1</v>
      </c>
      <c r="D937" s="325" t="s">
        <v>5813</v>
      </c>
      <c r="E937" s="18" t="s">
        <v>1</v>
      </c>
      <c r="F937" s="326">
        <v>11.475</v>
      </c>
      <c r="G937" s="39"/>
      <c r="H937" s="45"/>
    </row>
    <row r="938" s="2" customFormat="1" ht="16.8" customHeight="1">
      <c r="A938" s="39"/>
      <c r="B938" s="45"/>
      <c r="C938" s="325" t="s">
        <v>1</v>
      </c>
      <c r="D938" s="325" t="s">
        <v>565</v>
      </c>
      <c r="E938" s="18" t="s">
        <v>1</v>
      </c>
      <c r="F938" s="326">
        <v>-1.7729999999999999</v>
      </c>
      <c r="G938" s="39"/>
      <c r="H938" s="45"/>
    </row>
    <row r="939" s="2" customFormat="1" ht="16.8" customHeight="1">
      <c r="A939" s="39"/>
      <c r="B939" s="45"/>
      <c r="C939" s="325" t="s">
        <v>1</v>
      </c>
      <c r="D939" s="325" t="s">
        <v>298</v>
      </c>
      <c r="E939" s="18" t="s">
        <v>1</v>
      </c>
      <c r="F939" s="326">
        <v>9.702</v>
      </c>
      <c r="G939" s="39"/>
      <c r="H939" s="45"/>
    </row>
    <row r="940" s="2" customFormat="1" ht="16.8" customHeight="1">
      <c r="A940" s="39"/>
      <c r="B940" s="45"/>
      <c r="C940" s="325" t="s">
        <v>1</v>
      </c>
      <c r="D940" s="325" t="s">
        <v>5704</v>
      </c>
      <c r="E940" s="18" t="s">
        <v>1</v>
      </c>
      <c r="F940" s="326">
        <v>0</v>
      </c>
      <c r="G940" s="39"/>
      <c r="H940" s="45"/>
    </row>
    <row r="941" s="2" customFormat="1" ht="16.8" customHeight="1">
      <c r="A941" s="39"/>
      <c r="B941" s="45"/>
      <c r="C941" s="325" t="s">
        <v>1</v>
      </c>
      <c r="D941" s="325" t="s">
        <v>5814</v>
      </c>
      <c r="E941" s="18" t="s">
        <v>1</v>
      </c>
      <c r="F941" s="326">
        <v>8.798</v>
      </c>
      <c r="G941" s="39"/>
      <c r="H941" s="45"/>
    </row>
    <row r="942" s="2" customFormat="1" ht="16.8" customHeight="1">
      <c r="A942" s="39"/>
      <c r="B942" s="45"/>
      <c r="C942" s="325" t="s">
        <v>1</v>
      </c>
      <c r="D942" s="325" t="s">
        <v>572</v>
      </c>
      <c r="E942" s="18" t="s">
        <v>1</v>
      </c>
      <c r="F942" s="326">
        <v>-1.5760000000000001</v>
      </c>
      <c r="G942" s="39"/>
      <c r="H942" s="45"/>
    </row>
    <row r="943" s="2" customFormat="1" ht="16.8" customHeight="1">
      <c r="A943" s="39"/>
      <c r="B943" s="45"/>
      <c r="C943" s="325" t="s">
        <v>1</v>
      </c>
      <c r="D943" s="325" t="s">
        <v>298</v>
      </c>
      <c r="E943" s="18" t="s">
        <v>1</v>
      </c>
      <c r="F943" s="326">
        <v>7.2220000000000004</v>
      </c>
      <c r="G943" s="39"/>
      <c r="H943" s="45"/>
    </row>
    <row r="944" s="2" customFormat="1" ht="16.8" customHeight="1">
      <c r="A944" s="39"/>
      <c r="B944" s="45"/>
      <c r="C944" s="325" t="s">
        <v>1</v>
      </c>
      <c r="D944" s="325" t="s">
        <v>1</v>
      </c>
      <c r="E944" s="18" t="s">
        <v>1</v>
      </c>
      <c r="F944" s="326">
        <v>0</v>
      </c>
      <c r="G944" s="39"/>
      <c r="H944" s="45"/>
    </row>
    <row r="945" s="2" customFormat="1" ht="16.8" customHeight="1">
      <c r="A945" s="39"/>
      <c r="B945" s="45"/>
      <c r="C945" s="325" t="s">
        <v>1</v>
      </c>
      <c r="D945" s="325" t="s">
        <v>5815</v>
      </c>
      <c r="E945" s="18" t="s">
        <v>1</v>
      </c>
      <c r="F945" s="326">
        <v>0</v>
      </c>
      <c r="G945" s="39"/>
      <c r="H945" s="45"/>
    </row>
    <row r="946" s="2" customFormat="1" ht="16.8" customHeight="1">
      <c r="A946" s="39"/>
      <c r="B946" s="45"/>
      <c r="C946" s="325" t="s">
        <v>1</v>
      </c>
      <c r="D946" s="325" t="s">
        <v>5726</v>
      </c>
      <c r="E946" s="18" t="s">
        <v>1</v>
      </c>
      <c r="F946" s="326">
        <v>0</v>
      </c>
      <c r="G946" s="39"/>
      <c r="H946" s="45"/>
    </row>
    <row r="947" s="2" customFormat="1" ht="16.8" customHeight="1">
      <c r="A947" s="39"/>
      <c r="B947" s="45"/>
      <c r="C947" s="325" t="s">
        <v>1</v>
      </c>
      <c r="D947" s="325" t="s">
        <v>5816</v>
      </c>
      <c r="E947" s="18" t="s">
        <v>1</v>
      </c>
      <c r="F947" s="326">
        <v>20.300000000000001</v>
      </c>
      <c r="G947" s="39"/>
      <c r="H947" s="45"/>
    </row>
    <row r="948" s="2" customFormat="1" ht="16.8" customHeight="1">
      <c r="A948" s="39"/>
      <c r="B948" s="45"/>
      <c r="C948" s="325" t="s">
        <v>1</v>
      </c>
      <c r="D948" s="325" t="s">
        <v>565</v>
      </c>
      <c r="E948" s="18" t="s">
        <v>1</v>
      </c>
      <c r="F948" s="326">
        <v>-1.7729999999999999</v>
      </c>
      <c r="G948" s="39"/>
      <c r="H948" s="45"/>
    </row>
    <row r="949" s="2" customFormat="1" ht="16.8" customHeight="1">
      <c r="A949" s="39"/>
      <c r="B949" s="45"/>
      <c r="C949" s="325" t="s">
        <v>1</v>
      </c>
      <c r="D949" s="325" t="s">
        <v>5804</v>
      </c>
      <c r="E949" s="18" t="s">
        <v>1</v>
      </c>
      <c r="F949" s="326">
        <v>-0.107</v>
      </c>
      <c r="G949" s="39"/>
      <c r="H949" s="45"/>
    </row>
    <row r="950" s="2" customFormat="1" ht="16.8" customHeight="1">
      <c r="A950" s="39"/>
      <c r="B950" s="45"/>
      <c r="C950" s="325" t="s">
        <v>1</v>
      </c>
      <c r="D950" s="325" t="s">
        <v>298</v>
      </c>
      <c r="E950" s="18" t="s">
        <v>1</v>
      </c>
      <c r="F950" s="326">
        <v>18.420000000000002</v>
      </c>
      <c r="G950" s="39"/>
      <c r="H950" s="45"/>
    </row>
    <row r="951" s="2" customFormat="1" ht="16.8" customHeight="1">
      <c r="A951" s="39"/>
      <c r="B951" s="45"/>
      <c r="C951" s="325" t="s">
        <v>1</v>
      </c>
      <c r="D951" s="325" t="s">
        <v>1</v>
      </c>
      <c r="E951" s="18" t="s">
        <v>1</v>
      </c>
      <c r="F951" s="326">
        <v>0</v>
      </c>
      <c r="G951" s="39"/>
      <c r="H951" s="45"/>
    </row>
    <row r="952" s="2" customFormat="1" ht="16.8" customHeight="1">
      <c r="A952" s="39"/>
      <c r="B952" s="45"/>
      <c r="C952" s="325" t="s">
        <v>1</v>
      </c>
      <c r="D952" s="325" t="s">
        <v>810</v>
      </c>
      <c r="E952" s="18" t="s">
        <v>1</v>
      </c>
      <c r="F952" s="326">
        <v>0</v>
      </c>
      <c r="G952" s="39"/>
      <c r="H952" s="45"/>
    </row>
    <row r="953" s="2" customFormat="1" ht="16.8" customHeight="1">
      <c r="A953" s="39"/>
      <c r="B953" s="45"/>
      <c r="C953" s="325" t="s">
        <v>1</v>
      </c>
      <c r="D953" s="325" t="s">
        <v>5734</v>
      </c>
      <c r="E953" s="18" t="s">
        <v>1</v>
      </c>
      <c r="F953" s="326">
        <v>0</v>
      </c>
      <c r="G953" s="39"/>
      <c r="H953" s="45"/>
    </row>
    <row r="954" s="2" customFormat="1" ht="16.8" customHeight="1">
      <c r="A954" s="39"/>
      <c r="B954" s="45"/>
      <c r="C954" s="325" t="s">
        <v>1</v>
      </c>
      <c r="D954" s="325" t="s">
        <v>5817</v>
      </c>
      <c r="E954" s="18" t="s">
        <v>1</v>
      </c>
      <c r="F954" s="326">
        <v>16.225000000000001</v>
      </c>
      <c r="G954" s="39"/>
      <c r="H954" s="45"/>
    </row>
    <row r="955" s="2" customFormat="1" ht="16.8" customHeight="1">
      <c r="A955" s="39"/>
      <c r="B955" s="45"/>
      <c r="C955" s="325" t="s">
        <v>1</v>
      </c>
      <c r="D955" s="325" t="s">
        <v>572</v>
      </c>
      <c r="E955" s="18" t="s">
        <v>1</v>
      </c>
      <c r="F955" s="326">
        <v>-1.5760000000000001</v>
      </c>
      <c r="G955" s="39"/>
      <c r="H955" s="45"/>
    </row>
    <row r="956" s="2" customFormat="1" ht="16.8" customHeight="1">
      <c r="A956" s="39"/>
      <c r="B956" s="45"/>
      <c r="C956" s="325" t="s">
        <v>1</v>
      </c>
      <c r="D956" s="325" t="s">
        <v>298</v>
      </c>
      <c r="E956" s="18" t="s">
        <v>1</v>
      </c>
      <c r="F956" s="326">
        <v>14.648999999999999</v>
      </c>
      <c r="G956" s="39"/>
      <c r="H956" s="45"/>
    </row>
    <row r="957" s="2" customFormat="1" ht="16.8" customHeight="1">
      <c r="A957" s="39"/>
      <c r="B957" s="45"/>
      <c r="C957" s="325" t="s">
        <v>1</v>
      </c>
      <c r="D957" s="325" t="s">
        <v>1</v>
      </c>
      <c r="E957" s="18" t="s">
        <v>1</v>
      </c>
      <c r="F957" s="326">
        <v>0</v>
      </c>
      <c r="G957" s="39"/>
      <c r="H957" s="45"/>
    </row>
    <row r="958" s="2" customFormat="1" ht="16.8" customHeight="1">
      <c r="A958" s="39"/>
      <c r="B958" s="45"/>
      <c r="C958" s="325" t="s">
        <v>1</v>
      </c>
      <c r="D958" s="325" t="s">
        <v>623</v>
      </c>
      <c r="E958" s="18" t="s">
        <v>1</v>
      </c>
      <c r="F958" s="326">
        <v>0</v>
      </c>
      <c r="G958" s="39"/>
      <c r="H958" s="45"/>
    </row>
    <row r="959" s="2" customFormat="1" ht="16.8" customHeight="1">
      <c r="A959" s="39"/>
      <c r="B959" s="45"/>
      <c r="C959" s="325" t="s">
        <v>1</v>
      </c>
      <c r="D959" s="325" t="s">
        <v>5739</v>
      </c>
      <c r="E959" s="18" t="s">
        <v>1</v>
      </c>
      <c r="F959" s="326">
        <v>0</v>
      </c>
      <c r="G959" s="39"/>
      <c r="H959" s="45"/>
    </row>
    <row r="960" s="2" customFormat="1" ht="16.8" customHeight="1">
      <c r="A960" s="39"/>
      <c r="B960" s="45"/>
      <c r="C960" s="325" t="s">
        <v>1</v>
      </c>
      <c r="D960" s="325" t="s">
        <v>5817</v>
      </c>
      <c r="E960" s="18" t="s">
        <v>1</v>
      </c>
      <c r="F960" s="326">
        <v>16.225000000000001</v>
      </c>
      <c r="G960" s="39"/>
      <c r="H960" s="45"/>
    </row>
    <row r="961" s="2" customFormat="1" ht="16.8" customHeight="1">
      <c r="A961" s="39"/>
      <c r="B961" s="45"/>
      <c r="C961" s="325" t="s">
        <v>1</v>
      </c>
      <c r="D961" s="325" t="s">
        <v>572</v>
      </c>
      <c r="E961" s="18" t="s">
        <v>1</v>
      </c>
      <c r="F961" s="326">
        <v>-1.5760000000000001</v>
      </c>
      <c r="G961" s="39"/>
      <c r="H961" s="45"/>
    </row>
    <row r="962" s="2" customFormat="1" ht="16.8" customHeight="1">
      <c r="A962" s="39"/>
      <c r="B962" s="45"/>
      <c r="C962" s="325" t="s">
        <v>1</v>
      </c>
      <c r="D962" s="325" t="s">
        <v>298</v>
      </c>
      <c r="E962" s="18" t="s">
        <v>1</v>
      </c>
      <c r="F962" s="326">
        <v>14.648999999999999</v>
      </c>
      <c r="G962" s="39"/>
      <c r="H962" s="45"/>
    </row>
    <row r="963" s="2" customFormat="1" ht="16.8" customHeight="1">
      <c r="A963" s="39"/>
      <c r="B963" s="45"/>
      <c r="C963" s="325" t="s">
        <v>1</v>
      </c>
      <c r="D963" s="325" t="s">
        <v>222</v>
      </c>
      <c r="E963" s="18" t="s">
        <v>1</v>
      </c>
      <c r="F963" s="326">
        <v>139.63499999999999</v>
      </c>
      <c r="G963" s="39"/>
      <c r="H963" s="45"/>
    </row>
    <row r="964" s="2" customFormat="1" ht="16.8" customHeight="1">
      <c r="A964" s="39"/>
      <c r="B964" s="45"/>
      <c r="C964" s="327" t="s">
        <v>5656</v>
      </c>
      <c r="D964" s="39"/>
      <c r="E964" s="39"/>
      <c r="F964" s="39"/>
      <c r="G964" s="39"/>
      <c r="H964" s="45"/>
    </row>
    <row r="965" s="2" customFormat="1" ht="16.8" customHeight="1">
      <c r="A965" s="39"/>
      <c r="B965" s="45"/>
      <c r="C965" s="325" t="s">
        <v>675</v>
      </c>
      <c r="D965" s="325" t="s">
        <v>676</v>
      </c>
      <c r="E965" s="18" t="s">
        <v>225</v>
      </c>
      <c r="F965" s="326">
        <v>139.63499999999999</v>
      </c>
      <c r="G965" s="39"/>
      <c r="H965" s="45"/>
    </row>
    <row r="966" s="2" customFormat="1">
      <c r="A966" s="39"/>
      <c r="B966" s="45"/>
      <c r="C966" s="325" t="s">
        <v>1979</v>
      </c>
      <c r="D966" s="325" t="s">
        <v>1980</v>
      </c>
      <c r="E966" s="18" t="s">
        <v>225</v>
      </c>
      <c r="F966" s="326">
        <v>139.63499999999999</v>
      </c>
      <c r="G966" s="39"/>
      <c r="H966" s="45"/>
    </row>
    <row r="967" s="2" customFormat="1" ht="16.8" customHeight="1">
      <c r="A967" s="39"/>
      <c r="B967" s="45"/>
      <c r="C967" s="321" t="s">
        <v>487</v>
      </c>
      <c r="D967" s="322" t="s">
        <v>488</v>
      </c>
      <c r="E967" s="323" t="s">
        <v>225</v>
      </c>
      <c r="F967" s="324">
        <v>39.280999999999999</v>
      </c>
      <c r="G967" s="39"/>
      <c r="H967" s="45"/>
    </row>
    <row r="968" s="2" customFormat="1" ht="16.8" customHeight="1">
      <c r="A968" s="39"/>
      <c r="B968" s="45"/>
      <c r="C968" s="325" t="s">
        <v>1</v>
      </c>
      <c r="D968" s="325" t="s">
        <v>5818</v>
      </c>
      <c r="E968" s="18" t="s">
        <v>1</v>
      </c>
      <c r="F968" s="326">
        <v>0</v>
      </c>
      <c r="G968" s="39"/>
      <c r="H968" s="45"/>
    </row>
    <row r="969" s="2" customFormat="1" ht="16.8" customHeight="1">
      <c r="A969" s="39"/>
      <c r="B969" s="45"/>
      <c r="C969" s="325" t="s">
        <v>1</v>
      </c>
      <c r="D969" s="325" t="s">
        <v>5819</v>
      </c>
      <c r="E969" s="18" t="s">
        <v>1</v>
      </c>
      <c r="F969" s="326">
        <v>15.542999999999999</v>
      </c>
      <c r="G969" s="39"/>
      <c r="H969" s="45"/>
    </row>
    <row r="970" s="2" customFormat="1" ht="16.8" customHeight="1">
      <c r="A970" s="39"/>
      <c r="B970" s="45"/>
      <c r="C970" s="325" t="s">
        <v>1</v>
      </c>
      <c r="D970" s="325" t="s">
        <v>5820</v>
      </c>
      <c r="E970" s="18" t="s">
        <v>1</v>
      </c>
      <c r="F970" s="326">
        <v>0</v>
      </c>
      <c r="G970" s="39"/>
      <c r="H970" s="45"/>
    </row>
    <row r="971" s="2" customFormat="1" ht="16.8" customHeight="1">
      <c r="A971" s="39"/>
      <c r="B971" s="45"/>
      <c r="C971" s="325" t="s">
        <v>1</v>
      </c>
      <c r="D971" s="325" t="s">
        <v>5821</v>
      </c>
      <c r="E971" s="18" t="s">
        <v>1</v>
      </c>
      <c r="F971" s="326">
        <v>23.738</v>
      </c>
      <c r="G971" s="39"/>
      <c r="H971" s="45"/>
    </row>
    <row r="972" s="2" customFormat="1" ht="16.8" customHeight="1">
      <c r="A972" s="39"/>
      <c r="B972" s="45"/>
      <c r="C972" s="325" t="s">
        <v>1</v>
      </c>
      <c r="D972" s="325" t="s">
        <v>222</v>
      </c>
      <c r="E972" s="18" t="s">
        <v>1</v>
      </c>
      <c r="F972" s="326">
        <v>39.280999999999999</v>
      </c>
      <c r="G972" s="39"/>
      <c r="H972" s="45"/>
    </row>
    <row r="973" s="2" customFormat="1" ht="16.8" customHeight="1">
      <c r="A973" s="39"/>
      <c r="B973" s="45"/>
      <c r="C973" s="327" t="s">
        <v>5656</v>
      </c>
      <c r="D973" s="39"/>
      <c r="E973" s="39"/>
      <c r="F973" s="39"/>
      <c r="G973" s="39"/>
      <c r="H973" s="45"/>
    </row>
    <row r="974" s="2" customFormat="1">
      <c r="A974" s="39"/>
      <c r="B974" s="45"/>
      <c r="C974" s="325" t="s">
        <v>743</v>
      </c>
      <c r="D974" s="325" t="s">
        <v>744</v>
      </c>
      <c r="E974" s="18" t="s">
        <v>225</v>
      </c>
      <c r="F974" s="326">
        <v>39.280999999999999</v>
      </c>
      <c r="G974" s="39"/>
      <c r="H974" s="45"/>
    </row>
    <row r="975" s="2" customFormat="1" ht="16.8" customHeight="1">
      <c r="A975" s="39"/>
      <c r="B975" s="45"/>
      <c r="C975" s="325" t="s">
        <v>837</v>
      </c>
      <c r="D975" s="325" t="s">
        <v>838</v>
      </c>
      <c r="E975" s="18" t="s">
        <v>225</v>
      </c>
      <c r="F975" s="326">
        <v>784.38499999999999</v>
      </c>
      <c r="G975" s="39"/>
      <c r="H975" s="45"/>
    </row>
    <row r="976" s="2" customFormat="1" ht="16.8" customHeight="1">
      <c r="A976" s="39"/>
      <c r="B976" s="45"/>
      <c r="C976" s="325" t="s">
        <v>847</v>
      </c>
      <c r="D976" s="325" t="s">
        <v>848</v>
      </c>
      <c r="E976" s="18" t="s">
        <v>225</v>
      </c>
      <c r="F976" s="326">
        <v>1041.174</v>
      </c>
      <c r="G976" s="39"/>
      <c r="H976" s="45"/>
    </row>
    <row r="977" s="2" customFormat="1">
      <c r="A977" s="39"/>
      <c r="B977" s="45"/>
      <c r="C977" s="325" t="s">
        <v>701</v>
      </c>
      <c r="D977" s="325" t="s">
        <v>702</v>
      </c>
      <c r="E977" s="18" t="s">
        <v>225</v>
      </c>
      <c r="F977" s="326">
        <v>41.244999999999997</v>
      </c>
      <c r="G977" s="39"/>
      <c r="H977" s="45"/>
    </row>
    <row r="978" s="2" customFormat="1" ht="16.8" customHeight="1">
      <c r="A978" s="39"/>
      <c r="B978" s="45"/>
      <c r="C978" s="321" t="s">
        <v>490</v>
      </c>
      <c r="D978" s="322" t="s">
        <v>491</v>
      </c>
      <c r="E978" s="323" t="s">
        <v>225</v>
      </c>
      <c r="F978" s="324">
        <v>127.65600000000001</v>
      </c>
      <c r="G978" s="39"/>
      <c r="H978" s="45"/>
    </row>
    <row r="979" s="2" customFormat="1" ht="16.8" customHeight="1">
      <c r="A979" s="39"/>
      <c r="B979" s="45"/>
      <c r="C979" s="325" t="s">
        <v>1</v>
      </c>
      <c r="D979" s="325" t="s">
        <v>5818</v>
      </c>
      <c r="E979" s="18" t="s">
        <v>1</v>
      </c>
      <c r="F979" s="326">
        <v>0</v>
      </c>
      <c r="G979" s="39"/>
      <c r="H979" s="45"/>
    </row>
    <row r="980" s="2" customFormat="1" ht="16.8" customHeight="1">
      <c r="A980" s="39"/>
      <c r="B980" s="45"/>
      <c r="C980" s="325" t="s">
        <v>1</v>
      </c>
      <c r="D980" s="325" t="s">
        <v>5822</v>
      </c>
      <c r="E980" s="18" t="s">
        <v>1</v>
      </c>
      <c r="F980" s="326">
        <v>213.71600000000001</v>
      </c>
      <c r="G980" s="39"/>
      <c r="H980" s="45"/>
    </row>
    <row r="981" s="2" customFormat="1" ht="16.8" customHeight="1">
      <c r="A981" s="39"/>
      <c r="B981" s="45"/>
      <c r="C981" s="325" t="s">
        <v>1</v>
      </c>
      <c r="D981" s="325" t="s">
        <v>5823</v>
      </c>
      <c r="E981" s="18" t="s">
        <v>1</v>
      </c>
      <c r="F981" s="326">
        <v>0</v>
      </c>
      <c r="G981" s="39"/>
      <c r="H981" s="45"/>
    </row>
    <row r="982" s="2" customFormat="1" ht="16.8" customHeight="1">
      <c r="A982" s="39"/>
      <c r="B982" s="45"/>
      <c r="C982" s="325" t="s">
        <v>1</v>
      </c>
      <c r="D982" s="325" t="s">
        <v>5824</v>
      </c>
      <c r="E982" s="18" t="s">
        <v>1</v>
      </c>
      <c r="F982" s="326">
        <v>-53.43</v>
      </c>
      <c r="G982" s="39"/>
      <c r="H982" s="45"/>
    </row>
    <row r="983" s="2" customFormat="1" ht="16.8" customHeight="1">
      <c r="A983" s="39"/>
      <c r="B983" s="45"/>
      <c r="C983" s="325" t="s">
        <v>1</v>
      </c>
      <c r="D983" s="325" t="s">
        <v>5825</v>
      </c>
      <c r="E983" s="18" t="s">
        <v>1</v>
      </c>
      <c r="F983" s="326">
        <v>-32.630000000000003</v>
      </c>
      <c r="G983" s="39"/>
      <c r="H983" s="45"/>
    </row>
    <row r="984" s="2" customFormat="1" ht="16.8" customHeight="1">
      <c r="A984" s="39"/>
      <c r="B984" s="45"/>
      <c r="C984" s="325" t="s">
        <v>1</v>
      </c>
      <c r="D984" s="325" t="s">
        <v>222</v>
      </c>
      <c r="E984" s="18" t="s">
        <v>1</v>
      </c>
      <c r="F984" s="326">
        <v>127.65600000000001</v>
      </c>
      <c r="G984" s="39"/>
      <c r="H984" s="45"/>
    </row>
    <row r="985" s="2" customFormat="1" ht="16.8" customHeight="1">
      <c r="A985" s="39"/>
      <c r="B985" s="45"/>
      <c r="C985" s="327" t="s">
        <v>5656</v>
      </c>
      <c r="D985" s="39"/>
      <c r="E985" s="39"/>
      <c r="F985" s="39"/>
      <c r="G985" s="39"/>
      <c r="H985" s="45"/>
    </row>
    <row r="986" s="2" customFormat="1">
      <c r="A986" s="39"/>
      <c r="B986" s="45"/>
      <c r="C986" s="325" t="s">
        <v>695</v>
      </c>
      <c r="D986" s="325" t="s">
        <v>696</v>
      </c>
      <c r="E986" s="18" t="s">
        <v>225</v>
      </c>
      <c r="F986" s="326">
        <v>127.65600000000001</v>
      </c>
      <c r="G986" s="39"/>
      <c r="H986" s="45"/>
    </row>
    <row r="987" s="2" customFormat="1">
      <c r="A987" s="39"/>
      <c r="B987" s="45"/>
      <c r="C987" s="325" t="s">
        <v>717</v>
      </c>
      <c r="D987" s="325" t="s">
        <v>718</v>
      </c>
      <c r="E987" s="18" t="s">
        <v>225</v>
      </c>
      <c r="F987" s="326">
        <v>223.89599999999999</v>
      </c>
      <c r="G987" s="39"/>
      <c r="H987" s="45"/>
    </row>
    <row r="988" s="2" customFormat="1" ht="16.8" customHeight="1">
      <c r="A988" s="39"/>
      <c r="B988" s="45"/>
      <c r="C988" s="325" t="s">
        <v>847</v>
      </c>
      <c r="D988" s="325" t="s">
        <v>848</v>
      </c>
      <c r="E988" s="18" t="s">
        <v>225</v>
      </c>
      <c r="F988" s="326">
        <v>1041.174</v>
      </c>
      <c r="G988" s="39"/>
      <c r="H988" s="45"/>
    </row>
    <row r="989" s="2" customFormat="1">
      <c r="A989" s="39"/>
      <c r="B989" s="45"/>
      <c r="C989" s="325" t="s">
        <v>701</v>
      </c>
      <c r="D989" s="325" t="s">
        <v>702</v>
      </c>
      <c r="E989" s="18" t="s">
        <v>225</v>
      </c>
      <c r="F989" s="326">
        <v>134.03899999999999</v>
      </c>
      <c r="G989" s="39"/>
      <c r="H989" s="45"/>
    </row>
    <row r="990" s="2" customFormat="1" ht="16.8" customHeight="1">
      <c r="A990" s="39"/>
      <c r="B990" s="45"/>
      <c r="C990" s="321" t="s">
        <v>493</v>
      </c>
      <c r="D990" s="322" t="s">
        <v>494</v>
      </c>
      <c r="E990" s="323" t="s">
        <v>225</v>
      </c>
      <c r="F990" s="324">
        <v>94.239999999999995</v>
      </c>
      <c r="G990" s="39"/>
      <c r="H990" s="45"/>
    </row>
    <row r="991" s="2" customFormat="1" ht="16.8" customHeight="1">
      <c r="A991" s="39"/>
      <c r="B991" s="45"/>
      <c r="C991" s="325" t="s">
        <v>1</v>
      </c>
      <c r="D991" s="325" t="s">
        <v>408</v>
      </c>
      <c r="E991" s="18" t="s">
        <v>1</v>
      </c>
      <c r="F991" s="326">
        <v>94.239999999999995</v>
      </c>
      <c r="G991" s="39"/>
      <c r="H991" s="45"/>
    </row>
    <row r="992" s="2" customFormat="1" ht="16.8" customHeight="1">
      <c r="A992" s="39"/>
      <c r="B992" s="45"/>
      <c r="C992" s="327" t="s">
        <v>5656</v>
      </c>
      <c r="D992" s="39"/>
      <c r="E992" s="39"/>
      <c r="F992" s="39"/>
      <c r="G992" s="39"/>
      <c r="H992" s="45"/>
    </row>
    <row r="993" s="2" customFormat="1">
      <c r="A993" s="39"/>
      <c r="B993" s="45"/>
      <c r="C993" s="325" t="s">
        <v>707</v>
      </c>
      <c r="D993" s="325" t="s">
        <v>708</v>
      </c>
      <c r="E993" s="18" t="s">
        <v>225</v>
      </c>
      <c r="F993" s="326">
        <v>94.239999999999995</v>
      </c>
      <c r="G993" s="39"/>
      <c r="H993" s="45"/>
    </row>
    <row r="994" s="2" customFormat="1">
      <c r="A994" s="39"/>
      <c r="B994" s="45"/>
      <c r="C994" s="325" t="s">
        <v>717</v>
      </c>
      <c r="D994" s="325" t="s">
        <v>718</v>
      </c>
      <c r="E994" s="18" t="s">
        <v>225</v>
      </c>
      <c r="F994" s="326">
        <v>223.89599999999999</v>
      </c>
      <c r="G994" s="39"/>
      <c r="H994" s="45"/>
    </row>
    <row r="995" s="2" customFormat="1" ht="16.8" customHeight="1">
      <c r="A995" s="39"/>
      <c r="B995" s="45"/>
      <c r="C995" s="325" t="s">
        <v>847</v>
      </c>
      <c r="D995" s="325" t="s">
        <v>848</v>
      </c>
      <c r="E995" s="18" t="s">
        <v>225</v>
      </c>
      <c r="F995" s="326">
        <v>1041.174</v>
      </c>
      <c r="G995" s="39"/>
      <c r="H995" s="45"/>
    </row>
    <row r="996" s="2" customFormat="1">
      <c r="A996" s="39"/>
      <c r="B996" s="45"/>
      <c r="C996" s="325" t="s">
        <v>713</v>
      </c>
      <c r="D996" s="325" t="s">
        <v>714</v>
      </c>
      <c r="E996" s="18" t="s">
        <v>225</v>
      </c>
      <c r="F996" s="326">
        <v>98.951999999999998</v>
      </c>
      <c r="G996" s="39"/>
      <c r="H996" s="45"/>
    </row>
    <row r="997" s="2" customFormat="1" ht="16.8" customHeight="1">
      <c r="A997" s="39"/>
      <c r="B997" s="45"/>
      <c r="C997" s="321" t="s">
        <v>495</v>
      </c>
      <c r="D997" s="322" t="s">
        <v>496</v>
      </c>
      <c r="E997" s="323" t="s">
        <v>225</v>
      </c>
      <c r="F997" s="324">
        <v>124.618</v>
      </c>
      <c r="G997" s="39"/>
      <c r="H997" s="45"/>
    </row>
    <row r="998" s="2" customFormat="1" ht="16.8" customHeight="1">
      <c r="A998" s="39"/>
      <c r="B998" s="45"/>
      <c r="C998" s="325" t="s">
        <v>1</v>
      </c>
      <c r="D998" s="325" t="s">
        <v>5826</v>
      </c>
      <c r="E998" s="18" t="s">
        <v>1</v>
      </c>
      <c r="F998" s="326">
        <v>0</v>
      </c>
      <c r="G998" s="39"/>
      <c r="H998" s="45"/>
    </row>
    <row r="999" s="2" customFormat="1" ht="16.8" customHeight="1">
      <c r="A999" s="39"/>
      <c r="B999" s="45"/>
      <c r="C999" s="325" t="s">
        <v>1</v>
      </c>
      <c r="D999" s="325" t="s">
        <v>5827</v>
      </c>
      <c r="E999" s="18" t="s">
        <v>1</v>
      </c>
      <c r="F999" s="326">
        <v>3.6400000000000001</v>
      </c>
      <c r="G999" s="39"/>
      <c r="H999" s="45"/>
    </row>
    <row r="1000" s="2" customFormat="1" ht="16.8" customHeight="1">
      <c r="A1000" s="39"/>
      <c r="B1000" s="45"/>
      <c r="C1000" s="325" t="s">
        <v>1</v>
      </c>
      <c r="D1000" s="325" t="s">
        <v>5828</v>
      </c>
      <c r="E1000" s="18" t="s">
        <v>1</v>
      </c>
      <c r="F1000" s="326">
        <v>0.20200000000000001</v>
      </c>
      <c r="G1000" s="39"/>
      <c r="H1000" s="45"/>
    </row>
    <row r="1001" s="2" customFormat="1" ht="16.8" customHeight="1">
      <c r="A1001" s="39"/>
      <c r="B1001" s="45"/>
      <c r="C1001" s="325" t="s">
        <v>1</v>
      </c>
      <c r="D1001" s="325" t="s">
        <v>1</v>
      </c>
      <c r="E1001" s="18" t="s">
        <v>1</v>
      </c>
      <c r="F1001" s="326">
        <v>0</v>
      </c>
      <c r="G1001" s="39"/>
      <c r="H1001" s="45"/>
    </row>
    <row r="1002" s="2" customFormat="1" ht="16.8" customHeight="1">
      <c r="A1002" s="39"/>
      <c r="B1002" s="45"/>
      <c r="C1002" s="325" t="s">
        <v>1</v>
      </c>
      <c r="D1002" s="325" t="s">
        <v>5829</v>
      </c>
      <c r="E1002" s="18" t="s">
        <v>1</v>
      </c>
      <c r="F1002" s="326">
        <v>0</v>
      </c>
      <c r="G1002" s="39"/>
      <c r="H1002" s="45"/>
    </row>
    <row r="1003" s="2" customFormat="1" ht="16.8" customHeight="1">
      <c r="A1003" s="39"/>
      <c r="B1003" s="45"/>
      <c r="C1003" s="325" t="s">
        <v>1</v>
      </c>
      <c r="D1003" s="325" t="s">
        <v>5830</v>
      </c>
      <c r="E1003" s="18" t="s">
        <v>1</v>
      </c>
      <c r="F1003" s="326">
        <v>106.176</v>
      </c>
      <c r="G1003" s="39"/>
      <c r="H1003" s="45"/>
    </row>
    <row r="1004" s="2" customFormat="1" ht="16.8" customHeight="1">
      <c r="A1004" s="39"/>
      <c r="B1004" s="45"/>
      <c r="C1004" s="325" t="s">
        <v>1</v>
      </c>
      <c r="D1004" s="325" t="s">
        <v>5831</v>
      </c>
      <c r="E1004" s="18" t="s">
        <v>1</v>
      </c>
      <c r="F1004" s="326">
        <v>14.6</v>
      </c>
      <c r="G1004" s="39"/>
      <c r="H1004" s="45"/>
    </row>
    <row r="1005" s="2" customFormat="1" ht="16.8" customHeight="1">
      <c r="A1005" s="39"/>
      <c r="B1005" s="45"/>
      <c r="C1005" s="325" t="s">
        <v>1</v>
      </c>
      <c r="D1005" s="325" t="s">
        <v>222</v>
      </c>
      <c r="E1005" s="18" t="s">
        <v>1</v>
      </c>
      <c r="F1005" s="326">
        <v>124.618</v>
      </c>
      <c r="G1005" s="39"/>
      <c r="H1005" s="45"/>
    </row>
    <row r="1006" s="2" customFormat="1" ht="16.8" customHeight="1">
      <c r="A1006" s="39"/>
      <c r="B1006" s="45"/>
      <c r="C1006" s="327" t="s">
        <v>5656</v>
      </c>
      <c r="D1006" s="39"/>
      <c r="E1006" s="39"/>
      <c r="F1006" s="39"/>
      <c r="G1006" s="39"/>
      <c r="H1006" s="45"/>
    </row>
    <row r="1007" s="2" customFormat="1">
      <c r="A1007" s="39"/>
      <c r="B1007" s="45"/>
      <c r="C1007" s="325" t="s">
        <v>721</v>
      </c>
      <c r="D1007" s="325" t="s">
        <v>722</v>
      </c>
      <c r="E1007" s="18" t="s">
        <v>225</v>
      </c>
      <c r="F1007" s="326">
        <v>124.618</v>
      </c>
      <c r="G1007" s="39"/>
      <c r="H1007" s="45"/>
    </row>
    <row r="1008" s="2" customFormat="1" ht="16.8" customHeight="1">
      <c r="A1008" s="39"/>
      <c r="B1008" s="45"/>
      <c r="C1008" s="325" t="s">
        <v>837</v>
      </c>
      <c r="D1008" s="325" t="s">
        <v>838</v>
      </c>
      <c r="E1008" s="18" t="s">
        <v>225</v>
      </c>
      <c r="F1008" s="326">
        <v>784.38499999999999</v>
      </c>
      <c r="G1008" s="39"/>
      <c r="H1008" s="45"/>
    </row>
    <row r="1009" s="2" customFormat="1" ht="16.8" customHeight="1">
      <c r="A1009" s="39"/>
      <c r="B1009" s="45"/>
      <c r="C1009" s="325" t="s">
        <v>847</v>
      </c>
      <c r="D1009" s="325" t="s">
        <v>848</v>
      </c>
      <c r="E1009" s="18" t="s">
        <v>225</v>
      </c>
      <c r="F1009" s="326">
        <v>1041.174</v>
      </c>
      <c r="G1009" s="39"/>
      <c r="H1009" s="45"/>
    </row>
    <row r="1010" s="2" customFormat="1" ht="16.8" customHeight="1">
      <c r="A1010" s="39"/>
      <c r="B1010" s="45"/>
      <c r="C1010" s="325" t="s">
        <v>727</v>
      </c>
      <c r="D1010" s="325" t="s">
        <v>728</v>
      </c>
      <c r="E1010" s="18" t="s">
        <v>225</v>
      </c>
      <c r="F1010" s="326">
        <v>130.84899999999999</v>
      </c>
      <c r="G1010" s="39"/>
      <c r="H1010" s="45"/>
    </row>
    <row r="1011" s="2" customFormat="1" ht="16.8" customHeight="1">
      <c r="A1011" s="39"/>
      <c r="B1011" s="45"/>
      <c r="C1011" s="321" t="s">
        <v>498</v>
      </c>
      <c r="D1011" s="322" t="s">
        <v>499</v>
      </c>
      <c r="E1011" s="323" t="s">
        <v>225</v>
      </c>
      <c r="F1011" s="324">
        <v>34.893000000000001</v>
      </c>
      <c r="G1011" s="39"/>
      <c r="H1011" s="45"/>
    </row>
    <row r="1012" s="2" customFormat="1" ht="16.8" customHeight="1">
      <c r="A1012" s="39"/>
      <c r="B1012" s="45"/>
      <c r="C1012" s="325" t="s">
        <v>1</v>
      </c>
      <c r="D1012" s="325" t="s">
        <v>5832</v>
      </c>
      <c r="E1012" s="18" t="s">
        <v>1</v>
      </c>
      <c r="F1012" s="326">
        <v>34.893000000000001</v>
      </c>
      <c r="G1012" s="39"/>
      <c r="H1012" s="45"/>
    </row>
    <row r="1013" s="2" customFormat="1" ht="16.8" customHeight="1">
      <c r="A1013" s="39"/>
      <c r="B1013" s="45"/>
      <c r="C1013" s="327" t="s">
        <v>5656</v>
      </c>
      <c r="D1013" s="39"/>
      <c r="E1013" s="39"/>
      <c r="F1013" s="39"/>
      <c r="G1013" s="39"/>
      <c r="H1013" s="45"/>
    </row>
    <row r="1014" s="2" customFormat="1">
      <c r="A1014" s="39"/>
      <c r="B1014" s="45"/>
      <c r="C1014" s="325" t="s">
        <v>732</v>
      </c>
      <c r="D1014" s="325" t="s">
        <v>733</v>
      </c>
      <c r="E1014" s="18" t="s">
        <v>225</v>
      </c>
      <c r="F1014" s="326">
        <v>34.893000000000001</v>
      </c>
      <c r="G1014" s="39"/>
      <c r="H1014" s="45"/>
    </row>
    <row r="1015" s="2" customFormat="1" ht="16.8" customHeight="1">
      <c r="A1015" s="39"/>
      <c r="B1015" s="45"/>
      <c r="C1015" s="325" t="s">
        <v>841</v>
      </c>
      <c r="D1015" s="325" t="s">
        <v>842</v>
      </c>
      <c r="E1015" s="18" t="s">
        <v>225</v>
      </c>
      <c r="F1015" s="326">
        <v>34.893000000000001</v>
      </c>
      <c r="G1015" s="39"/>
      <c r="H1015" s="45"/>
    </row>
    <row r="1016" s="2" customFormat="1" ht="16.8" customHeight="1">
      <c r="A1016" s="39"/>
      <c r="B1016" s="45"/>
      <c r="C1016" s="325" t="s">
        <v>847</v>
      </c>
      <c r="D1016" s="325" t="s">
        <v>848</v>
      </c>
      <c r="E1016" s="18" t="s">
        <v>225</v>
      </c>
      <c r="F1016" s="326">
        <v>1041.174</v>
      </c>
      <c r="G1016" s="39"/>
      <c r="H1016" s="45"/>
    </row>
    <row r="1017" s="2" customFormat="1" ht="16.8" customHeight="1">
      <c r="A1017" s="39"/>
      <c r="B1017" s="45"/>
      <c r="C1017" s="325" t="s">
        <v>738</v>
      </c>
      <c r="D1017" s="325" t="s">
        <v>739</v>
      </c>
      <c r="E1017" s="18" t="s">
        <v>225</v>
      </c>
      <c r="F1017" s="326">
        <v>36.637999999999998</v>
      </c>
      <c r="G1017" s="39"/>
      <c r="H1017" s="45"/>
    </row>
    <row r="1018" s="2" customFormat="1" ht="16.8" customHeight="1">
      <c r="A1018" s="39"/>
      <c r="B1018" s="45"/>
      <c r="C1018" s="321" t="s">
        <v>501</v>
      </c>
      <c r="D1018" s="322" t="s">
        <v>502</v>
      </c>
      <c r="E1018" s="323" t="s">
        <v>225</v>
      </c>
      <c r="F1018" s="324">
        <v>1.23</v>
      </c>
      <c r="G1018" s="39"/>
      <c r="H1018" s="45"/>
    </row>
    <row r="1019" s="2" customFormat="1" ht="16.8" customHeight="1">
      <c r="A1019" s="39"/>
      <c r="B1019" s="45"/>
      <c r="C1019" s="325" t="s">
        <v>1</v>
      </c>
      <c r="D1019" s="325" t="s">
        <v>5724</v>
      </c>
      <c r="E1019" s="18" t="s">
        <v>1</v>
      </c>
      <c r="F1019" s="326">
        <v>0</v>
      </c>
      <c r="G1019" s="39"/>
      <c r="H1019" s="45"/>
    </row>
    <row r="1020" s="2" customFormat="1" ht="16.8" customHeight="1">
      <c r="A1020" s="39"/>
      <c r="B1020" s="45"/>
      <c r="C1020" s="325" t="s">
        <v>1</v>
      </c>
      <c r="D1020" s="325" t="s">
        <v>503</v>
      </c>
      <c r="E1020" s="18" t="s">
        <v>1</v>
      </c>
      <c r="F1020" s="326">
        <v>1.23</v>
      </c>
      <c r="G1020" s="39"/>
      <c r="H1020" s="45"/>
    </row>
    <row r="1021" s="2" customFormat="1" ht="16.8" customHeight="1">
      <c r="A1021" s="39"/>
      <c r="B1021" s="45"/>
      <c r="C1021" s="327" t="s">
        <v>5656</v>
      </c>
      <c r="D1021" s="39"/>
      <c r="E1021" s="39"/>
      <c r="F1021" s="39"/>
      <c r="G1021" s="39"/>
      <c r="H1021" s="45"/>
    </row>
    <row r="1022" s="2" customFormat="1" ht="16.8" customHeight="1">
      <c r="A1022" s="39"/>
      <c r="B1022" s="45"/>
      <c r="C1022" s="325" t="s">
        <v>1993</v>
      </c>
      <c r="D1022" s="325" t="s">
        <v>502</v>
      </c>
      <c r="E1022" s="18" t="s">
        <v>225</v>
      </c>
      <c r="F1022" s="326">
        <v>1.23</v>
      </c>
      <c r="G1022" s="39"/>
      <c r="H1022" s="45"/>
    </row>
    <row r="1023" s="2" customFormat="1" ht="26.4" customHeight="1">
      <c r="A1023" s="39"/>
      <c r="B1023" s="45"/>
      <c r="C1023" s="320" t="s">
        <v>5833</v>
      </c>
      <c r="D1023" s="320" t="s">
        <v>101</v>
      </c>
      <c r="E1023" s="39"/>
      <c r="F1023" s="39"/>
      <c r="G1023" s="39"/>
      <c r="H1023" s="45"/>
    </row>
    <row r="1024" s="2" customFormat="1" ht="16.8" customHeight="1">
      <c r="A1024" s="39"/>
      <c r="B1024" s="45"/>
      <c r="C1024" s="321" t="s">
        <v>405</v>
      </c>
      <c r="D1024" s="322" t="s">
        <v>406</v>
      </c>
      <c r="E1024" s="323" t="s">
        <v>225</v>
      </c>
      <c r="F1024" s="324">
        <v>21.809999999999999</v>
      </c>
      <c r="G1024" s="39"/>
      <c r="H1024" s="45"/>
    </row>
    <row r="1025" s="2" customFormat="1" ht="16.8" customHeight="1">
      <c r="A1025" s="39"/>
      <c r="B1025" s="45"/>
      <c r="C1025" s="325" t="s">
        <v>1</v>
      </c>
      <c r="D1025" s="325" t="s">
        <v>5700</v>
      </c>
      <c r="E1025" s="18" t="s">
        <v>1</v>
      </c>
      <c r="F1025" s="326">
        <v>0</v>
      </c>
      <c r="G1025" s="39"/>
      <c r="H1025" s="45"/>
    </row>
    <row r="1026" s="2" customFormat="1" ht="16.8" customHeight="1">
      <c r="A1026" s="39"/>
      <c r="B1026" s="45"/>
      <c r="C1026" s="325" t="s">
        <v>1</v>
      </c>
      <c r="D1026" s="325" t="s">
        <v>5701</v>
      </c>
      <c r="E1026" s="18" t="s">
        <v>1</v>
      </c>
      <c r="F1026" s="326">
        <v>16.399999999999999</v>
      </c>
      <c r="G1026" s="39"/>
      <c r="H1026" s="45"/>
    </row>
    <row r="1027" s="2" customFormat="1" ht="16.8" customHeight="1">
      <c r="A1027" s="39"/>
      <c r="B1027" s="45"/>
      <c r="C1027" s="325" t="s">
        <v>1</v>
      </c>
      <c r="D1027" s="325" t="s">
        <v>5702</v>
      </c>
      <c r="E1027" s="18" t="s">
        <v>1</v>
      </c>
      <c r="F1027" s="326">
        <v>0</v>
      </c>
      <c r="G1027" s="39"/>
      <c r="H1027" s="45"/>
    </row>
    <row r="1028" s="2" customFormat="1" ht="16.8" customHeight="1">
      <c r="A1028" s="39"/>
      <c r="B1028" s="45"/>
      <c r="C1028" s="325" t="s">
        <v>1</v>
      </c>
      <c r="D1028" s="325" t="s">
        <v>5703</v>
      </c>
      <c r="E1028" s="18" t="s">
        <v>1</v>
      </c>
      <c r="F1028" s="326">
        <v>3.5099999999999998</v>
      </c>
      <c r="G1028" s="39"/>
      <c r="H1028" s="45"/>
    </row>
    <row r="1029" s="2" customFormat="1" ht="16.8" customHeight="1">
      <c r="A1029" s="39"/>
      <c r="B1029" s="45"/>
      <c r="C1029" s="325" t="s">
        <v>1</v>
      </c>
      <c r="D1029" s="325" t="s">
        <v>5704</v>
      </c>
      <c r="E1029" s="18" t="s">
        <v>1</v>
      </c>
      <c r="F1029" s="326">
        <v>0</v>
      </c>
      <c r="G1029" s="39"/>
      <c r="H1029" s="45"/>
    </row>
    <row r="1030" s="2" customFormat="1" ht="16.8" customHeight="1">
      <c r="A1030" s="39"/>
      <c r="B1030" s="45"/>
      <c r="C1030" s="325" t="s">
        <v>1</v>
      </c>
      <c r="D1030" s="325" t="s">
        <v>5705</v>
      </c>
      <c r="E1030" s="18" t="s">
        <v>1</v>
      </c>
      <c r="F1030" s="326">
        <v>1.8999999999999999</v>
      </c>
      <c r="G1030" s="39"/>
      <c r="H1030" s="45"/>
    </row>
    <row r="1031" s="2" customFormat="1" ht="16.8" customHeight="1">
      <c r="A1031" s="39"/>
      <c r="B1031" s="45"/>
      <c r="C1031" s="325" t="s">
        <v>1</v>
      </c>
      <c r="D1031" s="325" t="s">
        <v>222</v>
      </c>
      <c r="E1031" s="18" t="s">
        <v>1</v>
      </c>
      <c r="F1031" s="326">
        <v>21.809999999999999</v>
      </c>
      <c r="G1031" s="39"/>
      <c r="H1031" s="45"/>
    </row>
    <row r="1032" s="2" customFormat="1" ht="16.8" customHeight="1">
      <c r="A1032" s="39"/>
      <c r="B1032" s="45"/>
      <c r="C1032" s="327" t="s">
        <v>5656</v>
      </c>
      <c r="D1032" s="39"/>
      <c r="E1032" s="39"/>
      <c r="F1032" s="39"/>
      <c r="G1032" s="39"/>
      <c r="H1032" s="45"/>
    </row>
    <row r="1033" s="2" customFormat="1" ht="16.8" customHeight="1">
      <c r="A1033" s="39"/>
      <c r="B1033" s="45"/>
      <c r="C1033" s="325" t="s">
        <v>1094</v>
      </c>
      <c r="D1033" s="325" t="s">
        <v>1095</v>
      </c>
      <c r="E1033" s="18" t="s">
        <v>225</v>
      </c>
      <c r="F1033" s="326">
        <v>94.760000000000005</v>
      </c>
      <c r="G1033" s="39"/>
      <c r="H1033" s="45"/>
    </row>
    <row r="1034" s="2" customFormat="1" ht="16.8" customHeight="1">
      <c r="A1034" s="39"/>
      <c r="B1034" s="45"/>
      <c r="C1034" s="325" t="s">
        <v>2273</v>
      </c>
      <c r="D1034" s="325" t="s">
        <v>2274</v>
      </c>
      <c r="E1034" s="18" t="s">
        <v>225</v>
      </c>
      <c r="F1034" s="326">
        <v>94.760000000000005</v>
      </c>
      <c r="G1034" s="39"/>
      <c r="H1034" s="45"/>
    </row>
    <row r="1035" s="2" customFormat="1" ht="16.8" customHeight="1">
      <c r="A1035" s="39"/>
      <c r="B1035" s="45"/>
      <c r="C1035" s="321" t="s">
        <v>408</v>
      </c>
      <c r="D1035" s="322" t="s">
        <v>409</v>
      </c>
      <c r="E1035" s="323" t="s">
        <v>225</v>
      </c>
      <c r="F1035" s="324">
        <v>94.239999999999995</v>
      </c>
      <c r="G1035" s="39"/>
      <c r="H1035" s="45"/>
    </row>
    <row r="1036" s="2" customFormat="1" ht="16.8" customHeight="1">
      <c r="A1036" s="39"/>
      <c r="B1036" s="45"/>
      <c r="C1036" s="325" t="s">
        <v>1</v>
      </c>
      <c r="D1036" s="325" t="s">
        <v>5706</v>
      </c>
      <c r="E1036" s="18" t="s">
        <v>1</v>
      </c>
      <c r="F1036" s="326">
        <v>0</v>
      </c>
      <c r="G1036" s="39"/>
      <c r="H1036" s="45"/>
    </row>
    <row r="1037" s="2" customFormat="1" ht="16.8" customHeight="1">
      <c r="A1037" s="39"/>
      <c r="B1037" s="45"/>
      <c r="C1037" s="325" t="s">
        <v>1</v>
      </c>
      <c r="D1037" s="325" t="s">
        <v>410</v>
      </c>
      <c r="E1037" s="18" t="s">
        <v>1</v>
      </c>
      <c r="F1037" s="326">
        <v>94.239999999999995</v>
      </c>
      <c r="G1037" s="39"/>
      <c r="H1037" s="45"/>
    </row>
    <row r="1038" s="2" customFormat="1" ht="16.8" customHeight="1">
      <c r="A1038" s="39"/>
      <c r="B1038" s="45"/>
      <c r="C1038" s="327" t="s">
        <v>5656</v>
      </c>
      <c r="D1038" s="39"/>
      <c r="E1038" s="39"/>
      <c r="F1038" s="39"/>
      <c r="G1038" s="39"/>
      <c r="H1038" s="45"/>
    </row>
    <row r="1039" s="2" customFormat="1" ht="16.8" customHeight="1">
      <c r="A1039" s="39"/>
      <c r="B1039" s="45"/>
      <c r="C1039" s="325" t="s">
        <v>2379</v>
      </c>
      <c r="D1039" s="325" t="s">
        <v>2380</v>
      </c>
      <c r="E1039" s="18" t="s">
        <v>225</v>
      </c>
      <c r="F1039" s="326">
        <v>416.19999999999999</v>
      </c>
      <c r="G1039" s="39"/>
      <c r="H1039" s="45"/>
    </row>
    <row r="1040" s="2" customFormat="1" ht="16.8" customHeight="1">
      <c r="A1040" s="39"/>
      <c r="B1040" s="45"/>
      <c r="C1040" s="321" t="s">
        <v>412</v>
      </c>
      <c r="D1040" s="322" t="s">
        <v>413</v>
      </c>
      <c r="E1040" s="323" t="s">
        <v>225</v>
      </c>
      <c r="F1040" s="324">
        <v>102.5</v>
      </c>
      <c r="G1040" s="39"/>
      <c r="H1040" s="45"/>
    </row>
    <row r="1041" s="2" customFormat="1" ht="16.8" customHeight="1">
      <c r="A1041" s="39"/>
      <c r="B1041" s="45"/>
      <c r="C1041" s="325" t="s">
        <v>1</v>
      </c>
      <c r="D1041" s="325" t="s">
        <v>5707</v>
      </c>
      <c r="E1041" s="18" t="s">
        <v>1</v>
      </c>
      <c r="F1041" s="326">
        <v>0</v>
      </c>
      <c r="G1041" s="39"/>
      <c r="H1041" s="45"/>
    </row>
    <row r="1042" s="2" customFormat="1" ht="16.8" customHeight="1">
      <c r="A1042" s="39"/>
      <c r="B1042" s="45"/>
      <c r="C1042" s="325" t="s">
        <v>1</v>
      </c>
      <c r="D1042" s="325" t="s">
        <v>5708</v>
      </c>
      <c r="E1042" s="18" t="s">
        <v>1</v>
      </c>
      <c r="F1042" s="326">
        <v>102.5</v>
      </c>
      <c r="G1042" s="39"/>
      <c r="H1042" s="45"/>
    </row>
    <row r="1043" s="2" customFormat="1" ht="16.8" customHeight="1">
      <c r="A1043" s="39"/>
      <c r="B1043" s="45"/>
      <c r="C1043" s="327" t="s">
        <v>5656</v>
      </c>
      <c r="D1043" s="39"/>
      <c r="E1043" s="39"/>
      <c r="F1043" s="39"/>
      <c r="G1043" s="39"/>
      <c r="H1043" s="45"/>
    </row>
    <row r="1044" s="2" customFormat="1" ht="16.8" customHeight="1">
      <c r="A1044" s="39"/>
      <c r="B1044" s="45"/>
      <c r="C1044" s="325" t="s">
        <v>2379</v>
      </c>
      <c r="D1044" s="325" t="s">
        <v>2380</v>
      </c>
      <c r="E1044" s="18" t="s">
        <v>225</v>
      </c>
      <c r="F1044" s="326">
        <v>416.19999999999999</v>
      </c>
      <c r="G1044" s="39"/>
      <c r="H1044" s="45"/>
    </row>
    <row r="1045" s="2" customFormat="1" ht="16.8" customHeight="1">
      <c r="A1045" s="39"/>
      <c r="B1045" s="45"/>
      <c r="C1045" s="321" t="s">
        <v>426</v>
      </c>
      <c r="D1045" s="322" t="s">
        <v>2126</v>
      </c>
      <c r="E1045" s="323" t="s">
        <v>225</v>
      </c>
      <c r="F1045" s="324">
        <v>7.8799999999999999</v>
      </c>
      <c r="G1045" s="39"/>
      <c r="H1045" s="45"/>
    </row>
    <row r="1046" s="2" customFormat="1" ht="16.8" customHeight="1">
      <c r="A1046" s="39"/>
      <c r="B1046" s="45"/>
      <c r="C1046" s="325" t="s">
        <v>1</v>
      </c>
      <c r="D1046" s="325" t="s">
        <v>5640</v>
      </c>
      <c r="E1046" s="18" t="s">
        <v>1</v>
      </c>
      <c r="F1046" s="326">
        <v>0</v>
      </c>
      <c r="G1046" s="39"/>
      <c r="H1046" s="45"/>
    </row>
    <row r="1047" s="2" customFormat="1" ht="16.8" customHeight="1">
      <c r="A1047" s="39"/>
      <c r="B1047" s="45"/>
      <c r="C1047" s="325" t="s">
        <v>1</v>
      </c>
      <c r="D1047" s="325" t="s">
        <v>428</v>
      </c>
      <c r="E1047" s="18" t="s">
        <v>1</v>
      </c>
      <c r="F1047" s="326">
        <v>7.8799999999999999</v>
      </c>
      <c r="G1047" s="39"/>
      <c r="H1047" s="45"/>
    </row>
    <row r="1048" s="2" customFormat="1" ht="16.8" customHeight="1">
      <c r="A1048" s="39"/>
      <c r="B1048" s="45"/>
      <c r="C1048" s="327" t="s">
        <v>5656</v>
      </c>
      <c r="D1048" s="39"/>
      <c r="E1048" s="39"/>
      <c r="F1048" s="39"/>
      <c r="G1048" s="39"/>
      <c r="H1048" s="45"/>
    </row>
    <row r="1049" s="2" customFormat="1" ht="16.8" customHeight="1">
      <c r="A1049" s="39"/>
      <c r="B1049" s="45"/>
      <c r="C1049" s="325" t="s">
        <v>1094</v>
      </c>
      <c r="D1049" s="325" t="s">
        <v>1095</v>
      </c>
      <c r="E1049" s="18" t="s">
        <v>225</v>
      </c>
      <c r="F1049" s="326">
        <v>94.760000000000005</v>
      </c>
      <c r="G1049" s="39"/>
      <c r="H1049" s="45"/>
    </row>
    <row r="1050" s="2" customFormat="1" ht="16.8" customHeight="1">
      <c r="A1050" s="39"/>
      <c r="B1050" s="45"/>
      <c r="C1050" s="325" t="s">
        <v>2273</v>
      </c>
      <c r="D1050" s="325" t="s">
        <v>2274</v>
      </c>
      <c r="E1050" s="18" t="s">
        <v>225</v>
      </c>
      <c r="F1050" s="326">
        <v>94.760000000000005</v>
      </c>
      <c r="G1050" s="39"/>
      <c r="H1050" s="45"/>
    </row>
    <row r="1051" s="2" customFormat="1" ht="16.8" customHeight="1">
      <c r="A1051" s="39"/>
      <c r="B1051" s="45"/>
      <c r="C1051" s="325" t="s">
        <v>2379</v>
      </c>
      <c r="D1051" s="325" t="s">
        <v>2380</v>
      </c>
      <c r="E1051" s="18" t="s">
        <v>225</v>
      </c>
      <c r="F1051" s="326">
        <v>416.19999999999999</v>
      </c>
      <c r="G1051" s="39"/>
      <c r="H1051" s="45"/>
    </row>
    <row r="1052" s="2" customFormat="1" ht="16.8" customHeight="1">
      <c r="A1052" s="39"/>
      <c r="B1052" s="45"/>
      <c r="C1052" s="321" t="s">
        <v>429</v>
      </c>
      <c r="D1052" s="322" t="s">
        <v>430</v>
      </c>
      <c r="E1052" s="323" t="s">
        <v>225</v>
      </c>
      <c r="F1052" s="324">
        <v>12.5</v>
      </c>
      <c r="G1052" s="39"/>
      <c r="H1052" s="45"/>
    </row>
    <row r="1053" s="2" customFormat="1" ht="16.8" customHeight="1">
      <c r="A1053" s="39"/>
      <c r="B1053" s="45"/>
      <c r="C1053" s="325" t="s">
        <v>1</v>
      </c>
      <c r="D1053" s="325" t="s">
        <v>1961</v>
      </c>
      <c r="E1053" s="18" t="s">
        <v>1</v>
      </c>
      <c r="F1053" s="326">
        <v>0</v>
      </c>
      <c r="G1053" s="39"/>
      <c r="H1053" s="45"/>
    </row>
    <row r="1054" s="2" customFormat="1" ht="16.8" customHeight="1">
      <c r="A1054" s="39"/>
      <c r="B1054" s="45"/>
      <c r="C1054" s="325" t="s">
        <v>1</v>
      </c>
      <c r="D1054" s="325" t="s">
        <v>5725</v>
      </c>
      <c r="E1054" s="18" t="s">
        <v>1</v>
      </c>
      <c r="F1054" s="326">
        <v>8.6899999999999995</v>
      </c>
      <c r="G1054" s="39"/>
      <c r="H1054" s="45"/>
    </row>
    <row r="1055" s="2" customFormat="1" ht="16.8" customHeight="1">
      <c r="A1055" s="39"/>
      <c r="B1055" s="45"/>
      <c r="C1055" s="325" t="s">
        <v>1</v>
      </c>
      <c r="D1055" s="325" t="s">
        <v>5726</v>
      </c>
      <c r="E1055" s="18" t="s">
        <v>1</v>
      </c>
      <c r="F1055" s="326">
        <v>0</v>
      </c>
      <c r="G1055" s="39"/>
      <c r="H1055" s="45"/>
    </row>
    <row r="1056" s="2" customFormat="1" ht="16.8" customHeight="1">
      <c r="A1056" s="39"/>
      <c r="B1056" s="45"/>
      <c r="C1056" s="325" t="s">
        <v>1</v>
      </c>
      <c r="D1056" s="325" t="s">
        <v>5727</v>
      </c>
      <c r="E1056" s="18" t="s">
        <v>1</v>
      </c>
      <c r="F1056" s="326">
        <v>1.95</v>
      </c>
      <c r="G1056" s="39"/>
      <c r="H1056" s="45"/>
    </row>
    <row r="1057" s="2" customFormat="1" ht="16.8" customHeight="1">
      <c r="A1057" s="39"/>
      <c r="B1057" s="45"/>
      <c r="C1057" s="325" t="s">
        <v>1</v>
      </c>
      <c r="D1057" s="325" t="s">
        <v>5669</v>
      </c>
      <c r="E1057" s="18" t="s">
        <v>1</v>
      </c>
      <c r="F1057" s="326">
        <v>0</v>
      </c>
      <c r="G1057" s="39"/>
      <c r="H1057" s="45"/>
    </row>
    <row r="1058" s="2" customFormat="1" ht="16.8" customHeight="1">
      <c r="A1058" s="39"/>
      <c r="B1058" s="45"/>
      <c r="C1058" s="325" t="s">
        <v>1</v>
      </c>
      <c r="D1058" s="325" t="s">
        <v>5728</v>
      </c>
      <c r="E1058" s="18" t="s">
        <v>1</v>
      </c>
      <c r="F1058" s="326">
        <v>1.8600000000000001</v>
      </c>
      <c r="G1058" s="39"/>
      <c r="H1058" s="45"/>
    </row>
    <row r="1059" s="2" customFormat="1" ht="16.8" customHeight="1">
      <c r="A1059" s="39"/>
      <c r="B1059" s="45"/>
      <c r="C1059" s="325" t="s">
        <v>1</v>
      </c>
      <c r="D1059" s="325" t="s">
        <v>222</v>
      </c>
      <c r="E1059" s="18" t="s">
        <v>1</v>
      </c>
      <c r="F1059" s="326">
        <v>12.5</v>
      </c>
      <c r="G1059" s="39"/>
      <c r="H1059" s="45"/>
    </row>
    <row r="1060" s="2" customFormat="1" ht="16.8" customHeight="1">
      <c r="A1060" s="39"/>
      <c r="B1060" s="45"/>
      <c r="C1060" s="327" t="s">
        <v>5656</v>
      </c>
      <c r="D1060" s="39"/>
      <c r="E1060" s="39"/>
      <c r="F1060" s="39"/>
      <c r="G1060" s="39"/>
      <c r="H1060" s="45"/>
    </row>
    <row r="1061" s="2" customFormat="1" ht="16.8" customHeight="1">
      <c r="A1061" s="39"/>
      <c r="B1061" s="45"/>
      <c r="C1061" s="325" t="s">
        <v>1094</v>
      </c>
      <c r="D1061" s="325" t="s">
        <v>1095</v>
      </c>
      <c r="E1061" s="18" t="s">
        <v>225</v>
      </c>
      <c r="F1061" s="326">
        <v>94.760000000000005</v>
      </c>
      <c r="G1061" s="39"/>
      <c r="H1061" s="45"/>
    </row>
    <row r="1062" s="2" customFormat="1" ht="16.8" customHeight="1">
      <c r="A1062" s="39"/>
      <c r="B1062" s="45"/>
      <c r="C1062" s="325" t="s">
        <v>2273</v>
      </c>
      <c r="D1062" s="325" t="s">
        <v>2274</v>
      </c>
      <c r="E1062" s="18" t="s">
        <v>225</v>
      </c>
      <c r="F1062" s="326">
        <v>94.760000000000005</v>
      </c>
      <c r="G1062" s="39"/>
      <c r="H1062" s="45"/>
    </row>
    <row r="1063" s="2" customFormat="1" ht="16.8" customHeight="1">
      <c r="A1063" s="39"/>
      <c r="B1063" s="45"/>
      <c r="C1063" s="325" t="s">
        <v>2379</v>
      </c>
      <c r="D1063" s="325" t="s">
        <v>2380</v>
      </c>
      <c r="E1063" s="18" t="s">
        <v>225</v>
      </c>
      <c r="F1063" s="326">
        <v>416.19999999999999</v>
      </c>
      <c r="G1063" s="39"/>
      <c r="H1063" s="45"/>
    </row>
    <row r="1064" s="2" customFormat="1" ht="16.8" customHeight="1">
      <c r="A1064" s="39"/>
      <c r="B1064" s="45"/>
      <c r="C1064" s="321" t="s">
        <v>440</v>
      </c>
      <c r="D1064" s="322" t="s">
        <v>441</v>
      </c>
      <c r="E1064" s="323" t="s">
        <v>225</v>
      </c>
      <c r="F1064" s="324">
        <v>43.280000000000001</v>
      </c>
      <c r="G1064" s="39"/>
      <c r="H1064" s="45"/>
    </row>
    <row r="1065" s="2" customFormat="1" ht="16.8" customHeight="1">
      <c r="A1065" s="39"/>
      <c r="B1065" s="45"/>
      <c r="C1065" s="325" t="s">
        <v>1</v>
      </c>
      <c r="D1065" s="325" t="s">
        <v>5730</v>
      </c>
      <c r="E1065" s="18" t="s">
        <v>1</v>
      </c>
      <c r="F1065" s="326">
        <v>0</v>
      </c>
      <c r="G1065" s="39"/>
      <c r="H1065" s="45"/>
    </row>
    <row r="1066" s="2" customFormat="1" ht="16.8" customHeight="1">
      <c r="A1066" s="39"/>
      <c r="B1066" s="45"/>
      <c r="C1066" s="325" t="s">
        <v>1</v>
      </c>
      <c r="D1066" s="325" t="s">
        <v>447</v>
      </c>
      <c r="E1066" s="18" t="s">
        <v>1</v>
      </c>
      <c r="F1066" s="326">
        <v>2.3799999999999999</v>
      </c>
      <c r="G1066" s="39"/>
      <c r="H1066" s="45"/>
    </row>
    <row r="1067" s="2" customFormat="1" ht="16.8" customHeight="1">
      <c r="A1067" s="39"/>
      <c r="B1067" s="45"/>
      <c r="C1067" s="325" t="s">
        <v>1</v>
      </c>
      <c r="D1067" s="325" t="s">
        <v>5731</v>
      </c>
      <c r="E1067" s="18" t="s">
        <v>1</v>
      </c>
      <c r="F1067" s="326">
        <v>0</v>
      </c>
      <c r="G1067" s="39"/>
      <c r="H1067" s="45"/>
    </row>
    <row r="1068" s="2" customFormat="1" ht="16.8" customHeight="1">
      <c r="A1068" s="39"/>
      <c r="B1068" s="45"/>
      <c r="C1068" s="325" t="s">
        <v>1</v>
      </c>
      <c r="D1068" s="325" t="s">
        <v>5732</v>
      </c>
      <c r="E1068" s="18" t="s">
        <v>1</v>
      </c>
      <c r="F1068" s="326">
        <v>19.280000000000001</v>
      </c>
      <c r="G1068" s="39"/>
      <c r="H1068" s="45"/>
    </row>
    <row r="1069" s="2" customFormat="1" ht="16.8" customHeight="1">
      <c r="A1069" s="39"/>
      <c r="B1069" s="45"/>
      <c r="C1069" s="325" t="s">
        <v>1</v>
      </c>
      <c r="D1069" s="325" t="s">
        <v>5733</v>
      </c>
      <c r="E1069" s="18" t="s">
        <v>1</v>
      </c>
      <c r="F1069" s="326">
        <v>0</v>
      </c>
      <c r="G1069" s="39"/>
      <c r="H1069" s="45"/>
    </row>
    <row r="1070" s="2" customFormat="1" ht="16.8" customHeight="1">
      <c r="A1070" s="39"/>
      <c r="B1070" s="45"/>
      <c r="C1070" s="325" t="s">
        <v>1</v>
      </c>
      <c r="D1070" s="325" t="s">
        <v>447</v>
      </c>
      <c r="E1070" s="18" t="s">
        <v>1</v>
      </c>
      <c r="F1070" s="326">
        <v>2.3799999999999999</v>
      </c>
      <c r="G1070" s="39"/>
      <c r="H1070" s="45"/>
    </row>
    <row r="1071" s="2" customFormat="1" ht="16.8" customHeight="1">
      <c r="A1071" s="39"/>
      <c r="B1071" s="45"/>
      <c r="C1071" s="325" t="s">
        <v>1</v>
      </c>
      <c r="D1071" s="325" t="s">
        <v>5734</v>
      </c>
      <c r="E1071" s="18" t="s">
        <v>1</v>
      </c>
      <c r="F1071" s="326">
        <v>0</v>
      </c>
      <c r="G1071" s="39"/>
      <c r="H1071" s="45"/>
    </row>
    <row r="1072" s="2" customFormat="1" ht="16.8" customHeight="1">
      <c r="A1072" s="39"/>
      <c r="B1072" s="45"/>
      <c r="C1072" s="325" t="s">
        <v>1</v>
      </c>
      <c r="D1072" s="325" t="s">
        <v>5735</v>
      </c>
      <c r="E1072" s="18" t="s">
        <v>1</v>
      </c>
      <c r="F1072" s="326">
        <v>2</v>
      </c>
      <c r="G1072" s="39"/>
      <c r="H1072" s="45"/>
    </row>
    <row r="1073" s="2" customFormat="1" ht="16.8" customHeight="1">
      <c r="A1073" s="39"/>
      <c r="B1073" s="45"/>
      <c r="C1073" s="325" t="s">
        <v>1</v>
      </c>
      <c r="D1073" s="325" t="s">
        <v>5736</v>
      </c>
      <c r="E1073" s="18" t="s">
        <v>1</v>
      </c>
      <c r="F1073" s="326">
        <v>0</v>
      </c>
      <c r="G1073" s="39"/>
      <c r="H1073" s="45"/>
    </row>
    <row r="1074" s="2" customFormat="1" ht="16.8" customHeight="1">
      <c r="A1074" s="39"/>
      <c r="B1074" s="45"/>
      <c r="C1074" s="325" t="s">
        <v>1</v>
      </c>
      <c r="D1074" s="325" t="s">
        <v>5737</v>
      </c>
      <c r="E1074" s="18" t="s">
        <v>1</v>
      </c>
      <c r="F1074" s="326">
        <v>17.239999999999998</v>
      </c>
      <c r="G1074" s="39"/>
      <c r="H1074" s="45"/>
    </row>
    <row r="1075" s="2" customFormat="1" ht="16.8" customHeight="1">
      <c r="A1075" s="39"/>
      <c r="B1075" s="45"/>
      <c r="C1075" s="325" t="s">
        <v>1</v>
      </c>
      <c r="D1075" s="325" t="s">
        <v>222</v>
      </c>
      <c r="E1075" s="18" t="s">
        <v>1</v>
      </c>
      <c r="F1075" s="326">
        <v>43.280000000000001</v>
      </c>
      <c r="G1075" s="39"/>
      <c r="H1075" s="45"/>
    </row>
    <row r="1076" s="2" customFormat="1" ht="16.8" customHeight="1">
      <c r="A1076" s="39"/>
      <c r="B1076" s="45"/>
      <c r="C1076" s="327" t="s">
        <v>5656</v>
      </c>
      <c r="D1076" s="39"/>
      <c r="E1076" s="39"/>
      <c r="F1076" s="39"/>
      <c r="G1076" s="39"/>
      <c r="H1076" s="45"/>
    </row>
    <row r="1077" s="2" customFormat="1" ht="16.8" customHeight="1">
      <c r="A1077" s="39"/>
      <c r="B1077" s="45"/>
      <c r="C1077" s="325" t="s">
        <v>2379</v>
      </c>
      <c r="D1077" s="325" t="s">
        <v>2380</v>
      </c>
      <c r="E1077" s="18" t="s">
        <v>225</v>
      </c>
      <c r="F1077" s="326">
        <v>416.19999999999999</v>
      </c>
      <c r="G1077" s="39"/>
      <c r="H1077" s="45"/>
    </row>
    <row r="1078" s="2" customFormat="1" ht="16.8" customHeight="1">
      <c r="A1078" s="39"/>
      <c r="B1078" s="45"/>
      <c r="C1078" s="321" t="s">
        <v>443</v>
      </c>
      <c r="D1078" s="322" t="s">
        <v>444</v>
      </c>
      <c r="E1078" s="323" t="s">
        <v>225</v>
      </c>
      <c r="F1078" s="324">
        <v>21.620000000000001</v>
      </c>
      <c r="G1078" s="39"/>
      <c r="H1078" s="45"/>
    </row>
    <row r="1079" s="2" customFormat="1" ht="16.8" customHeight="1">
      <c r="A1079" s="39"/>
      <c r="B1079" s="45"/>
      <c r="C1079" s="325" t="s">
        <v>1</v>
      </c>
      <c r="D1079" s="325" t="s">
        <v>5738</v>
      </c>
      <c r="E1079" s="18" t="s">
        <v>1</v>
      </c>
      <c r="F1079" s="326">
        <v>0</v>
      </c>
      <c r="G1079" s="39"/>
      <c r="H1079" s="45"/>
    </row>
    <row r="1080" s="2" customFormat="1" ht="16.8" customHeight="1">
      <c r="A1080" s="39"/>
      <c r="B1080" s="45"/>
      <c r="C1080" s="325" t="s">
        <v>1</v>
      </c>
      <c r="D1080" s="325" t="s">
        <v>447</v>
      </c>
      <c r="E1080" s="18" t="s">
        <v>1</v>
      </c>
      <c r="F1080" s="326">
        <v>2.3799999999999999</v>
      </c>
      <c r="G1080" s="39"/>
      <c r="H1080" s="45"/>
    </row>
    <row r="1081" s="2" customFormat="1" ht="16.8" customHeight="1">
      <c r="A1081" s="39"/>
      <c r="B1081" s="45"/>
      <c r="C1081" s="325" t="s">
        <v>1</v>
      </c>
      <c r="D1081" s="325" t="s">
        <v>5739</v>
      </c>
      <c r="E1081" s="18" t="s">
        <v>1</v>
      </c>
      <c r="F1081" s="326">
        <v>0</v>
      </c>
      <c r="G1081" s="39"/>
      <c r="H1081" s="45"/>
    </row>
    <row r="1082" s="2" customFormat="1" ht="16.8" customHeight="1">
      <c r="A1082" s="39"/>
      <c r="B1082" s="45"/>
      <c r="C1082" s="325" t="s">
        <v>1</v>
      </c>
      <c r="D1082" s="325" t="s">
        <v>5735</v>
      </c>
      <c r="E1082" s="18" t="s">
        <v>1</v>
      </c>
      <c r="F1082" s="326">
        <v>2</v>
      </c>
      <c r="G1082" s="39"/>
      <c r="H1082" s="45"/>
    </row>
    <row r="1083" s="2" customFormat="1" ht="16.8" customHeight="1">
      <c r="A1083" s="39"/>
      <c r="B1083" s="45"/>
      <c r="C1083" s="325" t="s">
        <v>1</v>
      </c>
      <c r="D1083" s="325" t="s">
        <v>5740</v>
      </c>
      <c r="E1083" s="18" t="s">
        <v>1</v>
      </c>
      <c r="F1083" s="326">
        <v>0</v>
      </c>
      <c r="G1083" s="39"/>
      <c r="H1083" s="45"/>
    </row>
    <row r="1084" s="2" customFormat="1" ht="16.8" customHeight="1">
      <c r="A1084" s="39"/>
      <c r="B1084" s="45"/>
      <c r="C1084" s="325" t="s">
        <v>1</v>
      </c>
      <c r="D1084" s="325" t="s">
        <v>5737</v>
      </c>
      <c r="E1084" s="18" t="s">
        <v>1</v>
      </c>
      <c r="F1084" s="326">
        <v>17.239999999999998</v>
      </c>
      <c r="G1084" s="39"/>
      <c r="H1084" s="45"/>
    </row>
    <row r="1085" s="2" customFormat="1" ht="16.8" customHeight="1">
      <c r="A1085" s="39"/>
      <c r="B1085" s="45"/>
      <c r="C1085" s="325" t="s">
        <v>1</v>
      </c>
      <c r="D1085" s="325" t="s">
        <v>222</v>
      </c>
      <c r="E1085" s="18" t="s">
        <v>1</v>
      </c>
      <c r="F1085" s="326">
        <v>21.620000000000001</v>
      </c>
      <c r="G1085" s="39"/>
      <c r="H1085" s="45"/>
    </row>
    <row r="1086" s="2" customFormat="1" ht="16.8" customHeight="1">
      <c r="A1086" s="39"/>
      <c r="B1086" s="45"/>
      <c r="C1086" s="327" t="s">
        <v>5656</v>
      </c>
      <c r="D1086" s="39"/>
      <c r="E1086" s="39"/>
      <c r="F1086" s="39"/>
      <c r="G1086" s="39"/>
      <c r="H1086" s="45"/>
    </row>
    <row r="1087" s="2" customFormat="1" ht="16.8" customHeight="1">
      <c r="A1087" s="39"/>
      <c r="B1087" s="45"/>
      <c r="C1087" s="325" t="s">
        <v>2379</v>
      </c>
      <c r="D1087" s="325" t="s">
        <v>2380</v>
      </c>
      <c r="E1087" s="18" t="s">
        <v>225</v>
      </c>
      <c r="F1087" s="326">
        <v>416.19999999999999</v>
      </c>
      <c r="G1087" s="39"/>
      <c r="H1087" s="45"/>
    </row>
    <row r="1088" s="2" customFormat="1" ht="16.8" customHeight="1">
      <c r="A1088" s="39"/>
      <c r="B1088" s="45"/>
      <c r="C1088" s="321" t="s">
        <v>446</v>
      </c>
      <c r="D1088" s="322" t="s">
        <v>441</v>
      </c>
      <c r="E1088" s="323" t="s">
        <v>225</v>
      </c>
      <c r="F1088" s="324">
        <v>2.3799999999999999</v>
      </c>
      <c r="G1088" s="39"/>
      <c r="H1088" s="45"/>
    </row>
    <row r="1089" s="2" customFormat="1" ht="16.8" customHeight="1">
      <c r="A1089" s="39"/>
      <c r="B1089" s="45"/>
      <c r="C1089" s="325" t="s">
        <v>1</v>
      </c>
      <c r="D1089" s="325" t="s">
        <v>5644</v>
      </c>
      <c r="E1089" s="18" t="s">
        <v>1</v>
      </c>
      <c r="F1089" s="326">
        <v>0</v>
      </c>
      <c r="G1089" s="39"/>
      <c r="H1089" s="45"/>
    </row>
    <row r="1090" s="2" customFormat="1" ht="16.8" customHeight="1">
      <c r="A1090" s="39"/>
      <c r="B1090" s="45"/>
      <c r="C1090" s="325" t="s">
        <v>1</v>
      </c>
      <c r="D1090" s="325" t="s">
        <v>449</v>
      </c>
      <c r="E1090" s="18" t="s">
        <v>1</v>
      </c>
      <c r="F1090" s="326">
        <v>1.19</v>
      </c>
      <c r="G1090" s="39"/>
      <c r="H1090" s="45"/>
    </row>
    <row r="1091" s="2" customFormat="1" ht="16.8" customHeight="1">
      <c r="A1091" s="39"/>
      <c r="B1091" s="45"/>
      <c r="C1091" s="325" t="s">
        <v>1</v>
      </c>
      <c r="D1091" s="325" t="s">
        <v>5650</v>
      </c>
      <c r="E1091" s="18" t="s">
        <v>1</v>
      </c>
      <c r="F1091" s="326">
        <v>0</v>
      </c>
      <c r="G1091" s="39"/>
      <c r="H1091" s="45"/>
    </row>
    <row r="1092" s="2" customFormat="1" ht="16.8" customHeight="1">
      <c r="A1092" s="39"/>
      <c r="B1092" s="45"/>
      <c r="C1092" s="325" t="s">
        <v>1</v>
      </c>
      <c r="D1092" s="325" t="s">
        <v>449</v>
      </c>
      <c r="E1092" s="18" t="s">
        <v>1</v>
      </c>
      <c r="F1092" s="326">
        <v>1.19</v>
      </c>
      <c r="G1092" s="39"/>
      <c r="H1092" s="45"/>
    </row>
    <row r="1093" s="2" customFormat="1" ht="16.8" customHeight="1">
      <c r="A1093" s="39"/>
      <c r="B1093" s="45"/>
      <c r="C1093" s="325" t="s">
        <v>1</v>
      </c>
      <c r="D1093" s="325" t="s">
        <v>222</v>
      </c>
      <c r="E1093" s="18" t="s">
        <v>1</v>
      </c>
      <c r="F1093" s="326">
        <v>2.3799999999999999</v>
      </c>
      <c r="G1093" s="39"/>
      <c r="H1093" s="45"/>
    </row>
    <row r="1094" s="2" customFormat="1" ht="16.8" customHeight="1">
      <c r="A1094" s="39"/>
      <c r="B1094" s="45"/>
      <c r="C1094" s="327" t="s">
        <v>5656</v>
      </c>
      <c r="D1094" s="39"/>
      <c r="E1094" s="39"/>
      <c r="F1094" s="39"/>
      <c r="G1094" s="39"/>
      <c r="H1094" s="45"/>
    </row>
    <row r="1095" s="2" customFormat="1" ht="16.8" customHeight="1">
      <c r="A1095" s="39"/>
      <c r="B1095" s="45"/>
      <c r="C1095" s="325" t="s">
        <v>2379</v>
      </c>
      <c r="D1095" s="325" t="s">
        <v>2380</v>
      </c>
      <c r="E1095" s="18" t="s">
        <v>225</v>
      </c>
      <c r="F1095" s="326">
        <v>416.19999999999999</v>
      </c>
      <c r="G1095" s="39"/>
      <c r="H1095" s="45"/>
    </row>
    <row r="1096" s="2" customFormat="1" ht="16.8" customHeight="1">
      <c r="A1096" s="39"/>
      <c r="B1096" s="45"/>
      <c r="C1096" s="321" t="s">
        <v>448</v>
      </c>
      <c r="D1096" s="322" t="s">
        <v>444</v>
      </c>
      <c r="E1096" s="323" t="s">
        <v>225</v>
      </c>
      <c r="F1096" s="324">
        <v>1.19</v>
      </c>
      <c r="G1096" s="39"/>
      <c r="H1096" s="45"/>
    </row>
    <row r="1097" s="2" customFormat="1" ht="16.8" customHeight="1">
      <c r="A1097" s="39"/>
      <c r="B1097" s="45"/>
      <c r="C1097" s="325" t="s">
        <v>1</v>
      </c>
      <c r="D1097" s="325" t="s">
        <v>5653</v>
      </c>
      <c r="E1097" s="18" t="s">
        <v>1</v>
      </c>
      <c r="F1097" s="326">
        <v>0</v>
      </c>
      <c r="G1097" s="39"/>
      <c r="H1097" s="45"/>
    </row>
    <row r="1098" s="2" customFormat="1" ht="16.8" customHeight="1">
      <c r="A1098" s="39"/>
      <c r="B1098" s="45"/>
      <c r="C1098" s="325" t="s">
        <v>1</v>
      </c>
      <c r="D1098" s="325" t="s">
        <v>449</v>
      </c>
      <c r="E1098" s="18" t="s">
        <v>1</v>
      </c>
      <c r="F1098" s="326">
        <v>1.19</v>
      </c>
      <c r="G1098" s="39"/>
      <c r="H1098" s="45"/>
    </row>
    <row r="1099" s="2" customFormat="1" ht="16.8" customHeight="1">
      <c r="A1099" s="39"/>
      <c r="B1099" s="45"/>
      <c r="C1099" s="327" t="s">
        <v>5656</v>
      </c>
      <c r="D1099" s="39"/>
      <c r="E1099" s="39"/>
      <c r="F1099" s="39"/>
      <c r="G1099" s="39"/>
      <c r="H1099" s="45"/>
    </row>
    <row r="1100" s="2" customFormat="1" ht="16.8" customHeight="1">
      <c r="A1100" s="39"/>
      <c r="B1100" s="45"/>
      <c r="C1100" s="325" t="s">
        <v>2379</v>
      </c>
      <c r="D1100" s="325" t="s">
        <v>2380</v>
      </c>
      <c r="E1100" s="18" t="s">
        <v>225</v>
      </c>
      <c r="F1100" s="326">
        <v>416.19999999999999</v>
      </c>
      <c r="G1100" s="39"/>
      <c r="H1100" s="45"/>
    </row>
    <row r="1101" s="2" customFormat="1" ht="16.8" customHeight="1">
      <c r="A1101" s="39"/>
      <c r="B1101" s="45"/>
      <c r="C1101" s="321" t="s">
        <v>450</v>
      </c>
      <c r="D1101" s="322" t="s">
        <v>451</v>
      </c>
      <c r="E1101" s="323" t="s">
        <v>225</v>
      </c>
      <c r="F1101" s="324">
        <v>19.510000000000002</v>
      </c>
      <c r="G1101" s="39"/>
      <c r="H1101" s="45"/>
    </row>
    <row r="1102" s="2" customFormat="1" ht="16.8" customHeight="1">
      <c r="A1102" s="39"/>
      <c r="B1102" s="45"/>
      <c r="C1102" s="325" t="s">
        <v>1</v>
      </c>
      <c r="D1102" s="325" t="s">
        <v>5741</v>
      </c>
      <c r="E1102" s="18" t="s">
        <v>1</v>
      </c>
      <c r="F1102" s="326">
        <v>0</v>
      </c>
      <c r="G1102" s="39"/>
      <c r="H1102" s="45"/>
    </row>
    <row r="1103" s="2" customFormat="1" ht="16.8" customHeight="1">
      <c r="A1103" s="39"/>
      <c r="B1103" s="45"/>
      <c r="C1103" s="325" t="s">
        <v>1</v>
      </c>
      <c r="D1103" s="325" t="s">
        <v>452</v>
      </c>
      <c r="E1103" s="18" t="s">
        <v>1</v>
      </c>
      <c r="F1103" s="326">
        <v>19.510000000000002</v>
      </c>
      <c r="G1103" s="39"/>
      <c r="H1103" s="45"/>
    </row>
    <row r="1104" s="2" customFormat="1" ht="16.8" customHeight="1">
      <c r="A1104" s="39"/>
      <c r="B1104" s="45"/>
      <c r="C1104" s="327" t="s">
        <v>5656</v>
      </c>
      <c r="D1104" s="39"/>
      <c r="E1104" s="39"/>
      <c r="F1104" s="39"/>
      <c r="G1104" s="39"/>
      <c r="H1104" s="45"/>
    </row>
    <row r="1105" s="2" customFormat="1" ht="16.8" customHeight="1">
      <c r="A1105" s="39"/>
      <c r="B1105" s="45"/>
      <c r="C1105" s="325" t="s">
        <v>2379</v>
      </c>
      <c r="D1105" s="325" t="s">
        <v>2380</v>
      </c>
      <c r="E1105" s="18" t="s">
        <v>225</v>
      </c>
      <c r="F1105" s="326">
        <v>416.19999999999999</v>
      </c>
      <c r="G1105" s="39"/>
      <c r="H1105" s="45"/>
    </row>
    <row r="1106" s="2" customFormat="1" ht="16.8" customHeight="1">
      <c r="A1106" s="39"/>
      <c r="B1106" s="45"/>
      <c r="C1106" s="321" t="s">
        <v>453</v>
      </c>
      <c r="D1106" s="322" t="s">
        <v>454</v>
      </c>
      <c r="E1106" s="323" t="s">
        <v>225</v>
      </c>
      <c r="F1106" s="324">
        <v>19.510000000000002</v>
      </c>
      <c r="G1106" s="39"/>
      <c r="H1106" s="45"/>
    </row>
    <row r="1107" s="2" customFormat="1" ht="16.8" customHeight="1">
      <c r="A1107" s="39"/>
      <c r="B1107" s="45"/>
      <c r="C1107" s="325" t="s">
        <v>1</v>
      </c>
      <c r="D1107" s="325" t="s">
        <v>5742</v>
      </c>
      <c r="E1107" s="18" t="s">
        <v>1</v>
      </c>
      <c r="F1107" s="326">
        <v>0</v>
      </c>
      <c r="G1107" s="39"/>
      <c r="H1107" s="45"/>
    </row>
    <row r="1108" s="2" customFormat="1" ht="16.8" customHeight="1">
      <c r="A1108" s="39"/>
      <c r="B1108" s="45"/>
      <c r="C1108" s="325" t="s">
        <v>1</v>
      </c>
      <c r="D1108" s="325" t="s">
        <v>452</v>
      </c>
      <c r="E1108" s="18" t="s">
        <v>1</v>
      </c>
      <c r="F1108" s="326">
        <v>19.510000000000002</v>
      </c>
      <c r="G1108" s="39"/>
      <c r="H1108" s="45"/>
    </row>
    <row r="1109" s="2" customFormat="1" ht="16.8" customHeight="1">
      <c r="A1109" s="39"/>
      <c r="B1109" s="45"/>
      <c r="C1109" s="327" t="s">
        <v>5656</v>
      </c>
      <c r="D1109" s="39"/>
      <c r="E1109" s="39"/>
      <c r="F1109" s="39"/>
      <c r="G1109" s="39"/>
      <c r="H1109" s="45"/>
    </row>
    <row r="1110" s="2" customFormat="1" ht="16.8" customHeight="1">
      <c r="A1110" s="39"/>
      <c r="B1110" s="45"/>
      <c r="C1110" s="325" t="s">
        <v>2379</v>
      </c>
      <c r="D1110" s="325" t="s">
        <v>2380</v>
      </c>
      <c r="E1110" s="18" t="s">
        <v>225</v>
      </c>
      <c r="F1110" s="326">
        <v>416.19999999999999</v>
      </c>
      <c r="G1110" s="39"/>
      <c r="H1110" s="45"/>
    </row>
    <row r="1111" s="2" customFormat="1" ht="16.8" customHeight="1">
      <c r="A1111" s="39"/>
      <c r="B1111" s="45"/>
      <c r="C1111" s="321" t="s">
        <v>455</v>
      </c>
      <c r="D1111" s="322" t="s">
        <v>456</v>
      </c>
      <c r="E1111" s="323" t="s">
        <v>225</v>
      </c>
      <c r="F1111" s="324">
        <v>39.020000000000003</v>
      </c>
      <c r="G1111" s="39"/>
      <c r="H1111" s="45"/>
    </row>
    <row r="1112" s="2" customFormat="1" ht="16.8" customHeight="1">
      <c r="A1112" s="39"/>
      <c r="B1112" s="45"/>
      <c r="C1112" s="325" t="s">
        <v>1</v>
      </c>
      <c r="D1112" s="325" t="s">
        <v>5743</v>
      </c>
      <c r="E1112" s="18" t="s">
        <v>1</v>
      </c>
      <c r="F1112" s="326">
        <v>0</v>
      </c>
      <c r="G1112" s="39"/>
      <c r="H1112" s="45"/>
    </row>
    <row r="1113" s="2" customFormat="1" ht="16.8" customHeight="1">
      <c r="A1113" s="39"/>
      <c r="B1113" s="45"/>
      <c r="C1113" s="325" t="s">
        <v>1</v>
      </c>
      <c r="D1113" s="325" t="s">
        <v>452</v>
      </c>
      <c r="E1113" s="18" t="s">
        <v>1</v>
      </c>
      <c r="F1113" s="326">
        <v>19.510000000000002</v>
      </c>
      <c r="G1113" s="39"/>
      <c r="H1113" s="45"/>
    </row>
    <row r="1114" s="2" customFormat="1" ht="16.8" customHeight="1">
      <c r="A1114" s="39"/>
      <c r="B1114" s="45"/>
      <c r="C1114" s="325" t="s">
        <v>1</v>
      </c>
      <c r="D1114" s="325" t="s">
        <v>5744</v>
      </c>
      <c r="E1114" s="18" t="s">
        <v>1</v>
      </c>
      <c r="F1114" s="326">
        <v>0</v>
      </c>
      <c r="G1114" s="39"/>
      <c r="H1114" s="45"/>
    </row>
    <row r="1115" s="2" customFormat="1" ht="16.8" customHeight="1">
      <c r="A1115" s="39"/>
      <c r="B1115" s="45"/>
      <c r="C1115" s="325" t="s">
        <v>1</v>
      </c>
      <c r="D1115" s="325" t="s">
        <v>452</v>
      </c>
      <c r="E1115" s="18" t="s">
        <v>1</v>
      </c>
      <c r="F1115" s="326">
        <v>19.510000000000002</v>
      </c>
      <c r="G1115" s="39"/>
      <c r="H1115" s="45"/>
    </row>
    <row r="1116" s="2" customFormat="1" ht="16.8" customHeight="1">
      <c r="A1116" s="39"/>
      <c r="B1116" s="45"/>
      <c r="C1116" s="325" t="s">
        <v>1</v>
      </c>
      <c r="D1116" s="325" t="s">
        <v>222</v>
      </c>
      <c r="E1116" s="18" t="s">
        <v>1</v>
      </c>
      <c r="F1116" s="326">
        <v>39.020000000000003</v>
      </c>
      <c r="G1116" s="39"/>
      <c r="H1116" s="45"/>
    </row>
    <row r="1117" s="2" customFormat="1" ht="16.8" customHeight="1">
      <c r="A1117" s="39"/>
      <c r="B1117" s="45"/>
      <c r="C1117" s="327" t="s">
        <v>5656</v>
      </c>
      <c r="D1117" s="39"/>
      <c r="E1117" s="39"/>
      <c r="F1117" s="39"/>
      <c r="G1117" s="39"/>
      <c r="H1117" s="45"/>
    </row>
    <row r="1118" s="2" customFormat="1" ht="16.8" customHeight="1">
      <c r="A1118" s="39"/>
      <c r="B1118" s="45"/>
      <c r="C1118" s="325" t="s">
        <v>2379</v>
      </c>
      <c r="D1118" s="325" t="s">
        <v>2380</v>
      </c>
      <c r="E1118" s="18" t="s">
        <v>225</v>
      </c>
      <c r="F1118" s="326">
        <v>416.19999999999999</v>
      </c>
      <c r="G1118" s="39"/>
      <c r="H1118" s="45"/>
    </row>
    <row r="1119" s="2" customFormat="1" ht="16.8" customHeight="1">
      <c r="A1119" s="39"/>
      <c r="B1119" s="45"/>
      <c r="C1119" s="321" t="s">
        <v>458</v>
      </c>
      <c r="D1119" s="322" t="s">
        <v>459</v>
      </c>
      <c r="E1119" s="323" t="s">
        <v>225</v>
      </c>
      <c r="F1119" s="324">
        <v>24.300000000000001</v>
      </c>
      <c r="G1119" s="39"/>
      <c r="H1119" s="45"/>
    </row>
    <row r="1120" s="2" customFormat="1" ht="16.8" customHeight="1">
      <c r="A1120" s="39"/>
      <c r="B1120" s="45"/>
      <c r="C1120" s="325" t="s">
        <v>1</v>
      </c>
      <c r="D1120" s="325" t="s">
        <v>5745</v>
      </c>
      <c r="E1120" s="18" t="s">
        <v>1</v>
      </c>
      <c r="F1120" s="326">
        <v>0</v>
      </c>
      <c r="G1120" s="39"/>
      <c r="H1120" s="45"/>
    </row>
    <row r="1121" s="2" customFormat="1" ht="16.8" customHeight="1">
      <c r="A1121" s="39"/>
      <c r="B1121" s="45"/>
      <c r="C1121" s="325" t="s">
        <v>1</v>
      </c>
      <c r="D1121" s="325" t="s">
        <v>5746</v>
      </c>
      <c r="E1121" s="18" t="s">
        <v>1</v>
      </c>
      <c r="F1121" s="326">
        <v>24.300000000000001</v>
      </c>
      <c r="G1121" s="39"/>
      <c r="H1121" s="45"/>
    </row>
    <row r="1122" s="2" customFormat="1" ht="16.8" customHeight="1">
      <c r="A1122" s="39"/>
      <c r="B1122" s="45"/>
      <c r="C1122" s="327" t="s">
        <v>5656</v>
      </c>
      <c r="D1122" s="39"/>
      <c r="E1122" s="39"/>
      <c r="F1122" s="39"/>
      <c r="G1122" s="39"/>
      <c r="H1122" s="45"/>
    </row>
    <row r="1123" s="2" customFormat="1" ht="16.8" customHeight="1">
      <c r="A1123" s="39"/>
      <c r="B1123" s="45"/>
      <c r="C1123" s="325" t="s">
        <v>1094</v>
      </c>
      <c r="D1123" s="325" t="s">
        <v>1095</v>
      </c>
      <c r="E1123" s="18" t="s">
        <v>225</v>
      </c>
      <c r="F1123" s="326">
        <v>94.760000000000005</v>
      </c>
      <c r="G1123" s="39"/>
      <c r="H1123" s="45"/>
    </row>
    <row r="1124" s="2" customFormat="1" ht="16.8" customHeight="1">
      <c r="A1124" s="39"/>
      <c r="B1124" s="45"/>
      <c r="C1124" s="325" t="s">
        <v>2273</v>
      </c>
      <c r="D1124" s="325" t="s">
        <v>2274</v>
      </c>
      <c r="E1124" s="18" t="s">
        <v>225</v>
      </c>
      <c r="F1124" s="326">
        <v>94.760000000000005</v>
      </c>
      <c r="G1124" s="39"/>
      <c r="H1124" s="45"/>
    </row>
    <row r="1125" s="2" customFormat="1" ht="16.8" customHeight="1">
      <c r="A1125" s="39"/>
      <c r="B1125" s="45"/>
      <c r="C1125" s="325" t="s">
        <v>2379</v>
      </c>
      <c r="D1125" s="325" t="s">
        <v>2380</v>
      </c>
      <c r="E1125" s="18" t="s">
        <v>225</v>
      </c>
      <c r="F1125" s="326">
        <v>416.19999999999999</v>
      </c>
      <c r="G1125" s="39"/>
      <c r="H1125" s="45"/>
    </row>
    <row r="1126" s="2" customFormat="1" ht="16.8" customHeight="1">
      <c r="A1126" s="39"/>
      <c r="B1126" s="45"/>
      <c r="C1126" s="321" t="s">
        <v>461</v>
      </c>
      <c r="D1126" s="322" t="s">
        <v>462</v>
      </c>
      <c r="E1126" s="323" t="s">
        <v>225</v>
      </c>
      <c r="F1126" s="324">
        <v>26.600000000000001</v>
      </c>
      <c r="G1126" s="39"/>
      <c r="H1126" s="45"/>
    </row>
    <row r="1127" s="2" customFormat="1" ht="16.8" customHeight="1">
      <c r="A1127" s="39"/>
      <c r="B1127" s="45"/>
      <c r="C1127" s="325" t="s">
        <v>1</v>
      </c>
      <c r="D1127" s="325" t="s">
        <v>5747</v>
      </c>
      <c r="E1127" s="18" t="s">
        <v>1</v>
      </c>
      <c r="F1127" s="326">
        <v>0</v>
      </c>
      <c r="G1127" s="39"/>
      <c r="H1127" s="45"/>
    </row>
    <row r="1128" s="2" customFormat="1" ht="16.8" customHeight="1">
      <c r="A1128" s="39"/>
      <c r="B1128" s="45"/>
      <c r="C1128" s="325" t="s">
        <v>1</v>
      </c>
      <c r="D1128" s="325" t="s">
        <v>5748</v>
      </c>
      <c r="E1128" s="18" t="s">
        <v>1</v>
      </c>
      <c r="F1128" s="326">
        <v>26.600000000000001</v>
      </c>
      <c r="G1128" s="39"/>
      <c r="H1128" s="45"/>
    </row>
    <row r="1129" s="2" customFormat="1" ht="16.8" customHeight="1">
      <c r="A1129" s="39"/>
      <c r="B1129" s="45"/>
      <c r="C1129" s="327" t="s">
        <v>5656</v>
      </c>
      <c r="D1129" s="39"/>
      <c r="E1129" s="39"/>
      <c r="F1129" s="39"/>
      <c r="G1129" s="39"/>
      <c r="H1129" s="45"/>
    </row>
    <row r="1130" s="2" customFormat="1" ht="16.8" customHeight="1">
      <c r="A1130" s="39"/>
      <c r="B1130" s="45"/>
      <c r="C1130" s="325" t="s">
        <v>1094</v>
      </c>
      <c r="D1130" s="325" t="s">
        <v>1095</v>
      </c>
      <c r="E1130" s="18" t="s">
        <v>225</v>
      </c>
      <c r="F1130" s="326">
        <v>94.760000000000005</v>
      </c>
      <c r="G1130" s="39"/>
      <c r="H1130" s="45"/>
    </row>
    <row r="1131" s="2" customFormat="1" ht="16.8" customHeight="1">
      <c r="A1131" s="39"/>
      <c r="B1131" s="45"/>
      <c r="C1131" s="325" t="s">
        <v>2273</v>
      </c>
      <c r="D1131" s="325" t="s">
        <v>2274</v>
      </c>
      <c r="E1131" s="18" t="s">
        <v>225</v>
      </c>
      <c r="F1131" s="326">
        <v>94.760000000000005</v>
      </c>
      <c r="G1131" s="39"/>
      <c r="H1131" s="45"/>
    </row>
    <row r="1132" s="2" customFormat="1" ht="16.8" customHeight="1">
      <c r="A1132" s="39"/>
      <c r="B1132" s="45"/>
      <c r="C1132" s="325" t="s">
        <v>2379</v>
      </c>
      <c r="D1132" s="325" t="s">
        <v>2380</v>
      </c>
      <c r="E1132" s="18" t="s">
        <v>225</v>
      </c>
      <c r="F1132" s="326">
        <v>416.19999999999999</v>
      </c>
      <c r="G1132" s="39"/>
      <c r="H1132" s="45"/>
    </row>
    <row r="1133" s="2" customFormat="1" ht="16.8" customHeight="1">
      <c r="A1133" s="39"/>
      <c r="B1133" s="45"/>
      <c r="C1133" s="321" t="s">
        <v>464</v>
      </c>
      <c r="D1133" s="322" t="s">
        <v>462</v>
      </c>
      <c r="E1133" s="323" t="s">
        <v>225</v>
      </c>
      <c r="F1133" s="324">
        <v>1.6699999999999999</v>
      </c>
      <c r="G1133" s="39"/>
      <c r="H1133" s="45"/>
    </row>
    <row r="1134" s="2" customFormat="1" ht="16.8" customHeight="1">
      <c r="A1134" s="39"/>
      <c r="B1134" s="45"/>
      <c r="C1134" s="325" t="s">
        <v>1</v>
      </c>
      <c r="D1134" s="325" t="s">
        <v>5749</v>
      </c>
      <c r="E1134" s="18" t="s">
        <v>1</v>
      </c>
      <c r="F1134" s="326">
        <v>0</v>
      </c>
      <c r="G1134" s="39"/>
      <c r="H1134" s="45"/>
    </row>
    <row r="1135" s="2" customFormat="1" ht="16.8" customHeight="1">
      <c r="A1135" s="39"/>
      <c r="B1135" s="45"/>
      <c r="C1135" s="325" t="s">
        <v>1</v>
      </c>
      <c r="D1135" s="325" t="s">
        <v>465</v>
      </c>
      <c r="E1135" s="18" t="s">
        <v>1</v>
      </c>
      <c r="F1135" s="326">
        <v>1.6699999999999999</v>
      </c>
      <c r="G1135" s="39"/>
      <c r="H1135" s="45"/>
    </row>
    <row r="1136" s="2" customFormat="1" ht="16.8" customHeight="1">
      <c r="A1136" s="39"/>
      <c r="B1136" s="45"/>
      <c r="C1136" s="327" t="s">
        <v>5656</v>
      </c>
      <c r="D1136" s="39"/>
      <c r="E1136" s="39"/>
      <c r="F1136" s="39"/>
      <c r="G1136" s="39"/>
      <c r="H1136" s="45"/>
    </row>
    <row r="1137" s="2" customFormat="1" ht="16.8" customHeight="1">
      <c r="A1137" s="39"/>
      <c r="B1137" s="45"/>
      <c r="C1137" s="325" t="s">
        <v>1094</v>
      </c>
      <c r="D1137" s="325" t="s">
        <v>1095</v>
      </c>
      <c r="E1137" s="18" t="s">
        <v>225</v>
      </c>
      <c r="F1137" s="326">
        <v>94.760000000000005</v>
      </c>
      <c r="G1137" s="39"/>
      <c r="H1137" s="45"/>
    </row>
    <row r="1138" s="2" customFormat="1" ht="16.8" customHeight="1">
      <c r="A1138" s="39"/>
      <c r="B1138" s="45"/>
      <c r="C1138" s="325" t="s">
        <v>2273</v>
      </c>
      <c r="D1138" s="325" t="s">
        <v>2274</v>
      </c>
      <c r="E1138" s="18" t="s">
        <v>225</v>
      </c>
      <c r="F1138" s="326">
        <v>94.760000000000005</v>
      </c>
      <c r="G1138" s="39"/>
      <c r="H1138" s="45"/>
    </row>
    <row r="1139" s="2" customFormat="1" ht="16.8" customHeight="1">
      <c r="A1139" s="39"/>
      <c r="B1139" s="45"/>
      <c r="C1139" s="325" t="s">
        <v>2379</v>
      </c>
      <c r="D1139" s="325" t="s">
        <v>2380</v>
      </c>
      <c r="E1139" s="18" t="s">
        <v>225</v>
      </c>
      <c r="F1139" s="326">
        <v>416.19999999999999</v>
      </c>
      <c r="G1139" s="39"/>
      <c r="H1139" s="45"/>
    </row>
    <row r="1140" s="2" customFormat="1" ht="26.4" customHeight="1">
      <c r="A1140" s="39"/>
      <c r="B1140" s="45"/>
      <c r="C1140" s="320" t="s">
        <v>161</v>
      </c>
      <c r="D1140" s="320" t="s">
        <v>162</v>
      </c>
      <c r="E1140" s="39"/>
      <c r="F1140" s="39"/>
      <c r="G1140" s="39"/>
      <c r="H1140" s="45"/>
    </row>
    <row r="1141" s="2" customFormat="1" ht="16.8" customHeight="1">
      <c r="A1141" s="39"/>
      <c r="B1141" s="45"/>
      <c r="C1141" s="321" t="s">
        <v>5396</v>
      </c>
      <c r="D1141" s="322" t="s">
        <v>5397</v>
      </c>
      <c r="E1141" s="323" t="s">
        <v>211</v>
      </c>
      <c r="F1141" s="324">
        <v>7.2000000000000002</v>
      </c>
      <c r="G1141" s="39"/>
      <c r="H1141" s="45"/>
    </row>
    <row r="1142" s="2" customFormat="1" ht="16.8" customHeight="1">
      <c r="A1142" s="39"/>
      <c r="B1142" s="45"/>
      <c r="C1142" s="325" t="s">
        <v>5396</v>
      </c>
      <c r="D1142" s="325" t="s">
        <v>5417</v>
      </c>
      <c r="E1142" s="18" t="s">
        <v>1</v>
      </c>
      <c r="F1142" s="326">
        <v>7.2000000000000002</v>
      </c>
      <c r="G1142" s="39"/>
      <c r="H1142" s="45"/>
    </row>
    <row r="1143" s="2" customFormat="1" ht="16.8" customHeight="1">
      <c r="A1143" s="39"/>
      <c r="B1143" s="45"/>
      <c r="C1143" s="327" t="s">
        <v>5656</v>
      </c>
      <c r="D1143" s="39"/>
      <c r="E1143" s="39"/>
      <c r="F1143" s="39"/>
      <c r="G1143" s="39"/>
      <c r="H1143" s="45"/>
    </row>
    <row r="1144" s="2" customFormat="1" ht="16.8" customHeight="1">
      <c r="A1144" s="39"/>
      <c r="B1144" s="45"/>
      <c r="C1144" s="325" t="s">
        <v>5274</v>
      </c>
      <c r="D1144" s="325" t="s">
        <v>5275</v>
      </c>
      <c r="E1144" s="18" t="s">
        <v>211</v>
      </c>
      <c r="F1144" s="326">
        <v>7.2000000000000002</v>
      </c>
      <c r="G1144" s="39"/>
      <c r="H1144" s="45"/>
    </row>
    <row r="1145" s="2" customFormat="1">
      <c r="A1145" s="39"/>
      <c r="B1145" s="45"/>
      <c r="C1145" s="325" t="s">
        <v>4578</v>
      </c>
      <c r="D1145" s="325" t="s">
        <v>4579</v>
      </c>
      <c r="E1145" s="18" t="s">
        <v>211</v>
      </c>
      <c r="F1145" s="326">
        <v>9.5999999999999996</v>
      </c>
      <c r="G1145" s="39"/>
      <c r="H1145" s="45"/>
    </row>
    <row r="1146" s="2" customFormat="1" ht="16.8" customHeight="1">
      <c r="A1146" s="39"/>
      <c r="B1146" s="45"/>
      <c r="C1146" s="321" t="s">
        <v>5399</v>
      </c>
      <c r="D1146" s="322" t="s">
        <v>5399</v>
      </c>
      <c r="E1146" s="323" t="s">
        <v>211</v>
      </c>
      <c r="F1146" s="324">
        <v>9.5999999999999996</v>
      </c>
      <c r="G1146" s="39"/>
      <c r="H1146" s="45"/>
    </row>
    <row r="1147" s="2" customFormat="1" ht="16.8" customHeight="1">
      <c r="A1147" s="39"/>
      <c r="B1147" s="45"/>
      <c r="C1147" s="325" t="s">
        <v>1</v>
      </c>
      <c r="D1147" s="325" t="s">
        <v>5396</v>
      </c>
      <c r="E1147" s="18" t="s">
        <v>1</v>
      </c>
      <c r="F1147" s="326">
        <v>7.2000000000000002</v>
      </c>
      <c r="G1147" s="39"/>
      <c r="H1147" s="45"/>
    </row>
    <row r="1148" s="2" customFormat="1" ht="16.8" customHeight="1">
      <c r="A1148" s="39"/>
      <c r="B1148" s="45"/>
      <c r="C1148" s="325" t="s">
        <v>1</v>
      </c>
      <c r="D1148" s="325" t="s">
        <v>5401</v>
      </c>
      <c r="E1148" s="18" t="s">
        <v>1</v>
      </c>
      <c r="F1148" s="326">
        <v>2.3999999999999999</v>
      </c>
      <c r="G1148" s="39"/>
      <c r="H1148" s="45"/>
    </row>
    <row r="1149" s="2" customFormat="1" ht="16.8" customHeight="1">
      <c r="A1149" s="39"/>
      <c r="B1149" s="45"/>
      <c r="C1149" s="325" t="s">
        <v>5399</v>
      </c>
      <c r="D1149" s="325" t="s">
        <v>222</v>
      </c>
      <c r="E1149" s="18" t="s">
        <v>1</v>
      </c>
      <c r="F1149" s="326">
        <v>9.5999999999999996</v>
      </c>
      <c r="G1149" s="39"/>
      <c r="H1149" s="45"/>
    </row>
    <row r="1150" s="2" customFormat="1" ht="16.8" customHeight="1">
      <c r="A1150" s="39"/>
      <c r="B1150" s="45"/>
      <c r="C1150" s="327" t="s">
        <v>5656</v>
      </c>
      <c r="D1150" s="39"/>
      <c r="E1150" s="39"/>
      <c r="F1150" s="39"/>
      <c r="G1150" s="39"/>
      <c r="H1150" s="45"/>
    </row>
    <row r="1151" s="2" customFormat="1">
      <c r="A1151" s="39"/>
      <c r="B1151" s="45"/>
      <c r="C1151" s="325" t="s">
        <v>4578</v>
      </c>
      <c r="D1151" s="325" t="s">
        <v>4579</v>
      </c>
      <c r="E1151" s="18" t="s">
        <v>211</v>
      </c>
      <c r="F1151" s="326">
        <v>9.5999999999999996</v>
      </c>
      <c r="G1151" s="39"/>
      <c r="H1151" s="45"/>
    </row>
    <row r="1152" s="2" customFormat="1">
      <c r="A1152" s="39"/>
      <c r="B1152" s="45"/>
      <c r="C1152" s="325" t="s">
        <v>4583</v>
      </c>
      <c r="D1152" s="325" t="s">
        <v>4584</v>
      </c>
      <c r="E1152" s="18" t="s">
        <v>237</v>
      </c>
      <c r="F1152" s="326">
        <v>17.280000000000001</v>
      </c>
      <c r="G1152" s="39"/>
      <c r="H1152" s="45"/>
    </row>
    <row r="1153" s="2" customFormat="1" ht="16.8" customHeight="1">
      <c r="A1153" s="39"/>
      <c r="B1153" s="45"/>
      <c r="C1153" s="325" t="s">
        <v>4589</v>
      </c>
      <c r="D1153" s="325" t="s">
        <v>4590</v>
      </c>
      <c r="E1153" s="18" t="s">
        <v>211</v>
      </c>
      <c r="F1153" s="326">
        <v>9.5999999999999996</v>
      </c>
      <c r="G1153" s="39"/>
      <c r="H1153" s="45"/>
    </row>
    <row r="1154" s="2" customFormat="1" ht="16.8" customHeight="1">
      <c r="A1154" s="39"/>
      <c r="B1154" s="45"/>
      <c r="C1154" s="325" t="s">
        <v>5260</v>
      </c>
      <c r="D1154" s="325" t="s">
        <v>5261</v>
      </c>
      <c r="E1154" s="18" t="s">
        <v>211</v>
      </c>
      <c r="F1154" s="326">
        <v>14.4</v>
      </c>
      <c r="G1154" s="39"/>
      <c r="H1154" s="45"/>
    </row>
    <row r="1155" s="2" customFormat="1" ht="16.8" customHeight="1">
      <c r="A1155" s="39"/>
      <c r="B1155" s="45"/>
      <c r="C1155" s="321" t="s">
        <v>5401</v>
      </c>
      <c r="D1155" s="322" t="s">
        <v>5401</v>
      </c>
      <c r="E1155" s="323" t="s">
        <v>211</v>
      </c>
      <c r="F1155" s="324">
        <v>2.3999999999999999</v>
      </c>
      <c r="G1155" s="39"/>
      <c r="H1155" s="45"/>
    </row>
    <row r="1156" s="2" customFormat="1" ht="16.8" customHeight="1">
      <c r="A1156" s="39"/>
      <c r="B1156" s="45"/>
      <c r="C1156" s="325" t="s">
        <v>5401</v>
      </c>
      <c r="D1156" s="325" t="s">
        <v>5430</v>
      </c>
      <c r="E1156" s="18" t="s">
        <v>1</v>
      </c>
      <c r="F1156" s="326">
        <v>2.3999999999999999</v>
      </c>
      <c r="G1156" s="39"/>
      <c r="H1156" s="45"/>
    </row>
    <row r="1157" s="2" customFormat="1" ht="16.8" customHeight="1">
      <c r="A1157" s="39"/>
      <c r="B1157" s="45"/>
      <c r="C1157" s="327" t="s">
        <v>5656</v>
      </c>
      <c r="D1157" s="39"/>
      <c r="E1157" s="39"/>
      <c r="F1157" s="39"/>
      <c r="G1157" s="39"/>
      <c r="H1157" s="45"/>
    </row>
    <row r="1158" s="2" customFormat="1" ht="16.8" customHeight="1">
      <c r="A1158" s="39"/>
      <c r="B1158" s="45"/>
      <c r="C1158" s="325" t="s">
        <v>5310</v>
      </c>
      <c r="D1158" s="325" t="s">
        <v>5311</v>
      </c>
      <c r="E1158" s="18" t="s">
        <v>211</v>
      </c>
      <c r="F1158" s="326">
        <v>2.3999999999999999</v>
      </c>
      <c r="G1158" s="39"/>
      <c r="H1158" s="45"/>
    </row>
    <row r="1159" s="2" customFormat="1">
      <c r="A1159" s="39"/>
      <c r="B1159" s="45"/>
      <c r="C1159" s="325" t="s">
        <v>4578</v>
      </c>
      <c r="D1159" s="325" t="s">
        <v>4579</v>
      </c>
      <c r="E1159" s="18" t="s">
        <v>211</v>
      </c>
      <c r="F1159" s="326">
        <v>9.5999999999999996</v>
      </c>
      <c r="G1159" s="39"/>
      <c r="H1159" s="45"/>
    </row>
    <row r="1160" s="2" customFormat="1" ht="16.8" customHeight="1">
      <c r="A1160" s="39"/>
      <c r="B1160" s="45"/>
      <c r="C1160" s="321" t="s">
        <v>5403</v>
      </c>
      <c r="D1160" s="322" t="s">
        <v>5403</v>
      </c>
      <c r="E1160" s="323" t="s">
        <v>211</v>
      </c>
      <c r="F1160" s="324">
        <v>24</v>
      </c>
      <c r="G1160" s="39"/>
      <c r="H1160" s="45"/>
    </row>
    <row r="1161" s="2" customFormat="1" ht="16.8" customHeight="1">
      <c r="A1161" s="39"/>
      <c r="B1161" s="45"/>
      <c r="C1161" s="325" t="s">
        <v>5403</v>
      </c>
      <c r="D1161" s="325" t="s">
        <v>5407</v>
      </c>
      <c r="E1161" s="18" t="s">
        <v>1</v>
      </c>
      <c r="F1161" s="326">
        <v>24</v>
      </c>
      <c r="G1161" s="39"/>
      <c r="H1161" s="45"/>
    </row>
    <row r="1162" s="2" customFormat="1" ht="16.8" customHeight="1">
      <c r="A1162" s="39"/>
      <c r="B1162" s="45"/>
      <c r="C1162" s="327" t="s">
        <v>5656</v>
      </c>
      <c r="D1162" s="39"/>
      <c r="E1162" s="39"/>
      <c r="F1162" s="39"/>
      <c r="G1162" s="39"/>
      <c r="H1162" s="45"/>
    </row>
    <row r="1163" s="2" customFormat="1">
      <c r="A1163" s="39"/>
      <c r="B1163" s="45"/>
      <c r="C1163" s="325" t="s">
        <v>4536</v>
      </c>
      <c r="D1163" s="325" t="s">
        <v>4537</v>
      </c>
      <c r="E1163" s="18" t="s">
        <v>211</v>
      </c>
      <c r="F1163" s="326">
        <v>24</v>
      </c>
      <c r="G1163" s="39"/>
      <c r="H1163" s="45"/>
    </row>
    <row r="1164" s="2" customFormat="1" ht="16.8" customHeight="1">
      <c r="A1164" s="39"/>
      <c r="B1164" s="45"/>
      <c r="C1164" s="325" t="s">
        <v>5260</v>
      </c>
      <c r="D1164" s="325" t="s">
        <v>5261</v>
      </c>
      <c r="E1164" s="18" t="s">
        <v>211</v>
      </c>
      <c r="F1164" s="326">
        <v>14.4</v>
      </c>
      <c r="G1164" s="39"/>
      <c r="H1164" s="45"/>
    </row>
    <row r="1165" s="2" customFormat="1" ht="26.4" customHeight="1">
      <c r="A1165" s="39"/>
      <c r="B1165" s="45"/>
      <c r="C1165" s="320" t="s">
        <v>164</v>
      </c>
      <c r="D1165" s="320" t="s">
        <v>165</v>
      </c>
      <c r="E1165" s="39"/>
      <c r="F1165" s="39"/>
      <c r="G1165" s="39"/>
      <c r="H1165" s="45"/>
    </row>
    <row r="1166" s="2" customFormat="1" ht="16.8" customHeight="1">
      <c r="A1166" s="39"/>
      <c r="B1166" s="45"/>
      <c r="C1166" s="321" t="s">
        <v>5396</v>
      </c>
      <c r="D1166" s="322" t="s">
        <v>5397</v>
      </c>
      <c r="E1166" s="323" t="s">
        <v>211</v>
      </c>
      <c r="F1166" s="324">
        <v>7.2000000000000002</v>
      </c>
      <c r="G1166" s="39"/>
      <c r="H1166" s="45"/>
    </row>
    <row r="1167" s="2" customFormat="1" ht="16.8" customHeight="1">
      <c r="A1167" s="39"/>
      <c r="B1167" s="45"/>
      <c r="C1167" s="325" t="s">
        <v>5396</v>
      </c>
      <c r="D1167" s="325" t="s">
        <v>5417</v>
      </c>
      <c r="E1167" s="18" t="s">
        <v>1</v>
      </c>
      <c r="F1167" s="326">
        <v>7.2000000000000002</v>
      </c>
      <c r="G1167" s="39"/>
      <c r="H1167" s="45"/>
    </row>
    <row r="1168" s="2" customFormat="1" ht="7.44" customHeight="1">
      <c r="A1168" s="39"/>
      <c r="B1168" s="181"/>
      <c r="C1168" s="182"/>
      <c r="D1168" s="182"/>
      <c r="E1168" s="182"/>
      <c r="F1168" s="182"/>
      <c r="G1168" s="182"/>
      <c r="H1168" s="45"/>
    </row>
    <row r="1169" s="2" customFormat="1">
      <c r="A1169" s="39"/>
      <c r="B1169" s="39"/>
      <c r="C1169" s="39"/>
      <c r="D1169" s="39"/>
      <c r="E1169" s="39"/>
      <c r="F1169" s="39"/>
      <c r="G1169" s="39"/>
      <c r="H1169" s="39"/>
    </row>
  </sheetData>
  <sheetProtection sheet="1" formatColumns="0" formatRows="0" objects="1" scenarios="1" spinCount="100000" saltValue="xUny9gE4hzddTYkLIBtFaNFZoVlXdhHeyHJ3iB7oEVZid9h2Wj6CK8h0Hkp7zveLip+ieATZJh2W6NNSCl2vcA==" hashValue="bysvNdphQLsXz8gRMLnx0kbO/F/FSWGpA4U9GWdmS30klKNsp3Kygs87qyT9NQ805oCQDt+0redhK8J3a2pt4Q==" algorithmName="SHA-512" password="CC35"/>
  <mergeCells count="2">
    <mergeCell ref="D5:F5"/>
    <mergeCell ref="D6:F6"/>
  </mergeCells>
  <pageSetup paperSize="9" orientation="portrait" blackAndWhite="1" fitToHeight="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181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377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ROUND((SUM(BE121:BE127)),  2)</f>
        <v>0</v>
      </c>
      <c r="G35" s="39"/>
      <c r="H35" s="39"/>
      <c r="I35" s="166">
        <v>0.20999999999999999</v>
      </c>
      <c r="J35" s="165">
        <f>ROUND(((SUM(BE121:BE127))*I35),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ROUND((SUM(BF121:BF127)),  2)</f>
        <v>0</v>
      </c>
      <c r="G36" s="39"/>
      <c r="H36" s="39"/>
      <c r="I36" s="166">
        <v>0.12</v>
      </c>
      <c r="J36" s="165">
        <f>ROUND(((SUM(BF121:BF127))*I36),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ROUND((SUM(BG121:BG127)),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ROUND((SUM(BH121:BH127)),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ROUND((SUM(BI121:BI127)),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181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01-07 - PS 1.02 - Vertikální komunikace - výtah</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378</v>
      </c>
      <c r="E99" s="193"/>
      <c r="F99" s="193"/>
      <c r="G99" s="193"/>
      <c r="H99" s="193"/>
      <c r="I99" s="193"/>
      <c r="J99" s="194">
        <f>J122</f>
        <v>0</v>
      </c>
      <c r="K99" s="191"/>
      <c r="L99" s="19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193</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85" t="str">
        <f>E7</f>
        <v>Konverze Vodárenské věže - výstavba větrné elektrárny Bohumín - Pudlov</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180</v>
      </c>
      <c r="D110" s="23"/>
      <c r="E110" s="23"/>
      <c r="F110" s="23"/>
      <c r="G110" s="23"/>
      <c r="H110" s="23"/>
      <c r="I110" s="23"/>
      <c r="J110" s="23"/>
      <c r="K110" s="23"/>
      <c r="L110" s="21"/>
    </row>
    <row r="111" s="2" customFormat="1" ht="16.5" customHeight="1">
      <c r="A111" s="39"/>
      <c r="B111" s="40"/>
      <c r="C111" s="41"/>
      <c r="D111" s="41"/>
      <c r="E111" s="185" t="s">
        <v>181</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182</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01-07 - PS 1.02 - Vertikální komunikace - výtah</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 xml:space="preserve"> </v>
      </c>
      <c r="G115" s="41"/>
      <c r="H115" s="41"/>
      <c r="I115" s="33" t="s">
        <v>22</v>
      </c>
      <c r="J115" s="80" t="str">
        <f>IF(J14="","",J14)</f>
        <v>19. 3. 2025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5.15" customHeight="1">
      <c r="A117" s="39"/>
      <c r="B117" s="40"/>
      <c r="C117" s="33" t="s">
        <v>24</v>
      </c>
      <c r="D117" s="41"/>
      <c r="E117" s="41"/>
      <c r="F117" s="28" t="str">
        <f>E17</f>
        <v>Ing. Vladimír Cigánek</v>
      </c>
      <c r="G117" s="41"/>
      <c r="H117" s="41"/>
      <c r="I117" s="33" t="s">
        <v>30</v>
      </c>
      <c r="J117" s="37" t="str">
        <f>E23</f>
        <v>PPS Kania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28</v>
      </c>
      <c r="D118" s="41"/>
      <c r="E118" s="41"/>
      <c r="F118" s="28" t="str">
        <f>IF(E20="","",E20)</f>
        <v>Vyplň údaj</v>
      </c>
      <c r="G118" s="41"/>
      <c r="H118" s="41"/>
      <c r="I118" s="33" t="s">
        <v>33</v>
      </c>
      <c r="J118" s="37" t="str">
        <f>E26</f>
        <v>kolektiv autorů</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0" customFormat="1" ht="29.28" customHeight="1">
      <c r="A120" s="196"/>
      <c r="B120" s="197"/>
      <c r="C120" s="198" t="s">
        <v>194</v>
      </c>
      <c r="D120" s="199" t="s">
        <v>61</v>
      </c>
      <c r="E120" s="199" t="s">
        <v>57</v>
      </c>
      <c r="F120" s="199" t="s">
        <v>58</v>
      </c>
      <c r="G120" s="199" t="s">
        <v>195</v>
      </c>
      <c r="H120" s="199" t="s">
        <v>196</v>
      </c>
      <c r="I120" s="199" t="s">
        <v>197</v>
      </c>
      <c r="J120" s="200" t="s">
        <v>186</v>
      </c>
      <c r="K120" s="201" t="s">
        <v>198</v>
      </c>
      <c r="L120" s="202"/>
      <c r="M120" s="101" t="s">
        <v>1</v>
      </c>
      <c r="N120" s="102" t="s">
        <v>40</v>
      </c>
      <c r="O120" s="102" t="s">
        <v>199</v>
      </c>
      <c r="P120" s="102" t="s">
        <v>200</v>
      </c>
      <c r="Q120" s="102" t="s">
        <v>201</v>
      </c>
      <c r="R120" s="102" t="s">
        <v>202</v>
      </c>
      <c r="S120" s="102" t="s">
        <v>203</v>
      </c>
      <c r="T120" s="103" t="s">
        <v>204</v>
      </c>
      <c r="U120" s="196"/>
      <c r="V120" s="196"/>
      <c r="W120" s="196"/>
      <c r="X120" s="196"/>
      <c r="Y120" s="196"/>
      <c r="Z120" s="196"/>
      <c r="AA120" s="196"/>
      <c r="AB120" s="196"/>
      <c r="AC120" s="196"/>
      <c r="AD120" s="196"/>
      <c r="AE120" s="196"/>
    </row>
    <row r="121" s="2" customFormat="1" ht="22.8" customHeight="1">
      <c r="A121" s="39"/>
      <c r="B121" s="40"/>
      <c r="C121" s="108" t="s">
        <v>205</v>
      </c>
      <c r="D121" s="41"/>
      <c r="E121" s="41"/>
      <c r="F121" s="41"/>
      <c r="G121" s="41"/>
      <c r="H121" s="41"/>
      <c r="I121" s="41"/>
      <c r="J121" s="203">
        <f>BK121</f>
        <v>0</v>
      </c>
      <c r="K121" s="41"/>
      <c r="L121" s="45"/>
      <c r="M121" s="104"/>
      <c r="N121" s="204"/>
      <c r="O121" s="105"/>
      <c r="P121" s="205">
        <f>P122</f>
        <v>0</v>
      </c>
      <c r="Q121" s="105"/>
      <c r="R121" s="205">
        <f>R122</f>
        <v>0</v>
      </c>
      <c r="S121" s="105"/>
      <c r="T121" s="206">
        <f>T122</f>
        <v>0</v>
      </c>
      <c r="U121" s="39"/>
      <c r="V121" s="39"/>
      <c r="W121" s="39"/>
      <c r="X121" s="39"/>
      <c r="Y121" s="39"/>
      <c r="Z121" s="39"/>
      <c r="AA121" s="39"/>
      <c r="AB121" s="39"/>
      <c r="AC121" s="39"/>
      <c r="AD121" s="39"/>
      <c r="AE121" s="39"/>
      <c r="AT121" s="18" t="s">
        <v>75</v>
      </c>
      <c r="AU121" s="18" t="s">
        <v>188</v>
      </c>
      <c r="BK121" s="207">
        <f>BK122</f>
        <v>0</v>
      </c>
    </row>
    <row r="122" s="11" customFormat="1" ht="25.92" customHeight="1">
      <c r="A122" s="11"/>
      <c r="B122" s="208"/>
      <c r="C122" s="209"/>
      <c r="D122" s="210" t="s">
        <v>75</v>
      </c>
      <c r="E122" s="211" t="s">
        <v>379</v>
      </c>
      <c r="F122" s="211" t="s">
        <v>380</v>
      </c>
      <c r="G122" s="209"/>
      <c r="H122" s="209"/>
      <c r="I122" s="212"/>
      <c r="J122" s="213">
        <f>BK122</f>
        <v>0</v>
      </c>
      <c r="K122" s="209"/>
      <c r="L122" s="214"/>
      <c r="M122" s="215"/>
      <c r="N122" s="216"/>
      <c r="O122" s="216"/>
      <c r="P122" s="217">
        <f>SUM(P123:P127)</f>
        <v>0</v>
      </c>
      <c r="Q122" s="216"/>
      <c r="R122" s="217">
        <f>SUM(R123:R127)</f>
        <v>0</v>
      </c>
      <c r="S122" s="216"/>
      <c r="T122" s="218">
        <f>SUM(T123:T127)</f>
        <v>0</v>
      </c>
      <c r="U122" s="11"/>
      <c r="V122" s="11"/>
      <c r="W122" s="11"/>
      <c r="X122" s="11"/>
      <c r="Y122" s="11"/>
      <c r="Z122" s="11"/>
      <c r="AA122" s="11"/>
      <c r="AB122" s="11"/>
      <c r="AC122" s="11"/>
      <c r="AD122" s="11"/>
      <c r="AE122" s="11"/>
      <c r="AR122" s="219" t="s">
        <v>138</v>
      </c>
      <c r="AT122" s="220" t="s">
        <v>75</v>
      </c>
      <c r="AU122" s="220" t="s">
        <v>76</v>
      </c>
      <c r="AY122" s="219" t="s">
        <v>207</v>
      </c>
      <c r="BK122" s="221">
        <f>SUM(BK123:BK127)</f>
        <v>0</v>
      </c>
    </row>
    <row r="123" s="2" customFormat="1" ht="24.15" customHeight="1">
      <c r="A123" s="39"/>
      <c r="B123" s="40"/>
      <c r="C123" s="222" t="s">
        <v>83</v>
      </c>
      <c r="D123" s="222" t="s">
        <v>208</v>
      </c>
      <c r="E123" s="223" t="s">
        <v>381</v>
      </c>
      <c r="F123" s="224" t="s">
        <v>382</v>
      </c>
      <c r="G123" s="225" t="s">
        <v>383</v>
      </c>
      <c r="H123" s="226">
        <v>1</v>
      </c>
      <c r="I123" s="227"/>
      <c r="J123" s="228">
        <f>ROUND(I123*H123,2)</f>
        <v>0</v>
      </c>
      <c r="K123" s="229"/>
      <c r="L123" s="45"/>
      <c r="M123" s="230" t="s">
        <v>1</v>
      </c>
      <c r="N123" s="231" t="s">
        <v>41</v>
      </c>
      <c r="O123" s="92"/>
      <c r="P123" s="232">
        <f>O123*H123</f>
        <v>0</v>
      </c>
      <c r="Q123" s="232">
        <v>0</v>
      </c>
      <c r="R123" s="232">
        <f>Q123*H123</f>
        <v>0</v>
      </c>
      <c r="S123" s="232">
        <v>0</v>
      </c>
      <c r="T123" s="233">
        <f>S123*H123</f>
        <v>0</v>
      </c>
      <c r="U123" s="39"/>
      <c r="V123" s="39"/>
      <c r="W123" s="39"/>
      <c r="X123" s="39"/>
      <c r="Y123" s="39"/>
      <c r="Z123" s="39"/>
      <c r="AA123" s="39"/>
      <c r="AB123" s="39"/>
      <c r="AC123" s="39"/>
      <c r="AD123" s="39"/>
      <c r="AE123" s="39"/>
      <c r="AR123" s="234" t="s">
        <v>83</v>
      </c>
      <c r="AT123" s="234" t="s">
        <v>208</v>
      </c>
      <c r="AU123" s="234" t="s">
        <v>83</v>
      </c>
      <c r="AY123" s="18" t="s">
        <v>207</v>
      </c>
      <c r="BE123" s="235">
        <f>IF(N123="základní",J123,0)</f>
        <v>0</v>
      </c>
      <c r="BF123" s="235">
        <f>IF(N123="snížená",J123,0)</f>
        <v>0</v>
      </c>
      <c r="BG123" s="235">
        <f>IF(N123="zákl. přenesená",J123,0)</f>
        <v>0</v>
      </c>
      <c r="BH123" s="235">
        <f>IF(N123="sníž. přenesená",J123,0)</f>
        <v>0</v>
      </c>
      <c r="BI123" s="235">
        <f>IF(N123="nulová",J123,0)</f>
        <v>0</v>
      </c>
      <c r="BJ123" s="18" t="s">
        <v>83</v>
      </c>
      <c r="BK123" s="235">
        <f>ROUND(I123*H123,2)</f>
        <v>0</v>
      </c>
      <c r="BL123" s="18" t="s">
        <v>83</v>
      </c>
      <c r="BM123" s="234" t="s">
        <v>384</v>
      </c>
    </row>
    <row r="124" s="2" customFormat="1">
      <c r="A124" s="39"/>
      <c r="B124" s="40"/>
      <c r="C124" s="41"/>
      <c r="D124" s="236" t="s">
        <v>214</v>
      </c>
      <c r="E124" s="41"/>
      <c r="F124" s="237" t="s">
        <v>382</v>
      </c>
      <c r="G124" s="41"/>
      <c r="H124" s="41"/>
      <c r="I124" s="238"/>
      <c r="J124" s="41"/>
      <c r="K124" s="41"/>
      <c r="L124" s="45"/>
      <c r="M124" s="239"/>
      <c r="N124" s="240"/>
      <c r="O124" s="92"/>
      <c r="P124" s="92"/>
      <c r="Q124" s="92"/>
      <c r="R124" s="92"/>
      <c r="S124" s="92"/>
      <c r="T124" s="93"/>
      <c r="U124" s="39"/>
      <c r="V124" s="39"/>
      <c r="W124" s="39"/>
      <c r="X124" s="39"/>
      <c r="Y124" s="39"/>
      <c r="Z124" s="39"/>
      <c r="AA124" s="39"/>
      <c r="AB124" s="39"/>
      <c r="AC124" s="39"/>
      <c r="AD124" s="39"/>
      <c r="AE124" s="39"/>
      <c r="AT124" s="18" t="s">
        <v>214</v>
      </c>
      <c r="AU124" s="18" t="s">
        <v>83</v>
      </c>
    </row>
    <row r="125" s="2" customFormat="1">
      <c r="A125" s="39"/>
      <c r="B125" s="40"/>
      <c r="C125" s="41"/>
      <c r="D125" s="236" t="s">
        <v>385</v>
      </c>
      <c r="E125" s="41"/>
      <c r="F125" s="290" t="s">
        <v>386</v>
      </c>
      <c r="G125" s="41"/>
      <c r="H125" s="41"/>
      <c r="I125" s="238"/>
      <c r="J125" s="41"/>
      <c r="K125" s="41"/>
      <c r="L125" s="45"/>
      <c r="M125" s="239"/>
      <c r="N125" s="240"/>
      <c r="O125" s="92"/>
      <c r="P125" s="92"/>
      <c r="Q125" s="92"/>
      <c r="R125" s="92"/>
      <c r="S125" s="92"/>
      <c r="T125" s="93"/>
      <c r="U125" s="39"/>
      <c r="V125" s="39"/>
      <c r="W125" s="39"/>
      <c r="X125" s="39"/>
      <c r="Y125" s="39"/>
      <c r="Z125" s="39"/>
      <c r="AA125" s="39"/>
      <c r="AB125" s="39"/>
      <c r="AC125" s="39"/>
      <c r="AD125" s="39"/>
      <c r="AE125" s="39"/>
      <c r="AT125" s="18" t="s">
        <v>385</v>
      </c>
      <c r="AU125" s="18" t="s">
        <v>83</v>
      </c>
    </row>
    <row r="126" s="2" customFormat="1" ht="16.5" customHeight="1">
      <c r="A126" s="39"/>
      <c r="B126" s="40"/>
      <c r="C126" s="222" t="s">
        <v>85</v>
      </c>
      <c r="D126" s="222" t="s">
        <v>208</v>
      </c>
      <c r="E126" s="223" t="s">
        <v>387</v>
      </c>
      <c r="F126" s="224" t="s">
        <v>388</v>
      </c>
      <c r="G126" s="225" t="s">
        <v>383</v>
      </c>
      <c r="H126" s="226">
        <v>1</v>
      </c>
      <c r="I126" s="227"/>
      <c r="J126" s="228">
        <f>ROUND(I126*H126,2)</f>
        <v>0</v>
      </c>
      <c r="K126" s="229"/>
      <c r="L126" s="45"/>
      <c r="M126" s="230" t="s">
        <v>1</v>
      </c>
      <c r="N126" s="231" t="s">
        <v>41</v>
      </c>
      <c r="O126" s="92"/>
      <c r="P126" s="232">
        <f>O126*H126</f>
        <v>0</v>
      </c>
      <c r="Q126" s="232">
        <v>0</v>
      </c>
      <c r="R126" s="232">
        <f>Q126*H126</f>
        <v>0</v>
      </c>
      <c r="S126" s="232">
        <v>0</v>
      </c>
      <c r="T126" s="233">
        <f>S126*H126</f>
        <v>0</v>
      </c>
      <c r="U126" s="39"/>
      <c r="V126" s="39"/>
      <c r="W126" s="39"/>
      <c r="X126" s="39"/>
      <c r="Y126" s="39"/>
      <c r="Z126" s="39"/>
      <c r="AA126" s="39"/>
      <c r="AB126" s="39"/>
      <c r="AC126" s="39"/>
      <c r="AD126" s="39"/>
      <c r="AE126" s="39"/>
      <c r="AR126" s="234" t="s">
        <v>83</v>
      </c>
      <c r="AT126" s="234" t="s">
        <v>208</v>
      </c>
      <c r="AU126" s="234" t="s">
        <v>83</v>
      </c>
      <c r="AY126" s="18" t="s">
        <v>207</v>
      </c>
      <c r="BE126" s="235">
        <f>IF(N126="základní",J126,0)</f>
        <v>0</v>
      </c>
      <c r="BF126" s="235">
        <f>IF(N126="snížená",J126,0)</f>
        <v>0</v>
      </c>
      <c r="BG126" s="235">
        <f>IF(N126="zákl. přenesená",J126,0)</f>
        <v>0</v>
      </c>
      <c r="BH126" s="235">
        <f>IF(N126="sníž. přenesená",J126,0)</f>
        <v>0</v>
      </c>
      <c r="BI126" s="235">
        <f>IF(N126="nulová",J126,0)</f>
        <v>0</v>
      </c>
      <c r="BJ126" s="18" t="s">
        <v>83</v>
      </c>
      <c r="BK126" s="235">
        <f>ROUND(I126*H126,2)</f>
        <v>0</v>
      </c>
      <c r="BL126" s="18" t="s">
        <v>83</v>
      </c>
      <c r="BM126" s="234" t="s">
        <v>389</v>
      </c>
    </row>
    <row r="127" s="2" customFormat="1">
      <c r="A127" s="39"/>
      <c r="B127" s="40"/>
      <c r="C127" s="41"/>
      <c r="D127" s="236" t="s">
        <v>214</v>
      </c>
      <c r="E127" s="41"/>
      <c r="F127" s="237" t="s">
        <v>388</v>
      </c>
      <c r="G127" s="41"/>
      <c r="H127" s="41"/>
      <c r="I127" s="238"/>
      <c r="J127" s="41"/>
      <c r="K127" s="41"/>
      <c r="L127" s="45"/>
      <c r="M127" s="286"/>
      <c r="N127" s="287"/>
      <c r="O127" s="288"/>
      <c r="P127" s="288"/>
      <c r="Q127" s="288"/>
      <c r="R127" s="288"/>
      <c r="S127" s="288"/>
      <c r="T127" s="289"/>
      <c r="U127" s="39"/>
      <c r="V127" s="39"/>
      <c r="W127" s="39"/>
      <c r="X127" s="39"/>
      <c r="Y127" s="39"/>
      <c r="Z127" s="39"/>
      <c r="AA127" s="39"/>
      <c r="AB127" s="39"/>
      <c r="AC127" s="39"/>
      <c r="AD127" s="39"/>
      <c r="AE127" s="39"/>
      <c r="AT127" s="18" t="s">
        <v>214</v>
      </c>
      <c r="AU127" s="18" t="s">
        <v>83</v>
      </c>
    </row>
    <row r="128" s="2" customFormat="1" ht="6.96" customHeight="1">
      <c r="A128" s="39"/>
      <c r="B128" s="67"/>
      <c r="C128" s="68"/>
      <c r="D128" s="68"/>
      <c r="E128" s="68"/>
      <c r="F128" s="68"/>
      <c r="G128" s="68"/>
      <c r="H128" s="68"/>
      <c r="I128" s="68"/>
      <c r="J128" s="68"/>
      <c r="K128" s="68"/>
      <c r="L128" s="45"/>
      <c r="M128" s="39"/>
      <c r="O128" s="39"/>
      <c r="P128" s="39"/>
      <c r="Q128" s="39"/>
      <c r="R128" s="39"/>
      <c r="S128" s="39"/>
      <c r="T128" s="39"/>
      <c r="U128" s="39"/>
      <c r="V128" s="39"/>
      <c r="W128" s="39"/>
      <c r="X128" s="39"/>
      <c r="Y128" s="39"/>
      <c r="Z128" s="39"/>
      <c r="AA128" s="39"/>
      <c r="AB128" s="39"/>
      <c r="AC128" s="39"/>
      <c r="AD128" s="39"/>
      <c r="AE128" s="39"/>
    </row>
  </sheetData>
  <sheetProtection sheet="1" autoFilter="0" formatColumns="0" formatRows="0" objects="1" scenarios="1" spinCount="100000" saltValue="JQWU0VY+6VconSxNgngSDaKLugr1rLkrmK6iqBiLEQq1rWc2Z3lm9s3ruFQGVymdqS8ml6Cpw/9TedqOT1sXjw==" hashValue="VX6CemDPVFGrsY5dVdydea5+qtxcFKpjtxMb2rOd0mCvW8s3wPVL7pLkWXcuQMA682rxliRoKgOCRfu9tK8yKw==" algorithmName="SHA-512" password="CC35"/>
  <autoFilter ref="C120:K127"/>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c r="AZ2" s="291" t="s">
        <v>390</v>
      </c>
      <c r="BA2" s="291" t="s">
        <v>391</v>
      </c>
      <c r="BB2" s="291" t="s">
        <v>225</v>
      </c>
      <c r="BC2" s="291" t="s">
        <v>392</v>
      </c>
      <c r="BD2" s="291" t="s">
        <v>138</v>
      </c>
    </row>
    <row r="3" s="1" customFormat="1" ht="6.96" customHeight="1">
      <c r="B3" s="148"/>
      <c r="C3" s="149"/>
      <c r="D3" s="149"/>
      <c r="E3" s="149"/>
      <c r="F3" s="149"/>
      <c r="G3" s="149"/>
      <c r="H3" s="149"/>
      <c r="I3" s="149"/>
      <c r="J3" s="149"/>
      <c r="K3" s="149"/>
      <c r="L3" s="21"/>
      <c r="AT3" s="18" t="s">
        <v>85</v>
      </c>
      <c r="AZ3" s="291" t="s">
        <v>393</v>
      </c>
      <c r="BA3" s="291" t="s">
        <v>394</v>
      </c>
      <c r="BB3" s="291" t="s">
        <v>225</v>
      </c>
      <c r="BC3" s="291" t="s">
        <v>395</v>
      </c>
      <c r="BD3" s="291" t="s">
        <v>85</v>
      </c>
    </row>
    <row r="4" s="1" customFormat="1" ht="24.96" customHeight="1">
      <c r="B4" s="21"/>
      <c r="D4" s="150" t="s">
        <v>179</v>
      </c>
      <c r="L4" s="21"/>
      <c r="M4" s="151" t="s">
        <v>10</v>
      </c>
      <c r="AT4" s="18" t="s">
        <v>4</v>
      </c>
      <c r="AZ4" s="291" t="s">
        <v>396</v>
      </c>
      <c r="BA4" s="291" t="s">
        <v>397</v>
      </c>
      <c r="BB4" s="291" t="s">
        <v>225</v>
      </c>
      <c r="BC4" s="291" t="s">
        <v>398</v>
      </c>
      <c r="BD4" s="291" t="s">
        <v>138</v>
      </c>
    </row>
    <row r="5" s="1" customFormat="1" ht="6.96" customHeight="1">
      <c r="B5" s="21"/>
      <c r="L5" s="21"/>
      <c r="AZ5" s="291" t="s">
        <v>399</v>
      </c>
      <c r="BA5" s="291" t="s">
        <v>400</v>
      </c>
      <c r="BB5" s="291" t="s">
        <v>225</v>
      </c>
      <c r="BC5" s="291" t="s">
        <v>401</v>
      </c>
      <c r="BD5" s="291" t="s">
        <v>138</v>
      </c>
    </row>
    <row r="6" s="1" customFormat="1" ht="12" customHeight="1">
      <c r="B6" s="21"/>
      <c r="D6" s="152" t="s">
        <v>16</v>
      </c>
      <c r="L6" s="21"/>
      <c r="AZ6" s="291" t="s">
        <v>402</v>
      </c>
      <c r="BA6" s="291" t="s">
        <v>403</v>
      </c>
      <c r="BB6" s="291" t="s">
        <v>225</v>
      </c>
      <c r="BC6" s="291" t="s">
        <v>404</v>
      </c>
      <c r="BD6" s="291" t="s">
        <v>138</v>
      </c>
    </row>
    <row r="7" s="1" customFormat="1" ht="26.25" customHeight="1">
      <c r="B7" s="21"/>
      <c r="E7" s="153" t="str">
        <f>'Rekapitulace stavby'!K6</f>
        <v>Konverze Vodárenské věže - výstavba větrné elektrárny Bohumín - Pudlov</v>
      </c>
      <c r="F7" s="152"/>
      <c r="G7" s="152"/>
      <c r="H7" s="152"/>
      <c r="L7" s="21"/>
      <c r="AZ7" s="291" t="s">
        <v>405</v>
      </c>
      <c r="BA7" s="291" t="s">
        <v>406</v>
      </c>
      <c r="BB7" s="291" t="s">
        <v>225</v>
      </c>
      <c r="BC7" s="291" t="s">
        <v>407</v>
      </c>
      <c r="BD7" s="291" t="s">
        <v>138</v>
      </c>
    </row>
    <row r="8" s="1" customFormat="1" ht="12" customHeight="1">
      <c r="B8" s="21"/>
      <c r="D8" s="152" t="s">
        <v>180</v>
      </c>
      <c r="L8" s="21"/>
      <c r="AZ8" s="291" t="s">
        <v>408</v>
      </c>
      <c r="BA8" s="291" t="s">
        <v>409</v>
      </c>
      <c r="BB8" s="291" t="s">
        <v>225</v>
      </c>
      <c r="BC8" s="291" t="s">
        <v>410</v>
      </c>
      <c r="BD8" s="291" t="s">
        <v>138</v>
      </c>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c r="AZ9" s="291" t="s">
        <v>412</v>
      </c>
      <c r="BA9" s="291" t="s">
        <v>413</v>
      </c>
      <c r="BB9" s="291" t="s">
        <v>225</v>
      </c>
      <c r="BC9" s="291" t="s">
        <v>414</v>
      </c>
      <c r="BD9" s="291" t="s">
        <v>138</v>
      </c>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c r="AZ10" s="291" t="s">
        <v>415</v>
      </c>
      <c r="BA10" s="291" t="s">
        <v>416</v>
      </c>
      <c r="BB10" s="291" t="s">
        <v>225</v>
      </c>
      <c r="BC10" s="291" t="s">
        <v>417</v>
      </c>
      <c r="BD10" s="291" t="s">
        <v>138</v>
      </c>
    </row>
    <row r="11" s="2" customFormat="1" ht="16.5" customHeight="1">
      <c r="A11" s="39"/>
      <c r="B11" s="45"/>
      <c r="C11" s="39"/>
      <c r="D11" s="39"/>
      <c r="E11" s="154" t="s">
        <v>418</v>
      </c>
      <c r="F11" s="39"/>
      <c r="G11" s="39"/>
      <c r="H11" s="39"/>
      <c r="I11" s="39"/>
      <c r="J11" s="39"/>
      <c r="K11" s="39"/>
      <c r="L11" s="64"/>
      <c r="S11" s="39"/>
      <c r="T11" s="39"/>
      <c r="U11" s="39"/>
      <c r="V11" s="39"/>
      <c r="W11" s="39"/>
      <c r="X11" s="39"/>
      <c r="Y11" s="39"/>
      <c r="Z11" s="39"/>
      <c r="AA11" s="39"/>
      <c r="AB11" s="39"/>
      <c r="AC11" s="39"/>
      <c r="AD11" s="39"/>
      <c r="AE11" s="39"/>
      <c r="AZ11" s="291" t="s">
        <v>419</v>
      </c>
      <c r="BA11" s="291" t="s">
        <v>416</v>
      </c>
      <c r="BB11" s="291" t="s">
        <v>225</v>
      </c>
      <c r="BC11" s="291" t="s">
        <v>420</v>
      </c>
      <c r="BD11" s="291" t="s">
        <v>138</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291" t="s">
        <v>421</v>
      </c>
      <c r="BA12" s="291" t="s">
        <v>422</v>
      </c>
      <c r="BB12" s="291" t="s">
        <v>225</v>
      </c>
      <c r="BC12" s="291" t="s">
        <v>423</v>
      </c>
      <c r="BD12" s="291" t="s">
        <v>138</v>
      </c>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c r="AZ13" s="291" t="s">
        <v>424</v>
      </c>
      <c r="BA13" s="291" t="s">
        <v>422</v>
      </c>
      <c r="BB13" s="291" t="s">
        <v>225</v>
      </c>
      <c r="BC13" s="291" t="s">
        <v>425</v>
      </c>
      <c r="BD13" s="291" t="s">
        <v>138</v>
      </c>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c r="AZ14" s="291" t="s">
        <v>426</v>
      </c>
      <c r="BA14" s="291" t="s">
        <v>427</v>
      </c>
      <c r="BB14" s="291" t="s">
        <v>225</v>
      </c>
      <c r="BC14" s="291" t="s">
        <v>428</v>
      </c>
      <c r="BD14" s="291" t="s">
        <v>138</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291" t="s">
        <v>429</v>
      </c>
      <c r="BA15" s="291" t="s">
        <v>430</v>
      </c>
      <c r="BB15" s="291" t="s">
        <v>225</v>
      </c>
      <c r="BC15" s="291" t="s">
        <v>431</v>
      </c>
      <c r="BD15" s="291" t="s">
        <v>138</v>
      </c>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c r="AZ16" s="291" t="s">
        <v>432</v>
      </c>
      <c r="BA16" s="291" t="s">
        <v>433</v>
      </c>
      <c r="BB16" s="291" t="s">
        <v>225</v>
      </c>
      <c r="BC16" s="291" t="s">
        <v>434</v>
      </c>
      <c r="BD16" s="291" t="s">
        <v>138</v>
      </c>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c r="AZ17" s="291" t="s">
        <v>435</v>
      </c>
      <c r="BA17" s="291" t="s">
        <v>436</v>
      </c>
      <c r="BB17" s="291" t="s">
        <v>225</v>
      </c>
      <c r="BC17" s="291" t="s">
        <v>437</v>
      </c>
      <c r="BD17" s="291" t="s">
        <v>138</v>
      </c>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c r="AZ18" s="291" t="s">
        <v>438</v>
      </c>
      <c r="BA18" s="291" t="s">
        <v>439</v>
      </c>
      <c r="BB18" s="291" t="s">
        <v>225</v>
      </c>
      <c r="BC18" s="291" t="s">
        <v>437</v>
      </c>
      <c r="BD18" s="291" t="s">
        <v>138</v>
      </c>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c r="AZ19" s="291" t="s">
        <v>440</v>
      </c>
      <c r="BA19" s="291" t="s">
        <v>441</v>
      </c>
      <c r="BB19" s="291" t="s">
        <v>225</v>
      </c>
      <c r="BC19" s="291" t="s">
        <v>442</v>
      </c>
      <c r="BD19" s="291" t="s">
        <v>138</v>
      </c>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c r="AZ20" s="291" t="s">
        <v>443</v>
      </c>
      <c r="BA20" s="291" t="s">
        <v>444</v>
      </c>
      <c r="BB20" s="291" t="s">
        <v>225</v>
      </c>
      <c r="BC20" s="291" t="s">
        <v>445</v>
      </c>
      <c r="BD20" s="291" t="s">
        <v>138</v>
      </c>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c r="AZ21" s="291" t="s">
        <v>446</v>
      </c>
      <c r="BA21" s="291" t="s">
        <v>441</v>
      </c>
      <c r="BB21" s="291" t="s">
        <v>225</v>
      </c>
      <c r="BC21" s="291" t="s">
        <v>447</v>
      </c>
      <c r="BD21" s="291" t="s">
        <v>138</v>
      </c>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c r="AZ22" s="291" t="s">
        <v>448</v>
      </c>
      <c r="BA22" s="291" t="s">
        <v>444</v>
      </c>
      <c r="BB22" s="291" t="s">
        <v>225</v>
      </c>
      <c r="BC22" s="291" t="s">
        <v>449</v>
      </c>
      <c r="BD22" s="291" t="s">
        <v>138</v>
      </c>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c r="AZ23" s="291" t="s">
        <v>450</v>
      </c>
      <c r="BA23" s="291" t="s">
        <v>451</v>
      </c>
      <c r="BB23" s="291" t="s">
        <v>225</v>
      </c>
      <c r="BC23" s="291" t="s">
        <v>452</v>
      </c>
      <c r="BD23" s="291" t="s">
        <v>138</v>
      </c>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c r="AZ24" s="291" t="s">
        <v>453</v>
      </c>
      <c r="BA24" s="291" t="s">
        <v>454</v>
      </c>
      <c r="BB24" s="291" t="s">
        <v>225</v>
      </c>
      <c r="BC24" s="291" t="s">
        <v>452</v>
      </c>
      <c r="BD24" s="291" t="s">
        <v>138</v>
      </c>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c r="AZ25" s="291" t="s">
        <v>455</v>
      </c>
      <c r="BA25" s="291" t="s">
        <v>456</v>
      </c>
      <c r="BB25" s="291" t="s">
        <v>225</v>
      </c>
      <c r="BC25" s="291" t="s">
        <v>457</v>
      </c>
      <c r="BD25" s="291" t="s">
        <v>138</v>
      </c>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c r="AZ26" s="291" t="s">
        <v>458</v>
      </c>
      <c r="BA26" s="291" t="s">
        <v>459</v>
      </c>
      <c r="BB26" s="291" t="s">
        <v>225</v>
      </c>
      <c r="BC26" s="291" t="s">
        <v>460</v>
      </c>
      <c r="BD26" s="291" t="s">
        <v>138</v>
      </c>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c r="AZ27" s="291" t="s">
        <v>461</v>
      </c>
      <c r="BA27" s="291" t="s">
        <v>462</v>
      </c>
      <c r="BB27" s="291" t="s">
        <v>225</v>
      </c>
      <c r="BC27" s="291" t="s">
        <v>463</v>
      </c>
      <c r="BD27" s="291" t="s">
        <v>138</v>
      </c>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c r="AZ28" s="291" t="s">
        <v>464</v>
      </c>
      <c r="BA28" s="291" t="s">
        <v>462</v>
      </c>
      <c r="BB28" s="291" t="s">
        <v>225</v>
      </c>
      <c r="BC28" s="291" t="s">
        <v>465</v>
      </c>
      <c r="BD28" s="291" t="s">
        <v>138</v>
      </c>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c r="AZ29" s="292" t="s">
        <v>466</v>
      </c>
      <c r="BA29" s="292" t="s">
        <v>467</v>
      </c>
      <c r="BB29" s="292" t="s">
        <v>225</v>
      </c>
      <c r="BC29" s="292" t="s">
        <v>468</v>
      </c>
      <c r="BD29" s="292" t="s">
        <v>138</v>
      </c>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c r="AZ30" s="291" t="s">
        <v>469</v>
      </c>
      <c r="BA30" s="291" t="s">
        <v>470</v>
      </c>
      <c r="BB30" s="291" t="s">
        <v>225</v>
      </c>
      <c r="BC30" s="291" t="s">
        <v>471</v>
      </c>
      <c r="BD30" s="291" t="s">
        <v>138</v>
      </c>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c r="AZ31" s="291" t="s">
        <v>472</v>
      </c>
      <c r="BA31" s="291" t="s">
        <v>473</v>
      </c>
      <c r="BB31" s="291" t="s">
        <v>225</v>
      </c>
      <c r="BC31" s="291" t="s">
        <v>474</v>
      </c>
      <c r="BD31" s="291" t="s">
        <v>138</v>
      </c>
    </row>
    <row r="32" s="2" customFormat="1" ht="25.44" customHeight="1">
      <c r="A32" s="39"/>
      <c r="B32" s="45"/>
      <c r="C32" s="39"/>
      <c r="D32" s="161" t="s">
        <v>36</v>
      </c>
      <c r="E32" s="39"/>
      <c r="F32" s="39"/>
      <c r="G32" s="39"/>
      <c r="H32" s="39"/>
      <c r="I32" s="39"/>
      <c r="J32" s="162">
        <f>ROUND(J146, 2)</f>
        <v>0</v>
      </c>
      <c r="K32" s="39"/>
      <c r="L32" s="64"/>
      <c r="S32" s="39"/>
      <c r="T32" s="39"/>
      <c r="U32" s="39"/>
      <c r="V32" s="39"/>
      <c r="W32" s="39"/>
      <c r="X32" s="39"/>
      <c r="Y32" s="39"/>
      <c r="Z32" s="39"/>
      <c r="AA32" s="39"/>
      <c r="AB32" s="39"/>
      <c r="AC32" s="39"/>
      <c r="AD32" s="39"/>
      <c r="AE32" s="39"/>
      <c r="AZ32" s="291" t="s">
        <v>475</v>
      </c>
      <c r="BA32" s="291" t="s">
        <v>476</v>
      </c>
      <c r="BB32" s="291" t="s">
        <v>225</v>
      </c>
      <c r="BC32" s="291" t="s">
        <v>477</v>
      </c>
      <c r="BD32" s="291" t="s">
        <v>138</v>
      </c>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c r="AZ33" s="291" t="s">
        <v>478</v>
      </c>
      <c r="BA33" s="291" t="s">
        <v>479</v>
      </c>
      <c r="BB33" s="291" t="s">
        <v>225</v>
      </c>
      <c r="BC33" s="291" t="s">
        <v>480</v>
      </c>
      <c r="BD33" s="291" t="s">
        <v>138</v>
      </c>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c r="AZ34" s="291" t="s">
        <v>481</v>
      </c>
      <c r="BA34" s="291" t="s">
        <v>482</v>
      </c>
      <c r="BB34" s="291" t="s">
        <v>225</v>
      </c>
      <c r="BC34" s="291" t="s">
        <v>483</v>
      </c>
      <c r="BD34" s="291" t="s">
        <v>138</v>
      </c>
    </row>
    <row r="35" s="2" customFormat="1" ht="14.4" customHeight="1">
      <c r="A35" s="39"/>
      <c r="B35" s="45"/>
      <c r="C35" s="39"/>
      <c r="D35" s="164" t="s">
        <v>40</v>
      </c>
      <c r="E35" s="152" t="s">
        <v>41</v>
      </c>
      <c r="F35" s="165">
        <f>ROUND((SUM(BE146:BE1774)),  2)</f>
        <v>0</v>
      </c>
      <c r="G35" s="39"/>
      <c r="H35" s="39"/>
      <c r="I35" s="166">
        <v>0.20999999999999999</v>
      </c>
      <c r="J35" s="165">
        <f>ROUND(((SUM(BE146:BE1774))*I35),  2)</f>
        <v>0</v>
      </c>
      <c r="K35" s="39"/>
      <c r="L35" s="64"/>
      <c r="S35" s="39"/>
      <c r="T35" s="39"/>
      <c r="U35" s="39"/>
      <c r="V35" s="39"/>
      <c r="W35" s="39"/>
      <c r="X35" s="39"/>
      <c r="Y35" s="39"/>
      <c r="Z35" s="39"/>
      <c r="AA35" s="39"/>
      <c r="AB35" s="39"/>
      <c r="AC35" s="39"/>
      <c r="AD35" s="39"/>
      <c r="AE35" s="39"/>
      <c r="AZ35" s="291" t="s">
        <v>484</v>
      </c>
      <c r="BA35" s="291" t="s">
        <v>485</v>
      </c>
      <c r="BB35" s="291" t="s">
        <v>225</v>
      </c>
      <c r="BC35" s="291" t="s">
        <v>486</v>
      </c>
      <c r="BD35" s="291" t="s">
        <v>138</v>
      </c>
    </row>
    <row r="36" s="2" customFormat="1" ht="14.4" customHeight="1">
      <c r="A36" s="39"/>
      <c r="B36" s="45"/>
      <c r="C36" s="39"/>
      <c r="D36" s="39"/>
      <c r="E36" s="152" t="s">
        <v>42</v>
      </c>
      <c r="F36" s="165">
        <f>ROUND((SUM(BF146:BF1774)),  2)</f>
        <v>0</v>
      </c>
      <c r="G36" s="39"/>
      <c r="H36" s="39"/>
      <c r="I36" s="166">
        <v>0.12</v>
      </c>
      <c r="J36" s="165">
        <f>ROUND(((SUM(BF146:BF1774))*I36),  2)</f>
        <v>0</v>
      </c>
      <c r="K36" s="39"/>
      <c r="L36" s="64"/>
      <c r="S36" s="39"/>
      <c r="T36" s="39"/>
      <c r="U36" s="39"/>
      <c r="V36" s="39"/>
      <c r="W36" s="39"/>
      <c r="X36" s="39"/>
      <c r="Y36" s="39"/>
      <c r="Z36" s="39"/>
      <c r="AA36" s="39"/>
      <c r="AB36" s="39"/>
      <c r="AC36" s="39"/>
      <c r="AD36" s="39"/>
      <c r="AE36" s="39"/>
      <c r="AZ36" s="291" t="s">
        <v>487</v>
      </c>
      <c r="BA36" s="291" t="s">
        <v>488</v>
      </c>
      <c r="BB36" s="291" t="s">
        <v>225</v>
      </c>
      <c r="BC36" s="291" t="s">
        <v>489</v>
      </c>
      <c r="BD36" s="291" t="s">
        <v>138</v>
      </c>
    </row>
    <row r="37" hidden="1" s="2" customFormat="1" ht="14.4" customHeight="1">
      <c r="A37" s="39"/>
      <c r="B37" s="45"/>
      <c r="C37" s="39"/>
      <c r="D37" s="39"/>
      <c r="E37" s="152" t="s">
        <v>43</v>
      </c>
      <c r="F37" s="165">
        <f>ROUND((SUM(BG146:BG1774)),  2)</f>
        <v>0</v>
      </c>
      <c r="G37" s="39"/>
      <c r="H37" s="39"/>
      <c r="I37" s="166">
        <v>0.20999999999999999</v>
      </c>
      <c r="J37" s="165">
        <f>0</f>
        <v>0</v>
      </c>
      <c r="K37" s="39"/>
      <c r="L37" s="64"/>
      <c r="S37" s="39"/>
      <c r="T37" s="39"/>
      <c r="U37" s="39"/>
      <c r="V37" s="39"/>
      <c r="W37" s="39"/>
      <c r="X37" s="39"/>
      <c r="Y37" s="39"/>
      <c r="Z37" s="39"/>
      <c r="AA37" s="39"/>
      <c r="AB37" s="39"/>
      <c r="AC37" s="39"/>
      <c r="AD37" s="39"/>
      <c r="AE37" s="39"/>
      <c r="AZ37" s="291" t="s">
        <v>490</v>
      </c>
      <c r="BA37" s="291" t="s">
        <v>491</v>
      </c>
      <c r="BB37" s="291" t="s">
        <v>225</v>
      </c>
      <c r="BC37" s="291" t="s">
        <v>492</v>
      </c>
      <c r="BD37" s="291" t="s">
        <v>138</v>
      </c>
    </row>
    <row r="38" hidden="1" s="2" customFormat="1" ht="14.4" customHeight="1">
      <c r="A38" s="39"/>
      <c r="B38" s="45"/>
      <c r="C38" s="39"/>
      <c r="D38" s="39"/>
      <c r="E38" s="152" t="s">
        <v>44</v>
      </c>
      <c r="F38" s="165">
        <f>ROUND((SUM(BH146:BH1774)),  2)</f>
        <v>0</v>
      </c>
      <c r="G38" s="39"/>
      <c r="H38" s="39"/>
      <c r="I38" s="166">
        <v>0.12</v>
      </c>
      <c r="J38" s="165">
        <f>0</f>
        <v>0</v>
      </c>
      <c r="K38" s="39"/>
      <c r="L38" s="64"/>
      <c r="S38" s="39"/>
      <c r="T38" s="39"/>
      <c r="U38" s="39"/>
      <c r="V38" s="39"/>
      <c r="W38" s="39"/>
      <c r="X38" s="39"/>
      <c r="Y38" s="39"/>
      <c r="Z38" s="39"/>
      <c r="AA38" s="39"/>
      <c r="AB38" s="39"/>
      <c r="AC38" s="39"/>
      <c r="AD38" s="39"/>
      <c r="AE38" s="39"/>
      <c r="AZ38" s="291" t="s">
        <v>493</v>
      </c>
      <c r="BA38" s="291" t="s">
        <v>494</v>
      </c>
      <c r="BB38" s="291" t="s">
        <v>225</v>
      </c>
      <c r="BC38" s="291" t="s">
        <v>410</v>
      </c>
      <c r="BD38" s="291" t="s">
        <v>138</v>
      </c>
    </row>
    <row r="39" hidden="1" s="2" customFormat="1" ht="14.4" customHeight="1">
      <c r="A39" s="39"/>
      <c r="B39" s="45"/>
      <c r="C39" s="39"/>
      <c r="D39" s="39"/>
      <c r="E39" s="152" t="s">
        <v>45</v>
      </c>
      <c r="F39" s="165">
        <f>ROUND((SUM(BI146:BI1774)),  2)</f>
        <v>0</v>
      </c>
      <c r="G39" s="39"/>
      <c r="H39" s="39"/>
      <c r="I39" s="166">
        <v>0</v>
      </c>
      <c r="J39" s="165">
        <f>0</f>
        <v>0</v>
      </c>
      <c r="K39" s="39"/>
      <c r="L39" s="64"/>
      <c r="S39" s="39"/>
      <c r="T39" s="39"/>
      <c r="U39" s="39"/>
      <c r="V39" s="39"/>
      <c r="W39" s="39"/>
      <c r="X39" s="39"/>
      <c r="Y39" s="39"/>
      <c r="Z39" s="39"/>
      <c r="AA39" s="39"/>
      <c r="AB39" s="39"/>
      <c r="AC39" s="39"/>
      <c r="AD39" s="39"/>
      <c r="AE39" s="39"/>
      <c r="AZ39" s="291" t="s">
        <v>495</v>
      </c>
      <c r="BA39" s="291" t="s">
        <v>496</v>
      </c>
      <c r="BB39" s="291" t="s">
        <v>225</v>
      </c>
      <c r="BC39" s="291" t="s">
        <v>497</v>
      </c>
      <c r="BD39" s="291" t="s">
        <v>138</v>
      </c>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c r="AZ40" s="291" t="s">
        <v>498</v>
      </c>
      <c r="BA40" s="291" t="s">
        <v>499</v>
      </c>
      <c r="BB40" s="291" t="s">
        <v>225</v>
      </c>
      <c r="BC40" s="291" t="s">
        <v>500</v>
      </c>
      <c r="BD40" s="291" t="s">
        <v>138</v>
      </c>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c r="AZ41" s="291" t="s">
        <v>501</v>
      </c>
      <c r="BA41" s="291" t="s">
        <v>502</v>
      </c>
      <c r="BB41" s="291" t="s">
        <v>225</v>
      </c>
      <c r="BC41" s="291" t="s">
        <v>503</v>
      </c>
      <c r="BD41" s="291" t="s">
        <v>138</v>
      </c>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291" t="s">
        <v>504</v>
      </c>
      <c r="BA42" s="291" t="s">
        <v>505</v>
      </c>
      <c r="BB42" s="291" t="s">
        <v>225</v>
      </c>
      <c r="BC42" s="291" t="s">
        <v>85</v>
      </c>
      <c r="BD42" s="291" t="s">
        <v>138</v>
      </c>
    </row>
    <row r="43" s="1" customFormat="1" ht="14.4" customHeight="1">
      <c r="B43" s="21"/>
      <c r="L43" s="21"/>
      <c r="AZ43" s="291" t="s">
        <v>506</v>
      </c>
      <c r="BA43" s="291" t="s">
        <v>507</v>
      </c>
      <c r="BB43" s="291" t="s">
        <v>225</v>
      </c>
      <c r="BC43" s="291" t="s">
        <v>508</v>
      </c>
      <c r="BD43" s="291" t="s">
        <v>138</v>
      </c>
    </row>
    <row r="44" s="1" customFormat="1" ht="14.4" customHeight="1">
      <c r="B44" s="21"/>
      <c r="L44" s="21"/>
      <c r="AZ44" s="291" t="s">
        <v>509</v>
      </c>
      <c r="BA44" s="291" t="s">
        <v>510</v>
      </c>
      <c r="BB44" s="291" t="s">
        <v>1</v>
      </c>
      <c r="BC44" s="291" t="s">
        <v>511</v>
      </c>
      <c r="BD44" s="291" t="s">
        <v>138</v>
      </c>
    </row>
    <row r="45" s="1" customFormat="1" ht="14.4" customHeight="1">
      <c r="B45" s="21"/>
      <c r="L45" s="21"/>
      <c r="AZ45" s="291" t="s">
        <v>512</v>
      </c>
      <c r="BA45" s="291" t="s">
        <v>513</v>
      </c>
      <c r="BB45" s="291" t="s">
        <v>225</v>
      </c>
      <c r="BC45" s="291" t="s">
        <v>514</v>
      </c>
      <c r="BD45" s="291" t="s">
        <v>138</v>
      </c>
    </row>
    <row r="46" s="1" customFormat="1" ht="14.4" customHeight="1">
      <c r="B46" s="21"/>
      <c r="L46" s="21"/>
      <c r="AZ46" s="291" t="s">
        <v>515</v>
      </c>
      <c r="BA46" s="291" t="s">
        <v>516</v>
      </c>
      <c r="BB46" s="291" t="s">
        <v>225</v>
      </c>
      <c r="BC46" s="291" t="s">
        <v>517</v>
      </c>
      <c r="BD46" s="291" t="s">
        <v>138</v>
      </c>
    </row>
    <row r="47" s="1" customFormat="1" ht="14.4" customHeight="1">
      <c r="B47" s="21"/>
      <c r="L47" s="21"/>
      <c r="AZ47" s="291" t="s">
        <v>518</v>
      </c>
      <c r="BA47" s="291" t="s">
        <v>519</v>
      </c>
      <c r="BB47" s="291" t="s">
        <v>225</v>
      </c>
      <c r="BC47" s="291" t="s">
        <v>520</v>
      </c>
      <c r="BD47" s="291" t="s">
        <v>138</v>
      </c>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02-01 - Architektonicko stavební část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J146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521</v>
      </c>
      <c r="E99" s="193"/>
      <c r="F99" s="193"/>
      <c r="G99" s="193"/>
      <c r="H99" s="193"/>
      <c r="I99" s="193"/>
      <c r="J99" s="194">
        <f>J147</f>
        <v>0</v>
      </c>
      <c r="K99" s="191"/>
      <c r="L99" s="195"/>
      <c r="S99" s="9"/>
      <c r="T99" s="9"/>
      <c r="U99" s="9"/>
      <c r="V99" s="9"/>
      <c r="W99" s="9"/>
      <c r="X99" s="9"/>
      <c r="Y99" s="9"/>
      <c r="Z99" s="9"/>
      <c r="AA99" s="9"/>
      <c r="AB99" s="9"/>
      <c r="AC99" s="9"/>
      <c r="AD99" s="9"/>
      <c r="AE99" s="9"/>
    </row>
    <row r="100" s="9" customFormat="1" ht="24.96" customHeight="1">
      <c r="A100" s="9"/>
      <c r="B100" s="190"/>
      <c r="C100" s="191"/>
      <c r="D100" s="192" t="s">
        <v>190</v>
      </c>
      <c r="E100" s="193"/>
      <c r="F100" s="193"/>
      <c r="G100" s="193"/>
      <c r="H100" s="193"/>
      <c r="I100" s="193"/>
      <c r="J100" s="194">
        <f>J157</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191</v>
      </c>
      <c r="E101" s="193"/>
      <c r="F101" s="193"/>
      <c r="G101" s="193"/>
      <c r="H101" s="193"/>
      <c r="I101" s="193"/>
      <c r="J101" s="194">
        <f>J301</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522</v>
      </c>
      <c r="E102" s="193"/>
      <c r="F102" s="193"/>
      <c r="G102" s="193"/>
      <c r="H102" s="193"/>
      <c r="I102" s="193"/>
      <c r="J102" s="194">
        <f>J313</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523</v>
      </c>
      <c r="E103" s="193"/>
      <c r="F103" s="193"/>
      <c r="G103" s="193"/>
      <c r="H103" s="193"/>
      <c r="I103" s="193"/>
      <c r="J103" s="194">
        <f>J611</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524</v>
      </c>
      <c r="E104" s="193"/>
      <c r="F104" s="193"/>
      <c r="G104" s="193"/>
      <c r="H104" s="193"/>
      <c r="I104" s="193"/>
      <c r="J104" s="194">
        <f>J812</f>
        <v>0</v>
      </c>
      <c r="K104" s="191"/>
      <c r="L104" s="195"/>
      <c r="S104" s="9"/>
      <c r="T104" s="9"/>
      <c r="U104" s="9"/>
      <c r="V104" s="9"/>
      <c r="W104" s="9"/>
      <c r="X104" s="9"/>
      <c r="Y104" s="9"/>
      <c r="Z104" s="9"/>
      <c r="AA104" s="9"/>
      <c r="AB104" s="9"/>
      <c r="AC104" s="9"/>
      <c r="AD104" s="9"/>
      <c r="AE104" s="9"/>
    </row>
    <row r="105" s="9" customFormat="1" ht="24.96" customHeight="1">
      <c r="A105" s="9"/>
      <c r="B105" s="190"/>
      <c r="C105" s="191"/>
      <c r="D105" s="192" t="s">
        <v>192</v>
      </c>
      <c r="E105" s="193"/>
      <c r="F105" s="193"/>
      <c r="G105" s="193"/>
      <c r="H105" s="193"/>
      <c r="I105" s="193"/>
      <c r="J105" s="194">
        <f>J822</f>
        <v>0</v>
      </c>
      <c r="K105" s="191"/>
      <c r="L105" s="195"/>
      <c r="S105" s="9"/>
      <c r="T105" s="9"/>
      <c r="U105" s="9"/>
      <c r="V105" s="9"/>
      <c r="W105" s="9"/>
      <c r="X105" s="9"/>
      <c r="Y105" s="9"/>
      <c r="Z105" s="9"/>
      <c r="AA105" s="9"/>
      <c r="AB105" s="9"/>
      <c r="AC105" s="9"/>
      <c r="AD105" s="9"/>
      <c r="AE105" s="9"/>
    </row>
    <row r="106" s="9" customFormat="1" ht="24.96" customHeight="1">
      <c r="A106" s="9"/>
      <c r="B106" s="190"/>
      <c r="C106" s="191"/>
      <c r="D106" s="192" t="s">
        <v>525</v>
      </c>
      <c r="E106" s="193"/>
      <c r="F106" s="193"/>
      <c r="G106" s="193"/>
      <c r="H106" s="193"/>
      <c r="I106" s="193"/>
      <c r="J106" s="194">
        <f>J826</f>
        <v>0</v>
      </c>
      <c r="K106" s="191"/>
      <c r="L106" s="195"/>
      <c r="S106" s="9"/>
      <c r="T106" s="9"/>
      <c r="U106" s="9"/>
      <c r="V106" s="9"/>
      <c r="W106" s="9"/>
      <c r="X106" s="9"/>
      <c r="Y106" s="9"/>
      <c r="Z106" s="9"/>
      <c r="AA106" s="9"/>
      <c r="AB106" s="9"/>
      <c r="AC106" s="9"/>
      <c r="AD106" s="9"/>
      <c r="AE106" s="9"/>
    </row>
    <row r="107" s="9" customFormat="1" ht="24.96" customHeight="1">
      <c r="A107" s="9"/>
      <c r="B107" s="190"/>
      <c r="C107" s="191"/>
      <c r="D107" s="192" t="s">
        <v>526</v>
      </c>
      <c r="E107" s="193"/>
      <c r="F107" s="193"/>
      <c r="G107" s="193"/>
      <c r="H107" s="193"/>
      <c r="I107" s="193"/>
      <c r="J107" s="194">
        <f>J990</f>
        <v>0</v>
      </c>
      <c r="K107" s="191"/>
      <c r="L107" s="195"/>
      <c r="S107" s="9"/>
      <c r="T107" s="9"/>
      <c r="U107" s="9"/>
      <c r="V107" s="9"/>
      <c r="W107" s="9"/>
      <c r="X107" s="9"/>
      <c r="Y107" s="9"/>
      <c r="Z107" s="9"/>
      <c r="AA107" s="9"/>
      <c r="AB107" s="9"/>
      <c r="AC107" s="9"/>
      <c r="AD107" s="9"/>
      <c r="AE107" s="9"/>
    </row>
    <row r="108" s="9" customFormat="1" ht="24.96" customHeight="1">
      <c r="A108" s="9"/>
      <c r="B108" s="190"/>
      <c r="C108" s="191"/>
      <c r="D108" s="192" t="s">
        <v>527</v>
      </c>
      <c r="E108" s="193"/>
      <c r="F108" s="193"/>
      <c r="G108" s="193"/>
      <c r="H108" s="193"/>
      <c r="I108" s="193"/>
      <c r="J108" s="194">
        <f>J1063</f>
        <v>0</v>
      </c>
      <c r="K108" s="191"/>
      <c r="L108" s="195"/>
      <c r="S108" s="9"/>
      <c r="T108" s="9"/>
      <c r="U108" s="9"/>
      <c r="V108" s="9"/>
      <c r="W108" s="9"/>
      <c r="X108" s="9"/>
      <c r="Y108" s="9"/>
      <c r="Z108" s="9"/>
      <c r="AA108" s="9"/>
      <c r="AB108" s="9"/>
      <c r="AC108" s="9"/>
      <c r="AD108" s="9"/>
      <c r="AE108" s="9"/>
    </row>
    <row r="109" s="9" customFormat="1" ht="24.96" customHeight="1">
      <c r="A109" s="9"/>
      <c r="B109" s="190"/>
      <c r="C109" s="191"/>
      <c r="D109" s="192" t="s">
        <v>528</v>
      </c>
      <c r="E109" s="193"/>
      <c r="F109" s="193"/>
      <c r="G109" s="193"/>
      <c r="H109" s="193"/>
      <c r="I109" s="193"/>
      <c r="J109" s="194">
        <f>J1234</f>
        <v>0</v>
      </c>
      <c r="K109" s="191"/>
      <c r="L109" s="195"/>
      <c r="S109" s="9"/>
      <c r="T109" s="9"/>
      <c r="U109" s="9"/>
      <c r="V109" s="9"/>
      <c r="W109" s="9"/>
      <c r="X109" s="9"/>
      <c r="Y109" s="9"/>
      <c r="Z109" s="9"/>
      <c r="AA109" s="9"/>
      <c r="AB109" s="9"/>
      <c r="AC109" s="9"/>
      <c r="AD109" s="9"/>
      <c r="AE109" s="9"/>
    </row>
    <row r="110" s="9" customFormat="1" ht="24.96" customHeight="1">
      <c r="A110" s="9"/>
      <c r="B110" s="190"/>
      <c r="C110" s="191"/>
      <c r="D110" s="192" t="s">
        <v>529</v>
      </c>
      <c r="E110" s="193"/>
      <c r="F110" s="193"/>
      <c r="G110" s="193"/>
      <c r="H110" s="193"/>
      <c r="I110" s="193"/>
      <c r="J110" s="194">
        <f>J1237</f>
        <v>0</v>
      </c>
      <c r="K110" s="191"/>
      <c r="L110" s="195"/>
      <c r="S110" s="9"/>
      <c r="T110" s="9"/>
      <c r="U110" s="9"/>
      <c r="V110" s="9"/>
      <c r="W110" s="9"/>
      <c r="X110" s="9"/>
      <c r="Y110" s="9"/>
      <c r="Z110" s="9"/>
      <c r="AA110" s="9"/>
      <c r="AB110" s="9"/>
      <c r="AC110" s="9"/>
      <c r="AD110" s="9"/>
      <c r="AE110" s="9"/>
    </row>
    <row r="111" s="9" customFormat="1" ht="24.96" customHeight="1">
      <c r="A111" s="9"/>
      <c r="B111" s="190"/>
      <c r="C111" s="191"/>
      <c r="D111" s="192" t="s">
        <v>530</v>
      </c>
      <c r="E111" s="193"/>
      <c r="F111" s="193"/>
      <c r="G111" s="193"/>
      <c r="H111" s="193"/>
      <c r="I111" s="193"/>
      <c r="J111" s="194">
        <f>J1262</f>
        <v>0</v>
      </c>
      <c r="K111" s="191"/>
      <c r="L111" s="195"/>
      <c r="S111" s="9"/>
      <c r="T111" s="9"/>
      <c r="U111" s="9"/>
      <c r="V111" s="9"/>
      <c r="W111" s="9"/>
      <c r="X111" s="9"/>
      <c r="Y111" s="9"/>
      <c r="Z111" s="9"/>
      <c r="AA111" s="9"/>
      <c r="AB111" s="9"/>
      <c r="AC111" s="9"/>
      <c r="AD111" s="9"/>
      <c r="AE111" s="9"/>
    </row>
    <row r="112" s="9" customFormat="1" ht="24.96" customHeight="1">
      <c r="A112" s="9"/>
      <c r="B112" s="190"/>
      <c r="C112" s="191"/>
      <c r="D112" s="192" t="s">
        <v>531</v>
      </c>
      <c r="E112" s="193"/>
      <c r="F112" s="193"/>
      <c r="G112" s="193"/>
      <c r="H112" s="193"/>
      <c r="I112" s="193"/>
      <c r="J112" s="194">
        <f>J1305</f>
        <v>0</v>
      </c>
      <c r="K112" s="191"/>
      <c r="L112" s="195"/>
      <c r="S112" s="9"/>
      <c r="T112" s="9"/>
      <c r="U112" s="9"/>
      <c r="V112" s="9"/>
      <c r="W112" s="9"/>
      <c r="X112" s="9"/>
      <c r="Y112" s="9"/>
      <c r="Z112" s="9"/>
      <c r="AA112" s="9"/>
      <c r="AB112" s="9"/>
      <c r="AC112" s="9"/>
      <c r="AD112" s="9"/>
      <c r="AE112" s="9"/>
    </row>
    <row r="113" s="9" customFormat="1" ht="24.96" customHeight="1">
      <c r="A113" s="9"/>
      <c r="B113" s="190"/>
      <c r="C113" s="191"/>
      <c r="D113" s="192" t="s">
        <v>532</v>
      </c>
      <c r="E113" s="193"/>
      <c r="F113" s="193"/>
      <c r="G113" s="193"/>
      <c r="H113" s="193"/>
      <c r="I113" s="193"/>
      <c r="J113" s="194">
        <f>J1354</f>
        <v>0</v>
      </c>
      <c r="K113" s="191"/>
      <c r="L113" s="195"/>
      <c r="S113" s="9"/>
      <c r="T113" s="9"/>
      <c r="U113" s="9"/>
      <c r="V113" s="9"/>
      <c r="W113" s="9"/>
      <c r="X113" s="9"/>
      <c r="Y113" s="9"/>
      <c r="Z113" s="9"/>
      <c r="AA113" s="9"/>
      <c r="AB113" s="9"/>
      <c r="AC113" s="9"/>
      <c r="AD113" s="9"/>
      <c r="AE113" s="9"/>
    </row>
    <row r="114" s="9" customFormat="1" ht="24.96" customHeight="1">
      <c r="A114" s="9"/>
      <c r="B114" s="190"/>
      <c r="C114" s="191"/>
      <c r="D114" s="192" t="s">
        <v>533</v>
      </c>
      <c r="E114" s="193"/>
      <c r="F114" s="193"/>
      <c r="G114" s="193"/>
      <c r="H114" s="193"/>
      <c r="I114" s="193"/>
      <c r="J114" s="194">
        <f>J1382</f>
        <v>0</v>
      </c>
      <c r="K114" s="191"/>
      <c r="L114" s="195"/>
      <c r="S114" s="9"/>
      <c r="T114" s="9"/>
      <c r="U114" s="9"/>
      <c r="V114" s="9"/>
      <c r="W114" s="9"/>
      <c r="X114" s="9"/>
      <c r="Y114" s="9"/>
      <c r="Z114" s="9"/>
      <c r="AA114" s="9"/>
      <c r="AB114" s="9"/>
      <c r="AC114" s="9"/>
      <c r="AD114" s="9"/>
      <c r="AE114" s="9"/>
    </row>
    <row r="115" s="9" customFormat="1" ht="24.96" customHeight="1">
      <c r="A115" s="9"/>
      <c r="B115" s="190"/>
      <c r="C115" s="191"/>
      <c r="D115" s="192" t="s">
        <v>534</v>
      </c>
      <c r="E115" s="193"/>
      <c r="F115" s="193"/>
      <c r="G115" s="193"/>
      <c r="H115" s="193"/>
      <c r="I115" s="193"/>
      <c r="J115" s="194">
        <f>J1529</f>
        <v>0</v>
      </c>
      <c r="K115" s="191"/>
      <c r="L115" s="195"/>
      <c r="S115" s="9"/>
      <c r="T115" s="9"/>
      <c r="U115" s="9"/>
      <c r="V115" s="9"/>
      <c r="W115" s="9"/>
      <c r="X115" s="9"/>
      <c r="Y115" s="9"/>
      <c r="Z115" s="9"/>
      <c r="AA115" s="9"/>
      <c r="AB115" s="9"/>
      <c r="AC115" s="9"/>
      <c r="AD115" s="9"/>
      <c r="AE115" s="9"/>
    </row>
    <row r="116" s="9" customFormat="1" ht="24.96" customHeight="1">
      <c r="A116" s="9"/>
      <c r="B116" s="190"/>
      <c r="C116" s="191"/>
      <c r="D116" s="192" t="s">
        <v>535</v>
      </c>
      <c r="E116" s="193"/>
      <c r="F116" s="193"/>
      <c r="G116" s="193"/>
      <c r="H116" s="193"/>
      <c r="I116" s="193"/>
      <c r="J116" s="194">
        <f>J1600</f>
        <v>0</v>
      </c>
      <c r="K116" s="191"/>
      <c r="L116" s="195"/>
      <c r="S116" s="9"/>
      <c r="T116" s="9"/>
      <c r="U116" s="9"/>
      <c r="V116" s="9"/>
      <c r="W116" s="9"/>
      <c r="X116" s="9"/>
      <c r="Y116" s="9"/>
      <c r="Z116" s="9"/>
      <c r="AA116" s="9"/>
      <c r="AB116" s="9"/>
      <c r="AC116" s="9"/>
      <c r="AD116" s="9"/>
      <c r="AE116" s="9"/>
    </row>
    <row r="117" s="9" customFormat="1" ht="24.96" customHeight="1">
      <c r="A117" s="9"/>
      <c r="B117" s="190"/>
      <c r="C117" s="191"/>
      <c r="D117" s="192" t="s">
        <v>536</v>
      </c>
      <c r="E117" s="193"/>
      <c r="F117" s="193"/>
      <c r="G117" s="193"/>
      <c r="H117" s="193"/>
      <c r="I117" s="193"/>
      <c r="J117" s="194">
        <f>J1618</f>
        <v>0</v>
      </c>
      <c r="K117" s="191"/>
      <c r="L117" s="195"/>
      <c r="S117" s="9"/>
      <c r="T117" s="9"/>
      <c r="U117" s="9"/>
      <c r="V117" s="9"/>
      <c r="W117" s="9"/>
      <c r="X117" s="9"/>
      <c r="Y117" s="9"/>
      <c r="Z117" s="9"/>
      <c r="AA117" s="9"/>
      <c r="AB117" s="9"/>
      <c r="AC117" s="9"/>
      <c r="AD117" s="9"/>
      <c r="AE117" s="9"/>
    </row>
    <row r="118" s="9" customFormat="1" ht="24.96" customHeight="1">
      <c r="A118" s="9"/>
      <c r="B118" s="190"/>
      <c r="C118" s="191"/>
      <c r="D118" s="192" t="s">
        <v>537</v>
      </c>
      <c r="E118" s="193"/>
      <c r="F118" s="193"/>
      <c r="G118" s="193"/>
      <c r="H118" s="193"/>
      <c r="I118" s="193"/>
      <c r="J118" s="194">
        <f>J1637</f>
        <v>0</v>
      </c>
      <c r="K118" s="191"/>
      <c r="L118" s="195"/>
      <c r="S118" s="9"/>
      <c r="T118" s="9"/>
      <c r="U118" s="9"/>
      <c r="V118" s="9"/>
      <c r="W118" s="9"/>
      <c r="X118" s="9"/>
      <c r="Y118" s="9"/>
      <c r="Z118" s="9"/>
      <c r="AA118" s="9"/>
      <c r="AB118" s="9"/>
      <c r="AC118" s="9"/>
      <c r="AD118" s="9"/>
      <c r="AE118" s="9"/>
    </row>
    <row r="119" s="9" customFormat="1" ht="24.96" customHeight="1">
      <c r="A119" s="9"/>
      <c r="B119" s="190"/>
      <c r="C119" s="191"/>
      <c r="D119" s="192" t="s">
        <v>538</v>
      </c>
      <c r="E119" s="193"/>
      <c r="F119" s="193"/>
      <c r="G119" s="193"/>
      <c r="H119" s="193"/>
      <c r="I119" s="193"/>
      <c r="J119" s="194">
        <f>J1669</f>
        <v>0</v>
      </c>
      <c r="K119" s="191"/>
      <c r="L119" s="195"/>
      <c r="S119" s="9"/>
      <c r="T119" s="9"/>
      <c r="U119" s="9"/>
      <c r="V119" s="9"/>
      <c r="W119" s="9"/>
      <c r="X119" s="9"/>
      <c r="Y119" s="9"/>
      <c r="Z119" s="9"/>
      <c r="AA119" s="9"/>
      <c r="AB119" s="9"/>
      <c r="AC119" s="9"/>
      <c r="AD119" s="9"/>
      <c r="AE119" s="9"/>
    </row>
    <row r="120" s="9" customFormat="1" ht="24.96" customHeight="1">
      <c r="A120" s="9"/>
      <c r="B120" s="190"/>
      <c r="C120" s="191"/>
      <c r="D120" s="192" t="s">
        <v>539</v>
      </c>
      <c r="E120" s="193"/>
      <c r="F120" s="193"/>
      <c r="G120" s="193"/>
      <c r="H120" s="193"/>
      <c r="I120" s="193"/>
      <c r="J120" s="194">
        <f>J1693</f>
        <v>0</v>
      </c>
      <c r="K120" s="191"/>
      <c r="L120" s="195"/>
      <c r="S120" s="9"/>
      <c r="T120" s="9"/>
      <c r="U120" s="9"/>
      <c r="V120" s="9"/>
      <c r="W120" s="9"/>
      <c r="X120" s="9"/>
      <c r="Y120" s="9"/>
      <c r="Z120" s="9"/>
      <c r="AA120" s="9"/>
      <c r="AB120" s="9"/>
      <c r="AC120" s="9"/>
      <c r="AD120" s="9"/>
      <c r="AE120" s="9"/>
    </row>
    <row r="121" s="9" customFormat="1" ht="24.96" customHeight="1">
      <c r="A121" s="9"/>
      <c r="B121" s="190"/>
      <c r="C121" s="191"/>
      <c r="D121" s="192" t="s">
        <v>540</v>
      </c>
      <c r="E121" s="193"/>
      <c r="F121" s="193"/>
      <c r="G121" s="193"/>
      <c r="H121" s="193"/>
      <c r="I121" s="193"/>
      <c r="J121" s="194">
        <f>J1702</f>
        <v>0</v>
      </c>
      <c r="K121" s="191"/>
      <c r="L121" s="195"/>
      <c r="S121" s="9"/>
      <c r="T121" s="9"/>
      <c r="U121" s="9"/>
      <c r="V121" s="9"/>
      <c r="W121" s="9"/>
      <c r="X121" s="9"/>
      <c r="Y121" s="9"/>
      <c r="Z121" s="9"/>
      <c r="AA121" s="9"/>
      <c r="AB121" s="9"/>
      <c r="AC121" s="9"/>
      <c r="AD121" s="9"/>
      <c r="AE121" s="9"/>
    </row>
    <row r="122" s="9" customFormat="1" ht="24.96" customHeight="1">
      <c r="A122" s="9"/>
      <c r="B122" s="190"/>
      <c r="C122" s="191"/>
      <c r="D122" s="192" t="s">
        <v>541</v>
      </c>
      <c r="E122" s="193"/>
      <c r="F122" s="193"/>
      <c r="G122" s="193"/>
      <c r="H122" s="193"/>
      <c r="I122" s="193"/>
      <c r="J122" s="194">
        <f>J1722</f>
        <v>0</v>
      </c>
      <c r="K122" s="191"/>
      <c r="L122" s="195"/>
      <c r="S122" s="9"/>
      <c r="T122" s="9"/>
      <c r="U122" s="9"/>
      <c r="V122" s="9"/>
      <c r="W122" s="9"/>
      <c r="X122" s="9"/>
      <c r="Y122" s="9"/>
      <c r="Z122" s="9"/>
      <c r="AA122" s="9"/>
      <c r="AB122" s="9"/>
      <c r="AC122" s="9"/>
      <c r="AD122" s="9"/>
      <c r="AE122" s="9"/>
    </row>
    <row r="123" s="9" customFormat="1" ht="24.96" customHeight="1">
      <c r="A123" s="9"/>
      <c r="B123" s="190"/>
      <c r="C123" s="191"/>
      <c r="D123" s="192" t="s">
        <v>542</v>
      </c>
      <c r="E123" s="193"/>
      <c r="F123" s="193"/>
      <c r="G123" s="193"/>
      <c r="H123" s="193"/>
      <c r="I123" s="193"/>
      <c r="J123" s="194">
        <f>J1725</f>
        <v>0</v>
      </c>
      <c r="K123" s="191"/>
      <c r="L123" s="195"/>
      <c r="S123" s="9"/>
      <c r="T123" s="9"/>
      <c r="U123" s="9"/>
      <c r="V123" s="9"/>
      <c r="W123" s="9"/>
      <c r="X123" s="9"/>
      <c r="Y123" s="9"/>
      <c r="Z123" s="9"/>
      <c r="AA123" s="9"/>
      <c r="AB123" s="9"/>
      <c r="AC123" s="9"/>
      <c r="AD123" s="9"/>
      <c r="AE123" s="9"/>
    </row>
    <row r="124" s="9" customFormat="1" ht="24.96" customHeight="1">
      <c r="A124" s="9"/>
      <c r="B124" s="190"/>
      <c r="C124" s="191"/>
      <c r="D124" s="192" t="s">
        <v>543</v>
      </c>
      <c r="E124" s="193"/>
      <c r="F124" s="193"/>
      <c r="G124" s="193"/>
      <c r="H124" s="193"/>
      <c r="I124" s="193"/>
      <c r="J124" s="194">
        <f>J1744</f>
        <v>0</v>
      </c>
      <c r="K124" s="191"/>
      <c r="L124" s="195"/>
      <c r="S124" s="9"/>
      <c r="T124" s="9"/>
      <c r="U124" s="9"/>
      <c r="V124" s="9"/>
      <c r="W124" s="9"/>
      <c r="X124" s="9"/>
      <c r="Y124" s="9"/>
      <c r="Z124" s="9"/>
      <c r="AA124" s="9"/>
      <c r="AB124" s="9"/>
      <c r="AC124" s="9"/>
      <c r="AD124" s="9"/>
      <c r="AE124" s="9"/>
    </row>
    <row r="125" s="2" customFormat="1" ht="21.84"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67"/>
      <c r="C126" s="68"/>
      <c r="D126" s="68"/>
      <c r="E126" s="68"/>
      <c r="F126" s="68"/>
      <c r="G126" s="68"/>
      <c r="H126" s="68"/>
      <c r="I126" s="68"/>
      <c r="J126" s="68"/>
      <c r="K126" s="68"/>
      <c r="L126" s="64"/>
      <c r="S126" s="39"/>
      <c r="T126" s="39"/>
      <c r="U126" s="39"/>
      <c r="V126" s="39"/>
      <c r="W126" s="39"/>
      <c r="X126" s="39"/>
      <c r="Y126" s="39"/>
      <c r="Z126" s="39"/>
      <c r="AA126" s="39"/>
      <c r="AB126" s="39"/>
      <c r="AC126" s="39"/>
      <c r="AD126" s="39"/>
      <c r="AE126" s="39"/>
    </row>
    <row r="130" s="2" customFormat="1" ht="6.96" customHeight="1">
      <c r="A130" s="39"/>
      <c r="B130" s="69"/>
      <c r="C130" s="70"/>
      <c r="D130" s="70"/>
      <c r="E130" s="70"/>
      <c r="F130" s="70"/>
      <c r="G130" s="70"/>
      <c r="H130" s="70"/>
      <c r="I130" s="70"/>
      <c r="J130" s="70"/>
      <c r="K130" s="70"/>
      <c r="L130" s="64"/>
      <c r="S130" s="39"/>
      <c r="T130" s="39"/>
      <c r="U130" s="39"/>
      <c r="V130" s="39"/>
      <c r="W130" s="39"/>
      <c r="X130" s="39"/>
      <c r="Y130" s="39"/>
      <c r="Z130" s="39"/>
      <c r="AA130" s="39"/>
      <c r="AB130" s="39"/>
      <c r="AC130" s="39"/>
      <c r="AD130" s="39"/>
      <c r="AE130" s="39"/>
    </row>
    <row r="131" s="2" customFormat="1" ht="24.96" customHeight="1">
      <c r="A131" s="39"/>
      <c r="B131" s="40"/>
      <c r="C131" s="24" t="s">
        <v>193</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2" customHeight="1">
      <c r="A133" s="39"/>
      <c r="B133" s="40"/>
      <c r="C133" s="33" t="s">
        <v>16</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26.25" customHeight="1">
      <c r="A134" s="39"/>
      <c r="B134" s="40"/>
      <c r="C134" s="41"/>
      <c r="D134" s="41"/>
      <c r="E134" s="185" t="str">
        <f>E7</f>
        <v>Konverze Vodárenské věže - výstavba větrné elektrárny Bohumín - Pudlov</v>
      </c>
      <c r="F134" s="33"/>
      <c r="G134" s="33"/>
      <c r="H134" s="33"/>
      <c r="I134" s="41"/>
      <c r="J134" s="41"/>
      <c r="K134" s="41"/>
      <c r="L134" s="64"/>
      <c r="S134" s="39"/>
      <c r="T134" s="39"/>
      <c r="U134" s="39"/>
      <c r="V134" s="39"/>
      <c r="W134" s="39"/>
      <c r="X134" s="39"/>
      <c r="Y134" s="39"/>
      <c r="Z134" s="39"/>
      <c r="AA134" s="39"/>
      <c r="AB134" s="39"/>
      <c r="AC134" s="39"/>
      <c r="AD134" s="39"/>
      <c r="AE134" s="39"/>
    </row>
    <row r="135" s="1" customFormat="1" ht="12" customHeight="1">
      <c r="B135" s="22"/>
      <c r="C135" s="33" t="s">
        <v>180</v>
      </c>
      <c r="D135" s="23"/>
      <c r="E135" s="23"/>
      <c r="F135" s="23"/>
      <c r="G135" s="23"/>
      <c r="H135" s="23"/>
      <c r="I135" s="23"/>
      <c r="J135" s="23"/>
      <c r="K135" s="23"/>
      <c r="L135" s="21"/>
    </row>
    <row r="136" s="2" customFormat="1" ht="16.5" customHeight="1">
      <c r="A136" s="39"/>
      <c r="B136" s="40"/>
      <c r="C136" s="41"/>
      <c r="D136" s="41"/>
      <c r="E136" s="185" t="s">
        <v>411</v>
      </c>
      <c r="F136" s="41"/>
      <c r="G136" s="41"/>
      <c r="H136" s="41"/>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182</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6.5" customHeight="1">
      <c r="A138" s="39"/>
      <c r="B138" s="40"/>
      <c r="C138" s="41"/>
      <c r="D138" s="41"/>
      <c r="E138" s="77" t="str">
        <f>E11</f>
        <v>02-01 - Architektonicko stavební část</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20</v>
      </c>
      <c r="D140" s="41"/>
      <c r="E140" s="41"/>
      <c r="F140" s="28" t="str">
        <f>F14</f>
        <v xml:space="preserve"> </v>
      </c>
      <c r="G140" s="41"/>
      <c r="H140" s="41"/>
      <c r="I140" s="33" t="s">
        <v>22</v>
      </c>
      <c r="J140" s="80" t="str">
        <f>IF(J14="","",J14)</f>
        <v>19. 3. 2025</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15.15" customHeight="1">
      <c r="A142" s="39"/>
      <c r="B142" s="40"/>
      <c r="C142" s="33" t="s">
        <v>24</v>
      </c>
      <c r="D142" s="41"/>
      <c r="E142" s="41"/>
      <c r="F142" s="28" t="str">
        <f>E17</f>
        <v>Ing. Vladimír Cigánek</v>
      </c>
      <c r="G142" s="41"/>
      <c r="H142" s="41"/>
      <c r="I142" s="33" t="s">
        <v>30</v>
      </c>
      <c r="J142" s="37" t="str">
        <f>E23</f>
        <v>PPS Kania s.r.o.</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28</v>
      </c>
      <c r="D143" s="41"/>
      <c r="E143" s="41"/>
      <c r="F143" s="28" t="str">
        <f>IF(E20="","",E20)</f>
        <v>Vyplň údaj</v>
      </c>
      <c r="G143" s="41"/>
      <c r="H143" s="41"/>
      <c r="I143" s="33" t="s">
        <v>33</v>
      </c>
      <c r="J143" s="37" t="str">
        <f>E26</f>
        <v>kolektiv autorů</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0" customFormat="1" ht="29.28" customHeight="1">
      <c r="A145" s="196"/>
      <c r="B145" s="197"/>
      <c r="C145" s="198" t="s">
        <v>194</v>
      </c>
      <c r="D145" s="199" t="s">
        <v>61</v>
      </c>
      <c r="E145" s="199" t="s">
        <v>57</v>
      </c>
      <c r="F145" s="199" t="s">
        <v>58</v>
      </c>
      <c r="G145" s="199" t="s">
        <v>195</v>
      </c>
      <c r="H145" s="199" t="s">
        <v>196</v>
      </c>
      <c r="I145" s="199" t="s">
        <v>197</v>
      </c>
      <c r="J145" s="200" t="s">
        <v>186</v>
      </c>
      <c r="K145" s="201" t="s">
        <v>198</v>
      </c>
      <c r="L145" s="202"/>
      <c r="M145" s="101" t="s">
        <v>1</v>
      </c>
      <c r="N145" s="102" t="s">
        <v>40</v>
      </c>
      <c r="O145" s="102" t="s">
        <v>199</v>
      </c>
      <c r="P145" s="102" t="s">
        <v>200</v>
      </c>
      <c r="Q145" s="102" t="s">
        <v>201</v>
      </c>
      <c r="R145" s="102" t="s">
        <v>202</v>
      </c>
      <c r="S145" s="102" t="s">
        <v>203</v>
      </c>
      <c r="T145" s="103" t="s">
        <v>204</v>
      </c>
      <c r="U145" s="196"/>
      <c r="V145" s="196"/>
      <c r="W145" s="196"/>
      <c r="X145" s="196"/>
      <c r="Y145" s="196"/>
      <c r="Z145" s="196"/>
      <c r="AA145" s="196"/>
      <c r="AB145" s="196"/>
      <c r="AC145" s="196"/>
      <c r="AD145" s="196"/>
      <c r="AE145" s="196"/>
    </row>
    <row r="146" s="2" customFormat="1" ht="22.8" customHeight="1">
      <c r="A146" s="39"/>
      <c r="B146" s="40"/>
      <c r="C146" s="108" t="s">
        <v>205</v>
      </c>
      <c r="D146" s="41"/>
      <c r="E146" s="41"/>
      <c r="F146" s="41"/>
      <c r="G146" s="41"/>
      <c r="H146" s="41"/>
      <c r="I146" s="41"/>
      <c r="J146" s="203">
        <f>BK146</f>
        <v>0</v>
      </c>
      <c r="K146" s="41"/>
      <c r="L146" s="45"/>
      <c r="M146" s="104"/>
      <c r="N146" s="204"/>
      <c r="O146" s="105"/>
      <c r="P146" s="205">
        <f>P147+P157+P301+P313+P611+P812+P822+P826+P990+P1063+P1234+P1237+P1262+P1305+P1354+P1382+P1529+P1600+P1618+P1637+P1669+P1693+P1702+P1722+P1725+P1744</f>
        <v>0</v>
      </c>
      <c r="Q146" s="105"/>
      <c r="R146" s="205">
        <f>R147+R157+R301+R313+R611+R812+R822+R826+R990+R1063+R1234+R1237+R1262+R1305+R1354+R1382+R1529+R1600+R1618+R1637+R1669+R1693+R1702+R1722+R1725+R1744</f>
        <v>265.28852965000004</v>
      </c>
      <c r="S146" s="105"/>
      <c r="T146" s="206">
        <f>T147+T157+T301+T313+T611+T812+T822+T826+T990+T1063+T1234+T1237+T1262+T1305+T1354+T1382+T1529+T1600+T1618+T1637+T1669+T1693+T1702+T1722+T1725+T1744</f>
        <v>513.69555343999991</v>
      </c>
      <c r="U146" s="39"/>
      <c r="V146" s="39"/>
      <c r="W146" s="39"/>
      <c r="X146" s="39"/>
      <c r="Y146" s="39"/>
      <c r="Z146" s="39"/>
      <c r="AA146" s="39"/>
      <c r="AB146" s="39"/>
      <c r="AC146" s="39"/>
      <c r="AD146" s="39"/>
      <c r="AE146" s="39"/>
      <c r="AT146" s="18" t="s">
        <v>75</v>
      </c>
      <c r="AU146" s="18" t="s">
        <v>188</v>
      </c>
      <c r="BK146" s="207">
        <f>BK147+BK157+BK301+BK313+BK611+BK812+BK822+BK826+BK990+BK1063+BK1234+BK1237+BK1262+BK1305+BK1354+BK1382+BK1529+BK1600+BK1618+BK1637+BK1669+BK1693+BK1702+BK1722+BK1725+BK1744</f>
        <v>0</v>
      </c>
    </row>
    <row r="147" s="11" customFormat="1" ht="25.92" customHeight="1">
      <c r="A147" s="11"/>
      <c r="B147" s="208"/>
      <c r="C147" s="209"/>
      <c r="D147" s="210" t="s">
        <v>75</v>
      </c>
      <c r="E147" s="211" t="s">
        <v>83</v>
      </c>
      <c r="F147" s="211" t="s">
        <v>544</v>
      </c>
      <c r="G147" s="209"/>
      <c r="H147" s="209"/>
      <c r="I147" s="212"/>
      <c r="J147" s="213">
        <f>BK147</f>
        <v>0</v>
      </c>
      <c r="K147" s="209"/>
      <c r="L147" s="214"/>
      <c r="M147" s="215"/>
      <c r="N147" s="216"/>
      <c r="O147" s="216"/>
      <c r="P147" s="217">
        <f>SUM(P148:P156)</f>
        <v>0</v>
      </c>
      <c r="Q147" s="216"/>
      <c r="R147" s="217">
        <f>SUM(R148:R156)</f>
        <v>0</v>
      </c>
      <c r="S147" s="216"/>
      <c r="T147" s="218">
        <f>SUM(T148:T156)</f>
        <v>0</v>
      </c>
      <c r="U147" s="11"/>
      <c r="V147" s="11"/>
      <c r="W147" s="11"/>
      <c r="X147" s="11"/>
      <c r="Y147" s="11"/>
      <c r="Z147" s="11"/>
      <c r="AA147" s="11"/>
      <c r="AB147" s="11"/>
      <c r="AC147" s="11"/>
      <c r="AD147" s="11"/>
      <c r="AE147" s="11"/>
      <c r="AR147" s="219" t="s">
        <v>83</v>
      </c>
      <c r="AT147" s="220" t="s">
        <v>75</v>
      </c>
      <c r="AU147" s="220" t="s">
        <v>76</v>
      </c>
      <c r="AY147" s="219" t="s">
        <v>207</v>
      </c>
      <c r="BK147" s="221">
        <f>SUM(BK148:BK156)</f>
        <v>0</v>
      </c>
    </row>
    <row r="148" s="2" customFormat="1" ht="33" customHeight="1">
      <c r="A148" s="39"/>
      <c r="B148" s="40"/>
      <c r="C148" s="222" t="s">
        <v>83</v>
      </c>
      <c r="D148" s="222" t="s">
        <v>208</v>
      </c>
      <c r="E148" s="223" t="s">
        <v>545</v>
      </c>
      <c r="F148" s="224" t="s">
        <v>546</v>
      </c>
      <c r="G148" s="225" t="s">
        <v>211</v>
      </c>
      <c r="H148" s="226">
        <v>13.093999999999999</v>
      </c>
      <c r="I148" s="227"/>
      <c r="J148" s="228">
        <f>ROUND(I148*H148,2)</f>
        <v>0</v>
      </c>
      <c r="K148" s="229"/>
      <c r="L148" s="45"/>
      <c r="M148" s="230" t="s">
        <v>1</v>
      </c>
      <c r="N148" s="231" t="s">
        <v>41</v>
      </c>
      <c r="O148" s="92"/>
      <c r="P148" s="232">
        <f>O148*H148</f>
        <v>0</v>
      </c>
      <c r="Q148" s="232">
        <v>0</v>
      </c>
      <c r="R148" s="232">
        <f>Q148*H148</f>
        <v>0</v>
      </c>
      <c r="S148" s="232">
        <v>0</v>
      </c>
      <c r="T148" s="233">
        <f>S148*H148</f>
        <v>0</v>
      </c>
      <c r="U148" s="39"/>
      <c r="V148" s="39"/>
      <c r="W148" s="39"/>
      <c r="X148" s="39"/>
      <c r="Y148" s="39"/>
      <c r="Z148" s="39"/>
      <c r="AA148" s="39"/>
      <c r="AB148" s="39"/>
      <c r="AC148" s="39"/>
      <c r="AD148" s="39"/>
      <c r="AE148" s="39"/>
      <c r="AR148" s="234" t="s">
        <v>212</v>
      </c>
      <c r="AT148" s="234" t="s">
        <v>208</v>
      </c>
      <c r="AU148" s="234" t="s">
        <v>83</v>
      </c>
      <c r="AY148" s="18" t="s">
        <v>207</v>
      </c>
      <c r="BE148" s="235">
        <f>IF(N148="základní",J148,0)</f>
        <v>0</v>
      </c>
      <c r="BF148" s="235">
        <f>IF(N148="snížená",J148,0)</f>
        <v>0</v>
      </c>
      <c r="BG148" s="235">
        <f>IF(N148="zákl. přenesená",J148,0)</f>
        <v>0</v>
      </c>
      <c r="BH148" s="235">
        <f>IF(N148="sníž. přenesená",J148,0)</f>
        <v>0</v>
      </c>
      <c r="BI148" s="235">
        <f>IF(N148="nulová",J148,0)</f>
        <v>0</v>
      </c>
      <c r="BJ148" s="18" t="s">
        <v>83</v>
      </c>
      <c r="BK148" s="235">
        <f>ROUND(I148*H148,2)</f>
        <v>0</v>
      </c>
      <c r="BL148" s="18" t="s">
        <v>212</v>
      </c>
      <c r="BM148" s="234" t="s">
        <v>547</v>
      </c>
    </row>
    <row r="149" s="2" customFormat="1">
      <c r="A149" s="39"/>
      <c r="B149" s="40"/>
      <c r="C149" s="41"/>
      <c r="D149" s="236" t="s">
        <v>214</v>
      </c>
      <c r="E149" s="41"/>
      <c r="F149" s="237" t="s">
        <v>548</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214</v>
      </c>
      <c r="AU149" s="18" t="s">
        <v>83</v>
      </c>
    </row>
    <row r="150" s="2" customFormat="1">
      <c r="A150" s="39"/>
      <c r="B150" s="40"/>
      <c r="C150" s="41"/>
      <c r="D150" s="241" t="s">
        <v>216</v>
      </c>
      <c r="E150" s="41"/>
      <c r="F150" s="242" t="s">
        <v>549</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216</v>
      </c>
      <c r="AU150" s="18" t="s">
        <v>83</v>
      </c>
    </row>
    <row r="151" s="13" customFormat="1">
      <c r="A151" s="13"/>
      <c r="B151" s="253"/>
      <c r="C151" s="254"/>
      <c r="D151" s="236" t="s">
        <v>218</v>
      </c>
      <c r="E151" s="255" t="s">
        <v>1</v>
      </c>
      <c r="F151" s="256" t="s">
        <v>550</v>
      </c>
      <c r="G151" s="254"/>
      <c r="H151" s="257">
        <v>44.747</v>
      </c>
      <c r="I151" s="258"/>
      <c r="J151" s="254"/>
      <c r="K151" s="254"/>
      <c r="L151" s="259"/>
      <c r="M151" s="260"/>
      <c r="N151" s="261"/>
      <c r="O151" s="261"/>
      <c r="P151" s="261"/>
      <c r="Q151" s="261"/>
      <c r="R151" s="261"/>
      <c r="S151" s="261"/>
      <c r="T151" s="262"/>
      <c r="U151" s="13"/>
      <c r="V151" s="13"/>
      <c r="W151" s="13"/>
      <c r="X151" s="13"/>
      <c r="Y151" s="13"/>
      <c r="Z151" s="13"/>
      <c r="AA151" s="13"/>
      <c r="AB151" s="13"/>
      <c r="AC151" s="13"/>
      <c r="AD151" s="13"/>
      <c r="AE151" s="13"/>
      <c r="AT151" s="263" t="s">
        <v>218</v>
      </c>
      <c r="AU151" s="263" t="s">
        <v>83</v>
      </c>
      <c r="AV151" s="13" t="s">
        <v>85</v>
      </c>
      <c r="AW151" s="13" t="s">
        <v>32</v>
      </c>
      <c r="AX151" s="13" t="s">
        <v>76</v>
      </c>
      <c r="AY151" s="263" t="s">
        <v>207</v>
      </c>
    </row>
    <row r="152" s="13" customFormat="1">
      <c r="A152" s="13"/>
      <c r="B152" s="253"/>
      <c r="C152" s="254"/>
      <c r="D152" s="236" t="s">
        <v>218</v>
      </c>
      <c r="E152" s="255" t="s">
        <v>1</v>
      </c>
      <c r="F152" s="256" t="s">
        <v>551</v>
      </c>
      <c r="G152" s="254"/>
      <c r="H152" s="257">
        <v>-31.652999999999999</v>
      </c>
      <c r="I152" s="258"/>
      <c r="J152" s="254"/>
      <c r="K152" s="254"/>
      <c r="L152" s="259"/>
      <c r="M152" s="260"/>
      <c r="N152" s="261"/>
      <c r="O152" s="261"/>
      <c r="P152" s="261"/>
      <c r="Q152" s="261"/>
      <c r="R152" s="261"/>
      <c r="S152" s="261"/>
      <c r="T152" s="262"/>
      <c r="U152" s="13"/>
      <c r="V152" s="13"/>
      <c r="W152" s="13"/>
      <c r="X152" s="13"/>
      <c r="Y152" s="13"/>
      <c r="Z152" s="13"/>
      <c r="AA152" s="13"/>
      <c r="AB152" s="13"/>
      <c r="AC152" s="13"/>
      <c r="AD152" s="13"/>
      <c r="AE152" s="13"/>
      <c r="AT152" s="263" t="s">
        <v>218</v>
      </c>
      <c r="AU152" s="263" t="s">
        <v>83</v>
      </c>
      <c r="AV152" s="13" t="s">
        <v>85</v>
      </c>
      <c r="AW152" s="13" t="s">
        <v>32</v>
      </c>
      <c r="AX152" s="13" t="s">
        <v>76</v>
      </c>
      <c r="AY152" s="263" t="s">
        <v>207</v>
      </c>
    </row>
    <row r="153" s="14" customFormat="1">
      <c r="A153" s="14"/>
      <c r="B153" s="264"/>
      <c r="C153" s="265"/>
      <c r="D153" s="236" t="s">
        <v>218</v>
      </c>
      <c r="E153" s="266" t="s">
        <v>1</v>
      </c>
      <c r="F153" s="267" t="s">
        <v>222</v>
      </c>
      <c r="G153" s="265"/>
      <c r="H153" s="268">
        <v>13.093999999999999</v>
      </c>
      <c r="I153" s="269"/>
      <c r="J153" s="265"/>
      <c r="K153" s="265"/>
      <c r="L153" s="270"/>
      <c r="M153" s="271"/>
      <c r="N153" s="272"/>
      <c r="O153" s="272"/>
      <c r="P153" s="272"/>
      <c r="Q153" s="272"/>
      <c r="R153" s="272"/>
      <c r="S153" s="272"/>
      <c r="T153" s="273"/>
      <c r="U153" s="14"/>
      <c r="V153" s="14"/>
      <c r="W153" s="14"/>
      <c r="X153" s="14"/>
      <c r="Y153" s="14"/>
      <c r="Z153" s="14"/>
      <c r="AA153" s="14"/>
      <c r="AB153" s="14"/>
      <c r="AC153" s="14"/>
      <c r="AD153" s="14"/>
      <c r="AE153" s="14"/>
      <c r="AT153" s="274" t="s">
        <v>218</v>
      </c>
      <c r="AU153" s="274" t="s">
        <v>83</v>
      </c>
      <c r="AV153" s="14" t="s">
        <v>212</v>
      </c>
      <c r="AW153" s="14" t="s">
        <v>32</v>
      </c>
      <c r="AX153" s="14" t="s">
        <v>83</v>
      </c>
      <c r="AY153" s="274" t="s">
        <v>207</v>
      </c>
    </row>
    <row r="154" s="2" customFormat="1" ht="24.15" customHeight="1">
      <c r="A154" s="39"/>
      <c r="B154" s="40"/>
      <c r="C154" s="222" t="s">
        <v>85</v>
      </c>
      <c r="D154" s="222" t="s">
        <v>208</v>
      </c>
      <c r="E154" s="223" t="s">
        <v>552</v>
      </c>
      <c r="F154" s="224" t="s">
        <v>553</v>
      </c>
      <c r="G154" s="225" t="s">
        <v>211</v>
      </c>
      <c r="H154" s="226">
        <v>13.904</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212</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212</v>
      </c>
      <c r="BM154" s="234" t="s">
        <v>554</v>
      </c>
    </row>
    <row r="155" s="2" customFormat="1">
      <c r="A155" s="39"/>
      <c r="B155" s="40"/>
      <c r="C155" s="41"/>
      <c r="D155" s="236" t="s">
        <v>214</v>
      </c>
      <c r="E155" s="41"/>
      <c r="F155" s="237" t="s">
        <v>555</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c r="A156" s="39"/>
      <c r="B156" s="40"/>
      <c r="C156" s="41"/>
      <c r="D156" s="241" t="s">
        <v>216</v>
      </c>
      <c r="E156" s="41"/>
      <c r="F156" s="242" t="s">
        <v>556</v>
      </c>
      <c r="G156" s="41"/>
      <c r="H156" s="41"/>
      <c r="I156" s="238"/>
      <c r="J156" s="41"/>
      <c r="K156" s="41"/>
      <c r="L156" s="45"/>
      <c r="M156" s="239"/>
      <c r="N156" s="240"/>
      <c r="O156" s="92"/>
      <c r="P156" s="92"/>
      <c r="Q156" s="92"/>
      <c r="R156" s="92"/>
      <c r="S156" s="92"/>
      <c r="T156" s="93"/>
      <c r="U156" s="39"/>
      <c r="V156" s="39"/>
      <c r="W156" s="39"/>
      <c r="X156" s="39"/>
      <c r="Y156" s="39"/>
      <c r="Z156" s="39"/>
      <c r="AA156" s="39"/>
      <c r="AB156" s="39"/>
      <c r="AC156" s="39"/>
      <c r="AD156" s="39"/>
      <c r="AE156" s="39"/>
      <c r="AT156" s="18" t="s">
        <v>216</v>
      </c>
      <c r="AU156" s="18" t="s">
        <v>83</v>
      </c>
    </row>
    <row r="157" s="11" customFormat="1" ht="25.92" customHeight="1">
      <c r="A157" s="11"/>
      <c r="B157" s="208"/>
      <c r="C157" s="209"/>
      <c r="D157" s="210" t="s">
        <v>75</v>
      </c>
      <c r="E157" s="211" t="s">
        <v>138</v>
      </c>
      <c r="F157" s="211" t="s">
        <v>250</v>
      </c>
      <c r="G157" s="209"/>
      <c r="H157" s="209"/>
      <c r="I157" s="212"/>
      <c r="J157" s="213">
        <f>BK157</f>
        <v>0</v>
      </c>
      <c r="K157" s="209"/>
      <c r="L157" s="214"/>
      <c r="M157" s="215"/>
      <c r="N157" s="216"/>
      <c r="O157" s="216"/>
      <c r="P157" s="217">
        <f>SUM(P158:P300)</f>
        <v>0</v>
      </c>
      <c r="Q157" s="216"/>
      <c r="R157" s="217">
        <f>SUM(R158:R300)</f>
        <v>36.876151950000001</v>
      </c>
      <c r="S157" s="216"/>
      <c r="T157" s="218">
        <f>SUM(T158:T300)</f>
        <v>0</v>
      </c>
      <c r="U157" s="11"/>
      <c r="V157" s="11"/>
      <c r="W157" s="11"/>
      <c r="X157" s="11"/>
      <c r="Y157" s="11"/>
      <c r="Z157" s="11"/>
      <c r="AA157" s="11"/>
      <c r="AB157" s="11"/>
      <c r="AC157" s="11"/>
      <c r="AD157" s="11"/>
      <c r="AE157" s="11"/>
      <c r="AR157" s="219" t="s">
        <v>83</v>
      </c>
      <c r="AT157" s="220" t="s">
        <v>75</v>
      </c>
      <c r="AU157" s="220" t="s">
        <v>76</v>
      </c>
      <c r="AY157" s="219" t="s">
        <v>207</v>
      </c>
      <c r="BK157" s="221">
        <f>SUM(BK158:BK300)</f>
        <v>0</v>
      </c>
    </row>
    <row r="158" s="2" customFormat="1" ht="37.8" customHeight="1">
      <c r="A158" s="39"/>
      <c r="B158" s="40"/>
      <c r="C158" s="222" t="s">
        <v>138</v>
      </c>
      <c r="D158" s="222" t="s">
        <v>208</v>
      </c>
      <c r="E158" s="223" t="s">
        <v>557</v>
      </c>
      <c r="F158" s="224" t="s">
        <v>558</v>
      </c>
      <c r="G158" s="225" t="s">
        <v>225</v>
      </c>
      <c r="H158" s="226">
        <v>156.428</v>
      </c>
      <c r="I158" s="227"/>
      <c r="J158" s="228">
        <f>ROUND(I158*H158,2)</f>
        <v>0</v>
      </c>
      <c r="K158" s="229"/>
      <c r="L158" s="45"/>
      <c r="M158" s="230" t="s">
        <v>1</v>
      </c>
      <c r="N158" s="231" t="s">
        <v>41</v>
      </c>
      <c r="O158" s="92"/>
      <c r="P158" s="232">
        <f>O158*H158</f>
        <v>0</v>
      </c>
      <c r="Q158" s="232">
        <v>0.15273999999999999</v>
      </c>
      <c r="R158" s="232">
        <f>Q158*H158</f>
        <v>23.892812719999998</v>
      </c>
      <c r="S158" s="232">
        <v>0</v>
      </c>
      <c r="T158" s="233">
        <f>S158*H158</f>
        <v>0</v>
      </c>
      <c r="U158" s="39"/>
      <c r="V158" s="39"/>
      <c r="W158" s="39"/>
      <c r="X158" s="39"/>
      <c r="Y158" s="39"/>
      <c r="Z158" s="39"/>
      <c r="AA158" s="39"/>
      <c r="AB158" s="39"/>
      <c r="AC158" s="39"/>
      <c r="AD158" s="39"/>
      <c r="AE158" s="39"/>
      <c r="AR158" s="234" t="s">
        <v>212</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212</v>
      </c>
      <c r="BM158" s="234" t="s">
        <v>559</v>
      </c>
    </row>
    <row r="159" s="2" customFormat="1">
      <c r="A159" s="39"/>
      <c r="B159" s="40"/>
      <c r="C159" s="41"/>
      <c r="D159" s="236" t="s">
        <v>214</v>
      </c>
      <c r="E159" s="41"/>
      <c r="F159" s="237" t="s">
        <v>560</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c r="A160" s="39"/>
      <c r="B160" s="40"/>
      <c r="C160" s="41"/>
      <c r="D160" s="241" t="s">
        <v>216</v>
      </c>
      <c r="E160" s="41"/>
      <c r="F160" s="242" t="s">
        <v>561</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216</v>
      </c>
      <c r="AU160" s="18" t="s">
        <v>83</v>
      </c>
    </row>
    <row r="161" s="12" customFormat="1">
      <c r="A161" s="12"/>
      <c r="B161" s="243"/>
      <c r="C161" s="244"/>
      <c r="D161" s="236" t="s">
        <v>218</v>
      </c>
      <c r="E161" s="245" t="s">
        <v>1</v>
      </c>
      <c r="F161" s="246" t="s">
        <v>562</v>
      </c>
      <c r="G161" s="244"/>
      <c r="H161" s="245" t="s">
        <v>1</v>
      </c>
      <c r="I161" s="247"/>
      <c r="J161" s="244"/>
      <c r="K161" s="244"/>
      <c r="L161" s="248"/>
      <c r="M161" s="249"/>
      <c r="N161" s="250"/>
      <c r="O161" s="250"/>
      <c r="P161" s="250"/>
      <c r="Q161" s="250"/>
      <c r="R161" s="250"/>
      <c r="S161" s="250"/>
      <c r="T161" s="251"/>
      <c r="U161" s="12"/>
      <c r="V161" s="12"/>
      <c r="W161" s="12"/>
      <c r="X161" s="12"/>
      <c r="Y161" s="12"/>
      <c r="Z161" s="12"/>
      <c r="AA161" s="12"/>
      <c r="AB161" s="12"/>
      <c r="AC161" s="12"/>
      <c r="AD161" s="12"/>
      <c r="AE161" s="12"/>
      <c r="AT161" s="252" t="s">
        <v>218</v>
      </c>
      <c r="AU161" s="252" t="s">
        <v>83</v>
      </c>
      <c r="AV161" s="12" t="s">
        <v>83</v>
      </c>
      <c r="AW161" s="12" t="s">
        <v>32</v>
      </c>
      <c r="AX161" s="12" t="s">
        <v>76</v>
      </c>
      <c r="AY161" s="252" t="s">
        <v>207</v>
      </c>
    </row>
    <row r="162" s="13" customFormat="1">
      <c r="A162" s="13"/>
      <c r="B162" s="253"/>
      <c r="C162" s="254"/>
      <c r="D162" s="236" t="s">
        <v>218</v>
      </c>
      <c r="E162" s="255" t="s">
        <v>1</v>
      </c>
      <c r="F162" s="256" t="s">
        <v>563</v>
      </c>
      <c r="G162" s="254"/>
      <c r="H162" s="257">
        <v>3.5960000000000001</v>
      </c>
      <c r="I162" s="258"/>
      <c r="J162" s="254"/>
      <c r="K162" s="254"/>
      <c r="L162" s="259"/>
      <c r="M162" s="260"/>
      <c r="N162" s="261"/>
      <c r="O162" s="261"/>
      <c r="P162" s="261"/>
      <c r="Q162" s="261"/>
      <c r="R162" s="261"/>
      <c r="S162" s="261"/>
      <c r="T162" s="262"/>
      <c r="U162" s="13"/>
      <c r="V162" s="13"/>
      <c r="W162" s="13"/>
      <c r="X162" s="13"/>
      <c r="Y162" s="13"/>
      <c r="Z162" s="13"/>
      <c r="AA162" s="13"/>
      <c r="AB162" s="13"/>
      <c r="AC162" s="13"/>
      <c r="AD162" s="13"/>
      <c r="AE162" s="13"/>
      <c r="AT162" s="263" t="s">
        <v>218</v>
      </c>
      <c r="AU162" s="263" t="s">
        <v>83</v>
      </c>
      <c r="AV162" s="13" t="s">
        <v>85</v>
      </c>
      <c r="AW162" s="13" t="s">
        <v>32</v>
      </c>
      <c r="AX162" s="13" t="s">
        <v>76</v>
      </c>
      <c r="AY162" s="263" t="s">
        <v>207</v>
      </c>
    </row>
    <row r="163" s="13" customFormat="1">
      <c r="A163" s="13"/>
      <c r="B163" s="253"/>
      <c r="C163" s="254"/>
      <c r="D163" s="236" t="s">
        <v>218</v>
      </c>
      <c r="E163" s="255" t="s">
        <v>1</v>
      </c>
      <c r="F163" s="256" t="s">
        <v>564</v>
      </c>
      <c r="G163" s="254"/>
      <c r="H163" s="257">
        <v>4.8449999999999998</v>
      </c>
      <c r="I163" s="258"/>
      <c r="J163" s="254"/>
      <c r="K163" s="254"/>
      <c r="L163" s="259"/>
      <c r="M163" s="260"/>
      <c r="N163" s="261"/>
      <c r="O163" s="261"/>
      <c r="P163" s="261"/>
      <c r="Q163" s="261"/>
      <c r="R163" s="261"/>
      <c r="S163" s="261"/>
      <c r="T163" s="262"/>
      <c r="U163" s="13"/>
      <c r="V163" s="13"/>
      <c r="W163" s="13"/>
      <c r="X163" s="13"/>
      <c r="Y163" s="13"/>
      <c r="Z163" s="13"/>
      <c r="AA163" s="13"/>
      <c r="AB163" s="13"/>
      <c r="AC163" s="13"/>
      <c r="AD163" s="13"/>
      <c r="AE163" s="13"/>
      <c r="AT163" s="263" t="s">
        <v>218</v>
      </c>
      <c r="AU163" s="263" t="s">
        <v>83</v>
      </c>
      <c r="AV163" s="13" t="s">
        <v>85</v>
      </c>
      <c r="AW163" s="13" t="s">
        <v>32</v>
      </c>
      <c r="AX163" s="13" t="s">
        <v>76</v>
      </c>
      <c r="AY163" s="263" t="s">
        <v>207</v>
      </c>
    </row>
    <row r="164" s="13" customFormat="1">
      <c r="A164" s="13"/>
      <c r="B164" s="253"/>
      <c r="C164" s="254"/>
      <c r="D164" s="236" t="s">
        <v>218</v>
      </c>
      <c r="E164" s="255" t="s">
        <v>1</v>
      </c>
      <c r="F164" s="256" t="s">
        <v>565</v>
      </c>
      <c r="G164" s="254"/>
      <c r="H164" s="257">
        <v>-1.7729999999999999</v>
      </c>
      <c r="I164" s="258"/>
      <c r="J164" s="254"/>
      <c r="K164" s="254"/>
      <c r="L164" s="259"/>
      <c r="M164" s="260"/>
      <c r="N164" s="261"/>
      <c r="O164" s="261"/>
      <c r="P164" s="261"/>
      <c r="Q164" s="261"/>
      <c r="R164" s="261"/>
      <c r="S164" s="261"/>
      <c r="T164" s="262"/>
      <c r="U164" s="13"/>
      <c r="V164" s="13"/>
      <c r="W164" s="13"/>
      <c r="X164" s="13"/>
      <c r="Y164" s="13"/>
      <c r="Z164" s="13"/>
      <c r="AA164" s="13"/>
      <c r="AB164" s="13"/>
      <c r="AC164" s="13"/>
      <c r="AD164" s="13"/>
      <c r="AE164" s="13"/>
      <c r="AT164" s="263" t="s">
        <v>218</v>
      </c>
      <c r="AU164" s="263" t="s">
        <v>83</v>
      </c>
      <c r="AV164" s="13" t="s">
        <v>85</v>
      </c>
      <c r="AW164" s="13" t="s">
        <v>32</v>
      </c>
      <c r="AX164" s="13" t="s">
        <v>76</v>
      </c>
      <c r="AY164" s="263" t="s">
        <v>207</v>
      </c>
    </row>
    <row r="165" s="12" customFormat="1">
      <c r="A165" s="12"/>
      <c r="B165" s="243"/>
      <c r="C165" s="244"/>
      <c r="D165" s="236" t="s">
        <v>218</v>
      </c>
      <c r="E165" s="245" t="s">
        <v>1</v>
      </c>
      <c r="F165" s="246" t="s">
        <v>566</v>
      </c>
      <c r="G165" s="244"/>
      <c r="H165" s="245" t="s">
        <v>1</v>
      </c>
      <c r="I165" s="247"/>
      <c r="J165" s="244"/>
      <c r="K165" s="244"/>
      <c r="L165" s="248"/>
      <c r="M165" s="249"/>
      <c r="N165" s="250"/>
      <c r="O165" s="250"/>
      <c r="P165" s="250"/>
      <c r="Q165" s="250"/>
      <c r="R165" s="250"/>
      <c r="S165" s="250"/>
      <c r="T165" s="251"/>
      <c r="U165" s="12"/>
      <c r="V165" s="12"/>
      <c r="W165" s="12"/>
      <c r="X165" s="12"/>
      <c r="Y165" s="12"/>
      <c r="Z165" s="12"/>
      <c r="AA165" s="12"/>
      <c r="AB165" s="12"/>
      <c r="AC165" s="12"/>
      <c r="AD165" s="12"/>
      <c r="AE165" s="12"/>
      <c r="AT165" s="252" t="s">
        <v>218</v>
      </c>
      <c r="AU165" s="252" t="s">
        <v>83</v>
      </c>
      <c r="AV165" s="12" t="s">
        <v>83</v>
      </c>
      <c r="AW165" s="12" t="s">
        <v>32</v>
      </c>
      <c r="AX165" s="12" t="s">
        <v>76</v>
      </c>
      <c r="AY165" s="252" t="s">
        <v>207</v>
      </c>
    </row>
    <row r="166" s="13" customFormat="1">
      <c r="A166" s="13"/>
      <c r="B166" s="253"/>
      <c r="C166" s="254"/>
      <c r="D166" s="236" t="s">
        <v>218</v>
      </c>
      <c r="E166" s="255" t="s">
        <v>1</v>
      </c>
      <c r="F166" s="256" t="s">
        <v>567</v>
      </c>
      <c r="G166" s="254"/>
      <c r="H166" s="257">
        <v>4.4969999999999999</v>
      </c>
      <c r="I166" s="258"/>
      <c r="J166" s="254"/>
      <c r="K166" s="254"/>
      <c r="L166" s="259"/>
      <c r="M166" s="260"/>
      <c r="N166" s="261"/>
      <c r="O166" s="261"/>
      <c r="P166" s="261"/>
      <c r="Q166" s="261"/>
      <c r="R166" s="261"/>
      <c r="S166" s="261"/>
      <c r="T166" s="262"/>
      <c r="U166" s="13"/>
      <c r="V166" s="13"/>
      <c r="W166" s="13"/>
      <c r="X166" s="13"/>
      <c r="Y166" s="13"/>
      <c r="Z166" s="13"/>
      <c r="AA166" s="13"/>
      <c r="AB166" s="13"/>
      <c r="AC166" s="13"/>
      <c r="AD166" s="13"/>
      <c r="AE166" s="13"/>
      <c r="AT166" s="263" t="s">
        <v>218</v>
      </c>
      <c r="AU166" s="263" t="s">
        <v>83</v>
      </c>
      <c r="AV166" s="13" t="s">
        <v>85</v>
      </c>
      <c r="AW166" s="13" t="s">
        <v>32</v>
      </c>
      <c r="AX166" s="13" t="s">
        <v>76</v>
      </c>
      <c r="AY166" s="263" t="s">
        <v>207</v>
      </c>
    </row>
    <row r="167" s="13" customFormat="1">
      <c r="A167" s="13"/>
      <c r="B167" s="253"/>
      <c r="C167" s="254"/>
      <c r="D167" s="236" t="s">
        <v>218</v>
      </c>
      <c r="E167" s="255" t="s">
        <v>1</v>
      </c>
      <c r="F167" s="256" t="s">
        <v>568</v>
      </c>
      <c r="G167" s="254"/>
      <c r="H167" s="257">
        <v>4.9279999999999999</v>
      </c>
      <c r="I167" s="258"/>
      <c r="J167" s="254"/>
      <c r="K167" s="254"/>
      <c r="L167" s="259"/>
      <c r="M167" s="260"/>
      <c r="N167" s="261"/>
      <c r="O167" s="261"/>
      <c r="P167" s="261"/>
      <c r="Q167" s="261"/>
      <c r="R167" s="261"/>
      <c r="S167" s="261"/>
      <c r="T167" s="262"/>
      <c r="U167" s="13"/>
      <c r="V167" s="13"/>
      <c r="W167" s="13"/>
      <c r="X167" s="13"/>
      <c r="Y167" s="13"/>
      <c r="Z167" s="13"/>
      <c r="AA167" s="13"/>
      <c r="AB167" s="13"/>
      <c r="AC167" s="13"/>
      <c r="AD167" s="13"/>
      <c r="AE167" s="13"/>
      <c r="AT167" s="263" t="s">
        <v>218</v>
      </c>
      <c r="AU167" s="263" t="s">
        <v>83</v>
      </c>
      <c r="AV167" s="13" t="s">
        <v>85</v>
      </c>
      <c r="AW167" s="13" t="s">
        <v>32</v>
      </c>
      <c r="AX167" s="13" t="s">
        <v>76</v>
      </c>
      <c r="AY167" s="263" t="s">
        <v>207</v>
      </c>
    </row>
    <row r="168" s="13" customFormat="1">
      <c r="A168" s="13"/>
      <c r="B168" s="253"/>
      <c r="C168" s="254"/>
      <c r="D168" s="236" t="s">
        <v>218</v>
      </c>
      <c r="E168" s="255" t="s">
        <v>1</v>
      </c>
      <c r="F168" s="256" t="s">
        <v>565</v>
      </c>
      <c r="G168" s="254"/>
      <c r="H168" s="257">
        <v>-1.7729999999999999</v>
      </c>
      <c r="I168" s="258"/>
      <c r="J168" s="254"/>
      <c r="K168" s="254"/>
      <c r="L168" s="259"/>
      <c r="M168" s="260"/>
      <c r="N168" s="261"/>
      <c r="O168" s="261"/>
      <c r="P168" s="261"/>
      <c r="Q168" s="261"/>
      <c r="R168" s="261"/>
      <c r="S168" s="261"/>
      <c r="T168" s="262"/>
      <c r="U168" s="13"/>
      <c r="V168" s="13"/>
      <c r="W168" s="13"/>
      <c r="X168" s="13"/>
      <c r="Y168" s="13"/>
      <c r="Z168" s="13"/>
      <c r="AA168" s="13"/>
      <c r="AB168" s="13"/>
      <c r="AC168" s="13"/>
      <c r="AD168" s="13"/>
      <c r="AE168" s="13"/>
      <c r="AT168" s="263" t="s">
        <v>218</v>
      </c>
      <c r="AU168" s="263" t="s">
        <v>83</v>
      </c>
      <c r="AV168" s="13" t="s">
        <v>85</v>
      </c>
      <c r="AW168" s="13" t="s">
        <v>32</v>
      </c>
      <c r="AX168" s="13" t="s">
        <v>76</v>
      </c>
      <c r="AY168" s="263" t="s">
        <v>207</v>
      </c>
    </row>
    <row r="169" s="12" customFormat="1">
      <c r="A169" s="12"/>
      <c r="B169" s="243"/>
      <c r="C169" s="244"/>
      <c r="D169" s="236" t="s">
        <v>218</v>
      </c>
      <c r="E169" s="245" t="s">
        <v>1</v>
      </c>
      <c r="F169" s="246" t="s">
        <v>569</v>
      </c>
      <c r="G169" s="244"/>
      <c r="H169" s="245" t="s">
        <v>1</v>
      </c>
      <c r="I169" s="247"/>
      <c r="J169" s="244"/>
      <c r="K169" s="244"/>
      <c r="L169" s="248"/>
      <c r="M169" s="249"/>
      <c r="N169" s="250"/>
      <c r="O169" s="250"/>
      <c r="P169" s="250"/>
      <c r="Q169" s="250"/>
      <c r="R169" s="250"/>
      <c r="S169" s="250"/>
      <c r="T169" s="251"/>
      <c r="U169" s="12"/>
      <c r="V169" s="12"/>
      <c r="W169" s="12"/>
      <c r="X169" s="12"/>
      <c r="Y169" s="12"/>
      <c r="Z169" s="12"/>
      <c r="AA169" s="12"/>
      <c r="AB169" s="12"/>
      <c r="AC169" s="12"/>
      <c r="AD169" s="12"/>
      <c r="AE169" s="12"/>
      <c r="AT169" s="252" t="s">
        <v>218</v>
      </c>
      <c r="AU169" s="252" t="s">
        <v>83</v>
      </c>
      <c r="AV169" s="12" t="s">
        <v>83</v>
      </c>
      <c r="AW169" s="12" t="s">
        <v>32</v>
      </c>
      <c r="AX169" s="12" t="s">
        <v>76</v>
      </c>
      <c r="AY169" s="252" t="s">
        <v>207</v>
      </c>
    </row>
    <row r="170" s="13" customFormat="1">
      <c r="A170" s="13"/>
      <c r="B170" s="253"/>
      <c r="C170" s="254"/>
      <c r="D170" s="236" t="s">
        <v>218</v>
      </c>
      <c r="E170" s="255" t="s">
        <v>1</v>
      </c>
      <c r="F170" s="256" t="s">
        <v>570</v>
      </c>
      <c r="G170" s="254"/>
      <c r="H170" s="257">
        <v>4.6600000000000001</v>
      </c>
      <c r="I170" s="258"/>
      <c r="J170" s="254"/>
      <c r="K170" s="254"/>
      <c r="L170" s="259"/>
      <c r="M170" s="260"/>
      <c r="N170" s="261"/>
      <c r="O170" s="261"/>
      <c r="P170" s="261"/>
      <c r="Q170" s="261"/>
      <c r="R170" s="261"/>
      <c r="S170" s="261"/>
      <c r="T170" s="262"/>
      <c r="U170" s="13"/>
      <c r="V170" s="13"/>
      <c r="W170" s="13"/>
      <c r="X170" s="13"/>
      <c r="Y170" s="13"/>
      <c r="Z170" s="13"/>
      <c r="AA170" s="13"/>
      <c r="AB170" s="13"/>
      <c r="AC170" s="13"/>
      <c r="AD170" s="13"/>
      <c r="AE170" s="13"/>
      <c r="AT170" s="263" t="s">
        <v>218</v>
      </c>
      <c r="AU170" s="263" t="s">
        <v>83</v>
      </c>
      <c r="AV170" s="13" t="s">
        <v>85</v>
      </c>
      <c r="AW170" s="13" t="s">
        <v>32</v>
      </c>
      <c r="AX170" s="13" t="s">
        <v>76</v>
      </c>
      <c r="AY170" s="263" t="s">
        <v>207</v>
      </c>
    </row>
    <row r="171" s="13" customFormat="1">
      <c r="A171" s="13"/>
      <c r="B171" s="253"/>
      <c r="C171" s="254"/>
      <c r="D171" s="236" t="s">
        <v>218</v>
      </c>
      <c r="E171" s="255" t="s">
        <v>1</v>
      </c>
      <c r="F171" s="256" t="s">
        <v>571</v>
      </c>
      <c r="G171" s="254"/>
      <c r="H171" s="257">
        <v>6.3719999999999999</v>
      </c>
      <c r="I171" s="258"/>
      <c r="J171" s="254"/>
      <c r="K171" s="254"/>
      <c r="L171" s="259"/>
      <c r="M171" s="260"/>
      <c r="N171" s="261"/>
      <c r="O171" s="261"/>
      <c r="P171" s="261"/>
      <c r="Q171" s="261"/>
      <c r="R171" s="261"/>
      <c r="S171" s="261"/>
      <c r="T171" s="262"/>
      <c r="U171" s="13"/>
      <c r="V171" s="13"/>
      <c r="W171" s="13"/>
      <c r="X171" s="13"/>
      <c r="Y171" s="13"/>
      <c r="Z171" s="13"/>
      <c r="AA171" s="13"/>
      <c r="AB171" s="13"/>
      <c r="AC171" s="13"/>
      <c r="AD171" s="13"/>
      <c r="AE171" s="13"/>
      <c r="AT171" s="263" t="s">
        <v>218</v>
      </c>
      <c r="AU171" s="263" t="s">
        <v>83</v>
      </c>
      <c r="AV171" s="13" t="s">
        <v>85</v>
      </c>
      <c r="AW171" s="13" t="s">
        <v>32</v>
      </c>
      <c r="AX171" s="13" t="s">
        <v>76</v>
      </c>
      <c r="AY171" s="263" t="s">
        <v>207</v>
      </c>
    </row>
    <row r="172" s="13" customFormat="1">
      <c r="A172" s="13"/>
      <c r="B172" s="253"/>
      <c r="C172" s="254"/>
      <c r="D172" s="236" t="s">
        <v>218</v>
      </c>
      <c r="E172" s="255" t="s">
        <v>1</v>
      </c>
      <c r="F172" s="256" t="s">
        <v>572</v>
      </c>
      <c r="G172" s="254"/>
      <c r="H172" s="257">
        <v>-1.5760000000000001</v>
      </c>
      <c r="I172" s="258"/>
      <c r="J172" s="254"/>
      <c r="K172" s="254"/>
      <c r="L172" s="259"/>
      <c r="M172" s="260"/>
      <c r="N172" s="261"/>
      <c r="O172" s="261"/>
      <c r="P172" s="261"/>
      <c r="Q172" s="261"/>
      <c r="R172" s="261"/>
      <c r="S172" s="261"/>
      <c r="T172" s="262"/>
      <c r="U172" s="13"/>
      <c r="V172" s="13"/>
      <c r="W172" s="13"/>
      <c r="X172" s="13"/>
      <c r="Y172" s="13"/>
      <c r="Z172" s="13"/>
      <c r="AA172" s="13"/>
      <c r="AB172" s="13"/>
      <c r="AC172" s="13"/>
      <c r="AD172" s="13"/>
      <c r="AE172" s="13"/>
      <c r="AT172" s="263" t="s">
        <v>218</v>
      </c>
      <c r="AU172" s="263" t="s">
        <v>83</v>
      </c>
      <c r="AV172" s="13" t="s">
        <v>85</v>
      </c>
      <c r="AW172" s="13" t="s">
        <v>32</v>
      </c>
      <c r="AX172" s="13" t="s">
        <v>76</v>
      </c>
      <c r="AY172" s="263" t="s">
        <v>207</v>
      </c>
    </row>
    <row r="173" s="12" customFormat="1">
      <c r="A173" s="12"/>
      <c r="B173" s="243"/>
      <c r="C173" s="244"/>
      <c r="D173" s="236" t="s">
        <v>218</v>
      </c>
      <c r="E173" s="245" t="s">
        <v>1</v>
      </c>
      <c r="F173" s="246" t="s">
        <v>573</v>
      </c>
      <c r="G173" s="244"/>
      <c r="H173" s="245" t="s">
        <v>1</v>
      </c>
      <c r="I173" s="247"/>
      <c r="J173" s="244"/>
      <c r="K173" s="244"/>
      <c r="L173" s="248"/>
      <c r="M173" s="249"/>
      <c r="N173" s="250"/>
      <c r="O173" s="250"/>
      <c r="P173" s="250"/>
      <c r="Q173" s="250"/>
      <c r="R173" s="250"/>
      <c r="S173" s="250"/>
      <c r="T173" s="251"/>
      <c r="U173" s="12"/>
      <c r="V173" s="12"/>
      <c r="W173" s="12"/>
      <c r="X173" s="12"/>
      <c r="Y173" s="12"/>
      <c r="Z173" s="12"/>
      <c r="AA173" s="12"/>
      <c r="AB173" s="12"/>
      <c r="AC173" s="12"/>
      <c r="AD173" s="12"/>
      <c r="AE173" s="12"/>
      <c r="AT173" s="252" t="s">
        <v>218</v>
      </c>
      <c r="AU173" s="252" t="s">
        <v>83</v>
      </c>
      <c r="AV173" s="12" t="s">
        <v>83</v>
      </c>
      <c r="AW173" s="12" t="s">
        <v>32</v>
      </c>
      <c r="AX173" s="12" t="s">
        <v>76</v>
      </c>
      <c r="AY173" s="252" t="s">
        <v>207</v>
      </c>
    </row>
    <row r="174" s="13" customFormat="1">
      <c r="A174" s="13"/>
      <c r="B174" s="253"/>
      <c r="C174" s="254"/>
      <c r="D174" s="236" t="s">
        <v>218</v>
      </c>
      <c r="E174" s="255" t="s">
        <v>1</v>
      </c>
      <c r="F174" s="256" t="s">
        <v>574</v>
      </c>
      <c r="G174" s="254"/>
      <c r="H174" s="257">
        <v>4.3220000000000001</v>
      </c>
      <c r="I174" s="258"/>
      <c r="J174" s="254"/>
      <c r="K174" s="254"/>
      <c r="L174" s="259"/>
      <c r="M174" s="260"/>
      <c r="N174" s="261"/>
      <c r="O174" s="261"/>
      <c r="P174" s="261"/>
      <c r="Q174" s="261"/>
      <c r="R174" s="261"/>
      <c r="S174" s="261"/>
      <c r="T174" s="262"/>
      <c r="U174" s="13"/>
      <c r="V174" s="13"/>
      <c r="W174" s="13"/>
      <c r="X174" s="13"/>
      <c r="Y174" s="13"/>
      <c r="Z174" s="13"/>
      <c r="AA174" s="13"/>
      <c r="AB174" s="13"/>
      <c r="AC174" s="13"/>
      <c r="AD174" s="13"/>
      <c r="AE174" s="13"/>
      <c r="AT174" s="263" t="s">
        <v>218</v>
      </c>
      <c r="AU174" s="263" t="s">
        <v>83</v>
      </c>
      <c r="AV174" s="13" t="s">
        <v>85</v>
      </c>
      <c r="AW174" s="13" t="s">
        <v>32</v>
      </c>
      <c r="AX174" s="13" t="s">
        <v>76</v>
      </c>
      <c r="AY174" s="263" t="s">
        <v>207</v>
      </c>
    </row>
    <row r="175" s="13" customFormat="1">
      <c r="A175" s="13"/>
      <c r="B175" s="253"/>
      <c r="C175" s="254"/>
      <c r="D175" s="236" t="s">
        <v>218</v>
      </c>
      <c r="E175" s="255" t="s">
        <v>1</v>
      </c>
      <c r="F175" s="256" t="s">
        <v>575</v>
      </c>
      <c r="G175" s="254"/>
      <c r="H175" s="257">
        <v>5.9089999999999998</v>
      </c>
      <c r="I175" s="258"/>
      <c r="J175" s="254"/>
      <c r="K175" s="254"/>
      <c r="L175" s="259"/>
      <c r="M175" s="260"/>
      <c r="N175" s="261"/>
      <c r="O175" s="261"/>
      <c r="P175" s="261"/>
      <c r="Q175" s="261"/>
      <c r="R175" s="261"/>
      <c r="S175" s="261"/>
      <c r="T175" s="262"/>
      <c r="U175" s="13"/>
      <c r="V175" s="13"/>
      <c r="W175" s="13"/>
      <c r="X175" s="13"/>
      <c r="Y175" s="13"/>
      <c r="Z175" s="13"/>
      <c r="AA175" s="13"/>
      <c r="AB175" s="13"/>
      <c r="AC175" s="13"/>
      <c r="AD175" s="13"/>
      <c r="AE175" s="13"/>
      <c r="AT175" s="263" t="s">
        <v>218</v>
      </c>
      <c r="AU175" s="263" t="s">
        <v>83</v>
      </c>
      <c r="AV175" s="13" t="s">
        <v>85</v>
      </c>
      <c r="AW175" s="13" t="s">
        <v>32</v>
      </c>
      <c r="AX175" s="13" t="s">
        <v>76</v>
      </c>
      <c r="AY175" s="263" t="s">
        <v>207</v>
      </c>
    </row>
    <row r="176" s="13" customFormat="1">
      <c r="A176" s="13"/>
      <c r="B176" s="253"/>
      <c r="C176" s="254"/>
      <c r="D176" s="236" t="s">
        <v>218</v>
      </c>
      <c r="E176" s="255" t="s">
        <v>1</v>
      </c>
      <c r="F176" s="256" t="s">
        <v>572</v>
      </c>
      <c r="G176" s="254"/>
      <c r="H176" s="257">
        <v>-1.5760000000000001</v>
      </c>
      <c r="I176" s="258"/>
      <c r="J176" s="254"/>
      <c r="K176" s="254"/>
      <c r="L176" s="259"/>
      <c r="M176" s="260"/>
      <c r="N176" s="261"/>
      <c r="O176" s="261"/>
      <c r="P176" s="261"/>
      <c r="Q176" s="261"/>
      <c r="R176" s="261"/>
      <c r="S176" s="261"/>
      <c r="T176" s="262"/>
      <c r="U176" s="13"/>
      <c r="V176" s="13"/>
      <c r="W176" s="13"/>
      <c r="X176" s="13"/>
      <c r="Y176" s="13"/>
      <c r="Z176" s="13"/>
      <c r="AA176" s="13"/>
      <c r="AB176" s="13"/>
      <c r="AC176" s="13"/>
      <c r="AD176" s="13"/>
      <c r="AE176" s="13"/>
      <c r="AT176" s="263" t="s">
        <v>218</v>
      </c>
      <c r="AU176" s="263" t="s">
        <v>83</v>
      </c>
      <c r="AV176" s="13" t="s">
        <v>85</v>
      </c>
      <c r="AW176" s="13" t="s">
        <v>32</v>
      </c>
      <c r="AX176" s="13" t="s">
        <v>76</v>
      </c>
      <c r="AY176" s="263" t="s">
        <v>207</v>
      </c>
    </row>
    <row r="177" s="12" customFormat="1">
      <c r="A177" s="12"/>
      <c r="B177" s="243"/>
      <c r="C177" s="244"/>
      <c r="D177" s="236" t="s">
        <v>218</v>
      </c>
      <c r="E177" s="245" t="s">
        <v>1</v>
      </c>
      <c r="F177" s="246" t="s">
        <v>576</v>
      </c>
      <c r="G177" s="244"/>
      <c r="H177" s="245" t="s">
        <v>1</v>
      </c>
      <c r="I177" s="247"/>
      <c r="J177" s="244"/>
      <c r="K177" s="244"/>
      <c r="L177" s="248"/>
      <c r="M177" s="249"/>
      <c r="N177" s="250"/>
      <c r="O177" s="250"/>
      <c r="P177" s="250"/>
      <c r="Q177" s="250"/>
      <c r="R177" s="250"/>
      <c r="S177" s="250"/>
      <c r="T177" s="251"/>
      <c r="U177" s="12"/>
      <c r="V177" s="12"/>
      <c r="W177" s="12"/>
      <c r="X177" s="12"/>
      <c r="Y177" s="12"/>
      <c r="Z177" s="12"/>
      <c r="AA177" s="12"/>
      <c r="AB177" s="12"/>
      <c r="AC177" s="12"/>
      <c r="AD177" s="12"/>
      <c r="AE177" s="12"/>
      <c r="AT177" s="252" t="s">
        <v>218</v>
      </c>
      <c r="AU177" s="252" t="s">
        <v>83</v>
      </c>
      <c r="AV177" s="12" t="s">
        <v>83</v>
      </c>
      <c r="AW177" s="12" t="s">
        <v>32</v>
      </c>
      <c r="AX177" s="12" t="s">
        <v>76</v>
      </c>
      <c r="AY177" s="252" t="s">
        <v>207</v>
      </c>
    </row>
    <row r="178" s="13" customFormat="1">
      <c r="A178" s="13"/>
      <c r="B178" s="253"/>
      <c r="C178" s="254"/>
      <c r="D178" s="236" t="s">
        <v>218</v>
      </c>
      <c r="E178" s="255" t="s">
        <v>1</v>
      </c>
      <c r="F178" s="256" t="s">
        <v>577</v>
      </c>
      <c r="G178" s="254"/>
      <c r="H178" s="257">
        <v>9.173</v>
      </c>
      <c r="I178" s="258"/>
      <c r="J178" s="254"/>
      <c r="K178" s="254"/>
      <c r="L178" s="259"/>
      <c r="M178" s="260"/>
      <c r="N178" s="261"/>
      <c r="O178" s="261"/>
      <c r="P178" s="261"/>
      <c r="Q178" s="261"/>
      <c r="R178" s="261"/>
      <c r="S178" s="261"/>
      <c r="T178" s="262"/>
      <c r="U178" s="13"/>
      <c r="V178" s="13"/>
      <c r="W178" s="13"/>
      <c r="X178" s="13"/>
      <c r="Y178" s="13"/>
      <c r="Z178" s="13"/>
      <c r="AA178" s="13"/>
      <c r="AB178" s="13"/>
      <c r="AC178" s="13"/>
      <c r="AD178" s="13"/>
      <c r="AE178" s="13"/>
      <c r="AT178" s="263" t="s">
        <v>218</v>
      </c>
      <c r="AU178" s="263" t="s">
        <v>83</v>
      </c>
      <c r="AV178" s="13" t="s">
        <v>85</v>
      </c>
      <c r="AW178" s="13" t="s">
        <v>32</v>
      </c>
      <c r="AX178" s="13" t="s">
        <v>76</v>
      </c>
      <c r="AY178" s="263" t="s">
        <v>207</v>
      </c>
    </row>
    <row r="179" s="13" customFormat="1">
      <c r="A179" s="13"/>
      <c r="B179" s="253"/>
      <c r="C179" s="254"/>
      <c r="D179" s="236" t="s">
        <v>218</v>
      </c>
      <c r="E179" s="255" t="s">
        <v>1</v>
      </c>
      <c r="F179" s="256" t="s">
        <v>572</v>
      </c>
      <c r="G179" s="254"/>
      <c r="H179" s="257">
        <v>-1.5760000000000001</v>
      </c>
      <c r="I179" s="258"/>
      <c r="J179" s="254"/>
      <c r="K179" s="254"/>
      <c r="L179" s="259"/>
      <c r="M179" s="260"/>
      <c r="N179" s="261"/>
      <c r="O179" s="261"/>
      <c r="P179" s="261"/>
      <c r="Q179" s="261"/>
      <c r="R179" s="261"/>
      <c r="S179" s="261"/>
      <c r="T179" s="262"/>
      <c r="U179" s="13"/>
      <c r="V179" s="13"/>
      <c r="W179" s="13"/>
      <c r="X179" s="13"/>
      <c r="Y179" s="13"/>
      <c r="Z179" s="13"/>
      <c r="AA179" s="13"/>
      <c r="AB179" s="13"/>
      <c r="AC179" s="13"/>
      <c r="AD179" s="13"/>
      <c r="AE179" s="13"/>
      <c r="AT179" s="263" t="s">
        <v>218</v>
      </c>
      <c r="AU179" s="263" t="s">
        <v>83</v>
      </c>
      <c r="AV179" s="13" t="s">
        <v>85</v>
      </c>
      <c r="AW179" s="13" t="s">
        <v>32</v>
      </c>
      <c r="AX179" s="13" t="s">
        <v>76</v>
      </c>
      <c r="AY179" s="263" t="s">
        <v>207</v>
      </c>
    </row>
    <row r="180" s="13" customFormat="1">
      <c r="A180" s="13"/>
      <c r="B180" s="253"/>
      <c r="C180" s="254"/>
      <c r="D180" s="236" t="s">
        <v>218</v>
      </c>
      <c r="E180" s="255" t="s">
        <v>1</v>
      </c>
      <c r="F180" s="256" t="s">
        <v>575</v>
      </c>
      <c r="G180" s="254"/>
      <c r="H180" s="257">
        <v>5.9089999999999998</v>
      </c>
      <c r="I180" s="258"/>
      <c r="J180" s="254"/>
      <c r="K180" s="254"/>
      <c r="L180" s="259"/>
      <c r="M180" s="260"/>
      <c r="N180" s="261"/>
      <c r="O180" s="261"/>
      <c r="P180" s="261"/>
      <c r="Q180" s="261"/>
      <c r="R180" s="261"/>
      <c r="S180" s="261"/>
      <c r="T180" s="262"/>
      <c r="U180" s="13"/>
      <c r="V180" s="13"/>
      <c r="W180" s="13"/>
      <c r="X180" s="13"/>
      <c r="Y180" s="13"/>
      <c r="Z180" s="13"/>
      <c r="AA180" s="13"/>
      <c r="AB180" s="13"/>
      <c r="AC180" s="13"/>
      <c r="AD180" s="13"/>
      <c r="AE180" s="13"/>
      <c r="AT180" s="263" t="s">
        <v>218</v>
      </c>
      <c r="AU180" s="263" t="s">
        <v>83</v>
      </c>
      <c r="AV180" s="13" t="s">
        <v>85</v>
      </c>
      <c r="AW180" s="13" t="s">
        <v>32</v>
      </c>
      <c r="AX180" s="13" t="s">
        <v>76</v>
      </c>
      <c r="AY180" s="263" t="s">
        <v>207</v>
      </c>
    </row>
    <row r="181" s="13" customFormat="1">
      <c r="A181" s="13"/>
      <c r="B181" s="253"/>
      <c r="C181" s="254"/>
      <c r="D181" s="236" t="s">
        <v>218</v>
      </c>
      <c r="E181" s="255" t="s">
        <v>1</v>
      </c>
      <c r="F181" s="256" t="s">
        <v>572</v>
      </c>
      <c r="G181" s="254"/>
      <c r="H181" s="257">
        <v>-1.5760000000000001</v>
      </c>
      <c r="I181" s="258"/>
      <c r="J181" s="254"/>
      <c r="K181" s="254"/>
      <c r="L181" s="259"/>
      <c r="M181" s="260"/>
      <c r="N181" s="261"/>
      <c r="O181" s="261"/>
      <c r="P181" s="261"/>
      <c r="Q181" s="261"/>
      <c r="R181" s="261"/>
      <c r="S181" s="261"/>
      <c r="T181" s="262"/>
      <c r="U181" s="13"/>
      <c r="V181" s="13"/>
      <c r="W181" s="13"/>
      <c r="X181" s="13"/>
      <c r="Y181" s="13"/>
      <c r="Z181" s="13"/>
      <c r="AA181" s="13"/>
      <c r="AB181" s="13"/>
      <c r="AC181" s="13"/>
      <c r="AD181" s="13"/>
      <c r="AE181" s="13"/>
      <c r="AT181" s="263" t="s">
        <v>218</v>
      </c>
      <c r="AU181" s="263" t="s">
        <v>83</v>
      </c>
      <c r="AV181" s="13" t="s">
        <v>85</v>
      </c>
      <c r="AW181" s="13" t="s">
        <v>32</v>
      </c>
      <c r="AX181" s="13" t="s">
        <v>76</v>
      </c>
      <c r="AY181" s="263" t="s">
        <v>207</v>
      </c>
    </row>
    <row r="182" s="12" customFormat="1">
      <c r="A182" s="12"/>
      <c r="B182" s="243"/>
      <c r="C182" s="244"/>
      <c r="D182" s="236" t="s">
        <v>218</v>
      </c>
      <c r="E182" s="245" t="s">
        <v>1</v>
      </c>
      <c r="F182" s="246" t="s">
        <v>578</v>
      </c>
      <c r="G182" s="244"/>
      <c r="H182" s="245" t="s">
        <v>1</v>
      </c>
      <c r="I182" s="247"/>
      <c r="J182" s="244"/>
      <c r="K182" s="244"/>
      <c r="L182" s="248"/>
      <c r="M182" s="249"/>
      <c r="N182" s="250"/>
      <c r="O182" s="250"/>
      <c r="P182" s="250"/>
      <c r="Q182" s="250"/>
      <c r="R182" s="250"/>
      <c r="S182" s="250"/>
      <c r="T182" s="251"/>
      <c r="U182" s="12"/>
      <c r="V182" s="12"/>
      <c r="W182" s="12"/>
      <c r="X182" s="12"/>
      <c r="Y182" s="12"/>
      <c r="Z182" s="12"/>
      <c r="AA182" s="12"/>
      <c r="AB182" s="12"/>
      <c r="AC182" s="12"/>
      <c r="AD182" s="12"/>
      <c r="AE182" s="12"/>
      <c r="AT182" s="252" t="s">
        <v>218</v>
      </c>
      <c r="AU182" s="252" t="s">
        <v>83</v>
      </c>
      <c r="AV182" s="12" t="s">
        <v>83</v>
      </c>
      <c r="AW182" s="12" t="s">
        <v>32</v>
      </c>
      <c r="AX182" s="12" t="s">
        <v>76</v>
      </c>
      <c r="AY182" s="252" t="s">
        <v>207</v>
      </c>
    </row>
    <row r="183" s="13" customFormat="1">
      <c r="A183" s="13"/>
      <c r="B183" s="253"/>
      <c r="C183" s="254"/>
      <c r="D183" s="236" t="s">
        <v>218</v>
      </c>
      <c r="E183" s="255" t="s">
        <v>1</v>
      </c>
      <c r="F183" s="256" t="s">
        <v>577</v>
      </c>
      <c r="G183" s="254"/>
      <c r="H183" s="257">
        <v>9.173</v>
      </c>
      <c r="I183" s="258"/>
      <c r="J183" s="254"/>
      <c r="K183" s="254"/>
      <c r="L183" s="259"/>
      <c r="M183" s="260"/>
      <c r="N183" s="261"/>
      <c r="O183" s="261"/>
      <c r="P183" s="261"/>
      <c r="Q183" s="261"/>
      <c r="R183" s="261"/>
      <c r="S183" s="261"/>
      <c r="T183" s="262"/>
      <c r="U183" s="13"/>
      <c r="V183" s="13"/>
      <c r="W183" s="13"/>
      <c r="X183" s="13"/>
      <c r="Y183" s="13"/>
      <c r="Z183" s="13"/>
      <c r="AA183" s="13"/>
      <c r="AB183" s="13"/>
      <c r="AC183" s="13"/>
      <c r="AD183" s="13"/>
      <c r="AE183" s="13"/>
      <c r="AT183" s="263" t="s">
        <v>218</v>
      </c>
      <c r="AU183" s="263" t="s">
        <v>83</v>
      </c>
      <c r="AV183" s="13" t="s">
        <v>85</v>
      </c>
      <c r="AW183" s="13" t="s">
        <v>32</v>
      </c>
      <c r="AX183" s="13" t="s">
        <v>76</v>
      </c>
      <c r="AY183" s="263" t="s">
        <v>207</v>
      </c>
    </row>
    <row r="184" s="13" customFormat="1">
      <c r="A184" s="13"/>
      <c r="B184" s="253"/>
      <c r="C184" s="254"/>
      <c r="D184" s="236" t="s">
        <v>218</v>
      </c>
      <c r="E184" s="255" t="s">
        <v>1</v>
      </c>
      <c r="F184" s="256" t="s">
        <v>575</v>
      </c>
      <c r="G184" s="254"/>
      <c r="H184" s="257">
        <v>5.9089999999999998</v>
      </c>
      <c r="I184" s="258"/>
      <c r="J184" s="254"/>
      <c r="K184" s="254"/>
      <c r="L184" s="259"/>
      <c r="M184" s="260"/>
      <c r="N184" s="261"/>
      <c r="O184" s="261"/>
      <c r="P184" s="261"/>
      <c r="Q184" s="261"/>
      <c r="R184" s="261"/>
      <c r="S184" s="261"/>
      <c r="T184" s="262"/>
      <c r="U184" s="13"/>
      <c r="V184" s="13"/>
      <c r="W184" s="13"/>
      <c r="X184" s="13"/>
      <c r="Y184" s="13"/>
      <c r="Z184" s="13"/>
      <c r="AA184" s="13"/>
      <c r="AB184" s="13"/>
      <c r="AC184" s="13"/>
      <c r="AD184" s="13"/>
      <c r="AE184" s="13"/>
      <c r="AT184" s="263" t="s">
        <v>218</v>
      </c>
      <c r="AU184" s="263" t="s">
        <v>83</v>
      </c>
      <c r="AV184" s="13" t="s">
        <v>85</v>
      </c>
      <c r="AW184" s="13" t="s">
        <v>32</v>
      </c>
      <c r="AX184" s="13" t="s">
        <v>76</v>
      </c>
      <c r="AY184" s="263" t="s">
        <v>207</v>
      </c>
    </row>
    <row r="185" s="13" customFormat="1">
      <c r="A185" s="13"/>
      <c r="B185" s="253"/>
      <c r="C185" s="254"/>
      <c r="D185" s="236" t="s">
        <v>218</v>
      </c>
      <c r="E185" s="255" t="s">
        <v>1</v>
      </c>
      <c r="F185" s="256" t="s">
        <v>572</v>
      </c>
      <c r="G185" s="254"/>
      <c r="H185" s="257">
        <v>-1.5760000000000001</v>
      </c>
      <c r="I185" s="258"/>
      <c r="J185" s="254"/>
      <c r="K185" s="254"/>
      <c r="L185" s="259"/>
      <c r="M185" s="260"/>
      <c r="N185" s="261"/>
      <c r="O185" s="261"/>
      <c r="P185" s="261"/>
      <c r="Q185" s="261"/>
      <c r="R185" s="261"/>
      <c r="S185" s="261"/>
      <c r="T185" s="262"/>
      <c r="U185" s="13"/>
      <c r="V185" s="13"/>
      <c r="W185" s="13"/>
      <c r="X185" s="13"/>
      <c r="Y185" s="13"/>
      <c r="Z185" s="13"/>
      <c r="AA185" s="13"/>
      <c r="AB185" s="13"/>
      <c r="AC185" s="13"/>
      <c r="AD185" s="13"/>
      <c r="AE185" s="13"/>
      <c r="AT185" s="263" t="s">
        <v>218</v>
      </c>
      <c r="AU185" s="263" t="s">
        <v>83</v>
      </c>
      <c r="AV185" s="13" t="s">
        <v>85</v>
      </c>
      <c r="AW185" s="13" t="s">
        <v>32</v>
      </c>
      <c r="AX185" s="13" t="s">
        <v>76</v>
      </c>
      <c r="AY185" s="263" t="s">
        <v>207</v>
      </c>
    </row>
    <row r="186" s="12" customFormat="1">
      <c r="A186" s="12"/>
      <c r="B186" s="243"/>
      <c r="C186" s="244"/>
      <c r="D186" s="236" t="s">
        <v>218</v>
      </c>
      <c r="E186" s="245" t="s">
        <v>1</v>
      </c>
      <c r="F186" s="246" t="s">
        <v>579</v>
      </c>
      <c r="G186" s="244"/>
      <c r="H186" s="245" t="s">
        <v>1</v>
      </c>
      <c r="I186" s="247"/>
      <c r="J186" s="244"/>
      <c r="K186" s="244"/>
      <c r="L186" s="248"/>
      <c r="M186" s="249"/>
      <c r="N186" s="250"/>
      <c r="O186" s="250"/>
      <c r="P186" s="250"/>
      <c r="Q186" s="250"/>
      <c r="R186" s="250"/>
      <c r="S186" s="250"/>
      <c r="T186" s="251"/>
      <c r="U186" s="12"/>
      <c r="V186" s="12"/>
      <c r="W186" s="12"/>
      <c r="X186" s="12"/>
      <c r="Y186" s="12"/>
      <c r="Z186" s="12"/>
      <c r="AA186" s="12"/>
      <c r="AB186" s="12"/>
      <c r="AC186" s="12"/>
      <c r="AD186" s="12"/>
      <c r="AE186" s="12"/>
      <c r="AT186" s="252" t="s">
        <v>218</v>
      </c>
      <c r="AU186" s="252" t="s">
        <v>83</v>
      </c>
      <c r="AV186" s="12" t="s">
        <v>83</v>
      </c>
      <c r="AW186" s="12" t="s">
        <v>32</v>
      </c>
      <c r="AX186" s="12" t="s">
        <v>76</v>
      </c>
      <c r="AY186" s="252" t="s">
        <v>207</v>
      </c>
    </row>
    <row r="187" s="13" customFormat="1">
      <c r="A187" s="13"/>
      <c r="B187" s="253"/>
      <c r="C187" s="254"/>
      <c r="D187" s="236" t="s">
        <v>218</v>
      </c>
      <c r="E187" s="255" t="s">
        <v>1</v>
      </c>
      <c r="F187" s="256" t="s">
        <v>577</v>
      </c>
      <c r="G187" s="254"/>
      <c r="H187" s="257">
        <v>9.173</v>
      </c>
      <c r="I187" s="258"/>
      <c r="J187" s="254"/>
      <c r="K187" s="254"/>
      <c r="L187" s="259"/>
      <c r="M187" s="260"/>
      <c r="N187" s="261"/>
      <c r="O187" s="261"/>
      <c r="P187" s="261"/>
      <c r="Q187" s="261"/>
      <c r="R187" s="261"/>
      <c r="S187" s="261"/>
      <c r="T187" s="262"/>
      <c r="U187" s="13"/>
      <c r="V187" s="13"/>
      <c r="W187" s="13"/>
      <c r="X187" s="13"/>
      <c r="Y187" s="13"/>
      <c r="Z187" s="13"/>
      <c r="AA187" s="13"/>
      <c r="AB187" s="13"/>
      <c r="AC187" s="13"/>
      <c r="AD187" s="13"/>
      <c r="AE187" s="13"/>
      <c r="AT187" s="263" t="s">
        <v>218</v>
      </c>
      <c r="AU187" s="263" t="s">
        <v>83</v>
      </c>
      <c r="AV187" s="13" t="s">
        <v>85</v>
      </c>
      <c r="AW187" s="13" t="s">
        <v>32</v>
      </c>
      <c r="AX187" s="13" t="s">
        <v>76</v>
      </c>
      <c r="AY187" s="263" t="s">
        <v>207</v>
      </c>
    </row>
    <row r="188" s="13" customFormat="1">
      <c r="A188" s="13"/>
      <c r="B188" s="253"/>
      <c r="C188" s="254"/>
      <c r="D188" s="236" t="s">
        <v>218</v>
      </c>
      <c r="E188" s="255" t="s">
        <v>1</v>
      </c>
      <c r="F188" s="256" t="s">
        <v>575</v>
      </c>
      <c r="G188" s="254"/>
      <c r="H188" s="257">
        <v>5.9089999999999998</v>
      </c>
      <c r="I188" s="258"/>
      <c r="J188" s="254"/>
      <c r="K188" s="254"/>
      <c r="L188" s="259"/>
      <c r="M188" s="260"/>
      <c r="N188" s="261"/>
      <c r="O188" s="261"/>
      <c r="P188" s="261"/>
      <c r="Q188" s="261"/>
      <c r="R188" s="261"/>
      <c r="S188" s="261"/>
      <c r="T188" s="262"/>
      <c r="U188" s="13"/>
      <c r="V188" s="13"/>
      <c r="W188" s="13"/>
      <c r="X188" s="13"/>
      <c r="Y188" s="13"/>
      <c r="Z188" s="13"/>
      <c r="AA188" s="13"/>
      <c r="AB188" s="13"/>
      <c r="AC188" s="13"/>
      <c r="AD188" s="13"/>
      <c r="AE188" s="13"/>
      <c r="AT188" s="263" t="s">
        <v>218</v>
      </c>
      <c r="AU188" s="263" t="s">
        <v>83</v>
      </c>
      <c r="AV188" s="13" t="s">
        <v>85</v>
      </c>
      <c r="AW188" s="13" t="s">
        <v>32</v>
      </c>
      <c r="AX188" s="13" t="s">
        <v>76</v>
      </c>
      <c r="AY188" s="263" t="s">
        <v>207</v>
      </c>
    </row>
    <row r="189" s="13" customFormat="1">
      <c r="A189" s="13"/>
      <c r="B189" s="253"/>
      <c r="C189" s="254"/>
      <c r="D189" s="236" t="s">
        <v>218</v>
      </c>
      <c r="E189" s="255" t="s">
        <v>1</v>
      </c>
      <c r="F189" s="256" t="s">
        <v>572</v>
      </c>
      <c r="G189" s="254"/>
      <c r="H189" s="257">
        <v>-1.5760000000000001</v>
      </c>
      <c r="I189" s="258"/>
      <c r="J189" s="254"/>
      <c r="K189" s="254"/>
      <c r="L189" s="259"/>
      <c r="M189" s="260"/>
      <c r="N189" s="261"/>
      <c r="O189" s="261"/>
      <c r="P189" s="261"/>
      <c r="Q189" s="261"/>
      <c r="R189" s="261"/>
      <c r="S189" s="261"/>
      <c r="T189" s="262"/>
      <c r="U189" s="13"/>
      <c r="V189" s="13"/>
      <c r="W189" s="13"/>
      <c r="X189" s="13"/>
      <c r="Y189" s="13"/>
      <c r="Z189" s="13"/>
      <c r="AA189" s="13"/>
      <c r="AB189" s="13"/>
      <c r="AC189" s="13"/>
      <c r="AD189" s="13"/>
      <c r="AE189" s="13"/>
      <c r="AT189" s="263" t="s">
        <v>218</v>
      </c>
      <c r="AU189" s="263" t="s">
        <v>83</v>
      </c>
      <c r="AV189" s="13" t="s">
        <v>85</v>
      </c>
      <c r="AW189" s="13" t="s">
        <v>32</v>
      </c>
      <c r="AX189" s="13" t="s">
        <v>76</v>
      </c>
      <c r="AY189" s="263" t="s">
        <v>207</v>
      </c>
    </row>
    <row r="190" s="12" customFormat="1">
      <c r="A190" s="12"/>
      <c r="B190" s="243"/>
      <c r="C190" s="244"/>
      <c r="D190" s="236" t="s">
        <v>218</v>
      </c>
      <c r="E190" s="245" t="s">
        <v>1</v>
      </c>
      <c r="F190" s="246" t="s">
        <v>580</v>
      </c>
      <c r="G190" s="244"/>
      <c r="H190" s="245" t="s">
        <v>1</v>
      </c>
      <c r="I190" s="247"/>
      <c r="J190" s="244"/>
      <c r="K190" s="244"/>
      <c r="L190" s="248"/>
      <c r="M190" s="249"/>
      <c r="N190" s="250"/>
      <c r="O190" s="250"/>
      <c r="P190" s="250"/>
      <c r="Q190" s="250"/>
      <c r="R190" s="250"/>
      <c r="S190" s="250"/>
      <c r="T190" s="251"/>
      <c r="U190" s="12"/>
      <c r="V190" s="12"/>
      <c r="W190" s="12"/>
      <c r="X190" s="12"/>
      <c r="Y190" s="12"/>
      <c r="Z190" s="12"/>
      <c r="AA190" s="12"/>
      <c r="AB190" s="12"/>
      <c r="AC190" s="12"/>
      <c r="AD190" s="12"/>
      <c r="AE190" s="12"/>
      <c r="AT190" s="252" t="s">
        <v>218</v>
      </c>
      <c r="AU190" s="252" t="s">
        <v>83</v>
      </c>
      <c r="AV190" s="12" t="s">
        <v>83</v>
      </c>
      <c r="AW190" s="12" t="s">
        <v>32</v>
      </c>
      <c r="AX190" s="12" t="s">
        <v>76</v>
      </c>
      <c r="AY190" s="252" t="s">
        <v>207</v>
      </c>
    </row>
    <row r="191" s="13" customFormat="1">
      <c r="A191" s="13"/>
      <c r="B191" s="253"/>
      <c r="C191" s="254"/>
      <c r="D191" s="236" t="s">
        <v>218</v>
      </c>
      <c r="E191" s="255" t="s">
        <v>1</v>
      </c>
      <c r="F191" s="256" t="s">
        <v>577</v>
      </c>
      <c r="G191" s="254"/>
      <c r="H191" s="257">
        <v>9.173</v>
      </c>
      <c r="I191" s="258"/>
      <c r="J191" s="254"/>
      <c r="K191" s="254"/>
      <c r="L191" s="259"/>
      <c r="M191" s="260"/>
      <c r="N191" s="261"/>
      <c r="O191" s="261"/>
      <c r="P191" s="261"/>
      <c r="Q191" s="261"/>
      <c r="R191" s="261"/>
      <c r="S191" s="261"/>
      <c r="T191" s="262"/>
      <c r="U191" s="13"/>
      <c r="V191" s="13"/>
      <c r="W191" s="13"/>
      <c r="X191" s="13"/>
      <c r="Y191" s="13"/>
      <c r="Z191" s="13"/>
      <c r="AA191" s="13"/>
      <c r="AB191" s="13"/>
      <c r="AC191" s="13"/>
      <c r="AD191" s="13"/>
      <c r="AE191" s="13"/>
      <c r="AT191" s="263" t="s">
        <v>218</v>
      </c>
      <c r="AU191" s="263" t="s">
        <v>83</v>
      </c>
      <c r="AV191" s="13" t="s">
        <v>85</v>
      </c>
      <c r="AW191" s="13" t="s">
        <v>32</v>
      </c>
      <c r="AX191" s="13" t="s">
        <v>76</v>
      </c>
      <c r="AY191" s="263" t="s">
        <v>207</v>
      </c>
    </row>
    <row r="192" s="13" customFormat="1">
      <c r="A192" s="13"/>
      <c r="B192" s="253"/>
      <c r="C192" s="254"/>
      <c r="D192" s="236" t="s">
        <v>218</v>
      </c>
      <c r="E192" s="255" t="s">
        <v>1</v>
      </c>
      <c r="F192" s="256" t="s">
        <v>572</v>
      </c>
      <c r="G192" s="254"/>
      <c r="H192" s="257">
        <v>-1.5760000000000001</v>
      </c>
      <c r="I192" s="258"/>
      <c r="J192" s="254"/>
      <c r="K192" s="254"/>
      <c r="L192" s="259"/>
      <c r="M192" s="260"/>
      <c r="N192" s="261"/>
      <c r="O192" s="261"/>
      <c r="P192" s="261"/>
      <c r="Q192" s="261"/>
      <c r="R192" s="261"/>
      <c r="S192" s="261"/>
      <c r="T192" s="262"/>
      <c r="U192" s="13"/>
      <c r="V192" s="13"/>
      <c r="W192" s="13"/>
      <c r="X192" s="13"/>
      <c r="Y192" s="13"/>
      <c r="Z192" s="13"/>
      <c r="AA192" s="13"/>
      <c r="AB192" s="13"/>
      <c r="AC192" s="13"/>
      <c r="AD192" s="13"/>
      <c r="AE192" s="13"/>
      <c r="AT192" s="263" t="s">
        <v>218</v>
      </c>
      <c r="AU192" s="263" t="s">
        <v>83</v>
      </c>
      <c r="AV192" s="13" t="s">
        <v>85</v>
      </c>
      <c r="AW192" s="13" t="s">
        <v>32</v>
      </c>
      <c r="AX192" s="13" t="s">
        <v>76</v>
      </c>
      <c r="AY192" s="263" t="s">
        <v>207</v>
      </c>
    </row>
    <row r="193" s="13" customFormat="1">
      <c r="A193" s="13"/>
      <c r="B193" s="253"/>
      <c r="C193" s="254"/>
      <c r="D193" s="236" t="s">
        <v>218</v>
      </c>
      <c r="E193" s="255" t="s">
        <v>1</v>
      </c>
      <c r="F193" s="256" t="s">
        <v>575</v>
      </c>
      <c r="G193" s="254"/>
      <c r="H193" s="257">
        <v>5.9089999999999998</v>
      </c>
      <c r="I193" s="258"/>
      <c r="J193" s="254"/>
      <c r="K193" s="254"/>
      <c r="L193" s="259"/>
      <c r="M193" s="260"/>
      <c r="N193" s="261"/>
      <c r="O193" s="261"/>
      <c r="P193" s="261"/>
      <c r="Q193" s="261"/>
      <c r="R193" s="261"/>
      <c r="S193" s="261"/>
      <c r="T193" s="262"/>
      <c r="U193" s="13"/>
      <c r="V193" s="13"/>
      <c r="W193" s="13"/>
      <c r="X193" s="13"/>
      <c r="Y193" s="13"/>
      <c r="Z193" s="13"/>
      <c r="AA193" s="13"/>
      <c r="AB193" s="13"/>
      <c r="AC193" s="13"/>
      <c r="AD193" s="13"/>
      <c r="AE193" s="13"/>
      <c r="AT193" s="263" t="s">
        <v>218</v>
      </c>
      <c r="AU193" s="263" t="s">
        <v>83</v>
      </c>
      <c r="AV193" s="13" t="s">
        <v>85</v>
      </c>
      <c r="AW193" s="13" t="s">
        <v>32</v>
      </c>
      <c r="AX193" s="13" t="s">
        <v>76</v>
      </c>
      <c r="AY193" s="263" t="s">
        <v>207</v>
      </c>
    </row>
    <row r="194" s="13" customFormat="1">
      <c r="A194" s="13"/>
      <c r="B194" s="253"/>
      <c r="C194" s="254"/>
      <c r="D194" s="236" t="s">
        <v>218</v>
      </c>
      <c r="E194" s="255" t="s">
        <v>1</v>
      </c>
      <c r="F194" s="256" t="s">
        <v>572</v>
      </c>
      <c r="G194" s="254"/>
      <c r="H194" s="257">
        <v>-1.5760000000000001</v>
      </c>
      <c r="I194" s="258"/>
      <c r="J194" s="254"/>
      <c r="K194" s="254"/>
      <c r="L194" s="259"/>
      <c r="M194" s="260"/>
      <c r="N194" s="261"/>
      <c r="O194" s="261"/>
      <c r="P194" s="261"/>
      <c r="Q194" s="261"/>
      <c r="R194" s="261"/>
      <c r="S194" s="261"/>
      <c r="T194" s="262"/>
      <c r="U194" s="13"/>
      <c r="V194" s="13"/>
      <c r="W194" s="13"/>
      <c r="X194" s="13"/>
      <c r="Y194" s="13"/>
      <c r="Z194" s="13"/>
      <c r="AA194" s="13"/>
      <c r="AB194" s="13"/>
      <c r="AC194" s="13"/>
      <c r="AD194" s="13"/>
      <c r="AE194" s="13"/>
      <c r="AT194" s="263" t="s">
        <v>218</v>
      </c>
      <c r="AU194" s="263" t="s">
        <v>83</v>
      </c>
      <c r="AV194" s="13" t="s">
        <v>85</v>
      </c>
      <c r="AW194" s="13" t="s">
        <v>32</v>
      </c>
      <c r="AX194" s="13" t="s">
        <v>76</v>
      </c>
      <c r="AY194" s="263" t="s">
        <v>207</v>
      </c>
    </row>
    <row r="195" s="12" customFormat="1">
      <c r="A195" s="12"/>
      <c r="B195" s="243"/>
      <c r="C195" s="244"/>
      <c r="D195" s="236" t="s">
        <v>218</v>
      </c>
      <c r="E195" s="245" t="s">
        <v>1</v>
      </c>
      <c r="F195" s="246" t="s">
        <v>581</v>
      </c>
      <c r="G195" s="244"/>
      <c r="H195" s="245" t="s">
        <v>1</v>
      </c>
      <c r="I195" s="247"/>
      <c r="J195" s="244"/>
      <c r="K195" s="244"/>
      <c r="L195" s="248"/>
      <c r="M195" s="249"/>
      <c r="N195" s="250"/>
      <c r="O195" s="250"/>
      <c r="P195" s="250"/>
      <c r="Q195" s="250"/>
      <c r="R195" s="250"/>
      <c r="S195" s="250"/>
      <c r="T195" s="251"/>
      <c r="U195" s="12"/>
      <c r="V195" s="12"/>
      <c r="W195" s="12"/>
      <c r="X195" s="12"/>
      <c r="Y195" s="12"/>
      <c r="Z195" s="12"/>
      <c r="AA195" s="12"/>
      <c r="AB195" s="12"/>
      <c r="AC195" s="12"/>
      <c r="AD195" s="12"/>
      <c r="AE195" s="12"/>
      <c r="AT195" s="252" t="s">
        <v>218</v>
      </c>
      <c r="AU195" s="252" t="s">
        <v>83</v>
      </c>
      <c r="AV195" s="12" t="s">
        <v>83</v>
      </c>
      <c r="AW195" s="12" t="s">
        <v>32</v>
      </c>
      <c r="AX195" s="12" t="s">
        <v>76</v>
      </c>
      <c r="AY195" s="252" t="s">
        <v>207</v>
      </c>
    </row>
    <row r="196" s="13" customFormat="1">
      <c r="A196" s="13"/>
      <c r="B196" s="253"/>
      <c r="C196" s="254"/>
      <c r="D196" s="236" t="s">
        <v>218</v>
      </c>
      <c r="E196" s="255" t="s">
        <v>1</v>
      </c>
      <c r="F196" s="256" t="s">
        <v>577</v>
      </c>
      <c r="G196" s="254"/>
      <c r="H196" s="257">
        <v>9.173</v>
      </c>
      <c r="I196" s="258"/>
      <c r="J196" s="254"/>
      <c r="K196" s="254"/>
      <c r="L196" s="259"/>
      <c r="M196" s="260"/>
      <c r="N196" s="261"/>
      <c r="O196" s="261"/>
      <c r="P196" s="261"/>
      <c r="Q196" s="261"/>
      <c r="R196" s="261"/>
      <c r="S196" s="261"/>
      <c r="T196" s="262"/>
      <c r="U196" s="13"/>
      <c r="V196" s="13"/>
      <c r="W196" s="13"/>
      <c r="X196" s="13"/>
      <c r="Y196" s="13"/>
      <c r="Z196" s="13"/>
      <c r="AA196" s="13"/>
      <c r="AB196" s="13"/>
      <c r="AC196" s="13"/>
      <c r="AD196" s="13"/>
      <c r="AE196" s="13"/>
      <c r="AT196" s="263" t="s">
        <v>218</v>
      </c>
      <c r="AU196" s="263" t="s">
        <v>83</v>
      </c>
      <c r="AV196" s="13" t="s">
        <v>85</v>
      </c>
      <c r="AW196" s="13" t="s">
        <v>32</v>
      </c>
      <c r="AX196" s="13" t="s">
        <v>76</v>
      </c>
      <c r="AY196" s="263" t="s">
        <v>207</v>
      </c>
    </row>
    <row r="197" s="13" customFormat="1">
      <c r="A197" s="13"/>
      <c r="B197" s="253"/>
      <c r="C197" s="254"/>
      <c r="D197" s="236" t="s">
        <v>218</v>
      </c>
      <c r="E197" s="255" t="s">
        <v>1</v>
      </c>
      <c r="F197" s="256" t="s">
        <v>575</v>
      </c>
      <c r="G197" s="254"/>
      <c r="H197" s="257">
        <v>5.9089999999999998</v>
      </c>
      <c r="I197" s="258"/>
      <c r="J197" s="254"/>
      <c r="K197" s="254"/>
      <c r="L197" s="259"/>
      <c r="M197" s="260"/>
      <c r="N197" s="261"/>
      <c r="O197" s="261"/>
      <c r="P197" s="261"/>
      <c r="Q197" s="261"/>
      <c r="R197" s="261"/>
      <c r="S197" s="261"/>
      <c r="T197" s="262"/>
      <c r="U197" s="13"/>
      <c r="V197" s="13"/>
      <c r="W197" s="13"/>
      <c r="X197" s="13"/>
      <c r="Y197" s="13"/>
      <c r="Z197" s="13"/>
      <c r="AA197" s="13"/>
      <c r="AB197" s="13"/>
      <c r="AC197" s="13"/>
      <c r="AD197" s="13"/>
      <c r="AE197" s="13"/>
      <c r="AT197" s="263" t="s">
        <v>218</v>
      </c>
      <c r="AU197" s="263" t="s">
        <v>83</v>
      </c>
      <c r="AV197" s="13" t="s">
        <v>85</v>
      </c>
      <c r="AW197" s="13" t="s">
        <v>32</v>
      </c>
      <c r="AX197" s="13" t="s">
        <v>76</v>
      </c>
      <c r="AY197" s="263" t="s">
        <v>207</v>
      </c>
    </row>
    <row r="198" s="13" customFormat="1">
      <c r="A198" s="13"/>
      <c r="B198" s="253"/>
      <c r="C198" s="254"/>
      <c r="D198" s="236" t="s">
        <v>218</v>
      </c>
      <c r="E198" s="255" t="s">
        <v>1</v>
      </c>
      <c r="F198" s="256" t="s">
        <v>572</v>
      </c>
      <c r="G198" s="254"/>
      <c r="H198" s="257">
        <v>-1.5760000000000001</v>
      </c>
      <c r="I198" s="258"/>
      <c r="J198" s="254"/>
      <c r="K198" s="254"/>
      <c r="L198" s="259"/>
      <c r="M198" s="260"/>
      <c r="N198" s="261"/>
      <c r="O198" s="261"/>
      <c r="P198" s="261"/>
      <c r="Q198" s="261"/>
      <c r="R198" s="261"/>
      <c r="S198" s="261"/>
      <c r="T198" s="262"/>
      <c r="U198" s="13"/>
      <c r="V198" s="13"/>
      <c r="W198" s="13"/>
      <c r="X198" s="13"/>
      <c r="Y198" s="13"/>
      <c r="Z198" s="13"/>
      <c r="AA198" s="13"/>
      <c r="AB198" s="13"/>
      <c r="AC198" s="13"/>
      <c r="AD198" s="13"/>
      <c r="AE198" s="13"/>
      <c r="AT198" s="263" t="s">
        <v>218</v>
      </c>
      <c r="AU198" s="263" t="s">
        <v>83</v>
      </c>
      <c r="AV198" s="13" t="s">
        <v>85</v>
      </c>
      <c r="AW198" s="13" t="s">
        <v>32</v>
      </c>
      <c r="AX198" s="13" t="s">
        <v>76</v>
      </c>
      <c r="AY198" s="263" t="s">
        <v>207</v>
      </c>
    </row>
    <row r="199" s="12" customFormat="1">
      <c r="A199" s="12"/>
      <c r="B199" s="243"/>
      <c r="C199" s="244"/>
      <c r="D199" s="236" t="s">
        <v>218</v>
      </c>
      <c r="E199" s="245" t="s">
        <v>1</v>
      </c>
      <c r="F199" s="246" t="s">
        <v>582</v>
      </c>
      <c r="G199" s="244"/>
      <c r="H199" s="245" t="s">
        <v>1</v>
      </c>
      <c r="I199" s="247"/>
      <c r="J199" s="244"/>
      <c r="K199" s="244"/>
      <c r="L199" s="248"/>
      <c r="M199" s="249"/>
      <c r="N199" s="250"/>
      <c r="O199" s="250"/>
      <c r="P199" s="250"/>
      <c r="Q199" s="250"/>
      <c r="R199" s="250"/>
      <c r="S199" s="250"/>
      <c r="T199" s="251"/>
      <c r="U199" s="12"/>
      <c r="V199" s="12"/>
      <c r="W199" s="12"/>
      <c r="X199" s="12"/>
      <c r="Y199" s="12"/>
      <c r="Z199" s="12"/>
      <c r="AA199" s="12"/>
      <c r="AB199" s="12"/>
      <c r="AC199" s="12"/>
      <c r="AD199" s="12"/>
      <c r="AE199" s="12"/>
      <c r="AT199" s="252" t="s">
        <v>218</v>
      </c>
      <c r="AU199" s="252" t="s">
        <v>83</v>
      </c>
      <c r="AV199" s="12" t="s">
        <v>83</v>
      </c>
      <c r="AW199" s="12" t="s">
        <v>32</v>
      </c>
      <c r="AX199" s="12" t="s">
        <v>76</v>
      </c>
      <c r="AY199" s="252" t="s">
        <v>207</v>
      </c>
    </row>
    <row r="200" s="13" customFormat="1">
      <c r="A200" s="13"/>
      <c r="B200" s="253"/>
      <c r="C200" s="254"/>
      <c r="D200" s="236" t="s">
        <v>218</v>
      </c>
      <c r="E200" s="255" t="s">
        <v>1</v>
      </c>
      <c r="F200" s="256" t="s">
        <v>583</v>
      </c>
      <c r="G200" s="254"/>
      <c r="H200" s="257">
        <v>2.6219999999999999</v>
      </c>
      <c r="I200" s="258"/>
      <c r="J200" s="254"/>
      <c r="K200" s="254"/>
      <c r="L200" s="259"/>
      <c r="M200" s="260"/>
      <c r="N200" s="261"/>
      <c r="O200" s="261"/>
      <c r="P200" s="261"/>
      <c r="Q200" s="261"/>
      <c r="R200" s="261"/>
      <c r="S200" s="261"/>
      <c r="T200" s="262"/>
      <c r="U200" s="13"/>
      <c r="V200" s="13"/>
      <c r="W200" s="13"/>
      <c r="X200" s="13"/>
      <c r="Y200" s="13"/>
      <c r="Z200" s="13"/>
      <c r="AA200" s="13"/>
      <c r="AB200" s="13"/>
      <c r="AC200" s="13"/>
      <c r="AD200" s="13"/>
      <c r="AE200" s="13"/>
      <c r="AT200" s="263" t="s">
        <v>218</v>
      </c>
      <c r="AU200" s="263" t="s">
        <v>83</v>
      </c>
      <c r="AV200" s="13" t="s">
        <v>85</v>
      </c>
      <c r="AW200" s="13" t="s">
        <v>32</v>
      </c>
      <c r="AX200" s="13" t="s">
        <v>76</v>
      </c>
      <c r="AY200" s="263" t="s">
        <v>207</v>
      </c>
    </row>
    <row r="201" s="13" customFormat="1">
      <c r="A201" s="13"/>
      <c r="B201" s="253"/>
      <c r="C201" s="254"/>
      <c r="D201" s="236" t="s">
        <v>218</v>
      </c>
      <c r="E201" s="255" t="s">
        <v>1</v>
      </c>
      <c r="F201" s="256" t="s">
        <v>584</v>
      </c>
      <c r="G201" s="254"/>
      <c r="H201" s="257">
        <v>14.214</v>
      </c>
      <c r="I201" s="258"/>
      <c r="J201" s="254"/>
      <c r="K201" s="254"/>
      <c r="L201" s="259"/>
      <c r="M201" s="260"/>
      <c r="N201" s="261"/>
      <c r="O201" s="261"/>
      <c r="P201" s="261"/>
      <c r="Q201" s="261"/>
      <c r="R201" s="261"/>
      <c r="S201" s="261"/>
      <c r="T201" s="262"/>
      <c r="U201" s="13"/>
      <c r="V201" s="13"/>
      <c r="W201" s="13"/>
      <c r="X201" s="13"/>
      <c r="Y201" s="13"/>
      <c r="Z201" s="13"/>
      <c r="AA201" s="13"/>
      <c r="AB201" s="13"/>
      <c r="AC201" s="13"/>
      <c r="AD201" s="13"/>
      <c r="AE201" s="13"/>
      <c r="AT201" s="263" t="s">
        <v>218</v>
      </c>
      <c r="AU201" s="263" t="s">
        <v>83</v>
      </c>
      <c r="AV201" s="13" t="s">
        <v>85</v>
      </c>
      <c r="AW201" s="13" t="s">
        <v>32</v>
      </c>
      <c r="AX201" s="13" t="s">
        <v>76</v>
      </c>
      <c r="AY201" s="263" t="s">
        <v>207</v>
      </c>
    </row>
    <row r="202" s="13" customFormat="1">
      <c r="A202" s="13"/>
      <c r="B202" s="253"/>
      <c r="C202" s="254"/>
      <c r="D202" s="236" t="s">
        <v>218</v>
      </c>
      <c r="E202" s="255" t="s">
        <v>1</v>
      </c>
      <c r="F202" s="256" t="s">
        <v>585</v>
      </c>
      <c r="G202" s="254"/>
      <c r="H202" s="257">
        <v>8.8320000000000007</v>
      </c>
      <c r="I202" s="258"/>
      <c r="J202" s="254"/>
      <c r="K202" s="254"/>
      <c r="L202" s="259"/>
      <c r="M202" s="260"/>
      <c r="N202" s="261"/>
      <c r="O202" s="261"/>
      <c r="P202" s="261"/>
      <c r="Q202" s="261"/>
      <c r="R202" s="261"/>
      <c r="S202" s="261"/>
      <c r="T202" s="262"/>
      <c r="U202" s="13"/>
      <c r="V202" s="13"/>
      <c r="W202" s="13"/>
      <c r="X202" s="13"/>
      <c r="Y202" s="13"/>
      <c r="Z202" s="13"/>
      <c r="AA202" s="13"/>
      <c r="AB202" s="13"/>
      <c r="AC202" s="13"/>
      <c r="AD202" s="13"/>
      <c r="AE202" s="13"/>
      <c r="AT202" s="263" t="s">
        <v>218</v>
      </c>
      <c r="AU202" s="263" t="s">
        <v>83</v>
      </c>
      <c r="AV202" s="13" t="s">
        <v>85</v>
      </c>
      <c r="AW202" s="13" t="s">
        <v>32</v>
      </c>
      <c r="AX202" s="13" t="s">
        <v>76</v>
      </c>
      <c r="AY202" s="263" t="s">
        <v>207</v>
      </c>
    </row>
    <row r="203" s="12" customFormat="1">
      <c r="A203" s="12"/>
      <c r="B203" s="243"/>
      <c r="C203" s="244"/>
      <c r="D203" s="236" t="s">
        <v>218</v>
      </c>
      <c r="E203" s="245" t="s">
        <v>1</v>
      </c>
      <c r="F203" s="246" t="s">
        <v>586</v>
      </c>
      <c r="G203" s="244"/>
      <c r="H203" s="245" t="s">
        <v>1</v>
      </c>
      <c r="I203" s="247"/>
      <c r="J203" s="244"/>
      <c r="K203" s="244"/>
      <c r="L203" s="248"/>
      <c r="M203" s="249"/>
      <c r="N203" s="250"/>
      <c r="O203" s="250"/>
      <c r="P203" s="250"/>
      <c r="Q203" s="250"/>
      <c r="R203" s="250"/>
      <c r="S203" s="250"/>
      <c r="T203" s="251"/>
      <c r="U203" s="12"/>
      <c r="V203" s="12"/>
      <c r="W203" s="12"/>
      <c r="X203" s="12"/>
      <c r="Y203" s="12"/>
      <c r="Z203" s="12"/>
      <c r="AA203" s="12"/>
      <c r="AB203" s="12"/>
      <c r="AC203" s="12"/>
      <c r="AD203" s="12"/>
      <c r="AE203" s="12"/>
      <c r="AT203" s="252" t="s">
        <v>218</v>
      </c>
      <c r="AU203" s="252" t="s">
        <v>83</v>
      </c>
      <c r="AV203" s="12" t="s">
        <v>83</v>
      </c>
      <c r="AW203" s="12" t="s">
        <v>32</v>
      </c>
      <c r="AX203" s="12" t="s">
        <v>76</v>
      </c>
      <c r="AY203" s="252" t="s">
        <v>207</v>
      </c>
    </row>
    <row r="204" s="13" customFormat="1">
      <c r="A204" s="13"/>
      <c r="B204" s="253"/>
      <c r="C204" s="254"/>
      <c r="D204" s="236" t="s">
        <v>218</v>
      </c>
      <c r="E204" s="255" t="s">
        <v>1</v>
      </c>
      <c r="F204" s="256" t="s">
        <v>587</v>
      </c>
      <c r="G204" s="254"/>
      <c r="H204" s="257">
        <v>30.34</v>
      </c>
      <c r="I204" s="258"/>
      <c r="J204" s="254"/>
      <c r="K204" s="254"/>
      <c r="L204" s="259"/>
      <c r="M204" s="260"/>
      <c r="N204" s="261"/>
      <c r="O204" s="261"/>
      <c r="P204" s="261"/>
      <c r="Q204" s="261"/>
      <c r="R204" s="261"/>
      <c r="S204" s="261"/>
      <c r="T204" s="262"/>
      <c r="U204" s="13"/>
      <c r="V204" s="13"/>
      <c r="W204" s="13"/>
      <c r="X204" s="13"/>
      <c r="Y204" s="13"/>
      <c r="Z204" s="13"/>
      <c r="AA204" s="13"/>
      <c r="AB204" s="13"/>
      <c r="AC204" s="13"/>
      <c r="AD204" s="13"/>
      <c r="AE204" s="13"/>
      <c r="AT204" s="263" t="s">
        <v>218</v>
      </c>
      <c r="AU204" s="263" t="s">
        <v>83</v>
      </c>
      <c r="AV204" s="13" t="s">
        <v>85</v>
      </c>
      <c r="AW204" s="13" t="s">
        <v>32</v>
      </c>
      <c r="AX204" s="13" t="s">
        <v>76</v>
      </c>
      <c r="AY204" s="263" t="s">
        <v>207</v>
      </c>
    </row>
    <row r="205" s="13" customFormat="1">
      <c r="A205" s="13"/>
      <c r="B205" s="253"/>
      <c r="C205" s="254"/>
      <c r="D205" s="236" t="s">
        <v>218</v>
      </c>
      <c r="E205" s="255" t="s">
        <v>1</v>
      </c>
      <c r="F205" s="256" t="s">
        <v>588</v>
      </c>
      <c r="G205" s="254"/>
      <c r="H205" s="257">
        <v>-3.1520000000000001</v>
      </c>
      <c r="I205" s="258"/>
      <c r="J205" s="254"/>
      <c r="K205" s="254"/>
      <c r="L205" s="259"/>
      <c r="M205" s="260"/>
      <c r="N205" s="261"/>
      <c r="O205" s="261"/>
      <c r="P205" s="261"/>
      <c r="Q205" s="261"/>
      <c r="R205" s="261"/>
      <c r="S205" s="261"/>
      <c r="T205" s="262"/>
      <c r="U205" s="13"/>
      <c r="V205" s="13"/>
      <c r="W205" s="13"/>
      <c r="X205" s="13"/>
      <c r="Y205" s="13"/>
      <c r="Z205" s="13"/>
      <c r="AA205" s="13"/>
      <c r="AB205" s="13"/>
      <c r="AC205" s="13"/>
      <c r="AD205" s="13"/>
      <c r="AE205" s="13"/>
      <c r="AT205" s="263" t="s">
        <v>218</v>
      </c>
      <c r="AU205" s="263" t="s">
        <v>83</v>
      </c>
      <c r="AV205" s="13" t="s">
        <v>85</v>
      </c>
      <c r="AW205" s="13" t="s">
        <v>32</v>
      </c>
      <c r="AX205" s="13" t="s">
        <v>76</v>
      </c>
      <c r="AY205" s="263" t="s">
        <v>207</v>
      </c>
    </row>
    <row r="206" s="13" customFormat="1">
      <c r="A206" s="13"/>
      <c r="B206" s="253"/>
      <c r="C206" s="254"/>
      <c r="D206" s="236" t="s">
        <v>218</v>
      </c>
      <c r="E206" s="255" t="s">
        <v>1</v>
      </c>
      <c r="F206" s="256" t="s">
        <v>589</v>
      </c>
      <c r="G206" s="254"/>
      <c r="H206" s="257">
        <v>8.3390000000000004</v>
      </c>
      <c r="I206" s="258"/>
      <c r="J206" s="254"/>
      <c r="K206" s="254"/>
      <c r="L206" s="259"/>
      <c r="M206" s="260"/>
      <c r="N206" s="261"/>
      <c r="O206" s="261"/>
      <c r="P206" s="261"/>
      <c r="Q206" s="261"/>
      <c r="R206" s="261"/>
      <c r="S206" s="261"/>
      <c r="T206" s="262"/>
      <c r="U206" s="13"/>
      <c r="V206" s="13"/>
      <c r="W206" s="13"/>
      <c r="X206" s="13"/>
      <c r="Y206" s="13"/>
      <c r="Z206" s="13"/>
      <c r="AA206" s="13"/>
      <c r="AB206" s="13"/>
      <c r="AC206" s="13"/>
      <c r="AD206" s="13"/>
      <c r="AE206" s="13"/>
      <c r="AT206" s="263" t="s">
        <v>218</v>
      </c>
      <c r="AU206" s="263" t="s">
        <v>83</v>
      </c>
      <c r="AV206" s="13" t="s">
        <v>85</v>
      </c>
      <c r="AW206" s="13" t="s">
        <v>32</v>
      </c>
      <c r="AX206" s="13" t="s">
        <v>76</v>
      </c>
      <c r="AY206" s="263" t="s">
        <v>207</v>
      </c>
    </row>
    <row r="207" s="13" customFormat="1">
      <c r="A207" s="13"/>
      <c r="B207" s="253"/>
      <c r="C207" s="254"/>
      <c r="D207" s="236" t="s">
        <v>218</v>
      </c>
      <c r="E207" s="255" t="s">
        <v>1</v>
      </c>
      <c r="F207" s="256" t="s">
        <v>572</v>
      </c>
      <c r="G207" s="254"/>
      <c r="H207" s="257">
        <v>-1.5760000000000001</v>
      </c>
      <c r="I207" s="258"/>
      <c r="J207" s="254"/>
      <c r="K207" s="254"/>
      <c r="L207" s="259"/>
      <c r="M207" s="260"/>
      <c r="N207" s="261"/>
      <c r="O207" s="261"/>
      <c r="P207" s="261"/>
      <c r="Q207" s="261"/>
      <c r="R207" s="261"/>
      <c r="S207" s="261"/>
      <c r="T207" s="262"/>
      <c r="U207" s="13"/>
      <c r="V207" s="13"/>
      <c r="W207" s="13"/>
      <c r="X207" s="13"/>
      <c r="Y207" s="13"/>
      <c r="Z207" s="13"/>
      <c r="AA207" s="13"/>
      <c r="AB207" s="13"/>
      <c r="AC207" s="13"/>
      <c r="AD207" s="13"/>
      <c r="AE207" s="13"/>
      <c r="AT207" s="263" t="s">
        <v>218</v>
      </c>
      <c r="AU207" s="263" t="s">
        <v>83</v>
      </c>
      <c r="AV207" s="13" t="s">
        <v>85</v>
      </c>
      <c r="AW207" s="13" t="s">
        <v>32</v>
      </c>
      <c r="AX207" s="13" t="s">
        <v>76</v>
      </c>
      <c r="AY207" s="263" t="s">
        <v>207</v>
      </c>
    </row>
    <row r="208" s="14" customFormat="1">
      <c r="A208" s="14"/>
      <c r="B208" s="264"/>
      <c r="C208" s="265"/>
      <c r="D208" s="236" t="s">
        <v>218</v>
      </c>
      <c r="E208" s="266" t="s">
        <v>1</v>
      </c>
      <c r="F208" s="267" t="s">
        <v>222</v>
      </c>
      <c r="G208" s="265"/>
      <c r="H208" s="268">
        <v>156.428</v>
      </c>
      <c r="I208" s="269"/>
      <c r="J208" s="265"/>
      <c r="K208" s="265"/>
      <c r="L208" s="270"/>
      <c r="M208" s="271"/>
      <c r="N208" s="272"/>
      <c r="O208" s="272"/>
      <c r="P208" s="272"/>
      <c r="Q208" s="272"/>
      <c r="R208" s="272"/>
      <c r="S208" s="272"/>
      <c r="T208" s="273"/>
      <c r="U208" s="14"/>
      <c r="V208" s="14"/>
      <c r="W208" s="14"/>
      <c r="X208" s="14"/>
      <c r="Y208" s="14"/>
      <c r="Z208" s="14"/>
      <c r="AA208" s="14"/>
      <c r="AB208" s="14"/>
      <c r="AC208" s="14"/>
      <c r="AD208" s="14"/>
      <c r="AE208" s="14"/>
      <c r="AT208" s="274" t="s">
        <v>218</v>
      </c>
      <c r="AU208" s="274" t="s">
        <v>83</v>
      </c>
      <c r="AV208" s="14" t="s">
        <v>212</v>
      </c>
      <c r="AW208" s="14" t="s">
        <v>32</v>
      </c>
      <c r="AX208" s="14" t="s">
        <v>83</v>
      </c>
      <c r="AY208" s="274" t="s">
        <v>207</v>
      </c>
    </row>
    <row r="209" s="2" customFormat="1" ht="33" customHeight="1">
      <c r="A209" s="39"/>
      <c r="B209" s="40"/>
      <c r="C209" s="222" t="s">
        <v>212</v>
      </c>
      <c r="D209" s="222" t="s">
        <v>208</v>
      </c>
      <c r="E209" s="223" t="s">
        <v>590</v>
      </c>
      <c r="F209" s="224" t="s">
        <v>591</v>
      </c>
      <c r="G209" s="225" t="s">
        <v>592</v>
      </c>
      <c r="H209" s="226">
        <v>26</v>
      </c>
      <c r="I209" s="227"/>
      <c r="J209" s="228">
        <f>ROUND(I209*H209,2)</f>
        <v>0</v>
      </c>
      <c r="K209" s="229"/>
      <c r="L209" s="45"/>
      <c r="M209" s="230" t="s">
        <v>1</v>
      </c>
      <c r="N209" s="231" t="s">
        <v>41</v>
      </c>
      <c r="O209" s="92"/>
      <c r="P209" s="232">
        <f>O209*H209</f>
        <v>0</v>
      </c>
      <c r="Q209" s="232">
        <v>0.039629999999999999</v>
      </c>
      <c r="R209" s="232">
        <f>Q209*H209</f>
        <v>1.0303800000000001</v>
      </c>
      <c r="S209" s="232">
        <v>0</v>
      </c>
      <c r="T209" s="233">
        <f>S209*H209</f>
        <v>0</v>
      </c>
      <c r="U209" s="39"/>
      <c r="V209" s="39"/>
      <c r="W209" s="39"/>
      <c r="X209" s="39"/>
      <c r="Y209" s="39"/>
      <c r="Z209" s="39"/>
      <c r="AA209" s="39"/>
      <c r="AB209" s="39"/>
      <c r="AC209" s="39"/>
      <c r="AD209" s="39"/>
      <c r="AE209" s="39"/>
      <c r="AR209" s="234" t="s">
        <v>212</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212</v>
      </c>
      <c r="BM209" s="234" t="s">
        <v>593</v>
      </c>
    </row>
    <row r="210" s="2" customFormat="1">
      <c r="A210" s="39"/>
      <c r="B210" s="40"/>
      <c r="C210" s="41"/>
      <c r="D210" s="236" t="s">
        <v>214</v>
      </c>
      <c r="E210" s="41"/>
      <c r="F210" s="237" t="s">
        <v>594</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c r="A211" s="39"/>
      <c r="B211" s="40"/>
      <c r="C211" s="41"/>
      <c r="D211" s="241" t="s">
        <v>216</v>
      </c>
      <c r="E211" s="41"/>
      <c r="F211" s="242" t="s">
        <v>595</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216</v>
      </c>
      <c r="AU211" s="18" t="s">
        <v>83</v>
      </c>
    </row>
    <row r="212" s="12" customFormat="1">
      <c r="A212" s="12"/>
      <c r="B212" s="243"/>
      <c r="C212" s="244"/>
      <c r="D212" s="236" t="s">
        <v>218</v>
      </c>
      <c r="E212" s="245" t="s">
        <v>1</v>
      </c>
      <c r="F212" s="246" t="s">
        <v>596</v>
      </c>
      <c r="G212" s="244"/>
      <c r="H212" s="245" t="s">
        <v>1</v>
      </c>
      <c r="I212" s="247"/>
      <c r="J212" s="244"/>
      <c r="K212" s="244"/>
      <c r="L212" s="248"/>
      <c r="M212" s="249"/>
      <c r="N212" s="250"/>
      <c r="O212" s="250"/>
      <c r="P212" s="250"/>
      <c r="Q212" s="250"/>
      <c r="R212" s="250"/>
      <c r="S212" s="250"/>
      <c r="T212" s="251"/>
      <c r="U212" s="12"/>
      <c r="V212" s="12"/>
      <c r="W212" s="12"/>
      <c r="X212" s="12"/>
      <c r="Y212" s="12"/>
      <c r="Z212" s="12"/>
      <c r="AA212" s="12"/>
      <c r="AB212" s="12"/>
      <c r="AC212" s="12"/>
      <c r="AD212" s="12"/>
      <c r="AE212" s="12"/>
      <c r="AT212" s="252" t="s">
        <v>218</v>
      </c>
      <c r="AU212" s="252" t="s">
        <v>83</v>
      </c>
      <c r="AV212" s="12" t="s">
        <v>83</v>
      </c>
      <c r="AW212" s="12" t="s">
        <v>32</v>
      </c>
      <c r="AX212" s="12" t="s">
        <v>76</v>
      </c>
      <c r="AY212" s="252" t="s">
        <v>207</v>
      </c>
    </row>
    <row r="213" s="13" customFormat="1">
      <c r="A213" s="13"/>
      <c r="B213" s="253"/>
      <c r="C213" s="254"/>
      <c r="D213" s="236" t="s">
        <v>218</v>
      </c>
      <c r="E213" s="255" t="s">
        <v>1</v>
      </c>
      <c r="F213" s="256" t="s">
        <v>212</v>
      </c>
      <c r="G213" s="254"/>
      <c r="H213" s="257">
        <v>4</v>
      </c>
      <c r="I213" s="258"/>
      <c r="J213" s="254"/>
      <c r="K213" s="254"/>
      <c r="L213" s="259"/>
      <c r="M213" s="260"/>
      <c r="N213" s="261"/>
      <c r="O213" s="261"/>
      <c r="P213" s="261"/>
      <c r="Q213" s="261"/>
      <c r="R213" s="261"/>
      <c r="S213" s="261"/>
      <c r="T213" s="262"/>
      <c r="U213" s="13"/>
      <c r="V213" s="13"/>
      <c r="W213" s="13"/>
      <c r="X213" s="13"/>
      <c r="Y213" s="13"/>
      <c r="Z213" s="13"/>
      <c r="AA213" s="13"/>
      <c r="AB213" s="13"/>
      <c r="AC213" s="13"/>
      <c r="AD213" s="13"/>
      <c r="AE213" s="13"/>
      <c r="AT213" s="263" t="s">
        <v>218</v>
      </c>
      <c r="AU213" s="263" t="s">
        <v>83</v>
      </c>
      <c r="AV213" s="13" t="s">
        <v>85</v>
      </c>
      <c r="AW213" s="13" t="s">
        <v>32</v>
      </c>
      <c r="AX213" s="13" t="s">
        <v>76</v>
      </c>
      <c r="AY213" s="263" t="s">
        <v>207</v>
      </c>
    </row>
    <row r="214" s="12" customFormat="1">
      <c r="A214" s="12"/>
      <c r="B214" s="243"/>
      <c r="C214" s="244"/>
      <c r="D214" s="236" t="s">
        <v>218</v>
      </c>
      <c r="E214" s="245" t="s">
        <v>1</v>
      </c>
      <c r="F214" s="246" t="s">
        <v>597</v>
      </c>
      <c r="G214" s="244"/>
      <c r="H214" s="245" t="s">
        <v>1</v>
      </c>
      <c r="I214" s="247"/>
      <c r="J214" s="244"/>
      <c r="K214" s="244"/>
      <c r="L214" s="248"/>
      <c r="M214" s="249"/>
      <c r="N214" s="250"/>
      <c r="O214" s="250"/>
      <c r="P214" s="250"/>
      <c r="Q214" s="250"/>
      <c r="R214" s="250"/>
      <c r="S214" s="250"/>
      <c r="T214" s="251"/>
      <c r="U214" s="12"/>
      <c r="V214" s="12"/>
      <c r="W214" s="12"/>
      <c r="X214" s="12"/>
      <c r="Y214" s="12"/>
      <c r="Z214" s="12"/>
      <c r="AA214" s="12"/>
      <c r="AB214" s="12"/>
      <c r="AC214" s="12"/>
      <c r="AD214" s="12"/>
      <c r="AE214" s="12"/>
      <c r="AT214" s="252" t="s">
        <v>218</v>
      </c>
      <c r="AU214" s="252" t="s">
        <v>83</v>
      </c>
      <c r="AV214" s="12" t="s">
        <v>83</v>
      </c>
      <c r="AW214" s="12" t="s">
        <v>32</v>
      </c>
      <c r="AX214" s="12" t="s">
        <v>76</v>
      </c>
      <c r="AY214" s="252" t="s">
        <v>207</v>
      </c>
    </row>
    <row r="215" s="13" customFormat="1">
      <c r="A215" s="13"/>
      <c r="B215" s="253"/>
      <c r="C215" s="254"/>
      <c r="D215" s="236" t="s">
        <v>218</v>
      </c>
      <c r="E215" s="255" t="s">
        <v>1</v>
      </c>
      <c r="F215" s="256" t="s">
        <v>371</v>
      </c>
      <c r="G215" s="254"/>
      <c r="H215" s="257">
        <v>17</v>
      </c>
      <c r="I215" s="258"/>
      <c r="J215" s="254"/>
      <c r="K215" s="254"/>
      <c r="L215" s="259"/>
      <c r="M215" s="260"/>
      <c r="N215" s="261"/>
      <c r="O215" s="261"/>
      <c r="P215" s="261"/>
      <c r="Q215" s="261"/>
      <c r="R215" s="261"/>
      <c r="S215" s="261"/>
      <c r="T215" s="262"/>
      <c r="U215" s="13"/>
      <c r="V215" s="13"/>
      <c r="W215" s="13"/>
      <c r="X215" s="13"/>
      <c r="Y215" s="13"/>
      <c r="Z215" s="13"/>
      <c r="AA215" s="13"/>
      <c r="AB215" s="13"/>
      <c r="AC215" s="13"/>
      <c r="AD215" s="13"/>
      <c r="AE215" s="13"/>
      <c r="AT215" s="263" t="s">
        <v>218</v>
      </c>
      <c r="AU215" s="263" t="s">
        <v>83</v>
      </c>
      <c r="AV215" s="13" t="s">
        <v>85</v>
      </c>
      <c r="AW215" s="13" t="s">
        <v>32</v>
      </c>
      <c r="AX215" s="13" t="s">
        <v>76</v>
      </c>
      <c r="AY215" s="263" t="s">
        <v>207</v>
      </c>
    </row>
    <row r="216" s="12" customFormat="1">
      <c r="A216" s="12"/>
      <c r="B216" s="243"/>
      <c r="C216" s="244"/>
      <c r="D216" s="236" t="s">
        <v>218</v>
      </c>
      <c r="E216" s="245" t="s">
        <v>1</v>
      </c>
      <c r="F216" s="246" t="s">
        <v>598</v>
      </c>
      <c r="G216" s="244"/>
      <c r="H216" s="245" t="s">
        <v>1</v>
      </c>
      <c r="I216" s="247"/>
      <c r="J216" s="244"/>
      <c r="K216" s="244"/>
      <c r="L216" s="248"/>
      <c r="M216" s="249"/>
      <c r="N216" s="250"/>
      <c r="O216" s="250"/>
      <c r="P216" s="250"/>
      <c r="Q216" s="250"/>
      <c r="R216" s="250"/>
      <c r="S216" s="250"/>
      <c r="T216" s="251"/>
      <c r="U216" s="12"/>
      <c r="V216" s="12"/>
      <c r="W216" s="12"/>
      <c r="X216" s="12"/>
      <c r="Y216" s="12"/>
      <c r="Z216" s="12"/>
      <c r="AA216" s="12"/>
      <c r="AB216" s="12"/>
      <c r="AC216" s="12"/>
      <c r="AD216" s="12"/>
      <c r="AE216" s="12"/>
      <c r="AT216" s="252" t="s">
        <v>218</v>
      </c>
      <c r="AU216" s="252" t="s">
        <v>83</v>
      </c>
      <c r="AV216" s="12" t="s">
        <v>83</v>
      </c>
      <c r="AW216" s="12" t="s">
        <v>32</v>
      </c>
      <c r="AX216" s="12" t="s">
        <v>76</v>
      </c>
      <c r="AY216" s="252" t="s">
        <v>207</v>
      </c>
    </row>
    <row r="217" s="13" customFormat="1">
      <c r="A217" s="13"/>
      <c r="B217" s="253"/>
      <c r="C217" s="254"/>
      <c r="D217" s="236" t="s">
        <v>218</v>
      </c>
      <c r="E217" s="255" t="s">
        <v>1</v>
      </c>
      <c r="F217" s="256" t="s">
        <v>251</v>
      </c>
      <c r="G217" s="254"/>
      <c r="H217" s="257">
        <v>5</v>
      </c>
      <c r="I217" s="258"/>
      <c r="J217" s="254"/>
      <c r="K217" s="254"/>
      <c r="L217" s="259"/>
      <c r="M217" s="260"/>
      <c r="N217" s="261"/>
      <c r="O217" s="261"/>
      <c r="P217" s="261"/>
      <c r="Q217" s="261"/>
      <c r="R217" s="261"/>
      <c r="S217" s="261"/>
      <c r="T217" s="262"/>
      <c r="U217" s="13"/>
      <c r="V217" s="13"/>
      <c r="W217" s="13"/>
      <c r="X217" s="13"/>
      <c r="Y217" s="13"/>
      <c r="Z217" s="13"/>
      <c r="AA217" s="13"/>
      <c r="AB217" s="13"/>
      <c r="AC217" s="13"/>
      <c r="AD217" s="13"/>
      <c r="AE217" s="13"/>
      <c r="AT217" s="263" t="s">
        <v>218</v>
      </c>
      <c r="AU217" s="263" t="s">
        <v>83</v>
      </c>
      <c r="AV217" s="13" t="s">
        <v>85</v>
      </c>
      <c r="AW217" s="13" t="s">
        <v>32</v>
      </c>
      <c r="AX217" s="13" t="s">
        <v>76</v>
      </c>
      <c r="AY217" s="263" t="s">
        <v>207</v>
      </c>
    </row>
    <row r="218" s="14" customFormat="1">
      <c r="A218" s="14"/>
      <c r="B218" s="264"/>
      <c r="C218" s="265"/>
      <c r="D218" s="236" t="s">
        <v>218</v>
      </c>
      <c r="E218" s="266" t="s">
        <v>1</v>
      </c>
      <c r="F218" s="267" t="s">
        <v>222</v>
      </c>
      <c r="G218" s="265"/>
      <c r="H218" s="268">
        <v>26</v>
      </c>
      <c r="I218" s="269"/>
      <c r="J218" s="265"/>
      <c r="K218" s="265"/>
      <c r="L218" s="270"/>
      <c r="M218" s="271"/>
      <c r="N218" s="272"/>
      <c r="O218" s="272"/>
      <c r="P218" s="272"/>
      <c r="Q218" s="272"/>
      <c r="R218" s="272"/>
      <c r="S218" s="272"/>
      <c r="T218" s="273"/>
      <c r="U218" s="14"/>
      <c r="V218" s="14"/>
      <c r="W218" s="14"/>
      <c r="X218" s="14"/>
      <c r="Y218" s="14"/>
      <c r="Z218" s="14"/>
      <c r="AA218" s="14"/>
      <c r="AB218" s="14"/>
      <c r="AC218" s="14"/>
      <c r="AD218" s="14"/>
      <c r="AE218" s="14"/>
      <c r="AT218" s="274" t="s">
        <v>218</v>
      </c>
      <c r="AU218" s="274" t="s">
        <v>83</v>
      </c>
      <c r="AV218" s="14" t="s">
        <v>212</v>
      </c>
      <c r="AW218" s="14" t="s">
        <v>32</v>
      </c>
      <c r="AX218" s="14" t="s">
        <v>83</v>
      </c>
      <c r="AY218" s="274" t="s">
        <v>207</v>
      </c>
    </row>
    <row r="219" s="2" customFormat="1" ht="24.15" customHeight="1">
      <c r="A219" s="39"/>
      <c r="B219" s="40"/>
      <c r="C219" s="222" t="s">
        <v>251</v>
      </c>
      <c r="D219" s="222" t="s">
        <v>208</v>
      </c>
      <c r="E219" s="223" t="s">
        <v>599</v>
      </c>
      <c r="F219" s="224" t="s">
        <v>600</v>
      </c>
      <c r="G219" s="225" t="s">
        <v>225</v>
      </c>
      <c r="H219" s="226">
        <v>13.58</v>
      </c>
      <c r="I219" s="227"/>
      <c r="J219" s="228">
        <f>ROUND(I219*H219,2)</f>
        <v>0</v>
      </c>
      <c r="K219" s="229"/>
      <c r="L219" s="45"/>
      <c r="M219" s="230" t="s">
        <v>1</v>
      </c>
      <c r="N219" s="231" t="s">
        <v>41</v>
      </c>
      <c r="O219" s="92"/>
      <c r="P219" s="232">
        <f>O219*H219</f>
        <v>0</v>
      </c>
      <c r="Q219" s="232">
        <v>0.14174999999999999</v>
      </c>
      <c r="R219" s="232">
        <f>Q219*H219</f>
        <v>1.9249649999999998</v>
      </c>
      <c r="S219" s="232">
        <v>0</v>
      </c>
      <c r="T219" s="233">
        <f>S219*H219</f>
        <v>0</v>
      </c>
      <c r="U219" s="39"/>
      <c r="V219" s="39"/>
      <c r="W219" s="39"/>
      <c r="X219" s="39"/>
      <c r="Y219" s="39"/>
      <c r="Z219" s="39"/>
      <c r="AA219" s="39"/>
      <c r="AB219" s="39"/>
      <c r="AC219" s="39"/>
      <c r="AD219" s="39"/>
      <c r="AE219" s="39"/>
      <c r="AR219" s="234" t="s">
        <v>212</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212</v>
      </c>
      <c r="BM219" s="234" t="s">
        <v>601</v>
      </c>
    </row>
    <row r="220" s="2" customFormat="1">
      <c r="A220" s="39"/>
      <c r="B220" s="40"/>
      <c r="C220" s="41"/>
      <c r="D220" s="236" t="s">
        <v>214</v>
      </c>
      <c r="E220" s="41"/>
      <c r="F220" s="237" t="s">
        <v>600</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12" customFormat="1">
      <c r="A221" s="12"/>
      <c r="B221" s="243"/>
      <c r="C221" s="244"/>
      <c r="D221" s="236" t="s">
        <v>218</v>
      </c>
      <c r="E221" s="245" t="s">
        <v>1</v>
      </c>
      <c r="F221" s="246" t="s">
        <v>602</v>
      </c>
      <c r="G221" s="244"/>
      <c r="H221" s="245" t="s">
        <v>1</v>
      </c>
      <c r="I221" s="247"/>
      <c r="J221" s="244"/>
      <c r="K221" s="244"/>
      <c r="L221" s="248"/>
      <c r="M221" s="249"/>
      <c r="N221" s="250"/>
      <c r="O221" s="250"/>
      <c r="P221" s="250"/>
      <c r="Q221" s="250"/>
      <c r="R221" s="250"/>
      <c r="S221" s="250"/>
      <c r="T221" s="251"/>
      <c r="U221" s="12"/>
      <c r="V221" s="12"/>
      <c r="W221" s="12"/>
      <c r="X221" s="12"/>
      <c r="Y221" s="12"/>
      <c r="Z221" s="12"/>
      <c r="AA221" s="12"/>
      <c r="AB221" s="12"/>
      <c r="AC221" s="12"/>
      <c r="AD221" s="12"/>
      <c r="AE221" s="12"/>
      <c r="AT221" s="252" t="s">
        <v>218</v>
      </c>
      <c r="AU221" s="252" t="s">
        <v>83</v>
      </c>
      <c r="AV221" s="12" t="s">
        <v>83</v>
      </c>
      <c r="AW221" s="12" t="s">
        <v>32</v>
      </c>
      <c r="AX221" s="12" t="s">
        <v>76</v>
      </c>
      <c r="AY221" s="252" t="s">
        <v>207</v>
      </c>
    </row>
    <row r="222" s="12" customFormat="1">
      <c r="A222" s="12"/>
      <c r="B222" s="243"/>
      <c r="C222" s="244"/>
      <c r="D222" s="236" t="s">
        <v>218</v>
      </c>
      <c r="E222" s="245" t="s">
        <v>1</v>
      </c>
      <c r="F222" s="246" t="s">
        <v>603</v>
      </c>
      <c r="G222" s="244"/>
      <c r="H222" s="245" t="s">
        <v>1</v>
      </c>
      <c r="I222" s="247"/>
      <c r="J222" s="244"/>
      <c r="K222" s="244"/>
      <c r="L222" s="248"/>
      <c r="M222" s="249"/>
      <c r="N222" s="250"/>
      <c r="O222" s="250"/>
      <c r="P222" s="250"/>
      <c r="Q222" s="250"/>
      <c r="R222" s="250"/>
      <c r="S222" s="250"/>
      <c r="T222" s="251"/>
      <c r="U222" s="12"/>
      <c r="V222" s="12"/>
      <c r="W222" s="12"/>
      <c r="X222" s="12"/>
      <c r="Y222" s="12"/>
      <c r="Z222" s="12"/>
      <c r="AA222" s="12"/>
      <c r="AB222" s="12"/>
      <c r="AC222" s="12"/>
      <c r="AD222" s="12"/>
      <c r="AE222" s="12"/>
      <c r="AT222" s="252" t="s">
        <v>218</v>
      </c>
      <c r="AU222" s="252" t="s">
        <v>83</v>
      </c>
      <c r="AV222" s="12" t="s">
        <v>83</v>
      </c>
      <c r="AW222" s="12" t="s">
        <v>32</v>
      </c>
      <c r="AX222" s="12" t="s">
        <v>76</v>
      </c>
      <c r="AY222" s="252" t="s">
        <v>207</v>
      </c>
    </row>
    <row r="223" s="12" customFormat="1">
      <c r="A223" s="12"/>
      <c r="B223" s="243"/>
      <c r="C223" s="244"/>
      <c r="D223" s="236" t="s">
        <v>218</v>
      </c>
      <c r="E223" s="245" t="s">
        <v>1</v>
      </c>
      <c r="F223" s="246" t="s">
        <v>604</v>
      </c>
      <c r="G223" s="244"/>
      <c r="H223" s="245" t="s">
        <v>1</v>
      </c>
      <c r="I223" s="247"/>
      <c r="J223" s="244"/>
      <c r="K223" s="244"/>
      <c r="L223" s="248"/>
      <c r="M223" s="249"/>
      <c r="N223" s="250"/>
      <c r="O223" s="250"/>
      <c r="P223" s="250"/>
      <c r="Q223" s="250"/>
      <c r="R223" s="250"/>
      <c r="S223" s="250"/>
      <c r="T223" s="251"/>
      <c r="U223" s="12"/>
      <c r="V223" s="12"/>
      <c r="W223" s="12"/>
      <c r="X223" s="12"/>
      <c r="Y223" s="12"/>
      <c r="Z223" s="12"/>
      <c r="AA223" s="12"/>
      <c r="AB223" s="12"/>
      <c r="AC223" s="12"/>
      <c r="AD223" s="12"/>
      <c r="AE223" s="12"/>
      <c r="AT223" s="252" t="s">
        <v>218</v>
      </c>
      <c r="AU223" s="252" t="s">
        <v>83</v>
      </c>
      <c r="AV223" s="12" t="s">
        <v>83</v>
      </c>
      <c r="AW223" s="12" t="s">
        <v>32</v>
      </c>
      <c r="AX223" s="12" t="s">
        <v>76</v>
      </c>
      <c r="AY223" s="252" t="s">
        <v>207</v>
      </c>
    </row>
    <row r="224" s="12" customFormat="1">
      <c r="A224" s="12"/>
      <c r="B224" s="243"/>
      <c r="C224" s="244"/>
      <c r="D224" s="236" t="s">
        <v>218</v>
      </c>
      <c r="E224" s="245" t="s">
        <v>1</v>
      </c>
      <c r="F224" s="246" t="s">
        <v>605</v>
      </c>
      <c r="G224" s="244"/>
      <c r="H224" s="245" t="s">
        <v>1</v>
      </c>
      <c r="I224" s="247"/>
      <c r="J224" s="244"/>
      <c r="K224" s="244"/>
      <c r="L224" s="248"/>
      <c r="M224" s="249"/>
      <c r="N224" s="250"/>
      <c r="O224" s="250"/>
      <c r="P224" s="250"/>
      <c r="Q224" s="250"/>
      <c r="R224" s="250"/>
      <c r="S224" s="250"/>
      <c r="T224" s="251"/>
      <c r="U224" s="12"/>
      <c r="V224" s="12"/>
      <c r="W224" s="12"/>
      <c r="X224" s="12"/>
      <c r="Y224" s="12"/>
      <c r="Z224" s="12"/>
      <c r="AA224" s="12"/>
      <c r="AB224" s="12"/>
      <c r="AC224" s="12"/>
      <c r="AD224" s="12"/>
      <c r="AE224" s="12"/>
      <c r="AT224" s="252" t="s">
        <v>218</v>
      </c>
      <c r="AU224" s="252" t="s">
        <v>83</v>
      </c>
      <c r="AV224" s="12" t="s">
        <v>83</v>
      </c>
      <c r="AW224" s="12" t="s">
        <v>32</v>
      </c>
      <c r="AX224" s="12" t="s">
        <v>76</v>
      </c>
      <c r="AY224" s="252" t="s">
        <v>207</v>
      </c>
    </row>
    <row r="225" s="13" customFormat="1">
      <c r="A225" s="13"/>
      <c r="B225" s="253"/>
      <c r="C225" s="254"/>
      <c r="D225" s="236" t="s">
        <v>218</v>
      </c>
      <c r="E225" s="255" t="s">
        <v>1</v>
      </c>
      <c r="F225" s="256" t="s">
        <v>606</v>
      </c>
      <c r="G225" s="254"/>
      <c r="H225" s="257">
        <v>13.58</v>
      </c>
      <c r="I225" s="258"/>
      <c r="J225" s="254"/>
      <c r="K225" s="254"/>
      <c r="L225" s="259"/>
      <c r="M225" s="260"/>
      <c r="N225" s="261"/>
      <c r="O225" s="261"/>
      <c r="P225" s="261"/>
      <c r="Q225" s="261"/>
      <c r="R225" s="261"/>
      <c r="S225" s="261"/>
      <c r="T225" s="262"/>
      <c r="U225" s="13"/>
      <c r="V225" s="13"/>
      <c r="W225" s="13"/>
      <c r="X225" s="13"/>
      <c r="Y225" s="13"/>
      <c r="Z225" s="13"/>
      <c r="AA225" s="13"/>
      <c r="AB225" s="13"/>
      <c r="AC225" s="13"/>
      <c r="AD225" s="13"/>
      <c r="AE225" s="13"/>
      <c r="AT225" s="263" t="s">
        <v>218</v>
      </c>
      <c r="AU225" s="263" t="s">
        <v>83</v>
      </c>
      <c r="AV225" s="13" t="s">
        <v>85</v>
      </c>
      <c r="AW225" s="13" t="s">
        <v>32</v>
      </c>
      <c r="AX225" s="13" t="s">
        <v>83</v>
      </c>
      <c r="AY225" s="263" t="s">
        <v>207</v>
      </c>
    </row>
    <row r="226" s="2" customFormat="1" ht="24.15" customHeight="1">
      <c r="A226" s="39"/>
      <c r="B226" s="40"/>
      <c r="C226" s="222" t="s">
        <v>261</v>
      </c>
      <c r="D226" s="222" t="s">
        <v>208</v>
      </c>
      <c r="E226" s="223" t="s">
        <v>607</v>
      </c>
      <c r="F226" s="224" t="s">
        <v>608</v>
      </c>
      <c r="G226" s="225" t="s">
        <v>225</v>
      </c>
      <c r="H226" s="226">
        <v>42.886000000000003</v>
      </c>
      <c r="I226" s="227"/>
      <c r="J226" s="228">
        <f>ROUND(I226*H226,2)</f>
        <v>0</v>
      </c>
      <c r="K226" s="229"/>
      <c r="L226" s="45"/>
      <c r="M226" s="230" t="s">
        <v>1</v>
      </c>
      <c r="N226" s="231" t="s">
        <v>41</v>
      </c>
      <c r="O226" s="92"/>
      <c r="P226" s="232">
        <f>O226*H226</f>
        <v>0</v>
      </c>
      <c r="Q226" s="232">
        <v>0.052499999999999998</v>
      </c>
      <c r="R226" s="232">
        <f>Q226*H226</f>
        <v>2.2515149999999999</v>
      </c>
      <c r="S226" s="232">
        <v>0</v>
      </c>
      <c r="T226" s="233">
        <f>S226*H226</f>
        <v>0</v>
      </c>
      <c r="U226" s="39"/>
      <c r="V226" s="39"/>
      <c r="W226" s="39"/>
      <c r="X226" s="39"/>
      <c r="Y226" s="39"/>
      <c r="Z226" s="39"/>
      <c r="AA226" s="39"/>
      <c r="AB226" s="39"/>
      <c r="AC226" s="39"/>
      <c r="AD226" s="39"/>
      <c r="AE226" s="39"/>
      <c r="AR226" s="234" t="s">
        <v>212</v>
      </c>
      <c r="AT226" s="234" t="s">
        <v>208</v>
      </c>
      <c r="AU226" s="234" t="s">
        <v>83</v>
      </c>
      <c r="AY226" s="18" t="s">
        <v>207</v>
      </c>
      <c r="BE226" s="235">
        <f>IF(N226="základní",J226,0)</f>
        <v>0</v>
      </c>
      <c r="BF226" s="235">
        <f>IF(N226="snížená",J226,0)</f>
        <v>0</v>
      </c>
      <c r="BG226" s="235">
        <f>IF(N226="zákl. přenesená",J226,0)</f>
        <v>0</v>
      </c>
      <c r="BH226" s="235">
        <f>IF(N226="sníž. přenesená",J226,0)</f>
        <v>0</v>
      </c>
      <c r="BI226" s="235">
        <f>IF(N226="nulová",J226,0)</f>
        <v>0</v>
      </c>
      <c r="BJ226" s="18" t="s">
        <v>83</v>
      </c>
      <c r="BK226" s="235">
        <f>ROUND(I226*H226,2)</f>
        <v>0</v>
      </c>
      <c r="BL226" s="18" t="s">
        <v>212</v>
      </c>
      <c r="BM226" s="234" t="s">
        <v>609</v>
      </c>
    </row>
    <row r="227" s="2" customFormat="1">
      <c r="A227" s="39"/>
      <c r="B227" s="40"/>
      <c r="C227" s="41"/>
      <c r="D227" s="236" t="s">
        <v>214</v>
      </c>
      <c r="E227" s="41"/>
      <c r="F227" s="237" t="s">
        <v>610</v>
      </c>
      <c r="G227" s="41"/>
      <c r="H227" s="41"/>
      <c r="I227" s="238"/>
      <c r="J227" s="41"/>
      <c r="K227" s="41"/>
      <c r="L227" s="45"/>
      <c r="M227" s="239"/>
      <c r="N227" s="240"/>
      <c r="O227" s="92"/>
      <c r="P227" s="92"/>
      <c r="Q227" s="92"/>
      <c r="R227" s="92"/>
      <c r="S227" s="92"/>
      <c r="T227" s="93"/>
      <c r="U227" s="39"/>
      <c r="V227" s="39"/>
      <c r="W227" s="39"/>
      <c r="X227" s="39"/>
      <c r="Y227" s="39"/>
      <c r="Z227" s="39"/>
      <c r="AA227" s="39"/>
      <c r="AB227" s="39"/>
      <c r="AC227" s="39"/>
      <c r="AD227" s="39"/>
      <c r="AE227" s="39"/>
      <c r="AT227" s="18" t="s">
        <v>214</v>
      </c>
      <c r="AU227" s="18" t="s">
        <v>83</v>
      </c>
    </row>
    <row r="228" s="2" customFormat="1">
      <c r="A228" s="39"/>
      <c r="B228" s="40"/>
      <c r="C228" s="41"/>
      <c r="D228" s="241" t="s">
        <v>216</v>
      </c>
      <c r="E228" s="41"/>
      <c r="F228" s="242" t="s">
        <v>611</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216</v>
      </c>
      <c r="AU228" s="18" t="s">
        <v>83</v>
      </c>
    </row>
    <row r="229" s="12" customFormat="1">
      <c r="A229" s="12"/>
      <c r="B229" s="243"/>
      <c r="C229" s="244"/>
      <c r="D229" s="236" t="s">
        <v>218</v>
      </c>
      <c r="E229" s="245" t="s">
        <v>1</v>
      </c>
      <c r="F229" s="246" t="s">
        <v>566</v>
      </c>
      <c r="G229" s="244"/>
      <c r="H229" s="245" t="s">
        <v>1</v>
      </c>
      <c r="I229" s="247"/>
      <c r="J229" s="244"/>
      <c r="K229" s="244"/>
      <c r="L229" s="248"/>
      <c r="M229" s="249"/>
      <c r="N229" s="250"/>
      <c r="O229" s="250"/>
      <c r="P229" s="250"/>
      <c r="Q229" s="250"/>
      <c r="R229" s="250"/>
      <c r="S229" s="250"/>
      <c r="T229" s="251"/>
      <c r="U229" s="12"/>
      <c r="V229" s="12"/>
      <c r="W229" s="12"/>
      <c r="X229" s="12"/>
      <c r="Y229" s="12"/>
      <c r="Z229" s="12"/>
      <c r="AA229" s="12"/>
      <c r="AB229" s="12"/>
      <c r="AC229" s="12"/>
      <c r="AD229" s="12"/>
      <c r="AE229" s="12"/>
      <c r="AT229" s="252" t="s">
        <v>218</v>
      </c>
      <c r="AU229" s="252" t="s">
        <v>83</v>
      </c>
      <c r="AV229" s="12" t="s">
        <v>83</v>
      </c>
      <c r="AW229" s="12" t="s">
        <v>32</v>
      </c>
      <c r="AX229" s="12" t="s">
        <v>76</v>
      </c>
      <c r="AY229" s="252" t="s">
        <v>207</v>
      </c>
    </row>
    <row r="230" s="13" customFormat="1">
      <c r="A230" s="13"/>
      <c r="B230" s="253"/>
      <c r="C230" s="254"/>
      <c r="D230" s="236" t="s">
        <v>218</v>
      </c>
      <c r="E230" s="255" t="s">
        <v>1</v>
      </c>
      <c r="F230" s="256" t="s">
        <v>612</v>
      </c>
      <c r="G230" s="254"/>
      <c r="H230" s="257">
        <v>5.0720000000000001</v>
      </c>
      <c r="I230" s="258"/>
      <c r="J230" s="254"/>
      <c r="K230" s="254"/>
      <c r="L230" s="259"/>
      <c r="M230" s="260"/>
      <c r="N230" s="261"/>
      <c r="O230" s="261"/>
      <c r="P230" s="261"/>
      <c r="Q230" s="261"/>
      <c r="R230" s="261"/>
      <c r="S230" s="261"/>
      <c r="T230" s="262"/>
      <c r="U230" s="13"/>
      <c r="V230" s="13"/>
      <c r="W230" s="13"/>
      <c r="X230" s="13"/>
      <c r="Y230" s="13"/>
      <c r="Z230" s="13"/>
      <c r="AA230" s="13"/>
      <c r="AB230" s="13"/>
      <c r="AC230" s="13"/>
      <c r="AD230" s="13"/>
      <c r="AE230" s="13"/>
      <c r="AT230" s="263" t="s">
        <v>218</v>
      </c>
      <c r="AU230" s="263" t="s">
        <v>83</v>
      </c>
      <c r="AV230" s="13" t="s">
        <v>85</v>
      </c>
      <c r="AW230" s="13" t="s">
        <v>32</v>
      </c>
      <c r="AX230" s="13" t="s">
        <v>76</v>
      </c>
      <c r="AY230" s="263" t="s">
        <v>207</v>
      </c>
    </row>
    <row r="231" s="13" customFormat="1">
      <c r="A231" s="13"/>
      <c r="B231" s="253"/>
      <c r="C231" s="254"/>
      <c r="D231" s="236" t="s">
        <v>218</v>
      </c>
      <c r="E231" s="255" t="s">
        <v>1</v>
      </c>
      <c r="F231" s="256" t="s">
        <v>613</v>
      </c>
      <c r="G231" s="254"/>
      <c r="H231" s="257">
        <v>1.9019999999999999</v>
      </c>
      <c r="I231" s="258"/>
      <c r="J231" s="254"/>
      <c r="K231" s="254"/>
      <c r="L231" s="259"/>
      <c r="M231" s="260"/>
      <c r="N231" s="261"/>
      <c r="O231" s="261"/>
      <c r="P231" s="261"/>
      <c r="Q231" s="261"/>
      <c r="R231" s="261"/>
      <c r="S231" s="261"/>
      <c r="T231" s="262"/>
      <c r="U231" s="13"/>
      <c r="V231" s="13"/>
      <c r="W231" s="13"/>
      <c r="X231" s="13"/>
      <c r="Y231" s="13"/>
      <c r="Z231" s="13"/>
      <c r="AA231" s="13"/>
      <c r="AB231" s="13"/>
      <c r="AC231" s="13"/>
      <c r="AD231" s="13"/>
      <c r="AE231" s="13"/>
      <c r="AT231" s="263" t="s">
        <v>218</v>
      </c>
      <c r="AU231" s="263" t="s">
        <v>83</v>
      </c>
      <c r="AV231" s="13" t="s">
        <v>85</v>
      </c>
      <c r="AW231" s="13" t="s">
        <v>32</v>
      </c>
      <c r="AX231" s="13" t="s">
        <v>76</v>
      </c>
      <c r="AY231" s="263" t="s">
        <v>207</v>
      </c>
    </row>
    <row r="232" s="12" customFormat="1">
      <c r="A232" s="12"/>
      <c r="B232" s="243"/>
      <c r="C232" s="244"/>
      <c r="D232" s="236" t="s">
        <v>218</v>
      </c>
      <c r="E232" s="245" t="s">
        <v>1</v>
      </c>
      <c r="F232" s="246" t="s">
        <v>569</v>
      </c>
      <c r="G232" s="244"/>
      <c r="H232" s="245" t="s">
        <v>1</v>
      </c>
      <c r="I232" s="247"/>
      <c r="J232" s="244"/>
      <c r="K232" s="244"/>
      <c r="L232" s="248"/>
      <c r="M232" s="249"/>
      <c r="N232" s="250"/>
      <c r="O232" s="250"/>
      <c r="P232" s="250"/>
      <c r="Q232" s="250"/>
      <c r="R232" s="250"/>
      <c r="S232" s="250"/>
      <c r="T232" s="251"/>
      <c r="U232" s="12"/>
      <c r="V232" s="12"/>
      <c r="W232" s="12"/>
      <c r="X232" s="12"/>
      <c r="Y232" s="12"/>
      <c r="Z232" s="12"/>
      <c r="AA232" s="12"/>
      <c r="AB232" s="12"/>
      <c r="AC232" s="12"/>
      <c r="AD232" s="12"/>
      <c r="AE232" s="12"/>
      <c r="AT232" s="252" t="s">
        <v>218</v>
      </c>
      <c r="AU232" s="252" t="s">
        <v>83</v>
      </c>
      <c r="AV232" s="12" t="s">
        <v>83</v>
      </c>
      <c r="AW232" s="12" t="s">
        <v>32</v>
      </c>
      <c r="AX232" s="12" t="s">
        <v>76</v>
      </c>
      <c r="AY232" s="252" t="s">
        <v>207</v>
      </c>
    </row>
    <row r="233" s="13" customFormat="1">
      <c r="A233" s="13"/>
      <c r="B233" s="253"/>
      <c r="C233" s="254"/>
      <c r="D233" s="236" t="s">
        <v>218</v>
      </c>
      <c r="E233" s="255" t="s">
        <v>1</v>
      </c>
      <c r="F233" s="256" t="s">
        <v>614</v>
      </c>
      <c r="G233" s="254"/>
      <c r="H233" s="257">
        <v>2.98</v>
      </c>
      <c r="I233" s="258"/>
      <c r="J233" s="254"/>
      <c r="K233" s="254"/>
      <c r="L233" s="259"/>
      <c r="M233" s="260"/>
      <c r="N233" s="261"/>
      <c r="O233" s="261"/>
      <c r="P233" s="261"/>
      <c r="Q233" s="261"/>
      <c r="R233" s="261"/>
      <c r="S233" s="261"/>
      <c r="T233" s="262"/>
      <c r="U233" s="13"/>
      <c r="V233" s="13"/>
      <c r="W233" s="13"/>
      <c r="X233" s="13"/>
      <c r="Y233" s="13"/>
      <c r="Z233" s="13"/>
      <c r="AA233" s="13"/>
      <c r="AB233" s="13"/>
      <c r="AC233" s="13"/>
      <c r="AD233" s="13"/>
      <c r="AE233" s="13"/>
      <c r="AT233" s="263" t="s">
        <v>218</v>
      </c>
      <c r="AU233" s="263" t="s">
        <v>83</v>
      </c>
      <c r="AV233" s="13" t="s">
        <v>85</v>
      </c>
      <c r="AW233" s="13" t="s">
        <v>32</v>
      </c>
      <c r="AX233" s="13" t="s">
        <v>76</v>
      </c>
      <c r="AY233" s="263" t="s">
        <v>207</v>
      </c>
    </row>
    <row r="234" s="13" customFormat="1">
      <c r="A234" s="13"/>
      <c r="B234" s="253"/>
      <c r="C234" s="254"/>
      <c r="D234" s="236" t="s">
        <v>218</v>
      </c>
      <c r="E234" s="255" t="s">
        <v>1</v>
      </c>
      <c r="F234" s="256" t="s">
        <v>615</v>
      </c>
      <c r="G234" s="254"/>
      <c r="H234" s="257">
        <v>1.585</v>
      </c>
      <c r="I234" s="258"/>
      <c r="J234" s="254"/>
      <c r="K234" s="254"/>
      <c r="L234" s="259"/>
      <c r="M234" s="260"/>
      <c r="N234" s="261"/>
      <c r="O234" s="261"/>
      <c r="P234" s="261"/>
      <c r="Q234" s="261"/>
      <c r="R234" s="261"/>
      <c r="S234" s="261"/>
      <c r="T234" s="262"/>
      <c r="U234" s="13"/>
      <c r="V234" s="13"/>
      <c r="W234" s="13"/>
      <c r="X234" s="13"/>
      <c r="Y234" s="13"/>
      <c r="Z234" s="13"/>
      <c r="AA234" s="13"/>
      <c r="AB234" s="13"/>
      <c r="AC234" s="13"/>
      <c r="AD234" s="13"/>
      <c r="AE234" s="13"/>
      <c r="AT234" s="263" t="s">
        <v>218</v>
      </c>
      <c r="AU234" s="263" t="s">
        <v>83</v>
      </c>
      <c r="AV234" s="13" t="s">
        <v>85</v>
      </c>
      <c r="AW234" s="13" t="s">
        <v>32</v>
      </c>
      <c r="AX234" s="13" t="s">
        <v>76</v>
      </c>
      <c r="AY234" s="263" t="s">
        <v>207</v>
      </c>
    </row>
    <row r="235" s="13" customFormat="1">
      <c r="A235" s="13"/>
      <c r="B235" s="253"/>
      <c r="C235" s="254"/>
      <c r="D235" s="236" t="s">
        <v>218</v>
      </c>
      <c r="E235" s="255" t="s">
        <v>1</v>
      </c>
      <c r="F235" s="256" t="s">
        <v>616</v>
      </c>
      <c r="G235" s="254"/>
      <c r="H235" s="257">
        <v>0.98299999999999998</v>
      </c>
      <c r="I235" s="258"/>
      <c r="J235" s="254"/>
      <c r="K235" s="254"/>
      <c r="L235" s="259"/>
      <c r="M235" s="260"/>
      <c r="N235" s="261"/>
      <c r="O235" s="261"/>
      <c r="P235" s="261"/>
      <c r="Q235" s="261"/>
      <c r="R235" s="261"/>
      <c r="S235" s="261"/>
      <c r="T235" s="262"/>
      <c r="U235" s="13"/>
      <c r="V235" s="13"/>
      <c r="W235" s="13"/>
      <c r="X235" s="13"/>
      <c r="Y235" s="13"/>
      <c r="Z235" s="13"/>
      <c r="AA235" s="13"/>
      <c r="AB235" s="13"/>
      <c r="AC235" s="13"/>
      <c r="AD235" s="13"/>
      <c r="AE235" s="13"/>
      <c r="AT235" s="263" t="s">
        <v>218</v>
      </c>
      <c r="AU235" s="263" t="s">
        <v>83</v>
      </c>
      <c r="AV235" s="13" t="s">
        <v>85</v>
      </c>
      <c r="AW235" s="13" t="s">
        <v>32</v>
      </c>
      <c r="AX235" s="13" t="s">
        <v>76</v>
      </c>
      <c r="AY235" s="263" t="s">
        <v>207</v>
      </c>
    </row>
    <row r="236" s="12" customFormat="1">
      <c r="A236" s="12"/>
      <c r="B236" s="243"/>
      <c r="C236" s="244"/>
      <c r="D236" s="236" t="s">
        <v>218</v>
      </c>
      <c r="E236" s="245" t="s">
        <v>1</v>
      </c>
      <c r="F236" s="246" t="s">
        <v>573</v>
      </c>
      <c r="G236" s="244"/>
      <c r="H236" s="245" t="s">
        <v>1</v>
      </c>
      <c r="I236" s="247"/>
      <c r="J236" s="244"/>
      <c r="K236" s="244"/>
      <c r="L236" s="248"/>
      <c r="M236" s="249"/>
      <c r="N236" s="250"/>
      <c r="O236" s="250"/>
      <c r="P236" s="250"/>
      <c r="Q236" s="250"/>
      <c r="R236" s="250"/>
      <c r="S236" s="250"/>
      <c r="T236" s="251"/>
      <c r="U236" s="12"/>
      <c r="V236" s="12"/>
      <c r="W236" s="12"/>
      <c r="X236" s="12"/>
      <c r="Y236" s="12"/>
      <c r="Z236" s="12"/>
      <c r="AA236" s="12"/>
      <c r="AB236" s="12"/>
      <c r="AC236" s="12"/>
      <c r="AD236" s="12"/>
      <c r="AE236" s="12"/>
      <c r="AT236" s="252" t="s">
        <v>218</v>
      </c>
      <c r="AU236" s="252" t="s">
        <v>83</v>
      </c>
      <c r="AV236" s="12" t="s">
        <v>83</v>
      </c>
      <c r="AW236" s="12" t="s">
        <v>32</v>
      </c>
      <c r="AX236" s="12" t="s">
        <v>76</v>
      </c>
      <c r="AY236" s="252" t="s">
        <v>207</v>
      </c>
    </row>
    <row r="237" s="13" customFormat="1">
      <c r="A237" s="13"/>
      <c r="B237" s="253"/>
      <c r="C237" s="254"/>
      <c r="D237" s="236" t="s">
        <v>218</v>
      </c>
      <c r="E237" s="255" t="s">
        <v>1</v>
      </c>
      <c r="F237" s="256" t="s">
        <v>615</v>
      </c>
      <c r="G237" s="254"/>
      <c r="H237" s="257">
        <v>1.585</v>
      </c>
      <c r="I237" s="258"/>
      <c r="J237" s="254"/>
      <c r="K237" s="254"/>
      <c r="L237" s="259"/>
      <c r="M237" s="260"/>
      <c r="N237" s="261"/>
      <c r="O237" s="261"/>
      <c r="P237" s="261"/>
      <c r="Q237" s="261"/>
      <c r="R237" s="261"/>
      <c r="S237" s="261"/>
      <c r="T237" s="262"/>
      <c r="U237" s="13"/>
      <c r="V237" s="13"/>
      <c r="W237" s="13"/>
      <c r="X237" s="13"/>
      <c r="Y237" s="13"/>
      <c r="Z237" s="13"/>
      <c r="AA237" s="13"/>
      <c r="AB237" s="13"/>
      <c r="AC237" s="13"/>
      <c r="AD237" s="13"/>
      <c r="AE237" s="13"/>
      <c r="AT237" s="263" t="s">
        <v>218</v>
      </c>
      <c r="AU237" s="263" t="s">
        <v>83</v>
      </c>
      <c r="AV237" s="13" t="s">
        <v>85</v>
      </c>
      <c r="AW237" s="13" t="s">
        <v>32</v>
      </c>
      <c r="AX237" s="13" t="s">
        <v>76</v>
      </c>
      <c r="AY237" s="263" t="s">
        <v>207</v>
      </c>
    </row>
    <row r="238" s="13" customFormat="1">
      <c r="A238" s="13"/>
      <c r="B238" s="253"/>
      <c r="C238" s="254"/>
      <c r="D238" s="236" t="s">
        <v>218</v>
      </c>
      <c r="E238" s="255" t="s">
        <v>1</v>
      </c>
      <c r="F238" s="256" t="s">
        <v>616</v>
      </c>
      <c r="G238" s="254"/>
      <c r="H238" s="257">
        <v>0.98299999999999998</v>
      </c>
      <c r="I238" s="258"/>
      <c r="J238" s="254"/>
      <c r="K238" s="254"/>
      <c r="L238" s="259"/>
      <c r="M238" s="260"/>
      <c r="N238" s="261"/>
      <c r="O238" s="261"/>
      <c r="P238" s="261"/>
      <c r="Q238" s="261"/>
      <c r="R238" s="261"/>
      <c r="S238" s="261"/>
      <c r="T238" s="262"/>
      <c r="U238" s="13"/>
      <c r="V238" s="13"/>
      <c r="W238" s="13"/>
      <c r="X238" s="13"/>
      <c r="Y238" s="13"/>
      <c r="Z238" s="13"/>
      <c r="AA238" s="13"/>
      <c r="AB238" s="13"/>
      <c r="AC238" s="13"/>
      <c r="AD238" s="13"/>
      <c r="AE238" s="13"/>
      <c r="AT238" s="263" t="s">
        <v>218</v>
      </c>
      <c r="AU238" s="263" t="s">
        <v>83</v>
      </c>
      <c r="AV238" s="13" t="s">
        <v>85</v>
      </c>
      <c r="AW238" s="13" t="s">
        <v>32</v>
      </c>
      <c r="AX238" s="13" t="s">
        <v>76</v>
      </c>
      <c r="AY238" s="263" t="s">
        <v>207</v>
      </c>
    </row>
    <row r="239" s="13" customFormat="1">
      <c r="A239" s="13"/>
      <c r="B239" s="253"/>
      <c r="C239" s="254"/>
      <c r="D239" s="236" t="s">
        <v>218</v>
      </c>
      <c r="E239" s="255" t="s">
        <v>1</v>
      </c>
      <c r="F239" s="256" t="s">
        <v>617</v>
      </c>
      <c r="G239" s="254"/>
      <c r="H239" s="257">
        <v>3.661</v>
      </c>
      <c r="I239" s="258"/>
      <c r="J239" s="254"/>
      <c r="K239" s="254"/>
      <c r="L239" s="259"/>
      <c r="M239" s="260"/>
      <c r="N239" s="261"/>
      <c r="O239" s="261"/>
      <c r="P239" s="261"/>
      <c r="Q239" s="261"/>
      <c r="R239" s="261"/>
      <c r="S239" s="261"/>
      <c r="T239" s="262"/>
      <c r="U239" s="13"/>
      <c r="V239" s="13"/>
      <c r="W239" s="13"/>
      <c r="X239" s="13"/>
      <c r="Y239" s="13"/>
      <c r="Z239" s="13"/>
      <c r="AA239" s="13"/>
      <c r="AB239" s="13"/>
      <c r="AC239" s="13"/>
      <c r="AD239" s="13"/>
      <c r="AE239" s="13"/>
      <c r="AT239" s="263" t="s">
        <v>218</v>
      </c>
      <c r="AU239" s="263" t="s">
        <v>83</v>
      </c>
      <c r="AV239" s="13" t="s">
        <v>85</v>
      </c>
      <c r="AW239" s="13" t="s">
        <v>32</v>
      </c>
      <c r="AX239" s="13" t="s">
        <v>76</v>
      </c>
      <c r="AY239" s="263" t="s">
        <v>207</v>
      </c>
    </row>
    <row r="240" s="12" customFormat="1">
      <c r="A240" s="12"/>
      <c r="B240" s="243"/>
      <c r="C240" s="244"/>
      <c r="D240" s="236" t="s">
        <v>218</v>
      </c>
      <c r="E240" s="245" t="s">
        <v>1</v>
      </c>
      <c r="F240" s="246" t="s">
        <v>576</v>
      </c>
      <c r="G240" s="244"/>
      <c r="H240" s="245" t="s">
        <v>1</v>
      </c>
      <c r="I240" s="247"/>
      <c r="J240" s="244"/>
      <c r="K240" s="244"/>
      <c r="L240" s="248"/>
      <c r="M240" s="249"/>
      <c r="N240" s="250"/>
      <c r="O240" s="250"/>
      <c r="P240" s="250"/>
      <c r="Q240" s="250"/>
      <c r="R240" s="250"/>
      <c r="S240" s="250"/>
      <c r="T240" s="251"/>
      <c r="U240" s="12"/>
      <c r="V240" s="12"/>
      <c r="W240" s="12"/>
      <c r="X240" s="12"/>
      <c r="Y240" s="12"/>
      <c r="Z240" s="12"/>
      <c r="AA240" s="12"/>
      <c r="AB240" s="12"/>
      <c r="AC240" s="12"/>
      <c r="AD240" s="12"/>
      <c r="AE240" s="12"/>
      <c r="AT240" s="252" t="s">
        <v>218</v>
      </c>
      <c r="AU240" s="252" t="s">
        <v>83</v>
      </c>
      <c r="AV240" s="12" t="s">
        <v>83</v>
      </c>
      <c r="AW240" s="12" t="s">
        <v>32</v>
      </c>
      <c r="AX240" s="12" t="s">
        <v>76</v>
      </c>
      <c r="AY240" s="252" t="s">
        <v>207</v>
      </c>
    </row>
    <row r="241" s="13" customFormat="1">
      <c r="A241" s="13"/>
      <c r="B241" s="253"/>
      <c r="C241" s="254"/>
      <c r="D241" s="236" t="s">
        <v>218</v>
      </c>
      <c r="E241" s="255" t="s">
        <v>1</v>
      </c>
      <c r="F241" s="256" t="s">
        <v>618</v>
      </c>
      <c r="G241" s="254"/>
      <c r="H241" s="257">
        <v>2.964</v>
      </c>
      <c r="I241" s="258"/>
      <c r="J241" s="254"/>
      <c r="K241" s="254"/>
      <c r="L241" s="259"/>
      <c r="M241" s="260"/>
      <c r="N241" s="261"/>
      <c r="O241" s="261"/>
      <c r="P241" s="261"/>
      <c r="Q241" s="261"/>
      <c r="R241" s="261"/>
      <c r="S241" s="261"/>
      <c r="T241" s="262"/>
      <c r="U241" s="13"/>
      <c r="V241" s="13"/>
      <c r="W241" s="13"/>
      <c r="X241" s="13"/>
      <c r="Y241" s="13"/>
      <c r="Z241" s="13"/>
      <c r="AA241" s="13"/>
      <c r="AB241" s="13"/>
      <c r="AC241" s="13"/>
      <c r="AD241" s="13"/>
      <c r="AE241" s="13"/>
      <c r="AT241" s="263" t="s">
        <v>218</v>
      </c>
      <c r="AU241" s="263" t="s">
        <v>83</v>
      </c>
      <c r="AV241" s="13" t="s">
        <v>85</v>
      </c>
      <c r="AW241" s="13" t="s">
        <v>32</v>
      </c>
      <c r="AX241" s="13" t="s">
        <v>76</v>
      </c>
      <c r="AY241" s="263" t="s">
        <v>207</v>
      </c>
    </row>
    <row r="242" s="12" customFormat="1">
      <c r="A242" s="12"/>
      <c r="B242" s="243"/>
      <c r="C242" s="244"/>
      <c r="D242" s="236" t="s">
        <v>218</v>
      </c>
      <c r="E242" s="245" t="s">
        <v>1</v>
      </c>
      <c r="F242" s="246" t="s">
        <v>578</v>
      </c>
      <c r="G242" s="244"/>
      <c r="H242" s="245" t="s">
        <v>1</v>
      </c>
      <c r="I242" s="247"/>
      <c r="J242" s="244"/>
      <c r="K242" s="244"/>
      <c r="L242" s="248"/>
      <c r="M242" s="249"/>
      <c r="N242" s="250"/>
      <c r="O242" s="250"/>
      <c r="P242" s="250"/>
      <c r="Q242" s="250"/>
      <c r="R242" s="250"/>
      <c r="S242" s="250"/>
      <c r="T242" s="251"/>
      <c r="U242" s="12"/>
      <c r="V242" s="12"/>
      <c r="W242" s="12"/>
      <c r="X242" s="12"/>
      <c r="Y242" s="12"/>
      <c r="Z242" s="12"/>
      <c r="AA242" s="12"/>
      <c r="AB242" s="12"/>
      <c r="AC242" s="12"/>
      <c r="AD242" s="12"/>
      <c r="AE242" s="12"/>
      <c r="AT242" s="252" t="s">
        <v>218</v>
      </c>
      <c r="AU242" s="252" t="s">
        <v>83</v>
      </c>
      <c r="AV242" s="12" t="s">
        <v>83</v>
      </c>
      <c r="AW242" s="12" t="s">
        <v>32</v>
      </c>
      <c r="AX242" s="12" t="s">
        <v>76</v>
      </c>
      <c r="AY242" s="252" t="s">
        <v>207</v>
      </c>
    </row>
    <row r="243" s="13" customFormat="1">
      <c r="A243" s="13"/>
      <c r="B243" s="253"/>
      <c r="C243" s="254"/>
      <c r="D243" s="236" t="s">
        <v>218</v>
      </c>
      <c r="E243" s="255" t="s">
        <v>1</v>
      </c>
      <c r="F243" s="256" t="s">
        <v>619</v>
      </c>
      <c r="G243" s="254"/>
      <c r="H243" s="257">
        <v>1.5600000000000001</v>
      </c>
      <c r="I243" s="258"/>
      <c r="J243" s="254"/>
      <c r="K243" s="254"/>
      <c r="L243" s="259"/>
      <c r="M243" s="260"/>
      <c r="N243" s="261"/>
      <c r="O243" s="261"/>
      <c r="P243" s="261"/>
      <c r="Q243" s="261"/>
      <c r="R243" s="261"/>
      <c r="S243" s="261"/>
      <c r="T243" s="262"/>
      <c r="U243" s="13"/>
      <c r="V243" s="13"/>
      <c r="W243" s="13"/>
      <c r="X243" s="13"/>
      <c r="Y243" s="13"/>
      <c r="Z243" s="13"/>
      <c r="AA243" s="13"/>
      <c r="AB243" s="13"/>
      <c r="AC243" s="13"/>
      <c r="AD243" s="13"/>
      <c r="AE243" s="13"/>
      <c r="AT243" s="263" t="s">
        <v>218</v>
      </c>
      <c r="AU243" s="263" t="s">
        <v>83</v>
      </c>
      <c r="AV243" s="13" t="s">
        <v>85</v>
      </c>
      <c r="AW243" s="13" t="s">
        <v>32</v>
      </c>
      <c r="AX243" s="13" t="s">
        <v>76</v>
      </c>
      <c r="AY243" s="263" t="s">
        <v>207</v>
      </c>
    </row>
    <row r="244" s="13" customFormat="1">
      <c r="A244" s="13"/>
      <c r="B244" s="253"/>
      <c r="C244" s="254"/>
      <c r="D244" s="236" t="s">
        <v>218</v>
      </c>
      <c r="E244" s="255" t="s">
        <v>1</v>
      </c>
      <c r="F244" s="256" t="s">
        <v>620</v>
      </c>
      <c r="G244" s="254"/>
      <c r="H244" s="257">
        <v>0.90500000000000003</v>
      </c>
      <c r="I244" s="258"/>
      <c r="J244" s="254"/>
      <c r="K244" s="254"/>
      <c r="L244" s="259"/>
      <c r="M244" s="260"/>
      <c r="N244" s="261"/>
      <c r="O244" s="261"/>
      <c r="P244" s="261"/>
      <c r="Q244" s="261"/>
      <c r="R244" s="261"/>
      <c r="S244" s="261"/>
      <c r="T244" s="262"/>
      <c r="U244" s="13"/>
      <c r="V244" s="13"/>
      <c r="W244" s="13"/>
      <c r="X244" s="13"/>
      <c r="Y244" s="13"/>
      <c r="Z244" s="13"/>
      <c r="AA244" s="13"/>
      <c r="AB244" s="13"/>
      <c r="AC244" s="13"/>
      <c r="AD244" s="13"/>
      <c r="AE244" s="13"/>
      <c r="AT244" s="263" t="s">
        <v>218</v>
      </c>
      <c r="AU244" s="263" t="s">
        <v>83</v>
      </c>
      <c r="AV244" s="13" t="s">
        <v>85</v>
      </c>
      <c r="AW244" s="13" t="s">
        <v>32</v>
      </c>
      <c r="AX244" s="13" t="s">
        <v>76</v>
      </c>
      <c r="AY244" s="263" t="s">
        <v>207</v>
      </c>
    </row>
    <row r="245" s="13" customFormat="1">
      <c r="A245" s="13"/>
      <c r="B245" s="253"/>
      <c r="C245" s="254"/>
      <c r="D245" s="236" t="s">
        <v>218</v>
      </c>
      <c r="E245" s="255" t="s">
        <v>1</v>
      </c>
      <c r="F245" s="256" t="s">
        <v>621</v>
      </c>
      <c r="G245" s="254"/>
      <c r="H245" s="257">
        <v>3.6040000000000001</v>
      </c>
      <c r="I245" s="258"/>
      <c r="J245" s="254"/>
      <c r="K245" s="254"/>
      <c r="L245" s="259"/>
      <c r="M245" s="260"/>
      <c r="N245" s="261"/>
      <c r="O245" s="261"/>
      <c r="P245" s="261"/>
      <c r="Q245" s="261"/>
      <c r="R245" s="261"/>
      <c r="S245" s="261"/>
      <c r="T245" s="262"/>
      <c r="U245" s="13"/>
      <c r="V245" s="13"/>
      <c r="W245" s="13"/>
      <c r="X245" s="13"/>
      <c r="Y245" s="13"/>
      <c r="Z245" s="13"/>
      <c r="AA245" s="13"/>
      <c r="AB245" s="13"/>
      <c r="AC245" s="13"/>
      <c r="AD245" s="13"/>
      <c r="AE245" s="13"/>
      <c r="AT245" s="263" t="s">
        <v>218</v>
      </c>
      <c r="AU245" s="263" t="s">
        <v>83</v>
      </c>
      <c r="AV245" s="13" t="s">
        <v>85</v>
      </c>
      <c r="AW245" s="13" t="s">
        <v>32</v>
      </c>
      <c r="AX245" s="13" t="s">
        <v>76</v>
      </c>
      <c r="AY245" s="263" t="s">
        <v>207</v>
      </c>
    </row>
    <row r="246" s="12" customFormat="1">
      <c r="A246" s="12"/>
      <c r="B246" s="243"/>
      <c r="C246" s="244"/>
      <c r="D246" s="236" t="s">
        <v>218</v>
      </c>
      <c r="E246" s="245" t="s">
        <v>1</v>
      </c>
      <c r="F246" s="246" t="s">
        <v>622</v>
      </c>
      <c r="G246" s="244"/>
      <c r="H246" s="245" t="s">
        <v>1</v>
      </c>
      <c r="I246" s="247"/>
      <c r="J246" s="244"/>
      <c r="K246" s="244"/>
      <c r="L246" s="248"/>
      <c r="M246" s="249"/>
      <c r="N246" s="250"/>
      <c r="O246" s="250"/>
      <c r="P246" s="250"/>
      <c r="Q246" s="250"/>
      <c r="R246" s="250"/>
      <c r="S246" s="250"/>
      <c r="T246" s="251"/>
      <c r="U246" s="12"/>
      <c r="V246" s="12"/>
      <c r="W246" s="12"/>
      <c r="X246" s="12"/>
      <c r="Y246" s="12"/>
      <c r="Z246" s="12"/>
      <c r="AA246" s="12"/>
      <c r="AB246" s="12"/>
      <c r="AC246" s="12"/>
      <c r="AD246" s="12"/>
      <c r="AE246" s="12"/>
      <c r="AT246" s="252" t="s">
        <v>218</v>
      </c>
      <c r="AU246" s="252" t="s">
        <v>83</v>
      </c>
      <c r="AV246" s="12" t="s">
        <v>83</v>
      </c>
      <c r="AW246" s="12" t="s">
        <v>32</v>
      </c>
      <c r="AX246" s="12" t="s">
        <v>76</v>
      </c>
      <c r="AY246" s="252" t="s">
        <v>207</v>
      </c>
    </row>
    <row r="247" s="13" customFormat="1">
      <c r="A247" s="13"/>
      <c r="B247" s="253"/>
      <c r="C247" s="254"/>
      <c r="D247" s="236" t="s">
        <v>218</v>
      </c>
      <c r="E247" s="255" t="s">
        <v>1</v>
      </c>
      <c r="F247" s="256" t="s">
        <v>619</v>
      </c>
      <c r="G247" s="254"/>
      <c r="H247" s="257">
        <v>1.5600000000000001</v>
      </c>
      <c r="I247" s="258"/>
      <c r="J247" s="254"/>
      <c r="K247" s="254"/>
      <c r="L247" s="259"/>
      <c r="M247" s="260"/>
      <c r="N247" s="261"/>
      <c r="O247" s="261"/>
      <c r="P247" s="261"/>
      <c r="Q247" s="261"/>
      <c r="R247" s="261"/>
      <c r="S247" s="261"/>
      <c r="T247" s="262"/>
      <c r="U247" s="13"/>
      <c r="V247" s="13"/>
      <c r="W247" s="13"/>
      <c r="X247" s="13"/>
      <c r="Y247" s="13"/>
      <c r="Z247" s="13"/>
      <c r="AA247" s="13"/>
      <c r="AB247" s="13"/>
      <c r="AC247" s="13"/>
      <c r="AD247" s="13"/>
      <c r="AE247" s="13"/>
      <c r="AT247" s="263" t="s">
        <v>218</v>
      </c>
      <c r="AU247" s="263" t="s">
        <v>83</v>
      </c>
      <c r="AV247" s="13" t="s">
        <v>85</v>
      </c>
      <c r="AW247" s="13" t="s">
        <v>32</v>
      </c>
      <c r="AX247" s="13" t="s">
        <v>76</v>
      </c>
      <c r="AY247" s="263" t="s">
        <v>207</v>
      </c>
    </row>
    <row r="248" s="13" customFormat="1">
      <c r="A248" s="13"/>
      <c r="B248" s="253"/>
      <c r="C248" s="254"/>
      <c r="D248" s="236" t="s">
        <v>218</v>
      </c>
      <c r="E248" s="255" t="s">
        <v>1</v>
      </c>
      <c r="F248" s="256" t="s">
        <v>620</v>
      </c>
      <c r="G248" s="254"/>
      <c r="H248" s="257">
        <v>0.90500000000000003</v>
      </c>
      <c r="I248" s="258"/>
      <c r="J248" s="254"/>
      <c r="K248" s="254"/>
      <c r="L248" s="259"/>
      <c r="M248" s="260"/>
      <c r="N248" s="261"/>
      <c r="O248" s="261"/>
      <c r="P248" s="261"/>
      <c r="Q248" s="261"/>
      <c r="R248" s="261"/>
      <c r="S248" s="261"/>
      <c r="T248" s="262"/>
      <c r="U248" s="13"/>
      <c r="V248" s="13"/>
      <c r="W248" s="13"/>
      <c r="X248" s="13"/>
      <c r="Y248" s="13"/>
      <c r="Z248" s="13"/>
      <c r="AA248" s="13"/>
      <c r="AB248" s="13"/>
      <c r="AC248" s="13"/>
      <c r="AD248" s="13"/>
      <c r="AE248" s="13"/>
      <c r="AT248" s="263" t="s">
        <v>218</v>
      </c>
      <c r="AU248" s="263" t="s">
        <v>83</v>
      </c>
      <c r="AV248" s="13" t="s">
        <v>85</v>
      </c>
      <c r="AW248" s="13" t="s">
        <v>32</v>
      </c>
      <c r="AX248" s="13" t="s">
        <v>76</v>
      </c>
      <c r="AY248" s="263" t="s">
        <v>207</v>
      </c>
    </row>
    <row r="249" s="13" customFormat="1">
      <c r="A249" s="13"/>
      <c r="B249" s="253"/>
      <c r="C249" s="254"/>
      <c r="D249" s="236" t="s">
        <v>218</v>
      </c>
      <c r="E249" s="255" t="s">
        <v>1</v>
      </c>
      <c r="F249" s="256" t="s">
        <v>621</v>
      </c>
      <c r="G249" s="254"/>
      <c r="H249" s="257">
        <v>3.6040000000000001</v>
      </c>
      <c r="I249" s="258"/>
      <c r="J249" s="254"/>
      <c r="K249" s="254"/>
      <c r="L249" s="259"/>
      <c r="M249" s="260"/>
      <c r="N249" s="261"/>
      <c r="O249" s="261"/>
      <c r="P249" s="261"/>
      <c r="Q249" s="261"/>
      <c r="R249" s="261"/>
      <c r="S249" s="261"/>
      <c r="T249" s="262"/>
      <c r="U249" s="13"/>
      <c r="V249" s="13"/>
      <c r="W249" s="13"/>
      <c r="X249" s="13"/>
      <c r="Y249" s="13"/>
      <c r="Z249" s="13"/>
      <c r="AA249" s="13"/>
      <c r="AB249" s="13"/>
      <c r="AC249" s="13"/>
      <c r="AD249" s="13"/>
      <c r="AE249" s="13"/>
      <c r="AT249" s="263" t="s">
        <v>218</v>
      </c>
      <c r="AU249" s="263" t="s">
        <v>83</v>
      </c>
      <c r="AV249" s="13" t="s">
        <v>85</v>
      </c>
      <c r="AW249" s="13" t="s">
        <v>32</v>
      </c>
      <c r="AX249" s="13" t="s">
        <v>76</v>
      </c>
      <c r="AY249" s="263" t="s">
        <v>207</v>
      </c>
    </row>
    <row r="250" s="12" customFormat="1">
      <c r="A250" s="12"/>
      <c r="B250" s="243"/>
      <c r="C250" s="244"/>
      <c r="D250" s="236" t="s">
        <v>218</v>
      </c>
      <c r="E250" s="245" t="s">
        <v>1</v>
      </c>
      <c r="F250" s="246" t="s">
        <v>623</v>
      </c>
      <c r="G250" s="244"/>
      <c r="H250" s="245" t="s">
        <v>1</v>
      </c>
      <c r="I250" s="247"/>
      <c r="J250" s="244"/>
      <c r="K250" s="244"/>
      <c r="L250" s="248"/>
      <c r="M250" s="249"/>
      <c r="N250" s="250"/>
      <c r="O250" s="250"/>
      <c r="P250" s="250"/>
      <c r="Q250" s="250"/>
      <c r="R250" s="250"/>
      <c r="S250" s="250"/>
      <c r="T250" s="251"/>
      <c r="U250" s="12"/>
      <c r="V250" s="12"/>
      <c r="W250" s="12"/>
      <c r="X250" s="12"/>
      <c r="Y250" s="12"/>
      <c r="Z250" s="12"/>
      <c r="AA250" s="12"/>
      <c r="AB250" s="12"/>
      <c r="AC250" s="12"/>
      <c r="AD250" s="12"/>
      <c r="AE250" s="12"/>
      <c r="AT250" s="252" t="s">
        <v>218</v>
      </c>
      <c r="AU250" s="252" t="s">
        <v>83</v>
      </c>
      <c r="AV250" s="12" t="s">
        <v>83</v>
      </c>
      <c r="AW250" s="12" t="s">
        <v>32</v>
      </c>
      <c r="AX250" s="12" t="s">
        <v>76</v>
      </c>
      <c r="AY250" s="252" t="s">
        <v>207</v>
      </c>
    </row>
    <row r="251" s="13" customFormat="1">
      <c r="A251" s="13"/>
      <c r="B251" s="253"/>
      <c r="C251" s="254"/>
      <c r="D251" s="236" t="s">
        <v>218</v>
      </c>
      <c r="E251" s="255" t="s">
        <v>1</v>
      </c>
      <c r="F251" s="256" t="s">
        <v>618</v>
      </c>
      <c r="G251" s="254"/>
      <c r="H251" s="257">
        <v>2.964</v>
      </c>
      <c r="I251" s="258"/>
      <c r="J251" s="254"/>
      <c r="K251" s="254"/>
      <c r="L251" s="259"/>
      <c r="M251" s="260"/>
      <c r="N251" s="261"/>
      <c r="O251" s="261"/>
      <c r="P251" s="261"/>
      <c r="Q251" s="261"/>
      <c r="R251" s="261"/>
      <c r="S251" s="261"/>
      <c r="T251" s="262"/>
      <c r="U251" s="13"/>
      <c r="V251" s="13"/>
      <c r="W251" s="13"/>
      <c r="X251" s="13"/>
      <c r="Y251" s="13"/>
      <c r="Z251" s="13"/>
      <c r="AA251" s="13"/>
      <c r="AB251" s="13"/>
      <c r="AC251" s="13"/>
      <c r="AD251" s="13"/>
      <c r="AE251" s="13"/>
      <c r="AT251" s="263" t="s">
        <v>218</v>
      </c>
      <c r="AU251" s="263" t="s">
        <v>83</v>
      </c>
      <c r="AV251" s="13" t="s">
        <v>85</v>
      </c>
      <c r="AW251" s="13" t="s">
        <v>32</v>
      </c>
      <c r="AX251" s="13" t="s">
        <v>76</v>
      </c>
      <c r="AY251" s="263" t="s">
        <v>207</v>
      </c>
    </row>
    <row r="252" s="12" customFormat="1">
      <c r="A252" s="12"/>
      <c r="B252" s="243"/>
      <c r="C252" s="244"/>
      <c r="D252" s="236" t="s">
        <v>218</v>
      </c>
      <c r="E252" s="245" t="s">
        <v>1</v>
      </c>
      <c r="F252" s="246" t="s">
        <v>624</v>
      </c>
      <c r="G252" s="244"/>
      <c r="H252" s="245" t="s">
        <v>1</v>
      </c>
      <c r="I252" s="247"/>
      <c r="J252" s="244"/>
      <c r="K252" s="244"/>
      <c r="L252" s="248"/>
      <c r="M252" s="249"/>
      <c r="N252" s="250"/>
      <c r="O252" s="250"/>
      <c r="P252" s="250"/>
      <c r="Q252" s="250"/>
      <c r="R252" s="250"/>
      <c r="S252" s="250"/>
      <c r="T252" s="251"/>
      <c r="U252" s="12"/>
      <c r="V252" s="12"/>
      <c r="W252" s="12"/>
      <c r="X252" s="12"/>
      <c r="Y252" s="12"/>
      <c r="Z252" s="12"/>
      <c r="AA252" s="12"/>
      <c r="AB252" s="12"/>
      <c r="AC252" s="12"/>
      <c r="AD252" s="12"/>
      <c r="AE252" s="12"/>
      <c r="AT252" s="252" t="s">
        <v>218</v>
      </c>
      <c r="AU252" s="252" t="s">
        <v>83</v>
      </c>
      <c r="AV252" s="12" t="s">
        <v>83</v>
      </c>
      <c r="AW252" s="12" t="s">
        <v>32</v>
      </c>
      <c r="AX252" s="12" t="s">
        <v>76</v>
      </c>
      <c r="AY252" s="252" t="s">
        <v>207</v>
      </c>
    </row>
    <row r="253" s="13" customFormat="1">
      <c r="A253" s="13"/>
      <c r="B253" s="253"/>
      <c r="C253" s="254"/>
      <c r="D253" s="236" t="s">
        <v>218</v>
      </c>
      <c r="E253" s="255" t="s">
        <v>1</v>
      </c>
      <c r="F253" s="256" t="s">
        <v>619</v>
      </c>
      <c r="G253" s="254"/>
      <c r="H253" s="257">
        <v>1.5600000000000001</v>
      </c>
      <c r="I253" s="258"/>
      <c r="J253" s="254"/>
      <c r="K253" s="254"/>
      <c r="L253" s="259"/>
      <c r="M253" s="260"/>
      <c r="N253" s="261"/>
      <c r="O253" s="261"/>
      <c r="P253" s="261"/>
      <c r="Q253" s="261"/>
      <c r="R253" s="261"/>
      <c r="S253" s="261"/>
      <c r="T253" s="262"/>
      <c r="U253" s="13"/>
      <c r="V253" s="13"/>
      <c r="W253" s="13"/>
      <c r="X253" s="13"/>
      <c r="Y253" s="13"/>
      <c r="Z253" s="13"/>
      <c r="AA253" s="13"/>
      <c r="AB253" s="13"/>
      <c r="AC253" s="13"/>
      <c r="AD253" s="13"/>
      <c r="AE253" s="13"/>
      <c r="AT253" s="263" t="s">
        <v>218</v>
      </c>
      <c r="AU253" s="263" t="s">
        <v>83</v>
      </c>
      <c r="AV253" s="13" t="s">
        <v>85</v>
      </c>
      <c r="AW253" s="13" t="s">
        <v>32</v>
      </c>
      <c r="AX253" s="13" t="s">
        <v>76</v>
      </c>
      <c r="AY253" s="263" t="s">
        <v>207</v>
      </c>
    </row>
    <row r="254" s="13" customFormat="1">
      <c r="A254" s="13"/>
      <c r="B254" s="253"/>
      <c r="C254" s="254"/>
      <c r="D254" s="236" t="s">
        <v>218</v>
      </c>
      <c r="E254" s="255" t="s">
        <v>1</v>
      </c>
      <c r="F254" s="256" t="s">
        <v>620</v>
      </c>
      <c r="G254" s="254"/>
      <c r="H254" s="257">
        <v>0.90500000000000003</v>
      </c>
      <c r="I254" s="258"/>
      <c r="J254" s="254"/>
      <c r="K254" s="254"/>
      <c r="L254" s="259"/>
      <c r="M254" s="260"/>
      <c r="N254" s="261"/>
      <c r="O254" s="261"/>
      <c r="P254" s="261"/>
      <c r="Q254" s="261"/>
      <c r="R254" s="261"/>
      <c r="S254" s="261"/>
      <c r="T254" s="262"/>
      <c r="U254" s="13"/>
      <c r="V254" s="13"/>
      <c r="W254" s="13"/>
      <c r="X254" s="13"/>
      <c r="Y254" s="13"/>
      <c r="Z254" s="13"/>
      <c r="AA254" s="13"/>
      <c r="AB254" s="13"/>
      <c r="AC254" s="13"/>
      <c r="AD254" s="13"/>
      <c r="AE254" s="13"/>
      <c r="AT254" s="263" t="s">
        <v>218</v>
      </c>
      <c r="AU254" s="263" t="s">
        <v>83</v>
      </c>
      <c r="AV254" s="13" t="s">
        <v>85</v>
      </c>
      <c r="AW254" s="13" t="s">
        <v>32</v>
      </c>
      <c r="AX254" s="13" t="s">
        <v>76</v>
      </c>
      <c r="AY254" s="263" t="s">
        <v>207</v>
      </c>
    </row>
    <row r="255" s="13" customFormat="1">
      <c r="A255" s="13"/>
      <c r="B255" s="253"/>
      <c r="C255" s="254"/>
      <c r="D255" s="236" t="s">
        <v>218</v>
      </c>
      <c r="E255" s="255" t="s">
        <v>1</v>
      </c>
      <c r="F255" s="256" t="s">
        <v>621</v>
      </c>
      <c r="G255" s="254"/>
      <c r="H255" s="257">
        <v>3.6040000000000001</v>
      </c>
      <c r="I255" s="258"/>
      <c r="J255" s="254"/>
      <c r="K255" s="254"/>
      <c r="L255" s="259"/>
      <c r="M255" s="260"/>
      <c r="N255" s="261"/>
      <c r="O255" s="261"/>
      <c r="P255" s="261"/>
      <c r="Q255" s="261"/>
      <c r="R255" s="261"/>
      <c r="S255" s="261"/>
      <c r="T255" s="262"/>
      <c r="U255" s="13"/>
      <c r="V255" s="13"/>
      <c r="W255" s="13"/>
      <c r="X255" s="13"/>
      <c r="Y255" s="13"/>
      <c r="Z255" s="13"/>
      <c r="AA255" s="13"/>
      <c r="AB255" s="13"/>
      <c r="AC255" s="13"/>
      <c r="AD255" s="13"/>
      <c r="AE255" s="13"/>
      <c r="AT255" s="263" t="s">
        <v>218</v>
      </c>
      <c r="AU255" s="263" t="s">
        <v>83</v>
      </c>
      <c r="AV255" s="13" t="s">
        <v>85</v>
      </c>
      <c r="AW255" s="13" t="s">
        <v>32</v>
      </c>
      <c r="AX255" s="13" t="s">
        <v>76</v>
      </c>
      <c r="AY255" s="263" t="s">
        <v>207</v>
      </c>
    </row>
    <row r="256" s="14" customFormat="1">
      <c r="A256" s="14"/>
      <c r="B256" s="264"/>
      <c r="C256" s="265"/>
      <c r="D256" s="236" t="s">
        <v>218</v>
      </c>
      <c r="E256" s="266" t="s">
        <v>1</v>
      </c>
      <c r="F256" s="267" t="s">
        <v>222</v>
      </c>
      <c r="G256" s="265"/>
      <c r="H256" s="268">
        <v>42.886000000000003</v>
      </c>
      <c r="I256" s="269"/>
      <c r="J256" s="265"/>
      <c r="K256" s="265"/>
      <c r="L256" s="270"/>
      <c r="M256" s="271"/>
      <c r="N256" s="272"/>
      <c r="O256" s="272"/>
      <c r="P256" s="272"/>
      <c r="Q256" s="272"/>
      <c r="R256" s="272"/>
      <c r="S256" s="272"/>
      <c r="T256" s="273"/>
      <c r="U256" s="14"/>
      <c r="V256" s="14"/>
      <c r="W256" s="14"/>
      <c r="X256" s="14"/>
      <c r="Y256" s="14"/>
      <c r="Z256" s="14"/>
      <c r="AA256" s="14"/>
      <c r="AB256" s="14"/>
      <c r="AC256" s="14"/>
      <c r="AD256" s="14"/>
      <c r="AE256" s="14"/>
      <c r="AT256" s="274" t="s">
        <v>218</v>
      </c>
      <c r="AU256" s="274" t="s">
        <v>83</v>
      </c>
      <c r="AV256" s="14" t="s">
        <v>212</v>
      </c>
      <c r="AW256" s="14" t="s">
        <v>32</v>
      </c>
      <c r="AX256" s="14" t="s">
        <v>83</v>
      </c>
      <c r="AY256" s="274" t="s">
        <v>207</v>
      </c>
    </row>
    <row r="257" s="2" customFormat="1" ht="24.15" customHeight="1">
      <c r="A257" s="39"/>
      <c r="B257" s="40"/>
      <c r="C257" s="222" t="s">
        <v>276</v>
      </c>
      <c r="D257" s="222" t="s">
        <v>208</v>
      </c>
      <c r="E257" s="223" t="s">
        <v>625</v>
      </c>
      <c r="F257" s="224" t="s">
        <v>626</v>
      </c>
      <c r="G257" s="225" t="s">
        <v>225</v>
      </c>
      <c r="H257" s="226">
        <v>31.469000000000001</v>
      </c>
      <c r="I257" s="227"/>
      <c r="J257" s="228">
        <f>ROUND(I257*H257,2)</f>
        <v>0</v>
      </c>
      <c r="K257" s="229"/>
      <c r="L257" s="45"/>
      <c r="M257" s="230" t="s">
        <v>1</v>
      </c>
      <c r="N257" s="231" t="s">
        <v>41</v>
      </c>
      <c r="O257" s="92"/>
      <c r="P257" s="232">
        <f>O257*H257</f>
        <v>0</v>
      </c>
      <c r="Q257" s="232">
        <v>0.061719999999999997</v>
      </c>
      <c r="R257" s="232">
        <f>Q257*H257</f>
        <v>1.9422666799999999</v>
      </c>
      <c r="S257" s="232">
        <v>0</v>
      </c>
      <c r="T257" s="233">
        <f>S257*H257</f>
        <v>0</v>
      </c>
      <c r="U257" s="39"/>
      <c r="V257" s="39"/>
      <c r="W257" s="39"/>
      <c r="X257" s="39"/>
      <c r="Y257" s="39"/>
      <c r="Z257" s="39"/>
      <c r="AA257" s="39"/>
      <c r="AB257" s="39"/>
      <c r="AC257" s="39"/>
      <c r="AD257" s="39"/>
      <c r="AE257" s="39"/>
      <c r="AR257" s="234" t="s">
        <v>212</v>
      </c>
      <c r="AT257" s="234" t="s">
        <v>208</v>
      </c>
      <c r="AU257" s="234" t="s">
        <v>83</v>
      </c>
      <c r="AY257" s="18" t="s">
        <v>207</v>
      </c>
      <c r="BE257" s="235">
        <f>IF(N257="základní",J257,0)</f>
        <v>0</v>
      </c>
      <c r="BF257" s="235">
        <f>IF(N257="snížená",J257,0)</f>
        <v>0</v>
      </c>
      <c r="BG257" s="235">
        <f>IF(N257="zákl. přenesená",J257,0)</f>
        <v>0</v>
      </c>
      <c r="BH257" s="235">
        <f>IF(N257="sníž. přenesená",J257,0)</f>
        <v>0</v>
      </c>
      <c r="BI257" s="235">
        <f>IF(N257="nulová",J257,0)</f>
        <v>0</v>
      </c>
      <c r="BJ257" s="18" t="s">
        <v>83</v>
      </c>
      <c r="BK257" s="235">
        <f>ROUND(I257*H257,2)</f>
        <v>0</v>
      </c>
      <c r="BL257" s="18" t="s">
        <v>212</v>
      </c>
      <c r="BM257" s="234" t="s">
        <v>627</v>
      </c>
    </row>
    <row r="258" s="2" customFormat="1">
      <c r="A258" s="39"/>
      <c r="B258" s="40"/>
      <c r="C258" s="41"/>
      <c r="D258" s="236" t="s">
        <v>214</v>
      </c>
      <c r="E258" s="41"/>
      <c r="F258" s="237" t="s">
        <v>628</v>
      </c>
      <c r="G258" s="41"/>
      <c r="H258" s="41"/>
      <c r="I258" s="238"/>
      <c r="J258" s="41"/>
      <c r="K258" s="41"/>
      <c r="L258" s="45"/>
      <c r="M258" s="239"/>
      <c r="N258" s="240"/>
      <c r="O258" s="92"/>
      <c r="P258" s="92"/>
      <c r="Q258" s="92"/>
      <c r="R258" s="92"/>
      <c r="S258" s="92"/>
      <c r="T258" s="93"/>
      <c r="U258" s="39"/>
      <c r="V258" s="39"/>
      <c r="W258" s="39"/>
      <c r="X258" s="39"/>
      <c r="Y258" s="39"/>
      <c r="Z258" s="39"/>
      <c r="AA258" s="39"/>
      <c r="AB258" s="39"/>
      <c r="AC258" s="39"/>
      <c r="AD258" s="39"/>
      <c r="AE258" s="39"/>
      <c r="AT258" s="18" t="s">
        <v>214</v>
      </c>
      <c r="AU258" s="18" t="s">
        <v>83</v>
      </c>
    </row>
    <row r="259" s="2" customFormat="1">
      <c r="A259" s="39"/>
      <c r="B259" s="40"/>
      <c r="C259" s="41"/>
      <c r="D259" s="241" t="s">
        <v>216</v>
      </c>
      <c r="E259" s="41"/>
      <c r="F259" s="242" t="s">
        <v>629</v>
      </c>
      <c r="G259" s="41"/>
      <c r="H259" s="41"/>
      <c r="I259" s="238"/>
      <c r="J259" s="41"/>
      <c r="K259" s="41"/>
      <c r="L259" s="45"/>
      <c r="M259" s="239"/>
      <c r="N259" s="240"/>
      <c r="O259" s="92"/>
      <c r="P259" s="92"/>
      <c r="Q259" s="92"/>
      <c r="R259" s="92"/>
      <c r="S259" s="92"/>
      <c r="T259" s="93"/>
      <c r="U259" s="39"/>
      <c r="V259" s="39"/>
      <c r="W259" s="39"/>
      <c r="X259" s="39"/>
      <c r="Y259" s="39"/>
      <c r="Z259" s="39"/>
      <c r="AA259" s="39"/>
      <c r="AB259" s="39"/>
      <c r="AC259" s="39"/>
      <c r="AD259" s="39"/>
      <c r="AE259" s="39"/>
      <c r="AT259" s="18" t="s">
        <v>216</v>
      </c>
      <c r="AU259" s="18" t="s">
        <v>83</v>
      </c>
    </row>
    <row r="260" s="12" customFormat="1">
      <c r="A260" s="12"/>
      <c r="B260" s="243"/>
      <c r="C260" s="244"/>
      <c r="D260" s="236" t="s">
        <v>218</v>
      </c>
      <c r="E260" s="245" t="s">
        <v>1</v>
      </c>
      <c r="F260" s="246" t="s">
        <v>562</v>
      </c>
      <c r="G260" s="244"/>
      <c r="H260" s="245" t="s">
        <v>1</v>
      </c>
      <c r="I260" s="247"/>
      <c r="J260" s="244"/>
      <c r="K260" s="244"/>
      <c r="L260" s="248"/>
      <c r="M260" s="249"/>
      <c r="N260" s="250"/>
      <c r="O260" s="250"/>
      <c r="P260" s="250"/>
      <c r="Q260" s="250"/>
      <c r="R260" s="250"/>
      <c r="S260" s="250"/>
      <c r="T260" s="251"/>
      <c r="U260" s="12"/>
      <c r="V260" s="12"/>
      <c r="W260" s="12"/>
      <c r="X260" s="12"/>
      <c r="Y260" s="12"/>
      <c r="Z260" s="12"/>
      <c r="AA260" s="12"/>
      <c r="AB260" s="12"/>
      <c r="AC260" s="12"/>
      <c r="AD260" s="12"/>
      <c r="AE260" s="12"/>
      <c r="AT260" s="252" t="s">
        <v>218</v>
      </c>
      <c r="AU260" s="252" t="s">
        <v>83</v>
      </c>
      <c r="AV260" s="12" t="s">
        <v>83</v>
      </c>
      <c r="AW260" s="12" t="s">
        <v>32</v>
      </c>
      <c r="AX260" s="12" t="s">
        <v>76</v>
      </c>
      <c r="AY260" s="252" t="s">
        <v>207</v>
      </c>
    </row>
    <row r="261" s="13" customFormat="1">
      <c r="A261" s="13"/>
      <c r="B261" s="253"/>
      <c r="C261" s="254"/>
      <c r="D261" s="236" t="s">
        <v>218</v>
      </c>
      <c r="E261" s="255" t="s">
        <v>1</v>
      </c>
      <c r="F261" s="256" t="s">
        <v>630</v>
      </c>
      <c r="G261" s="254"/>
      <c r="H261" s="257">
        <v>10.353</v>
      </c>
      <c r="I261" s="258"/>
      <c r="J261" s="254"/>
      <c r="K261" s="254"/>
      <c r="L261" s="259"/>
      <c r="M261" s="260"/>
      <c r="N261" s="261"/>
      <c r="O261" s="261"/>
      <c r="P261" s="261"/>
      <c r="Q261" s="261"/>
      <c r="R261" s="261"/>
      <c r="S261" s="261"/>
      <c r="T261" s="262"/>
      <c r="U261" s="13"/>
      <c r="V261" s="13"/>
      <c r="W261" s="13"/>
      <c r="X261" s="13"/>
      <c r="Y261" s="13"/>
      <c r="Z261" s="13"/>
      <c r="AA261" s="13"/>
      <c r="AB261" s="13"/>
      <c r="AC261" s="13"/>
      <c r="AD261" s="13"/>
      <c r="AE261" s="13"/>
      <c r="AT261" s="263" t="s">
        <v>218</v>
      </c>
      <c r="AU261" s="263" t="s">
        <v>83</v>
      </c>
      <c r="AV261" s="13" t="s">
        <v>85</v>
      </c>
      <c r="AW261" s="13" t="s">
        <v>32</v>
      </c>
      <c r="AX261" s="13" t="s">
        <v>76</v>
      </c>
      <c r="AY261" s="263" t="s">
        <v>207</v>
      </c>
    </row>
    <row r="262" s="13" customFormat="1">
      <c r="A262" s="13"/>
      <c r="B262" s="253"/>
      <c r="C262" s="254"/>
      <c r="D262" s="236" t="s">
        <v>218</v>
      </c>
      <c r="E262" s="255" t="s">
        <v>1</v>
      </c>
      <c r="F262" s="256" t="s">
        <v>572</v>
      </c>
      <c r="G262" s="254"/>
      <c r="H262" s="257">
        <v>-1.5760000000000001</v>
      </c>
      <c r="I262" s="258"/>
      <c r="J262" s="254"/>
      <c r="K262" s="254"/>
      <c r="L262" s="259"/>
      <c r="M262" s="260"/>
      <c r="N262" s="261"/>
      <c r="O262" s="261"/>
      <c r="P262" s="261"/>
      <c r="Q262" s="261"/>
      <c r="R262" s="261"/>
      <c r="S262" s="261"/>
      <c r="T262" s="262"/>
      <c r="U262" s="13"/>
      <c r="V262" s="13"/>
      <c r="W262" s="13"/>
      <c r="X262" s="13"/>
      <c r="Y262" s="13"/>
      <c r="Z262" s="13"/>
      <c r="AA262" s="13"/>
      <c r="AB262" s="13"/>
      <c r="AC262" s="13"/>
      <c r="AD262" s="13"/>
      <c r="AE262" s="13"/>
      <c r="AT262" s="263" t="s">
        <v>218</v>
      </c>
      <c r="AU262" s="263" t="s">
        <v>83</v>
      </c>
      <c r="AV262" s="13" t="s">
        <v>85</v>
      </c>
      <c r="AW262" s="13" t="s">
        <v>32</v>
      </c>
      <c r="AX262" s="13" t="s">
        <v>76</v>
      </c>
      <c r="AY262" s="263" t="s">
        <v>207</v>
      </c>
    </row>
    <row r="263" s="12" customFormat="1">
      <c r="A263" s="12"/>
      <c r="B263" s="243"/>
      <c r="C263" s="244"/>
      <c r="D263" s="236" t="s">
        <v>218</v>
      </c>
      <c r="E263" s="245" t="s">
        <v>1</v>
      </c>
      <c r="F263" s="246" t="s">
        <v>566</v>
      </c>
      <c r="G263" s="244"/>
      <c r="H263" s="245" t="s">
        <v>1</v>
      </c>
      <c r="I263" s="247"/>
      <c r="J263" s="244"/>
      <c r="K263" s="244"/>
      <c r="L263" s="248"/>
      <c r="M263" s="249"/>
      <c r="N263" s="250"/>
      <c r="O263" s="250"/>
      <c r="P263" s="250"/>
      <c r="Q263" s="250"/>
      <c r="R263" s="250"/>
      <c r="S263" s="250"/>
      <c r="T263" s="251"/>
      <c r="U263" s="12"/>
      <c r="V263" s="12"/>
      <c r="W263" s="12"/>
      <c r="X263" s="12"/>
      <c r="Y263" s="12"/>
      <c r="Z263" s="12"/>
      <c r="AA263" s="12"/>
      <c r="AB263" s="12"/>
      <c r="AC263" s="12"/>
      <c r="AD263" s="12"/>
      <c r="AE263" s="12"/>
      <c r="AT263" s="252" t="s">
        <v>218</v>
      </c>
      <c r="AU263" s="252" t="s">
        <v>83</v>
      </c>
      <c r="AV263" s="12" t="s">
        <v>83</v>
      </c>
      <c r="AW263" s="12" t="s">
        <v>32</v>
      </c>
      <c r="AX263" s="12" t="s">
        <v>76</v>
      </c>
      <c r="AY263" s="252" t="s">
        <v>207</v>
      </c>
    </row>
    <row r="264" s="13" customFormat="1">
      <c r="A264" s="13"/>
      <c r="B264" s="253"/>
      <c r="C264" s="254"/>
      <c r="D264" s="236" t="s">
        <v>218</v>
      </c>
      <c r="E264" s="255" t="s">
        <v>1</v>
      </c>
      <c r="F264" s="256" t="s">
        <v>631</v>
      </c>
      <c r="G264" s="254"/>
      <c r="H264" s="257">
        <v>1.8480000000000001</v>
      </c>
      <c r="I264" s="258"/>
      <c r="J264" s="254"/>
      <c r="K264" s="254"/>
      <c r="L264" s="259"/>
      <c r="M264" s="260"/>
      <c r="N264" s="261"/>
      <c r="O264" s="261"/>
      <c r="P264" s="261"/>
      <c r="Q264" s="261"/>
      <c r="R264" s="261"/>
      <c r="S264" s="261"/>
      <c r="T264" s="262"/>
      <c r="U264" s="13"/>
      <c r="V264" s="13"/>
      <c r="W264" s="13"/>
      <c r="X264" s="13"/>
      <c r="Y264" s="13"/>
      <c r="Z264" s="13"/>
      <c r="AA264" s="13"/>
      <c r="AB264" s="13"/>
      <c r="AC264" s="13"/>
      <c r="AD264" s="13"/>
      <c r="AE264" s="13"/>
      <c r="AT264" s="263" t="s">
        <v>218</v>
      </c>
      <c r="AU264" s="263" t="s">
        <v>83</v>
      </c>
      <c r="AV264" s="13" t="s">
        <v>85</v>
      </c>
      <c r="AW264" s="13" t="s">
        <v>32</v>
      </c>
      <c r="AX264" s="13" t="s">
        <v>76</v>
      </c>
      <c r="AY264" s="263" t="s">
        <v>207</v>
      </c>
    </row>
    <row r="265" s="13" customFormat="1">
      <c r="A265" s="13"/>
      <c r="B265" s="253"/>
      <c r="C265" s="254"/>
      <c r="D265" s="236" t="s">
        <v>218</v>
      </c>
      <c r="E265" s="255" t="s">
        <v>1</v>
      </c>
      <c r="F265" s="256" t="s">
        <v>632</v>
      </c>
      <c r="G265" s="254"/>
      <c r="H265" s="257">
        <v>1.9710000000000001</v>
      </c>
      <c r="I265" s="258"/>
      <c r="J265" s="254"/>
      <c r="K265" s="254"/>
      <c r="L265" s="259"/>
      <c r="M265" s="260"/>
      <c r="N265" s="261"/>
      <c r="O265" s="261"/>
      <c r="P265" s="261"/>
      <c r="Q265" s="261"/>
      <c r="R265" s="261"/>
      <c r="S265" s="261"/>
      <c r="T265" s="262"/>
      <c r="U265" s="13"/>
      <c r="V265" s="13"/>
      <c r="W265" s="13"/>
      <c r="X265" s="13"/>
      <c r="Y265" s="13"/>
      <c r="Z265" s="13"/>
      <c r="AA265" s="13"/>
      <c r="AB265" s="13"/>
      <c r="AC265" s="13"/>
      <c r="AD265" s="13"/>
      <c r="AE265" s="13"/>
      <c r="AT265" s="263" t="s">
        <v>218</v>
      </c>
      <c r="AU265" s="263" t="s">
        <v>83</v>
      </c>
      <c r="AV265" s="13" t="s">
        <v>85</v>
      </c>
      <c r="AW265" s="13" t="s">
        <v>32</v>
      </c>
      <c r="AX265" s="13" t="s">
        <v>76</v>
      </c>
      <c r="AY265" s="263" t="s">
        <v>207</v>
      </c>
    </row>
    <row r="266" s="13" customFormat="1">
      <c r="A266" s="13"/>
      <c r="B266" s="253"/>
      <c r="C266" s="254"/>
      <c r="D266" s="236" t="s">
        <v>218</v>
      </c>
      <c r="E266" s="255" t="s">
        <v>1</v>
      </c>
      <c r="F266" s="256" t="s">
        <v>633</v>
      </c>
      <c r="G266" s="254"/>
      <c r="H266" s="257">
        <v>2.7719999999999998</v>
      </c>
      <c r="I266" s="258"/>
      <c r="J266" s="254"/>
      <c r="K266" s="254"/>
      <c r="L266" s="259"/>
      <c r="M266" s="260"/>
      <c r="N266" s="261"/>
      <c r="O266" s="261"/>
      <c r="P266" s="261"/>
      <c r="Q266" s="261"/>
      <c r="R266" s="261"/>
      <c r="S266" s="261"/>
      <c r="T266" s="262"/>
      <c r="U266" s="13"/>
      <c r="V266" s="13"/>
      <c r="W266" s="13"/>
      <c r="X266" s="13"/>
      <c r="Y266" s="13"/>
      <c r="Z266" s="13"/>
      <c r="AA266" s="13"/>
      <c r="AB266" s="13"/>
      <c r="AC266" s="13"/>
      <c r="AD266" s="13"/>
      <c r="AE266" s="13"/>
      <c r="AT266" s="263" t="s">
        <v>218</v>
      </c>
      <c r="AU266" s="263" t="s">
        <v>83</v>
      </c>
      <c r="AV266" s="13" t="s">
        <v>85</v>
      </c>
      <c r="AW266" s="13" t="s">
        <v>32</v>
      </c>
      <c r="AX266" s="13" t="s">
        <v>76</v>
      </c>
      <c r="AY266" s="263" t="s">
        <v>207</v>
      </c>
    </row>
    <row r="267" s="12" customFormat="1">
      <c r="A267" s="12"/>
      <c r="B267" s="243"/>
      <c r="C267" s="244"/>
      <c r="D267" s="236" t="s">
        <v>218</v>
      </c>
      <c r="E267" s="245" t="s">
        <v>1</v>
      </c>
      <c r="F267" s="246" t="s">
        <v>634</v>
      </c>
      <c r="G267" s="244"/>
      <c r="H267" s="245" t="s">
        <v>1</v>
      </c>
      <c r="I267" s="247"/>
      <c r="J267" s="244"/>
      <c r="K267" s="244"/>
      <c r="L267" s="248"/>
      <c r="M267" s="249"/>
      <c r="N267" s="250"/>
      <c r="O267" s="250"/>
      <c r="P267" s="250"/>
      <c r="Q267" s="250"/>
      <c r="R267" s="250"/>
      <c r="S267" s="250"/>
      <c r="T267" s="251"/>
      <c r="U267" s="12"/>
      <c r="V267" s="12"/>
      <c r="W267" s="12"/>
      <c r="X267" s="12"/>
      <c r="Y267" s="12"/>
      <c r="Z267" s="12"/>
      <c r="AA267" s="12"/>
      <c r="AB267" s="12"/>
      <c r="AC267" s="12"/>
      <c r="AD267" s="12"/>
      <c r="AE267" s="12"/>
      <c r="AT267" s="252" t="s">
        <v>218</v>
      </c>
      <c r="AU267" s="252" t="s">
        <v>83</v>
      </c>
      <c r="AV267" s="12" t="s">
        <v>83</v>
      </c>
      <c r="AW267" s="12" t="s">
        <v>32</v>
      </c>
      <c r="AX267" s="12" t="s">
        <v>76</v>
      </c>
      <c r="AY267" s="252" t="s">
        <v>207</v>
      </c>
    </row>
    <row r="268" s="13" customFormat="1">
      <c r="A268" s="13"/>
      <c r="B268" s="253"/>
      <c r="C268" s="254"/>
      <c r="D268" s="236" t="s">
        <v>218</v>
      </c>
      <c r="E268" s="255" t="s">
        <v>1</v>
      </c>
      <c r="F268" s="256" t="s">
        <v>635</v>
      </c>
      <c r="G268" s="254"/>
      <c r="H268" s="257">
        <v>7.2640000000000002</v>
      </c>
      <c r="I268" s="258"/>
      <c r="J268" s="254"/>
      <c r="K268" s="254"/>
      <c r="L268" s="259"/>
      <c r="M268" s="260"/>
      <c r="N268" s="261"/>
      <c r="O268" s="261"/>
      <c r="P268" s="261"/>
      <c r="Q268" s="261"/>
      <c r="R268" s="261"/>
      <c r="S268" s="261"/>
      <c r="T268" s="262"/>
      <c r="U268" s="13"/>
      <c r="V268" s="13"/>
      <c r="W268" s="13"/>
      <c r="X268" s="13"/>
      <c r="Y268" s="13"/>
      <c r="Z268" s="13"/>
      <c r="AA268" s="13"/>
      <c r="AB268" s="13"/>
      <c r="AC268" s="13"/>
      <c r="AD268" s="13"/>
      <c r="AE268" s="13"/>
      <c r="AT268" s="263" t="s">
        <v>218</v>
      </c>
      <c r="AU268" s="263" t="s">
        <v>83</v>
      </c>
      <c r="AV268" s="13" t="s">
        <v>85</v>
      </c>
      <c r="AW268" s="13" t="s">
        <v>32</v>
      </c>
      <c r="AX268" s="13" t="s">
        <v>76</v>
      </c>
      <c r="AY268" s="263" t="s">
        <v>207</v>
      </c>
    </row>
    <row r="269" s="13" customFormat="1">
      <c r="A269" s="13"/>
      <c r="B269" s="253"/>
      <c r="C269" s="254"/>
      <c r="D269" s="236" t="s">
        <v>218</v>
      </c>
      <c r="E269" s="255" t="s">
        <v>1</v>
      </c>
      <c r="F269" s="256" t="s">
        <v>636</v>
      </c>
      <c r="G269" s="254"/>
      <c r="H269" s="257">
        <v>6.4349999999999996</v>
      </c>
      <c r="I269" s="258"/>
      <c r="J269" s="254"/>
      <c r="K269" s="254"/>
      <c r="L269" s="259"/>
      <c r="M269" s="260"/>
      <c r="N269" s="261"/>
      <c r="O269" s="261"/>
      <c r="P269" s="261"/>
      <c r="Q269" s="261"/>
      <c r="R269" s="261"/>
      <c r="S269" s="261"/>
      <c r="T269" s="262"/>
      <c r="U269" s="13"/>
      <c r="V269" s="13"/>
      <c r="W269" s="13"/>
      <c r="X269" s="13"/>
      <c r="Y269" s="13"/>
      <c r="Z269" s="13"/>
      <c r="AA269" s="13"/>
      <c r="AB269" s="13"/>
      <c r="AC269" s="13"/>
      <c r="AD269" s="13"/>
      <c r="AE269" s="13"/>
      <c r="AT269" s="263" t="s">
        <v>218</v>
      </c>
      <c r="AU269" s="263" t="s">
        <v>83</v>
      </c>
      <c r="AV269" s="13" t="s">
        <v>85</v>
      </c>
      <c r="AW269" s="13" t="s">
        <v>32</v>
      </c>
      <c r="AX269" s="13" t="s">
        <v>76</v>
      </c>
      <c r="AY269" s="263" t="s">
        <v>207</v>
      </c>
    </row>
    <row r="270" s="13" customFormat="1">
      <c r="A270" s="13"/>
      <c r="B270" s="253"/>
      <c r="C270" s="254"/>
      <c r="D270" s="236" t="s">
        <v>218</v>
      </c>
      <c r="E270" s="255" t="s">
        <v>1</v>
      </c>
      <c r="F270" s="256" t="s">
        <v>637</v>
      </c>
      <c r="G270" s="254"/>
      <c r="H270" s="257">
        <v>3.403</v>
      </c>
      <c r="I270" s="258"/>
      <c r="J270" s="254"/>
      <c r="K270" s="254"/>
      <c r="L270" s="259"/>
      <c r="M270" s="260"/>
      <c r="N270" s="261"/>
      <c r="O270" s="261"/>
      <c r="P270" s="261"/>
      <c r="Q270" s="261"/>
      <c r="R270" s="261"/>
      <c r="S270" s="261"/>
      <c r="T270" s="262"/>
      <c r="U270" s="13"/>
      <c r="V270" s="13"/>
      <c r="W270" s="13"/>
      <c r="X270" s="13"/>
      <c r="Y270" s="13"/>
      <c r="Z270" s="13"/>
      <c r="AA270" s="13"/>
      <c r="AB270" s="13"/>
      <c r="AC270" s="13"/>
      <c r="AD270" s="13"/>
      <c r="AE270" s="13"/>
      <c r="AT270" s="263" t="s">
        <v>218</v>
      </c>
      <c r="AU270" s="263" t="s">
        <v>83</v>
      </c>
      <c r="AV270" s="13" t="s">
        <v>85</v>
      </c>
      <c r="AW270" s="13" t="s">
        <v>32</v>
      </c>
      <c r="AX270" s="13" t="s">
        <v>76</v>
      </c>
      <c r="AY270" s="263" t="s">
        <v>207</v>
      </c>
    </row>
    <row r="271" s="13" customFormat="1">
      <c r="A271" s="13"/>
      <c r="B271" s="253"/>
      <c r="C271" s="254"/>
      <c r="D271" s="236" t="s">
        <v>218</v>
      </c>
      <c r="E271" s="255" t="s">
        <v>1</v>
      </c>
      <c r="F271" s="256" t="s">
        <v>638</v>
      </c>
      <c r="G271" s="254"/>
      <c r="H271" s="257">
        <v>-1.716</v>
      </c>
      <c r="I271" s="258"/>
      <c r="J271" s="254"/>
      <c r="K271" s="254"/>
      <c r="L271" s="259"/>
      <c r="M271" s="260"/>
      <c r="N271" s="261"/>
      <c r="O271" s="261"/>
      <c r="P271" s="261"/>
      <c r="Q271" s="261"/>
      <c r="R271" s="261"/>
      <c r="S271" s="261"/>
      <c r="T271" s="262"/>
      <c r="U271" s="13"/>
      <c r="V271" s="13"/>
      <c r="W271" s="13"/>
      <c r="X271" s="13"/>
      <c r="Y271" s="13"/>
      <c r="Z271" s="13"/>
      <c r="AA271" s="13"/>
      <c r="AB271" s="13"/>
      <c r="AC271" s="13"/>
      <c r="AD271" s="13"/>
      <c r="AE271" s="13"/>
      <c r="AT271" s="263" t="s">
        <v>218</v>
      </c>
      <c r="AU271" s="263" t="s">
        <v>83</v>
      </c>
      <c r="AV271" s="13" t="s">
        <v>85</v>
      </c>
      <c r="AW271" s="13" t="s">
        <v>32</v>
      </c>
      <c r="AX271" s="13" t="s">
        <v>76</v>
      </c>
      <c r="AY271" s="263" t="s">
        <v>207</v>
      </c>
    </row>
    <row r="272" s="13" customFormat="1">
      <c r="A272" s="13"/>
      <c r="B272" s="253"/>
      <c r="C272" s="254"/>
      <c r="D272" s="236" t="s">
        <v>218</v>
      </c>
      <c r="E272" s="255" t="s">
        <v>1</v>
      </c>
      <c r="F272" s="256" t="s">
        <v>639</v>
      </c>
      <c r="G272" s="254"/>
      <c r="H272" s="257">
        <v>0.71499999999999997</v>
      </c>
      <c r="I272" s="258"/>
      <c r="J272" s="254"/>
      <c r="K272" s="254"/>
      <c r="L272" s="259"/>
      <c r="M272" s="260"/>
      <c r="N272" s="261"/>
      <c r="O272" s="261"/>
      <c r="P272" s="261"/>
      <c r="Q272" s="261"/>
      <c r="R272" s="261"/>
      <c r="S272" s="261"/>
      <c r="T272" s="262"/>
      <c r="U272" s="13"/>
      <c r="V272" s="13"/>
      <c r="W272" s="13"/>
      <c r="X272" s="13"/>
      <c r="Y272" s="13"/>
      <c r="Z272" s="13"/>
      <c r="AA272" s="13"/>
      <c r="AB272" s="13"/>
      <c r="AC272" s="13"/>
      <c r="AD272" s="13"/>
      <c r="AE272" s="13"/>
      <c r="AT272" s="263" t="s">
        <v>218</v>
      </c>
      <c r="AU272" s="263" t="s">
        <v>83</v>
      </c>
      <c r="AV272" s="13" t="s">
        <v>85</v>
      </c>
      <c r="AW272" s="13" t="s">
        <v>32</v>
      </c>
      <c r="AX272" s="13" t="s">
        <v>76</v>
      </c>
      <c r="AY272" s="263" t="s">
        <v>207</v>
      </c>
    </row>
    <row r="273" s="14" customFormat="1">
      <c r="A273" s="14"/>
      <c r="B273" s="264"/>
      <c r="C273" s="265"/>
      <c r="D273" s="236" t="s">
        <v>218</v>
      </c>
      <c r="E273" s="266" t="s">
        <v>1</v>
      </c>
      <c r="F273" s="267" t="s">
        <v>222</v>
      </c>
      <c r="G273" s="265"/>
      <c r="H273" s="268">
        <v>31.469000000000001</v>
      </c>
      <c r="I273" s="269"/>
      <c r="J273" s="265"/>
      <c r="K273" s="265"/>
      <c r="L273" s="270"/>
      <c r="M273" s="271"/>
      <c r="N273" s="272"/>
      <c r="O273" s="272"/>
      <c r="P273" s="272"/>
      <c r="Q273" s="272"/>
      <c r="R273" s="272"/>
      <c r="S273" s="272"/>
      <c r="T273" s="273"/>
      <c r="U273" s="14"/>
      <c r="V273" s="14"/>
      <c r="W273" s="14"/>
      <c r="X273" s="14"/>
      <c r="Y273" s="14"/>
      <c r="Z273" s="14"/>
      <c r="AA273" s="14"/>
      <c r="AB273" s="14"/>
      <c r="AC273" s="14"/>
      <c r="AD273" s="14"/>
      <c r="AE273" s="14"/>
      <c r="AT273" s="274" t="s">
        <v>218</v>
      </c>
      <c r="AU273" s="274" t="s">
        <v>83</v>
      </c>
      <c r="AV273" s="14" t="s">
        <v>212</v>
      </c>
      <c r="AW273" s="14" t="s">
        <v>32</v>
      </c>
      <c r="AX273" s="14" t="s">
        <v>83</v>
      </c>
      <c r="AY273" s="274" t="s">
        <v>207</v>
      </c>
    </row>
    <row r="274" s="2" customFormat="1" ht="24.15" customHeight="1">
      <c r="A274" s="39"/>
      <c r="B274" s="40"/>
      <c r="C274" s="222" t="s">
        <v>282</v>
      </c>
      <c r="D274" s="222" t="s">
        <v>208</v>
      </c>
      <c r="E274" s="223" t="s">
        <v>640</v>
      </c>
      <c r="F274" s="224" t="s">
        <v>641</v>
      </c>
      <c r="G274" s="225" t="s">
        <v>225</v>
      </c>
      <c r="H274" s="226">
        <v>73.655000000000001</v>
      </c>
      <c r="I274" s="227"/>
      <c r="J274" s="228">
        <f>ROUND(I274*H274,2)</f>
        <v>0</v>
      </c>
      <c r="K274" s="229"/>
      <c r="L274" s="45"/>
      <c r="M274" s="230" t="s">
        <v>1</v>
      </c>
      <c r="N274" s="231" t="s">
        <v>41</v>
      </c>
      <c r="O274" s="92"/>
      <c r="P274" s="232">
        <f>O274*H274</f>
        <v>0</v>
      </c>
      <c r="Q274" s="232">
        <v>0.079210000000000003</v>
      </c>
      <c r="R274" s="232">
        <f>Q274*H274</f>
        <v>5.8342125500000002</v>
      </c>
      <c r="S274" s="232">
        <v>0</v>
      </c>
      <c r="T274" s="233">
        <f>S274*H274</f>
        <v>0</v>
      </c>
      <c r="U274" s="39"/>
      <c r="V274" s="39"/>
      <c r="W274" s="39"/>
      <c r="X274" s="39"/>
      <c r="Y274" s="39"/>
      <c r="Z274" s="39"/>
      <c r="AA274" s="39"/>
      <c r="AB274" s="39"/>
      <c r="AC274" s="39"/>
      <c r="AD274" s="39"/>
      <c r="AE274" s="39"/>
      <c r="AR274" s="234" t="s">
        <v>212</v>
      </c>
      <c r="AT274" s="234" t="s">
        <v>208</v>
      </c>
      <c r="AU274" s="234" t="s">
        <v>83</v>
      </c>
      <c r="AY274" s="18" t="s">
        <v>207</v>
      </c>
      <c r="BE274" s="235">
        <f>IF(N274="základní",J274,0)</f>
        <v>0</v>
      </c>
      <c r="BF274" s="235">
        <f>IF(N274="snížená",J274,0)</f>
        <v>0</v>
      </c>
      <c r="BG274" s="235">
        <f>IF(N274="zákl. přenesená",J274,0)</f>
        <v>0</v>
      </c>
      <c r="BH274" s="235">
        <f>IF(N274="sníž. přenesená",J274,0)</f>
        <v>0</v>
      </c>
      <c r="BI274" s="235">
        <f>IF(N274="nulová",J274,0)</f>
        <v>0</v>
      </c>
      <c r="BJ274" s="18" t="s">
        <v>83</v>
      </c>
      <c r="BK274" s="235">
        <f>ROUND(I274*H274,2)</f>
        <v>0</v>
      </c>
      <c r="BL274" s="18" t="s">
        <v>212</v>
      </c>
      <c r="BM274" s="234" t="s">
        <v>642</v>
      </c>
    </row>
    <row r="275" s="2" customFormat="1">
      <c r="A275" s="39"/>
      <c r="B275" s="40"/>
      <c r="C275" s="41"/>
      <c r="D275" s="236" t="s">
        <v>214</v>
      </c>
      <c r="E275" s="41"/>
      <c r="F275" s="237" t="s">
        <v>643</v>
      </c>
      <c r="G275" s="41"/>
      <c r="H275" s="41"/>
      <c r="I275" s="238"/>
      <c r="J275" s="41"/>
      <c r="K275" s="41"/>
      <c r="L275" s="45"/>
      <c r="M275" s="239"/>
      <c r="N275" s="240"/>
      <c r="O275" s="92"/>
      <c r="P275" s="92"/>
      <c r="Q275" s="92"/>
      <c r="R275" s="92"/>
      <c r="S275" s="92"/>
      <c r="T275" s="93"/>
      <c r="U275" s="39"/>
      <c r="V275" s="39"/>
      <c r="W275" s="39"/>
      <c r="X275" s="39"/>
      <c r="Y275" s="39"/>
      <c r="Z275" s="39"/>
      <c r="AA275" s="39"/>
      <c r="AB275" s="39"/>
      <c r="AC275" s="39"/>
      <c r="AD275" s="39"/>
      <c r="AE275" s="39"/>
      <c r="AT275" s="18" t="s">
        <v>214</v>
      </c>
      <c r="AU275" s="18" t="s">
        <v>83</v>
      </c>
    </row>
    <row r="276" s="2" customFormat="1">
      <c r="A276" s="39"/>
      <c r="B276" s="40"/>
      <c r="C276" s="41"/>
      <c r="D276" s="241" t="s">
        <v>216</v>
      </c>
      <c r="E276" s="41"/>
      <c r="F276" s="242" t="s">
        <v>644</v>
      </c>
      <c r="G276" s="41"/>
      <c r="H276" s="41"/>
      <c r="I276" s="238"/>
      <c r="J276" s="41"/>
      <c r="K276" s="41"/>
      <c r="L276" s="45"/>
      <c r="M276" s="239"/>
      <c r="N276" s="240"/>
      <c r="O276" s="92"/>
      <c r="P276" s="92"/>
      <c r="Q276" s="92"/>
      <c r="R276" s="92"/>
      <c r="S276" s="92"/>
      <c r="T276" s="93"/>
      <c r="U276" s="39"/>
      <c r="V276" s="39"/>
      <c r="W276" s="39"/>
      <c r="X276" s="39"/>
      <c r="Y276" s="39"/>
      <c r="Z276" s="39"/>
      <c r="AA276" s="39"/>
      <c r="AB276" s="39"/>
      <c r="AC276" s="39"/>
      <c r="AD276" s="39"/>
      <c r="AE276" s="39"/>
      <c r="AT276" s="18" t="s">
        <v>216</v>
      </c>
      <c r="AU276" s="18" t="s">
        <v>83</v>
      </c>
    </row>
    <row r="277" s="12" customFormat="1">
      <c r="A277" s="12"/>
      <c r="B277" s="243"/>
      <c r="C277" s="244"/>
      <c r="D277" s="236" t="s">
        <v>218</v>
      </c>
      <c r="E277" s="245" t="s">
        <v>1</v>
      </c>
      <c r="F277" s="246" t="s">
        <v>566</v>
      </c>
      <c r="G277" s="244"/>
      <c r="H277" s="245" t="s">
        <v>1</v>
      </c>
      <c r="I277" s="247"/>
      <c r="J277" s="244"/>
      <c r="K277" s="244"/>
      <c r="L277" s="248"/>
      <c r="M277" s="249"/>
      <c r="N277" s="250"/>
      <c r="O277" s="250"/>
      <c r="P277" s="250"/>
      <c r="Q277" s="250"/>
      <c r="R277" s="250"/>
      <c r="S277" s="250"/>
      <c r="T277" s="251"/>
      <c r="U277" s="12"/>
      <c r="V277" s="12"/>
      <c r="W277" s="12"/>
      <c r="X277" s="12"/>
      <c r="Y277" s="12"/>
      <c r="Z277" s="12"/>
      <c r="AA277" s="12"/>
      <c r="AB277" s="12"/>
      <c r="AC277" s="12"/>
      <c r="AD277" s="12"/>
      <c r="AE277" s="12"/>
      <c r="AT277" s="252" t="s">
        <v>218</v>
      </c>
      <c r="AU277" s="252" t="s">
        <v>83</v>
      </c>
      <c r="AV277" s="12" t="s">
        <v>83</v>
      </c>
      <c r="AW277" s="12" t="s">
        <v>32</v>
      </c>
      <c r="AX277" s="12" t="s">
        <v>76</v>
      </c>
      <c r="AY277" s="252" t="s">
        <v>207</v>
      </c>
    </row>
    <row r="278" s="13" customFormat="1">
      <c r="A278" s="13"/>
      <c r="B278" s="253"/>
      <c r="C278" s="254"/>
      <c r="D278" s="236" t="s">
        <v>218</v>
      </c>
      <c r="E278" s="255" t="s">
        <v>1</v>
      </c>
      <c r="F278" s="256" t="s">
        <v>645</v>
      </c>
      <c r="G278" s="254"/>
      <c r="H278" s="257">
        <v>8.593</v>
      </c>
      <c r="I278" s="258"/>
      <c r="J278" s="254"/>
      <c r="K278" s="254"/>
      <c r="L278" s="259"/>
      <c r="M278" s="260"/>
      <c r="N278" s="261"/>
      <c r="O278" s="261"/>
      <c r="P278" s="261"/>
      <c r="Q278" s="261"/>
      <c r="R278" s="261"/>
      <c r="S278" s="261"/>
      <c r="T278" s="262"/>
      <c r="U278" s="13"/>
      <c r="V278" s="13"/>
      <c r="W278" s="13"/>
      <c r="X278" s="13"/>
      <c r="Y278" s="13"/>
      <c r="Z278" s="13"/>
      <c r="AA278" s="13"/>
      <c r="AB278" s="13"/>
      <c r="AC278" s="13"/>
      <c r="AD278" s="13"/>
      <c r="AE278" s="13"/>
      <c r="AT278" s="263" t="s">
        <v>218</v>
      </c>
      <c r="AU278" s="263" t="s">
        <v>83</v>
      </c>
      <c r="AV278" s="13" t="s">
        <v>85</v>
      </c>
      <c r="AW278" s="13" t="s">
        <v>32</v>
      </c>
      <c r="AX278" s="13" t="s">
        <v>76</v>
      </c>
      <c r="AY278" s="263" t="s">
        <v>207</v>
      </c>
    </row>
    <row r="279" s="13" customFormat="1">
      <c r="A279" s="13"/>
      <c r="B279" s="253"/>
      <c r="C279" s="254"/>
      <c r="D279" s="236" t="s">
        <v>218</v>
      </c>
      <c r="E279" s="255" t="s">
        <v>1</v>
      </c>
      <c r="F279" s="256" t="s">
        <v>646</v>
      </c>
      <c r="G279" s="254"/>
      <c r="H279" s="257">
        <v>2.218</v>
      </c>
      <c r="I279" s="258"/>
      <c r="J279" s="254"/>
      <c r="K279" s="254"/>
      <c r="L279" s="259"/>
      <c r="M279" s="260"/>
      <c r="N279" s="261"/>
      <c r="O279" s="261"/>
      <c r="P279" s="261"/>
      <c r="Q279" s="261"/>
      <c r="R279" s="261"/>
      <c r="S279" s="261"/>
      <c r="T279" s="262"/>
      <c r="U279" s="13"/>
      <c r="V279" s="13"/>
      <c r="W279" s="13"/>
      <c r="X279" s="13"/>
      <c r="Y279" s="13"/>
      <c r="Z279" s="13"/>
      <c r="AA279" s="13"/>
      <c r="AB279" s="13"/>
      <c r="AC279" s="13"/>
      <c r="AD279" s="13"/>
      <c r="AE279" s="13"/>
      <c r="AT279" s="263" t="s">
        <v>218</v>
      </c>
      <c r="AU279" s="263" t="s">
        <v>83</v>
      </c>
      <c r="AV279" s="13" t="s">
        <v>85</v>
      </c>
      <c r="AW279" s="13" t="s">
        <v>32</v>
      </c>
      <c r="AX279" s="13" t="s">
        <v>76</v>
      </c>
      <c r="AY279" s="263" t="s">
        <v>207</v>
      </c>
    </row>
    <row r="280" s="13" customFormat="1">
      <c r="A280" s="13"/>
      <c r="B280" s="253"/>
      <c r="C280" s="254"/>
      <c r="D280" s="236" t="s">
        <v>218</v>
      </c>
      <c r="E280" s="255" t="s">
        <v>1</v>
      </c>
      <c r="F280" s="256" t="s">
        <v>647</v>
      </c>
      <c r="G280" s="254"/>
      <c r="H280" s="257">
        <v>5.6360000000000001</v>
      </c>
      <c r="I280" s="258"/>
      <c r="J280" s="254"/>
      <c r="K280" s="254"/>
      <c r="L280" s="259"/>
      <c r="M280" s="260"/>
      <c r="N280" s="261"/>
      <c r="O280" s="261"/>
      <c r="P280" s="261"/>
      <c r="Q280" s="261"/>
      <c r="R280" s="261"/>
      <c r="S280" s="261"/>
      <c r="T280" s="262"/>
      <c r="U280" s="13"/>
      <c r="V280" s="13"/>
      <c r="W280" s="13"/>
      <c r="X280" s="13"/>
      <c r="Y280" s="13"/>
      <c r="Z280" s="13"/>
      <c r="AA280" s="13"/>
      <c r="AB280" s="13"/>
      <c r="AC280" s="13"/>
      <c r="AD280" s="13"/>
      <c r="AE280" s="13"/>
      <c r="AT280" s="263" t="s">
        <v>218</v>
      </c>
      <c r="AU280" s="263" t="s">
        <v>83</v>
      </c>
      <c r="AV280" s="13" t="s">
        <v>85</v>
      </c>
      <c r="AW280" s="13" t="s">
        <v>32</v>
      </c>
      <c r="AX280" s="13" t="s">
        <v>76</v>
      </c>
      <c r="AY280" s="263" t="s">
        <v>207</v>
      </c>
    </row>
    <row r="281" s="12" customFormat="1">
      <c r="A281" s="12"/>
      <c r="B281" s="243"/>
      <c r="C281" s="244"/>
      <c r="D281" s="236" t="s">
        <v>218</v>
      </c>
      <c r="E281" s="245" t="s">
        <v>1</v>
      </c>
      <c r="F281" s="246" t="s">
        <v>569</v>
      </c>
      <c r="G281" s="244"/>
      <c r="H281" s="245" t="s">
        <v>1</v>
      </c>
      <c r="I281" s="247"/>
      <c r="J281" s="244"/>
      <c r="K281" s="244"/>
      <c r="L281" s="248"/>
      <c r="M281" s="249"/>
      <c r="N281" s="250"/>
      <c r="O281" s="250"/>
      <c r="P281" s="250"/>
      <c r="Q281" s="250"/>
      <c r="R281" s="250"/>
      <c r="S281" s="250"/>
      <c r="T281" s="251"/>
      <c r="U281" s="12"/>
      <c r="V281" s="12"/>
      <c r="W281" s="12"/>
      <c r="X281" s="12"/>
      <c r="Y281" s="12"/>
      <c r="Z281" s="12"/>
      <c r="AA281" s="12"/>
      <c r="AB281" s="12"/>
      <c r="AC281" s="12"/>
      <c r="AD281" s="12"/>
      <c r="AE281" s="12"/>
      <c r="AT281" s="252" t="s">
        <v>218</v>
      </c>
      <c r="AU281" s="252" t="s">
        <v>83</v>
      </c>
      <c r="AV281" s="12" t="s">
        <v>83</v>
      </c>
      <c r="AW281" s="12" t="s">
        <v>32</v>
      </c>
      <c r="AX281" s="12" t="s">
        <v>76</v>
      </c>
      <c r="AY281" s="252" t="s">
        <v>207</v>
      </c>
    </row>
    <row r="282" s="13" customFormat="1">
      <c r="A282" s="13"/>
      <c r="B282" s="253"/>
      <c r="C282" s="254"/>
      <c r="D282" s="236" t="s">
        <v>218</v>
      </c>
      <c r="E282" s="255" t="s">
        <v>1</v>
      </c>
      <c r="F282" s="256" t="s">
        <v>648</v>
      </c>
      <c r="G282" s="254"/>
      <c r="H282" s="257">
        <v>6.9420000000000002</v>
      </c>
      <c r="I282" s="258"/>
      <c r="J282" s="254"/>
      <c r="K282" s="254"/>
      <c r="L282" s="259"/>
      <c r="M282" s="260"/>
      <c r="N282" s="261"/>
      <c r="O282" s="261"/>
      <c r="P282" s="261"/>
      <c r="Q282" s="261"/>
      <c r="R282" s="261"/>
      <c r="S282" s="261"/>
      <c r="T282" s="262"/>
      <c r="U282" s="13"/>
      <c r="V282" s="13"/>
      <c r="W282" s="13"/>
      <c r="X282" s="13"/>
      <c r="Y282" s="13"/>
      <c r="Z282" s="13"/>
      <c r="AA282" s="13"/>
      <c r="AB282" s="13"/>
      <c r="AC282" s="13"/>
      <c r="AD282" s="13"/>
      <c r="AE282" s="13"/>
      <c r="AT282" s="263" t="s">
        <v>218</v>
      </c>
      <c r="AU282" s="263" t="s">
        <v>83</v>
      </c>
      <c r="AV282" s="13" t="s">
        <v>85</v>
      </c>
      <c r="AW282" s="13" t="s">
        <v>32</v>
      </c>
      <c r="AX282" s="13" t="s">
        <v>76</v>
      </c>
      <c r="AY282" s="263" t="s">
        <v>207</v>
      </c>
    </row>
    <row r="283" s="13" customFormat="1">
      <c r="A283" s="13"/>
      <c r="B283" s="253"/>
      <c r="C283" s="254"/>
      <c r="D283" s="236" t="s">
        <v>218</v>
      </c>
      <c r="E283" s="255" t="s">
        <v>1</v>
      </c>
      <c r="F283" s="256" t="s">
        <v>572</v>
      </c>
      <c r="G283" s="254"/>
      <c r="H283" s="257">
        <v>-1.5760000000000001</v>
      </c>
      <c r="I283" s="258"/>
      <c r="J283" s="254"/>
      <c r="K283" s="254"/>
      <c r="L283" s="259"/>
      <c r="M283" s="260"/>
      <c r="N283" s="261"/>
      <c r="O283" s="261"/>
      <c r="P283" s="261"/>
      <c r="Q283" s="261"/>
      <c r="R283" s="261"/>
      <c r="S283" s="261"/>
      <c r="T283" s="262"/>
      <c r="U283" s="13"/>
      <c r="V283" s="13"/>
      <c r="W283" s="13"/>
      <c r="X283" s="13"/>
      <c r="Y283" s="13"/>
      <c r="Z283" s="13"/>
      <c r="AA283" s="13"/>
      <c r="AB283" s="13"/>
      <c r="AC283" s="13"/>
      <c r="AD283" s="13"/>
      <c r="AE283" s="13"/>
      <c r="AT283" s="263" t="s">
        <v>218</v>
      </c>
      <c r="AU283" s="263" t="s">
        <v>83</v>
      </c>
      <c r="AV283" s="13" t="s">
        <v>85</v>
      </c>
      <c r="AW283" s="13" t="s">
        <v>32</v>
      </c>
      <c r="AX283" s="13" t="s">
        <v>76</v>
      </c>
      <c r="AY283" s="263" t="s">
        <v>207</v>
      </c>
    </row>
    <row r="284" s="12" customFormat="1">
      <c r="A284" s="12"/>
      <c r="B284" s="243"/>
      <c r="C284" s="244"/>
      <c r="D284" s="236" t="s">
        <v>218</v>
      </c>
      <c r="E284" s="245" t="s">
        <v>1</v>
      </c>
      <c r="F284" s="246" t="s">
        <v>576</v>
      </c>
      <c r="G284" s="244"/>
      <c r="H284" s="245" t="s">
        <v>1</v>
      </c>
      <c r="I284" s="247"/>
      <c r="J284" s="244"/>
      <c r="K284" s="244"/>
      <c r="L284" s="248"/>
      <c r="M284" s="249"/>
      <c r="N284" s="250"/>
      <c r="O284" s="250"/>
      <c r="P284" s="250"/>
      <c r="Q284" s="250"/>
      <c r="R284" s="250"/>
      <c r="S284" s="250"/>
      <c r="T284" s="251"/>
      <c r="U284" s="12"/>
      <c r="V284" s="12"/>
      <c r="W284" s="12"/>
      <c r="X284" s="12"/>
      <c r="Y284" s="12"/>
      <c r="Z284" s="12"/>
      <c r="AA284" s="12"/>
      <c r="AB284" s="12"/>
      <c r="AC284" s="12"/>
      <c r="AD284" s="12"/>
      <c r="AE284" s="12"/>
      <c r="AT284" s="252" t="s">
        <v>218</v>
      </c>
      <c r="AU284" s="252" t="s">
        <v>83</v>
      </c>
      <c r="AV284" s="12" t="s">
        <v>83</v>
      </c>
      <c r="AW284" s="12" t="s">
        <v>32</v>
      </c>
      <c r="AX284" s="12" t="s">
        <v>76</v>
      </c>
      <c r="AY284" s="252" t="s">
        <v>207</v>
      </c>
    </row>
    <row r="285" s="13" customFormat="1">
      <c r="A285" s="13"/>
      <c r="B285" s="253"/>
      <c r="C285" s="254"/>
      <c r="D285" s="236" t="s">
        <v>218</v>
      </c>
      <c r="E285" s="255" t="s">
        <v>1</v>
      </c>
      <c r="F285" s="256" t="s">
        <v>649</v>
      </c>
      <c r="G285" s="254"/>
      <c r="H285" s="257">
        <v>6.8330000000000002</v>
      </c>
      <c r="I285" s="258"/>
      <c r="J285" s="254"/>
      <c r="K285" s="254"/>
      <c r="L285" s="259"/>
      <c r="M285" s="260"/>
      <c r="N285" s="261"/>
      <c r="O285" s="261"/>
      <c r="P285" s="261"/>
      <c r="Q285" s="261"/>
      <c r="R285" s="261"/>
      <c r="S285" s="261"/>
      <c r="T285" s="262"/>
      <c r="U285" s="13"/>
      <c r="V285" s="13"/>
      <c r="W285" s="13"/>
      <c r="X285" s="13"/>
      <c r="Y285" s="13"/>
      <c r="Z285" s="13"/>
      <c r="AA285" s="13"/>
      <c r="AB285" s="13"/>
      <c r="AC285" s="13"/>
      <c r="AD285" s="13"/>
      <c r="AE285" s="13"/>
      <c r="AT285" s="263" t="s">
        <v>218</v>
      </c>
      <c r="AU285" s="263" t="s">
        <v>83</v>
      </c>
      <c r="AV285" s="13" t="s">
        <v>85</v>
      </c>
      <c r="AW285" s="13" t="s">
        <v>32</v>
      </c>
      <c r="AX285" s="13" t="s">
        <v>76</v>
      </c>
      <c r="AY285" s="263" t="s">
        <v>207</v>
      </c>
    </row>
    <row r="286" s="13" customFormat="1">
      <c r="A286" s="13"/>
      <c r="B286" s="253"/>
      <c r="C286" s="254"/>
      <c r="D286" s="236" t="s">
        <v>218</v>
      </c>
      <c r="E286" s="255" t="s">
        <v>1</v>
      </c>
      <c r="F286" s="256" t="s">
        <v>650</v>
      </c>
      <c r="G286" s="254"/>
      <c r="H286" s="257">
        <v>-1.379</v>
      </c>
      <c r="I286" s="258"/>
      <c r="J286" s="254"/>
      <c r="K286" s="254"/>
      <c r="L286" s="259"/>
      <c r="M286" s="260"/>
      <c r="N286" s="261"/>
      <c r="O286" s="261"/>
      <c r="P286" s="261"/>
      <c r="Q286" s="261"/>
      <c r="R286" s="261"/>
      <c r="S286" s="261"/>
      <c r="T286" s="262"/>
      <c r="U286" s="13"/>
      <c r="V286" s="13"/>
      <c r="W286" s="13"/>
      <c r="X286" s="13"/>
      <c r="Y286" s="13"/>
      <c r="Z286" s="13"/>
      <c r="AA286" s="13"/>
      <c r="AB286" s="13"/>
      <c r="AC286" s="13"/>
      <c r="AD286" s="13"/>
      <c r="AE286" s="13"/>
      <c r="AT286" s="263" t="s">
        <v>218</v>
      </c>
      <c r="AU286" s="263" t="s">
        <v>83</v>
      </c>
      <c r="AV286" s="13" t="s">
        <v>85</v>
      </c>
      <c r="AW286" s="13" t="s">
        <v>32</v>
      </c>
      <c r="AX286" s="13" t="s">
        <v>76</v>
      </c>
      <c r="AY286" s="263" t="s">
        <v>207</v>
      </c>
    </row>
    <row r="287" s="12" customFormat="1">
      <c r="A287" s="12"/>
      <c r="B287" s="243"/>
      <c r="C287" s="244"/>
      <c r="D287" s="236" t="s">
        <v>218</v>
      </c>
      <c r="E287" s="245" t="s">
        <v>1</v>
      </c>
      <c r="F287" s="246" t="s">
        <v>580</v>
      </c>
      <c r="G287" s="244"/>
      <c r="H287" s="245" t="s">
        <v>1</v>
      </c>
      <c r="I287" s="247"/>
      <c r="J287" s="244"/>
      <c r="K287" s="244"/>
      <c r="L287" s="248"/>
      <c r="M287" s="249"/>
      <c r="N287" s="250"/>
      <c r="O287" s="250"/>
      <c r="P287" s="250"/>
      <c r="Q287" s="250"/>
      <c r="R287" s="250"/>
      <c r="S287" s="250"/>
      <c r="T287" s="251"/>
      <c r="U287" s="12"/>
      <c r="V287" s="12"/>
      <c r="W287" s="12"/>
      <c r="X287" s="12"/>
      <c r="Y287" s="12"/>
      <c r="Z287" s="12"/>
      <c r="AA287" s="12"/>
      <c r="AB287" s="12"/>
      <c r="AC287" s="12"/>
      <c r="AD287" s="12"/>
      <c r="AE287" s="12"/>
      <c r="AT287" s="252" t="s">
        <v>218</v>
      </c>
      <c r="AU287" s="252" t="s">
        <v>83</v>
      </c>
      <c r="AV287" s="12" t="s">
        <v>83</v>
      </c>
      <c r="AW287" s="12" t="s">
        <v>32</v>
      </c>
      <c r="AX287" s="12" t="s">
        <v>76</v>
      </c>
      <c r="AY287" s="252" t="s">
        <v>207</v>
      </c>
    </row>
    <row r="288" s="13" customFormat="1">
      <c r="A288" s="13"/>
      <c r="B288" s="253"/>
      <c r="C288" s="254"/>
      <c r="D288" s="236" t="s">
        <v>218</v>
      </c>
      <c r="E288" s="255" t="s">
        <v>1</v>
      </c>
      <c r="F288" s="256" t="s">
        <v>649</v>
      </c>
      <c r="G288" s="254"/>
      <c r="H288" s="257">
        <v>6.8330000000000002</v>
      </c>
      <c r="I288" s="258"/>
      <c r="J288" s="254"/>
      <c r="K288" s="254"/>
      <c r="L288" s="259"/>
      <c r="M288" s="260"/>
      <c r="N288" s="261"/>
      <c r="O288" s="261"/>
      <c r="P288" s="261"/>
      <c r="Q288" s="261"/>
      <c r="R288" s="261"/>
      <c r="S288" s="261"/>
      <c r="T288" s="262"/>
      <c r="U288" s="13"/>
      <c r="V288" s="13"/>
      <c r="W288" s="13"/>
      <c r="X288" s="13"/>
      <c r="Y288" s="13"/>
      <c r="Z288" s="13"/>
      <c r="AA288" s="13"/>
      <c r="AB288" s="13"/>
      <c r="AC288" s="13"/>
      <c r="AD288" s="13"/>
      <c r="AE288" s="13"/>
      <c r="AT288" s="263" t="s">
        <v>218</v>
      </c>
      <c r="AU288" s="263" t="s">
        <v>83</v>
      </c>
      <c r="AV288" s="13" t="s">
        <v>85</v>
      </c>
      <c r="AW288" s="13" t="s">
        <v>32</v>
      </c>
      <c r="AX288" s="13" t="s">
        <v>76</v>
      </c>
      <c r="AY288" s="263" t="s">
        <v>207</v>
      </c>
    </row>
    <row r="289" s="13" customFormat="1">
      <c r="A289" s="13"/>
      <c r="B289" s="253"/>
      <c r="C289" s="254"/>
      <c r="D289" s="236" t="s">
        <v>218</v>
      </c>
      <c r="E289" s="255" t="s">
        <v>1</v>
      </c>
      <c r="F289" s="256" t="s">
        <v>650</v>
      </c>
      <c r="G289" s="254"/>
      <c r="H289" s="257">
        <v>-1.379</v>
      </c>
      <c r="I289" s="258"/>
      <c r="J289" s="254"/>
      <c r="K289" s="254"/>
      <c r="L289" s="259"/>
      <c r="M289" s="260"/>
      <c r="N289" s="261"/>
      <c r="O289" s="261"/>
      <c r="P289" s="261"/>
      <c r="Q289" s="261"/>
      <c r="R289" s="261"/>
      <c r="S289" s="261"/>
      <c r="T289" s="262"/>
      <c r="U289" s="13"/>
      <c r="V289" s="13"/>
      <c r="W289" s="13"/>
      <c r="X289" s="13"/>
      <c r="Y289" s="13"/>
      <c r="Z289" s="13"/>
      <c r="AA289" s="13"/>
      <c r="AB289" s="13"/>
      <c r="AC289" s="13"/>
      <c r="AD289" s="13"/>
      <c r="AE289" s="13"/>
      <c r="AT289" s="263" t="s">
        <v>218</v>
      </c>
      <c r="AU289" s="263" t="s">
        <v>83</v>
      </c>
      <c r="AV289" s="13" t="s">
        <v>85</v>
      </c>
      <c r="AW289" s="13" t="s">
        <v>32</v>
      </c>
      <c r="AX289" s="13" t="s">
        <v>76</v>
      </c>
      <c r="AY289" s="263" t="s">
        <v>207</v>
      </c>
    </row>
    <row r="290" s="12" customFormat="1">
      <c r="A290" s="12"/>
      <c r="B290" s="243"/>
      <c r="C290" s="244"/>
      <c r="D290" s="236" t="s">
        <v>218</v>
      </c>
      <c r="E290" s="245" t="s">
        <v>1</v>
      </c>
      <c r="F290" s="246" t="s">
        <v>582</v>
      </c>
      <c r="G290" s="244"/>
      <c r="H290" s="245" t="s">
        <v>1</v>
      </c>
      <c r="I290" s="247"/>
      <c r="J290" s="244"/>
      <c r="K290" s="244"/>
      <c r="L290" s="248"/>
      <c r="M290" s="249"/>
      <c r="N290" s="250"/>
      <c r="O290" s="250"/>
      <c r="P290" s="250"/>
      <c r="Q290" s="250"/>
      <c r="R290" s="250"/>
      <c r="S290" s="250"/>
      <c r="T290" s="251"/>
      <c r="U290" s="12"/>
      <c r="V290" s="12"/>
      <c r="W290" s="12"/>
      <c r="X290" s="12"/>
      <c r="Y290" s="12"/>
      <c r="Z290" s="12"/>
      <c r="AA290" s="12"/>
      <c r="AB290" s="12"/>
      <c r="AC290" s="12"/>
      <c r="AD290" s="12"/>
      <c r="AE290" s="12"/>
      <c r="AT290" s="252" t="s">
        <v>218</v>
      </c>
      <c r="AU290" s="252" t="s">
        <v>83</v>
      </c>
      <c r="AV290" s="12" t="s">
        <v>83</v>
      </c>
      <c r="AW290" s="12" t="s">
        <v>32</v>
      </c>
      <c r="AX290" s="12" t="s">
        <v>76</v>
      </c>
      <c r="AY290" s="252" t="s">
        <v>207</v>
      </c>
    </row>
    <row r="291" s="13" customFormat="1">
      <c r="A291" s="13"/>
      <c r="B291" s="253"/>
      <c r="C291" s="254"/>
      <c r="D291" s="236" t="s">
        <v>218</v>
      </c>
      <c r="E291" s="255" t="s">
        <v>1</v>
      </c>
      <c r="F291" s="256" t="s">
        <v>651</v>
      </c>
      <c r="G291" s="254"/>
      <c r="H291" s="257">
        <v>4.0019999999999998</v>
      </c>
      <c r="I291" s="258"/>
      <c r="J291" s="254"/>
      <c r="K291" s="254"/>
      <c r="L291" s="259"/>
      <c r="M291" s="260"/>
      <c r="N291" s="261"/>
      <c r="O291" s="261"/>
      <c r="P291" s="261"/>
      <c r="Q291" s="261"/>
      <c r="R291" s="261"/>
      <c r="S291" s="261"/>
      <c r="T291" s="262"/>
      <c r="U291" s="13"/>
      <c r="V291" s="13"/>
      <c r="W291" s="13"/>
      <c r="X291" s="13"/>
      <c r="Y291" s="13"/>
      <c r="Z291" s="13"/>
      <c r="AA291" s="13"/>
      <c r="AB291" s="13"/>
      <c r="AC291" s="13"/>
      <c r="AD291" s="13"/>
      <c r="AE291" s="13"/>
      <c r="AT291" s="263" t="s">
        <v>218</v>
      </c>
      <c r="AU291" s="263" t="s">
        <v>83</v>
      </c>
      <c r="AV291" s="13" t="s">
        <v>85</v>
      </c>
      <c r="AW291" s="13" t="s">
        <v>32</v>
      </c>
      <c r="AX291" s="13" t="s">
        <v>76</v>
      </c>
      <c r="AY291" s="263" t="s">
        <v>207</v>
      </c>
    </row>
    <row r="292" s="13" customFormat="1">
      <c r="A292" s="13"/>
      <c r="B292" s="253"/>
      <c r="C292" s="254"/>
      <c r="D292" s="236" t="s">
        <v>218</v>
      </c>
      <c r="E292" s="255" t="s">
        <v>1</v>
      </c>
      <c r="F292" s="256" t="s">
        <v>565</v>
      </c>
      <c r="G292" s="254"/>
      <c r="H292" s="257">
        <v>-1.7729999999999999</v>
      </c>
      <c r="I292" s="258"/>
      <c r="J292" s="254"/>
      <c r="K292" s="254"/>
      <c r="L292" s="259"/>
      <c r="M292" s="260"/>
      <c r="N292" s="261"/>
      <c r="O292" s="261"/>
      <c r="P292" s="261"/>
      <c r="Q292" s="261"/>
      <c r="R292" s="261"/>
      <c r="S292" s="261"/>
      <c r="T292" s="262"/>
      <c r="U292" s="13"/>
      <c r="V292" s="13"/>
      <c r="W292" s="13"/>
      <c r="X292" s="13"/>
      <c r="Y292" s="13"/>
      <c r="Z292" s="13"/>
      <c r="AA292" s="13"/>
      <c r="AB292" s="13"/>
      <c r="AC292" s="13"/>
      <c r="AD292" s="13"/>
      <c r="AE292" s="13"/>
      <c r="AT292" s="263" t="s">
        <v>218</v>
      </c>
      <c r="AU292" s="263" t="s">
        <v>83</v>
      </c>
      <c r="AV292" s="13" t="s">
        <v>85</v>
      </c>
      <c r="AW292" s="13" t="s">
        <v>32</v>
      </c>
      <c r="AX292" s="13" t="s">
        <v>76</v>
      </c>
      <c r="AY292" s="263" t="s">
        <v>207</v>
      </c>
    </row>
    <row r="293" s="13" customFormat="1">
      <c r="A293" s="13"/>
      <c r="B293" s="253"/>
      <c r="C293" s="254"/>
      <c r="D293" s="236" t="s">
        <v>218</v>
      </c>
      <c r="E293" s="255" t="s">
        <v>1</v>
      </c>
      <c r="F293" s="256" t="s">
        <v>652</v>
      </c>
      <c r="G293" s="254"/>
      <c r="H293" s="257">
        <v>6.9000000000000004</v>
      </c>
      <c r="I293" s="258"/>
      <c r="J293" s="254"/>
      <c r="K293" s="254"/>
      <c r="L293" s="259"/>
      <c r="M293" s="260"/>
      <c r="N293" s="261"/>
      <c r="O293" s="261"/>
      <c r="P293" s="261"/>
      <c r="Q293" s="261"/>
      <c r="R293" s="261"/>
      <c r="S293" s="261"/>
      <c r="T293" s="262"/>
      <c r="U293" s="13"/>
      <c r="V293" s="13"/>
      <c r="W293" s="13"/>
      <c r="X293" s="13"/>
      <c r="Y293" s="13"/>
      <c r="Z293" s="13"/>
      <c r="AA293" s="13"/>
      <c r="AB293" s="13"/>
      <c r="AC293" s="13"/>
      <c r="AD293" s="13"/>
      <c r="AE293" s="13"/>
      <c r="AT293" s="263" t="s">
        <v>218</v>
      </c>
      <c r="AU293" s="263" t="s">
        <v>83</v>
      </c>
      <c r="AV293" s="13" t="s">
        <v>85</v>
      </c>
      <c r="AW293" s="13" t="s">
        <v>32</v>
      </c>
      <c r="AX293" s="13" t="s">
        <v>76</v>
      </c>
      <c r="AY293" s="263" t="s">
        <v>207</v>
      </c>
    </row>
    <row r="294" s="13" customFormat="1">
      <c r="A294" s="13"/>
      <c r="B294" s="253"/>
      <c r="C294" s="254"/>
      <c r="D294" s="236" t="s">
        <v>218</v>
      </c>
      <c r="E294" s="255" t="s">
        <v>1</v>
      </c>
      <c r="F294" s="256" t="s">
        <v>572</v>
      </c>
      <c r="G294" s="254"/>
      <c r="H294" s="257">
        <v>-1.5760000000000001</v>
      </c>
      <c r="I294" s="258"/>
      <c r="J294" s="254"/>
      <c r="K294" s="254"/>
      <c r="L294" s="259"/>
      <c r="M294" s="260"/>
      <c r="N294" s="261"/>
      <c r="O294" s="261"/>
      <c r="P294" s="261"/>
      <c r="Q294" s="261"/>
      <c r="R294" s="261"/>
      <c r="S294" s="261"/>
      <c r="T294" s="262"/>
      <c r="U294" s="13"/>
      <c r="V294" s="13"/>
      <c r="W294" s="13"/>
      <c r="X294" s="13"/>
      <c r="Y294" s="13"/>
      <c r="Z294" s="13"/>
      <c r="AA294" s="13"/>
      <c r="AB294" s="13"/>
      <c r="AC294" s="13"/>
      <c r="AD294" s="13"/>
      <c r="AE294" s="13"/>
      <c r="AT294" s="263" t="s">
        <v>218</v>
      </c>
      <c r="AU294" s="263" t="s">
        <v>83</v>
      </c>
      <c r="AV294" s="13" t="s">
        <v>85</v>
      </c>
      <c r="AW294" s="13" t="s">
        <v>32</v>
      </c>
      <c r="AX294" s="13" t="s">
        <v>76</v>
      </c>
      <c r="AY294" s="263" t="s">
        <v>207</v>
      </c>
    </row>
    <row r="295" s="13" customFormat="1">
      <c r="A295" s="13"/>
      <c r="B295" s="253"/>
      <c r="C295" s="254"/>
      <c r="D295" s="236" t="s">
        <v>218</v>
      </c>
      <c r="E295" s="255" t="s">
        <v>1</v>
      </c>
      <c r="F295" s="256" t="s">
        <v>653</v>
      </c>
      <c r="G295" s="254"/>
      <c r="H295" s="257">
        <v>15.593999999999999</v>
      </c>
      <c r="I295" s="258"/>
      <c r="J295" s="254"/>
      <c r="K295" s="254"/>
      <c r="L295" s="259"/>
      <c r="M295" s="260"/>
      <c r="N295" s="261"/>
      <c r="O295" s="261"/>
      <c r="P295" s="261"/>
      <c r="Q295" s="261"/>
      <c r="R295" s="261"/>
      <c r="S295" s="261"/>
      <c r="T295" s="262"/>
      <c r="U295" s="13"/>
      <c r="V295" s="13"/>
      <c r="W295" s="13"/>
      <c r="X295" s="13"/>
      <c r="Y295" s="13"/>
      <c r="Z295" s="13"/>
      <c r="AA295" s="13"/>
      <c r="AB295" s="13"/>
      <c r="AC295" s="13"/>
      <c r="AD295" s="13"/>
      <c r="AE295" s="13"/>
      <c r="AT295" s="263" t="s">
        <v>218</v>
      </c>
      <c r="AU295" s="263" t="s">
        <v>83</v>
      </c>
      <c r="AV295" s="13" t="s">
        <v>85</v>
      </c>
      <c r="AW295" s="13" t="s">
        <v>32</v>
      </c>
      <c r="AX295" s="13" t="s">
        <v>76</v>
      </c>
      <c r="AY295" s="263" t="s">
        <v>207</v>
      </c>
    </row>
    <row r="296" s="13" customFormat="1">
      <c r="A296" s="13"/>
      <c r="B296" s="253"/>
      <c r="C296" s="254"/>
      <c r="D296" s="236" t="s">
        <v>218</v>
      </c>
      <c r="E296" s="255" t="s">
        <v>1</v>
      </c>
      <c r="F296" s="256" t="s">
        <v>572</v>
      </c>
      <c r="G296" s="254"/>
      <c r="H296" s="257">
        <v>-1.5760000000000001</v>
      </c>
      <c r="I296" s="258"/>
      <c r="J296" s="254"/>
      <c r="K296" s="254"/>
      <c r="L296" s="259"/>
      <c r="M296" s="260"/>
      <c r="N296" s="261"/>
      <c r="O296" s="261"/>
      <c r="P296" s="261"/>
      <c r="Q296" s="261"/>
      <c r="R296" s="261"/>
      <c r="S296" s="261"/>
      <c r="T296" s="262"/>
      <c r="U296" s="13"/>
      <c r="V296" s="13"/>
      <c r="W296" s="13"/>
      <c r="X296" s="13"/>
      <c r="Y296" s="13"/>
      <c r="Z296" s="13"/>
      <c r="AA296" s="13"/>
      <c r="AB296" s="13"/>
      <c r="AC296" s="13"/>
      <c r="AD296" s="13"/>
      <c r="AE296" s="13"/>
      <c r="AT296" s="263" t="s">
        <v>218</v>
      </c>
      <c r="AU296" s="263" t="s">
        <v>83</v>
      </c>
      <c r="AV296" s="13" t="s">
        <v>85</v>
      </c>
      <c r="AW296" s="13" t="s">
        <v>32</v>
      </c>
      <c r="AX296" s="13" t="s">
        <v>76</v>
      </c>
      <c r="AY296" s="263" t="s">
        <v>207</v>
      </c>
    </row>
    <row r="297" s="13" customFormat="1">
      <c r="A297" s="13"/>
      <c r="B297" s="253"/>
      <c r="C297" s="254"/>
      <c r="D297" s="236" t="s">
        <v>218</v>
      </c>
      <c r="E297" s="255" t="s">
        <v>1</v>
      </c>
      <c r="F297" s="256" t="s">
        <v>654</v>
      </c>
      <c r="G297" s="254"/>
      <c r="H297" s="257">
        <v>9.6600000000000001</v>
      </c>
      <c r="I297" s="258"/>
      <c r="J297" s="254"/>
      <c r="K297" s="254"/>
      <c r="L297" s="259"/>
      <c r="M297" s="260"/>
      <c r="N297" s="261"/>
      <c r="O297" s="261"/>
      <c r="P297" s="261"/>
      <c r="Q297" s="261"/>
      <c r="R297" s="261"/>
      <c r="S297" s="261"/>
      <c r="T297" s="262"/>
      <c r="U297" s="13"/>
      <c r="V297" s="13"/>
      <c r="W297" s="13"/>
      <c r="X297" s="13"/>
      <c r="Y297" s="13"/>
      <c r="Z297" s="13"/>
      <c r="AA297" s="13"/>
      <c r="AB297" s="13"/>
      <c r="AC297" s="13"/>
      <c r="AD297" s="13"/>
      <c r="AE297" s="13"/>
      <c r="AT297" s="263" t="s">
        <v>218</v>
      </c>
      <c r="AU297" s="263" t="s">
        <v>83</v>
      </c>
      <c r="AV297" s="13" t="s">
        <v>85</v>
      </c>
      <c r="AW297" s="13" t="s">
        <v>32</v>
      </c>
      <c r="AX297" s="13" t="s">
        <v>76</v>
      </c>
      <c r="AY297" s="263" t="s">
        <v>207</v>
      </c>
    </row>
    <row r="298" s="12" customFormat="1">
      <c r="A298" s="12"/>
      <c r="B298" s="243"/>
      <c r="C298" s="244"/>
      <c r="D298" s="236" t="s">
        <v>218</v>
      </c>
      <c r="E298" s="245" t="s">
        <v>1</v>
      </c>
      <c r="F298" s="246" t="s">
        <v>604</v>
      </c>
      <c r="G298" s="244"/>
      <c r="H298" s="245" t="s">
        <v>1</v>
      </c>
      <c r="I298" s="247"/>
      <c r="J298" s="244"/>
      <c r="K298" s="244"/>
      <c r="L298" s="248"/>
      <c r="M298" s="249"/>
      <c r="N298" s="250"/>
      <c r="O298" s="250"/>
      <c r="P298" s="250"/>
      <c r="Q298" s="250"/>
      <c r="R298" s="250"/>
      <c r="S298" s="250"/>
      <c r="T298" s="251"/>
      <c r="U298" s="12"/>
      <c r="V298" s="12"/>
      <c r="W298" s="12"/>
      <c r="X298" s="12"/>
      <c r="Y298" s="12"/>
      <c r="Z298" s="12"/>
      <c r="AA298" s="12"/>
      <c r="AB298" s="12"/>
      <c r="AC298" s="12"/>
      <c r="AD298" s="12"/>
      <c r="AE298" s="12"/>
      <c r="AT298" s="252" t="s">
        <v>218</v>
      </c>
      <c r="AU298" s="252" t="s">
        <v>83</v>
      </c>
      <c r="AV298" s="12" t="s">
        <v>83</v>
      </c>
      <c r="AW298" s="12" t="s">
        <v>32</v>
      </c>
      <c r="AX298" s="12" t="s">
        <v>76</v>
      </c>
      <c r="AY298" s="252" t="s">
        <v>207</v>
      </c>
    </row>
    <row r="299" s="13" customFormat="1">
      <c r="A299" s="13"/>
      <c r="B299" s="253"/>
      <c r="C299" s="254"/>
      <c r="D299" s="236" t="s">
        <v>218</v>
      </c>
      <c r="E299" s="255" t="s">
        <v>1</v>
      </c>
      <c r="F299" s="256" t="s">
        <v>655</v>
      </c>
      <c r="G299" s="254"/>
      <c r="H299" s="257">
        <v>9.7029999999999994</v>
      </c>
      <c r="I299" s="258"/>
      <c r="J299" s="254"/>
      <c r="K299" s="254"/>
      <c r="L299" s="259"/>
      <c r="M299" s="260"/>
      <c r="N299" s="261"/>
      <c r="O299" s="261"/>
      <c r="P299" s="261"/>
      <c r="Q299" s="261"/>
      <c r="R299" s="261"/>
      <c r="S299" s="261"/>
      <c r="T299" s="262"/>
      <c r="U299" s="13"/>
      <c r="V299" s="13"/>
      <c r="W299" s="13"/>
      <c r="X299" s="13"/>
      <c r="Y299" s="13"/>
      <c r="Z299" s="13"/>
      <c r="AA299" s="13"/>
      <c r="AB299" s="13"/>
      <c r="AC299" s="13"/>
      <c r="AD299" s="13"/>
      <c r="AE299" s="13"/>
      <c r="AT299" s="263" t="s">
        <v>218</v>
      </c>
      <c r="AU299" s="263" t="s">
        <v>83</v>
      </c>
      <c r="AV299" s="13" t="s">
        <v>85</v>
      </c>
      <c r="AW299" s="13" t="s">
        <v>32</v>
      </c>
      <c r="AX299" s="13" t="s">
        <v>76</v>
      </c>
      <c r="AY299" s="263" t="s">
        <v>207</v>
      </c>
    </row>
    <row r="300" s="14" customFormat="1">
      <c r="A300" s="14"/>
      <c r="B300" s="264"/>
      <c r="C300" s="265"/>
      <c r="D300" s="236" t="s">
        <v>218</v>
      </c>
      <c r="E300" s="266" t="s">
        <v>1</v>
      </c>
      <c r="F300" s="267" t="s">
        <v>222</v>
      </c>
      <c r="G300" s="265"/>
      <c r="H300" s="268">
        <v>73.655000000000001</v>
      </c>
      <c r="I300" s="269"/>
      <c r="J300" s="265"/>
      <c r="K300" s="265"/>
      <c r="L300" s="270"/>
      <c r="M300" s="271"/>
      <c r="N300" s="272"/>
      <c r="O300" s="272"/>
      <c r="P300" s="272"/>
      <c r="Q300" s="272"/>
      <c r="R300" s="272"/>
      <c r="S300" s="272"/>
      <c r="T300" s="273"/>
      <c r="U300" s="14"/>
      <c r="V300" s="14"/>
      <c r="W300" s="14"/>
      <c r="X300" s="14"/>
      <c r="Y300" s="14"/>
      <c r="Z300" s="14"/>
      <c r="AA300" s="14"/>
      <c r="AB300" s="14"/>
      <c r="AC300" s="14"/>
      <c r="AD300" s="14"/>
      <c r="AE300" s="14"/>
      <c r="AT300" s="274" t="s">
        <v>218</v>
      </c>
      <c r="AU300" s="274" t="s">
        <v>83</v>
      </c>
      <c r="AV300" s="14" t="s">
        <v>212</v>
      </c>
      <c r="AW300" s="14" t="s">
        <v>32</v>
      </c>
      <c r="AX300" s="14" t="s">
        <v>83</v>
      </c>
      <c r="AY300" s="274" t="s">
        <v>207</v>
      </c>
    </row>
    <row r="301" s="11" customFormat="1" ht="25.92" customHeight="1">
      <c r="A301" s="11"/>
      <c r="B301" s="208"/>
      <c r="C301" s="209"/>
      <c r="D301" s="210" t="s">
        <v>75</v>
      </c>
      <c r="E301" s="211" t="s">
        <v>212</v>
      </c>
      <c r="F301" s="211" t="s">
        <v>309</v>
      </c>
      <c r="G301" s="209"/>
      <c r="H301" s="209"/>
      <c r="I301" s="212"/>
      <c r="J301" s="213">
        <f>BK301</f>
        <v>0</v>
      </c>
      <c r="K301" s="209"/>
      <c r="L301" s="214"/>
      <c r="M301" s="215"/>
      <c r="N301" s="216"/>
      <c r="O301" s="216"/>
      <c r="P301" s="217">
        <f>SUM(P302:P312)</f>
        <v>0</v>
      </c>
      <c r="Q301" s="216"/>
      <c r="R301" s="217">
        <f>SUM(R302:R312)</f>
        <v>23.743867389999998</v>
      </c>
      <c r="S301" s="216"/>
      <c r="T301" s="218">
        <f>SUM(T302:T312)</f>
        <v>0</v>
      </c>
      <c r="U301" s="11"/>
      <c r="V301" s="11"/>
      <c r="W301" s="11"/>
      <c r="X301" s="11"/>
      <c r="Y301" s="11"/>
      <c r="Z301" s="11"/>
      <c r="AA301" s="11"/>
      <c r="AB301" s="11"/>
      <c r="AC301" s="11"/>
      <c r="AD301" s="11"/>
      <c r="AE301" s="11"/>
      <c r="AR301" s="219" t="s">
        <v>83</v>
      </c>
      <c r="AT301" s="220" t="s">
        <v>75</v>
      </c>
      <c r="AU301" s="220" t="s">
        <v>76</v>
      </c>
      <c r="AY301" s="219" t="s">
        <v>207</v>
      </c>
      <c r="BK301" s="221">
        <f>SUM(BK302:BK312)</f>
        <v>0</v>
      </c>
    </row>
    <row r="302" s="2" customFormat="1" ht="24.15" customHeight="1">
      <c r="A302" s="39"/>
      <c r="B302" s="40"/>
      <c r="C302" s="222" t="s">
        <v>301</v>
      </c>
      <c r="D302" s="222" t="s">
        <v>208</v>
      </c>
      <c r="E302" s="223" t="s">
        <v>656</v>
      </c>
      <c r="F302" s="224" t="s">
        <v>657</v>
      </c>
      <c r="G302" s="225" t="s">
        <v>658</v>
      </c>
      <c r="H302" s="226">
        <v>1</v>
      </c>
      <c r="I302" s="227"/>
      <c r="J302" s="228">
        <f>ROUND(I302*H302,2)</f>
        <v>0</v>
      </c>
      <c r="K302" s="229"/>
      <c r="L302" s="45"/>
      <c r="M302" s="230" t="s">
        <v>1</v>
      </c>
      <c r="N302" s="231" t="s">
        <v>41</v>
      </c>
      <c r="O302" s="92"/>
      <c r="P302" s="232">
        <f>O302*H302</f>
        <v>0</v>
      </c>
      <c r="Q302" s="232">
        <v>0</v>
      </c>
      <c r="R302" s="232">
        <f>Q302*H302</f>
        <v>0</v>
      </c>
      <c r="S302" s="232">
        <v>0</v>
      </c>
      <c r="T302" s="233">
        <f>S302*H302</f>
        <v>0</v>
      </c>
      <c r="U302" s="39"/>
      <c r="V302" s="39"/>
      <c r="W302" s="39"/>
      <c r="X302" s="39"/>
      <c r="Y302" s="39"/>
      <c r="Z302" s="39"/>
      <c r="AA302" s="39"/>
      <c r="AB302" s="39"/>
      <c r="AC302" s="39"/>
      <c r="AD302" s="39"/>
      <c r="AE302" s="39"/>
      <c r="AR302" s="234" t="s">
        <v>212</v>
      </c>
      <c r="AT302" s="234" t="s">
        <v>208</v>
      </c>
      <c r="AU302" s="234" t="s">
        <v>83</v>
      </c>
      <c r="AY302" s="18" t="s">
        <v>207</v>
      </c>
      <c r="BE302" s="235">
        <f>IF(N302="základní",J302,0)</f>
        <v>0</v>
      </c>
      <c r="BF302" s="235">
        <f>IF(N302="snížená",J302,0)</f>
        <v>0</v>
      </c>
      <c r="BG302" s="235">
        <f>IF(N302="zákl. přenesená",J302,0)</f>
        <v>0</v>
      </c>
      <c r="BH302" s="235">
        <f>IF(N302="sníž. přenesená",J302,0)</f>
        <v>0</v>
      </c>
      <c r="BI302" s="235">
        <f>IF(N302="nulová",J302,0)</f>
        <v>0</v>
      </c>
      <c r="BJ302" s="18" t="s">
        <v>83</v>
      </c>
      <c r="BK302" s="235">
        <f>ROUND(I302*H302,2)</f>
        <v>0</v>
      </c>
      <c r="BL302" s="18" t="s">
        <v>212</v>
      </c>
      <c r="BM302" s="234" t="s">
        <v>659</v>
      </c>
    </row>
    <row r="303" s="2" customFormat="1">
      <c r="A303" s="39"/>
      <c r="B303" s="40"/>
      <c r="C303" s="41"/>
      <c r="D303" s="236" t="s">
        <v>214</v>
      </c>
      <c r="E303" s="41"/>
      <c r="F303" s="237" t="s">
        <v>657</v>
      </c>
      <c r="G303" s="41"/>
      <c r="H303" s="41"/>
      <c r="I303" s="238"/>
      <c r="J303" s="41"/>
      <c r="K303" s="41"/>
      <c r="L303" s="45"/>
      <c r="M303" s="239"/>
      <c r="N303" s="240"/>
      <c r="O303" s="92"/>
      <c r="P303" s="92"/>
      <c r="Q303" s="92"/>
      <c r="R303" s="92"/>
      <c r="S303" s="92"/>
      <c r="T303" s="93"/>
      <c r="U303" s="39"/>
      <c r="V303" s="39"/>
      <c r="W303" s="39"/>
      <c r="X303" s="39"/>
      <c r="Y303" s="39"/>
      <c r="Z303" s="39"/>
      <c r="AA303" s="39"/>
      <c r="AB303" s="39"/>
      <c r="AC303" s="39"/>
      <c r="AD303" s="39"/>
      <c r="AE303" s="39"/>
      <c r="AT303" s="18" t="s">
        <v>214</v>
      </c>
      <c r="AU303" s="18" t="s">
        <v>83</v>
      </c>
    </row>
    <row r="304" s="2" customFormat="1" ht="16.5" customHeight="1">
      <c r="A304" s="39"/>
      <c r="B304" s="40"/>
      <c r="C304" s="222" t="s">
        <v>173</v>
      </c>
      <c r="D304" s="222" t="s">
        <v>208</v>
      </c>
      <c r="E304" s="223" t="s">
        <v>660</v>
      </c>
      <c r="F304" s="224" t="s">
        <v>661</v>
      </c>
      <c r="G304" s="225" t="s">
        <v>211</v>
      </c>
      <c r="H304" s="226">
        <v>9.2759999999999998</v>
      </c>
      <c r="I304" s="227"/>
      <c r="J304" s="228">
        <f>ROUND(I304*H304,2)</f>
        <v>0</v>
      </c>
      <c r="K304" s="229"/>
      <c r="L304" s="45"/>
      <c r="M304" s="230" t="s">
        <v>1</v>
      </c>
      <c r="N304" s="231" t="s">
        <v>41</v>
      </c>
      <c r="O304" s="92"/>
      <c r="P304" s="232">
        <f>O304*H304</f>
        <v>0</v>
      </c>
      <c r="Q304" s="232">
        <v>2.5020799999999999</v>
      </c>
      <c r="R304" s="232">
        <f>Q304*H304</f>
        <v>23.209294079999999</v>
      </c>
      <c r="S304" s="232">
        <v>0</v>
      </c>
      <c r="T304" s="233">
        <f>S304*H304</f>
        <v>0</v>
      </c>
      <c r="U304" s="39"/>
      <c r="V304" s="39"/>
      <c r="W304" s="39"/>
      <c r="X304" s="39"/>
      <c r="Y304" s="39"/>
      <c r="Z304" s="39"/>
      <c r="AA304" s="39"/>
      <c r="AB304" s="39"/>
      <c r="AC304" s="39"/>
      <c r="AD304" s="39"/>
      <c r="AE304" s="39"/>
      <c r="AR304" s="234" t="s">
        <v>212</v>
      </c>
      <c r="AT304" s="234" t="s">
        <v>208</v>
      </c>
      <c r="AU304" s="234" t="s">
        <v>83</v>
      </c>
      <c r="AY304" s="18" t="s">
        <v>207</v>
      </c>
      <c r="BE304" s="235">
        <f>IF(N304="základní",J304,0)</f>
        <v>0</v>
      </c>
      <c r="BF304" s="235">
        <f>IF(N304="snížená",J304,0)</f>
        <v>0</v>
      </c>
      <c r="BG304" s="235">
        <f>IF(N304="zákl. přenesená",J304,0)</f>
        <v>0</v>
      </c>
      <c r="BH304" s="235">
        <f>IF(N304="sníž. přenesená",J304,0)</f>
        <v>0</v>
      </c>
      <c r="BI304" s="235">
        <f>IF(N304="nulová",J304,0)</f>
        <v>0</v>
      </c>
      <c r="BJ304" s="18" t="s">
        <v>83</v>
      </c>
      <c r="BK304" s="235">
        <f>ROUND(I304*H304,2)</f>
        <v>0</v>
      </c>
      <c r="BL304" s="18" t="s">
        <v>212</v>
      </c>
      <c r="BM304" s="234" t="s">
        <v>662</v>
      </c>
    </row>
    <row r="305" s="2" customFormat="1">
      <c r="A305" s="39"/>
      <c r="B305" s="40"/>
      <c r="C305" s="41"/>
      <c r="D305" s="236" t="s">
        <v>214</v>
      </c>
      <c r="E305" s="41"/>
      <c r="F305" s="237" t="s">
        <v>663</v>
      </c>
      <c r="G305" s="41"/>
      <c r="H305" s="41"/>
      <c r="I305" s="238"/>
      <c r="J305" s="41"/>
      <c r="K305" s="41"/>
      <c r="L305" s="45"/>
      <c r="M305" s="239"/>
      <c r="N305" s="240"/>
      <c r="O305" s="92"/>
      <c r="P305" s="92"/>
      <c r="Q305" s="92"/>
      <c r="R305" s="92"/>
      <c r="S305" s="92"/>
      <c r="T305" s="93"/>
      <c r="U305" s="39"/>
      <c r="V305" s="39"/>
      <c r="W305" s="39"/>
      <c r="X305" s="39"/>
      <c r="Y305" s="39"/>
      <c r="Z305" s="39"/>
      <c r="AA305" s="39"/>
      <c r="AB305" s="39"/>
      <c r="AC305" s="39"/>
      <c r="AD305" s="39"/>
      <c r="AE305" s="39"/>
      <c r="AT305" s="18" t="s">
        <v>214</v>
      </c>
      <c r="AU305" s="18" t="s">
        <v>83</v>
      </c>
    </row>
    <row r="306" s="2" customFormat="1">
      <c r="A306" s="39"/>
      <c r="B306" s="40"/>
      <c r="C306" s="41"/>
      <c r="D306" s="241" t="s">
        <v>216</v>
      </c>
      <c r="E306" s="41"/>
      <c r="F306" s="242" t="s">
        <v>664</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216</v>
      </c>
      <c r="AU306" s="18" t="s">
        <v>83</v>
      </c>
    </row>
    <row r="307" s="12" customFormat="1">
      <c r="A307" s="12"/>
      <c r="B307" s="243"/>
      <c r="C307" s="244"/>
      <c r="D307" s="236" t="s">
        <v>218</v>
      </c>
      <c r="E307" s="245" t="s">
        <v>1</v>
      </c>
      <c r="F307" s="246" t="s">
        <v>665</v>
      </c>
      <c r="G307" s="244"/>
      <c r="H307" s="245" t="s">
        <v>1</v>
      </c>
      <c r="I307" s="247"/>
      <c r="J307" s="244"/>
      <c r="K307" s="244"/>
      <c r="L307" s="248"/>
      <c r="M307" s="249"/>
      <c r="N307" s="250"/>
      <c r="O307" s="250"/>
      <c r="P307" s="250"/>
      <c r="Q307" s="250"/>
      <c r="R307" s="250"/>
      <c r="S307" s="250"/>
      <c r="T307" s="251"/>
      <c r="U307" s="12"/>
      <c r="V307" s="12"/>
      <c r="W307" s="12"/>
      <c r="X307" s="12"/>
      <c r="Y307" s="12"/>
      <c r="Z307" s="12"/>
      <c r="AA307" s="12"/>
      <c r="AB307" s="12"/>
      <c r="AC307" s="12"/>
      <c r="AD307" s="12"/>
      <c r="AE307" s="12"/>
      <c r="AT307" s="252" t="s">
        <v>218</v>
      </c>
      <c r="AU307" s="252" t="s">
        <v>83</v>
      </c>
      <c r="AV307" s="12" t="s">
        <v>83</v>
      </c>
      <c r="AW307" s="12" t="s">
        <v>32</v>
      </c>
      <c r="AX307" s="12" t="s">
        <v>76</v>
      </c>
      <c r="AY307" s="252" t="s">
        <v>207</v>
      </c>
    </row>
    <row r="308" s="13" customFormat="1">
      <c r="A308" s="13"/>
      <c r="B308" s="253"/>
      <c r="C308" s="254"/>
      <c r="D308" s="236" t="s">
        <v>218</v>
      </c>
      <c r="E308" s="255" t="s">
        <v>1</v>
      </c>
      <c r="F308" s="256" t="s">
        <v>666</v>
      </c>
      <c r="G308" s="254"/>
      <c r="H308" s="257">
        <v>9.2759999999999998</v>
      </c>
      <c r="I308" s="258"/>
      <c r="J308" s="254"/>
      <c r="K308" s="254"/>
      <c r="L308" s="259"/>
      <c r="M308" s="260"/>
      <c r="N308" s="261"/>
      <c r="O308" s="261"/>
      <c r="P308" s="261"/>
      <c r="Q308" s="261"/>
      <c r="R308" s="261"/>
      <c r="S308" s="261"/>
      <c r="T308" s="262"/>
      <c r="U308" s="13"/>
      <c r="V308" s="13"/>
      <c r="W308" s="13"/>
      <c r="X308" s="13"/>
      <c r="Y308" s="13"/>
      <c r="Z308" s="13"/>
      <c r="AA308" s="13"/>
      <c r="AB308" s="13"/>
      <c r="AC308" s="13"/>
      <c r="AD308" s="13"/>
      <c r="AE308" s="13"/>
      <c r="AT308" s="263" t="s">
        <v>218</v>
      </c>
      <c r="AU308" s="263" t="s">
        <v>83</v>
      </c>
      <c r="AV308" s="13" t="s">
        <v>85</v>
      </c>
      <c r="AW308" s="13" t="s">
        <v>32</v>
      </c>
      <c r="AX308" s="13" t="s">
        <v>83</v>
      </c>
      <c r="AY308" s="263" t="s">
        <v>207</v>
      </c>
    </row>
    <row r="309" s="2" customFormat="1" ht="16.5" customHeight="1">
      <c r="A309" s="39"/>
      <c r="B309" s="40"/>
      <c r="C309" s="222" t="s">
        <v>176</v>
      </c>
      <c r="D309" s="222" t="s">
        <v>208</v>
      </c>
      <c r="E309" s="223" t="s">
        <v>362</v>
      </c>
      <c r="F309" s="224" t="s">
        <v>363</v>
      </c>
      <c r="G309" s="225" t="s">
        <v>237</v>
      </c>
      <c r="H309" s="226">
        <v>0.503</v>
      </c>
      <c r="I309" s="227"/>
      <c r="J309" s="228">
        <f>ROUND(I309*H309,2)</f>
        <v>0</v>
      </c>
      <c r="K309" s="229"/>
      <c r="L309" s="45"/>
      <c r="M309" s="230" t="s">
        <v>1</v>
      </c>
      <c r="N309" s="231" t="s">
        <v>41</v>
      </c>
      <c r="O309" s="92"/>
      <c r="P309" s="232">
        <f>O309*H309</f>
        <v>0</v>
      </c>
      <c r="Q309" s="232">
        <v>1.06277</v>
      </c>
      <c r="R309" s="232">
        <f>Q309*H309</f>
        <v>0.53457330999999997</v>
      </c>
      <c r="S309" s="232">
        <v>0</v>
      </c>
      <c r="T309" s="233">
        <f>S309*H309</f>
        <v>0</v>
      </c>
      <c r="U309" s="39"/>
      <c r="V309" s="39"/>
      <c r="W309" s="39"/>
      <c r="X309" s="39"/>
      <c r="Y309" s="39"/>
      <c r="Z309" s="39"/>
      <c r="AA309" s="39"/>
      <c r="AB309" s="39"/>
      <c r="AC309" s="39"/>
      <c r="AD309" s="39"/>
      <c r="AE309" s="39"/>
      <c r="AR309" s="234" t="s">
        <v>212</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212</v>
      </c>
      <c r="BM309" s="234" t="s">
        <v>667</v>
      </c>
    </row>
    <row r="310" s="2" customFormat="1">
      <c r="A310" s="39"/>
      <c r="B310" s="40"/>
      <c r="C310" s="41"/>
      <c r="D310" s="236" t="s">
        <v>214</v>
      </c>
      <c r="E310" s="41"/>
      <c r="F310" s="237" t="s">
        <v>365</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c r="A311" s="39"/>
      <c r="B311" s="40"/>
      <c r="C311" s="41"/>
      <c r="D311" s="241" t="s">
        <v>216</v>
      </c>
      <c r="E311" s="41"/>
      <c r="F311" s="242" t="s">
        <v>366</v>
      </c>
      <c r="G311" s="41"/>
      <c r="H311" s="41"/>
      <c r="I311" s="238"/>
      <c r="J311" s="41"/>
      <c r="K311" s="41"/>
      <c r="L311" s="45"/>
      <c r="M311" s="239"/>
      <c r="N311" s="240"/>
      <c r="O311" s="92"/>
      <c r="P311" s="92"/>
      <c r="Q311" s="92"/>
      <c r="R311" s="92"/>
      <c r="S311" s="92"/>
      <c r="T311" s="93"/>
      <c r="U311" s="39"/>
      <c r="V311" s="39"/>
      <c r="W311" s="39"/>
      <c r="X311" s="39"/>
      <c r="Y311" s="39"/>
      <c r="Z311" s="39"/>
      <c r="AA311" s="39"/>
      <c r="AB311" s="39"/>
      <c r="AC311" s="39"/>
      <c r="AD311" s="39"/>
      <c r="AE311" s="39"/>
      <c r="AT311" s="18" t="s">
        <v>216</v>
      </c>
      <c r="AU311" s="18" t="s">
        <v>83</v>
      </c>
    </row>
    <row r="312" s="13" customFormat="1">
      <c r="A312" s="13"/>
      <c r="B312" s="253"/>
      <c r="C312" s="254"/>
      <c r="D312" s="236" t="s">
        <v>218</v>
      </c>
      <c r="E312" s="255" t="s">
        <v>1</v>
      </c>
      <c r="F312" s="256" t="s">
        <v>668</v>
      </c>
      <c r="G312" s="254"/>
      <c r="H312" s="257">
        <v>0.503</v>
      </c>
      <c r="I312" s="258"/>
      <c r="J312" s="254"/>
      <c r="K312" s="254"/>
      <c r="L312" s="259"/>
      <c r="M312" s="260"/>
      <c r="N312" s="261"/>
      <c r="O312" s="261"/>
      <c r="P312" s="261"/>
      <c r="Q312" s="261"/>
      <c r="R312" s="261"/>
      <c r="S312" s="261"/>
      <c r="T312" s="262"/>
      <c r="U312" s="13"/>
      <c r="V312" s="13"/>
      <c r="W312" s="13"/>
      <c r="X312" s="13"/>
      <c r="Y312" s="13"/>
      <c r="Z312" s="13"/>
      <c r="AA312" s="13"/>
      <c r="AB312" s="13"/>
      <c r="AC312" s="13"/>
      <c r="AD312" s="13"/>
      <c r="AE312" s="13"/>
      <c r="AT312" s="263" t="s">
        <v>218</v>
      </c>
      <c r="AU312" s="263" t="s">
        <v>83</v>
      </c>
      <c r="AV312" s="13" t="s">
        <v>85</v>
      </c>
      <c r="AW312" s="13" t="s">
        <v>32</v>
      </c>
      <c r="AX312" s="13" t="s">
        <v>83</v>
      </c>
      <c r="AY312" s="263" t="s">
        <v>207</v>
      </c>
    </row>
    <row r="313" s="11" customFormat="1" ht="25.92" customHeight="1">
      <c r="A313" s="11"/>
      <c r="B313" s="208"/>
      <c r="C313" s="209"/>
      <c r="D313" s="210" t="s">
        <v>75</v>
      </c>
      <c r="E313" s="211" t="s">
        <v>261</v>
      </c>
      <c r="F313" s="211" t="s">
        <v>669</v>
      </c>
      <c r="G313" s="209"/>
      <c r="H313" s="209"/>
      <c r="I313" s="212"/>
      <c r="J313" s="213">
        <f>BK313</f>
        <v>0</v>
      </c>
      <c r="K313" s="209"/>
      <c r="L313" s="214"/>
      <c r="M313" s="215"/>
      <c r="N313" s="216"/>
      <c r="O313" s="216"/>
      <c r="P313" s="217">
        <f>SUM(P314:P610)</f>
        <v>0</v>
      </c>
      <c r="Q313" s="216"/>
      <c r="R313" s="217">
        <f>SUM(R314:R610)</f>
        <v>161.38384166</v>
      </c>
      <c r="S313" s="216"/>
      <c r="T313" s="218">
        <f>SUM(T314:T610)</f>
        <v>0</v>
      </c>
      <c r="U313" s="11"/>
      <c r="V313" s="11"/>
      <c r="W313" s="11"/>
      <c r="X313" s="11"/>
      <c r="Y313" s="11"/>
      <c r="Z313" s="11"/>
      <c r="AA313" s="11"/>
      <c r="AB313" s="11"/>
      <c r="AC313" s="11"/>
      <c r="AD313" s="11"/>
      <c r="AE313" s="11"/>
      <c r="AR313" s="219" t="s">
        <v>83</v>
      </c>
      <c r="AT313" s="220" t="s">
        <v>75</v>
      </c>
      <c r="AU313" s="220" t="s">
        <v>76</v>
      </c>
      <c r="AY313" s="219" t="s">
        <v>207</v>
      </c>
      <c r="BK313" s="221">
        <f>SUM(BK314:BK610)</f>
        <v>0</v>
      </c>
    </row>
    <row r="314" s="2" customFormat="1" ht="21.75" customHeight="1">
      <c r="A314" s="39"/>
      <c r="B314" s="40"/>
      <c r="C314" s="222" t="s">
        <v>8</v>
      </c>
      <c r="D314" s="222" t="s">
        <v>208</v>
      </c>
      <c r="E314" s="223" t="s">
        <v>670</v>
      </c>
      <c r="F314" s="224" t="s">
        <v>671</v>
      </c>
      <c r="G314" s="225" t="s">
        <v>225</v>
      </c>
      <c r="H314" s="226">
        <v>888.00699999999995</v>
      </c>
      <c r="I314" s="227"/>
      <c r="J314" s="228">
        <f>ROUND(I314*H314,2)</f>
        <v>0</v>
      </c>
      <c r="K314" s="229"/>
      <c r="L314" s="45"/>
      <c r="M314" s="230" t="s">
        <v>1</v>
      </c>
      <c r="N314" s="231" t="s">
        <v>41</v>
      </c>
      <c r="O314" s="92"/>
      <c r="P314" s="232">
        <f>O314*H314</f>
        <v>0</v>
      </c>
      <c r="Q314" s="232">
        <v>0.0043800000000000002</v>
      </c>
      <c r="R314" s="232">
        <f>Q314*H314</f>
        <v>3.8894706599999997</v>
      </c>
      <c r="S314" s="232">
        <v>0</v>
      </c>
      <c r="T314" s="233">
        <f>S314*H314</f>
        <v>0</v>
      </c>
      <c r="U314" s="39"/>
      <c r="V314" s="39"/>
      <c r="W314" s="39"/>
      <c r="X314" s="39"/>
      <c r="Y314" s="39"/>
      <c r="Z314" s="39"/>
      <c r="AA314" s="39"/>
      <c r="AB314" s="39"/>
      <c r="AC314" s="39"/>
      <c r="AD314" s="39"/>
      <c r="AE314" s="39"/>
      <c r="AR314" s="234" t="s">
        <v>212</v>
      </c>
      <c r="AT314" s="234" t="s">
        <v>208</v>
      </c>
      <c r="AU314" s="234" t="s">
        <v>83</v>
      </c>
      <c r="AY314" s="18" t="s">
        <v>207</v>
      </c>
      <c r="BE314" s="235">
        <f>IF(N314="základní",J314,0)</f>
        <v>0</v>
      </c>
      <c r="BF314" s="235">
        <f>IF(N314="snížená",J314,0)</f>
        <v>0</v>
      </c>
      <c r="BG314" s="235">
        <f>IF(N314="zákl. přenesená",J314,0)</f>
        <v>0</v>
      </c>
      <c r="BH314" s="235">
        <f>IF(N314="sníž. přenesená",J314,0)</f>
        <v>0</v>
      </c>
      <c r="BI314" s="235">
        <f>IF(N314="nulová",J314,0)</f>
        <v>0</v>
      </c>
      <c r="BJ314" s="18" t="s">
        <v>83</v>
      </c>
      <c r="BK314" s="235">
        <f>ROUND(I314*H314,2)</f>
        <v>0</v>
      </c>
      <c r="BL314" s="18" t="s">
        <v>212</v>
      </c>
      <c r="BM314" s="234" t="s">
        <v>672</v>
      </c>
    </row>
    <row r="315" s="2" customFormat="1">
      <c r="A315" s="39"/>
      <c r="B315" s="40"/>
      <c r="C315" s="41"/>
      <c r="D315" s="236" t="s">
        <v>214</v>
      </c>
      <c r="E315" s="41"/>
      <c r="F315" s="237" t="s">
        <v>673</v>
      </c>
      <c r="G315" s="41"/>
      <c r="H315" s="41"/>
      <c r="I315" s="238"/>
      <c r="J315" s="41"/>
      <c r="K315" s="41"/>
      <c r="L315" s="45"/>
      <c r="M315" s="239"/>
      <c r="N315" s="240"/>
      <c r="O315" s="92"/>
      <c r="P315" s="92"/>
      <c r="Q315" s="92"/>
      <c r="R315" s="92"/>
      <c r="S315" s="92"/>
      <c r="T315" s="93"/>
      <c r="U315" s="39"/>
      <c r="V315" s="39"/>
      <c r="W315" s="39"/>
      <c r="X315" s="39"/>
      <c r="Y315" s="39"/>
      <c r="Z315" s="39"/>
      <c r="AA315" s="39"/>
      <c r="AB315" s="39"/>
      <c r="AC315" s="39"/>
      <c r="AD315" s="39"/>
      <c r="AE315" s="39"/>
      <c r="AT315" s="18" t="s">
        <v>214</v>
      </c>
      <c r="AU315" s="18" t="s">
        <v>83</v>
      </c>
    </row>
    <row r="316" s="2" customFormat="1">
      <c r="A316" s="39"/>
      <c r="B316" s="40"/>
      <c r="C316" s="41"/>
      <c r="D316" s="241" t="s">
        <v>216</v>
      </c>
      <c r="E316" s="41"/>
      <c r="F316" s="242" t="s">
        <v>674</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216</v>
      </c>
      <c r="AU316" s="18" t="s">
        <v>83</v>
      </c>
    </row>
    <row r="317" s="13" customFormat="1">
      <c r="A317" s="13"/>
      <c r="B317" s="253"/>
      <c r="C317" s="254"/>
      <c r="D317" s="236" t="s">
        <v>218</v>
      </c>
      <c r="E317" s="255" t="s">
        <v>1</v>
      </c>
      <c r="F317" s="256" t="s">
        <v>390</v>
      </c>
      <c r="G317" s="254"/>
      <c r="H317" s="257">
        <v>52.453000000000003</v>
      </c>
      <c r="I317" s="258"/>
      <c r="J317" s="254"/>
      <c r="K317" s="254"/>
      <c r="L317" s="259"/>
      <c r="M317" s="260"/>
      <c r="N317" s="261"/>
      <c r="O317" s="261"/>
      <c r="P317" s="261"/>
      <c r="Q317" s="261"/>
      <c r="R317" s="261"/>
      <c r="S317" s="261"/>
      <c r="T317" s="262"/>
      <c r="U317" s="13"/>
      <c r="V317" s="13"/>
      <c r="W317" s="13"/>
      <c r="X317" s="13"/>
      <c r="Y317" s="13"/>
      <c r="Z317" s="13"/>
      <c r="AA317" s="13"/>
      <c r="AB317" s="13"/>
      <c r="AC317" s="13"/>
      <c r="AD317" s="13"/>
      <c r="AE317" s="13"/>
      <c r="AT317" s="263" t="s">
        <v>218</v>
      </c>
      <c r="AU317" s="263" t="s">
        <v>83</v>
      </c>
      <c r="AV317" s="13" t="s">
        <v>85</v>
      </c>
      <c r="AW317" s="13" t="s">
        <v>32</v>
      </c>
      <c r="AX317" s="13" t="s">
        <v>76</v>
      </c>
      <c r="AY317" s="263" t="s">
        <v>207</v>
      </c>
    </row>
    <row r="318" s="13" customFormat="1">
      <c r="A318" s="13"/>
      <c r="B318" s="253"/>
      <c r="C318" s="254"/>
      <c r="D318" s="236" t="s">
        <v>218</v>
      </c>
      <c r="E318" s="255" t="s">
        <v>1</v>
      </c>
      <c r="F318" s="256" t="s">
        <v>393</v>
      </c>
      <c r="G318" s="254"/>
      <c r="H318" s="257">
        <v>31.919</v>
      </c>
      <c r="I318" s="258"/>
      <c r="J318" s="254"/>
      <c r="K318" s="254"/>
      <c r="L318" s="259"/>
      <c r="M318" s="260"/>
      <c r="N318" s="261"/>
      <c r="O318" s="261"/>
      <c r="P318" s="261"/>
      <c r="Q318" s="261"/>
      <c r="R318" s="261"/>
      <c r="S318" s="261"/>
      <c r="T318" s="262"/>
      <c r="U318" s="13"/>
      <c r="V318" s="13"/>
      <c r="W318" s="13"/>
      <c r="X318" s="13"/>
      <c r="Y318" s="13"/>
      <c r="Z318" s="13"/>
      <c r="AA318" s="13"/>
      <c r="AB318" s="13"/>
      <c r="AC318" s="13"/>
      <c r="AD318" s="13"/>
      <c r="AE318" s="13"/>
      <c r="AT318" s="263" t="s">
        <v>218</v>
      </c>
      <c r="AU318" s="263" t="s">
        <v>83</v>
      </c>
      <c r="AV318" s="13" t="s">
        <v>85</v>
      </c>
      <c r="AW318" s="13" t="s">
        <v>32</v>
      </c>
      <c r="AX318" s="13" t="s">
        <v>76</v>
      </c>
      <c r="AY318" s="263" t="s">
        <v>207</v>
      </c>
    </row>
    <row r="319" s="13" customFormat="1">
      <c r="A319" s="13"/>
      <c r="B319" s="253"/>
      <c r="C319" s="254"/>
      <c r="D319" s="236" t="s">
        <v>218</v>
      </c>
      <c r="E319" s="255" t="s">
        <v>1</v>
      </c>
      <c r="F319" s="256" t="s">
        <v>481</v>
      </c>
      <c r="G319" s="254"/>
      <c r="H319" s="257">
        <v>574.245</v>
      </c>
      <c r="I319" s="258"/>
      <c r="J319" s="254"/>
      <c r="K319" s="254"/>
      <c r="L319" s="259"/>
      <c r="M319" s="260"/>
      <c r="N319" s="261"/>
      <c r="O319" s="261"/>
      <c r="P319" s="261"/>
      <c r="Q319" s="261"/>
      <c r="R319" s="261"/>
      <c r="S319" s="261"/>
      <c r="T319" s="262"/>
      <c r="U319" s="13"/>
      <c r="V319" s="13"/>
      <c r="W319" s="13"/>
      <c r="X319" s="13"/>
      <c r="Y319" s="13"/>
      <c r="Z319" s="13"/>
      <c r="AA319" s="13"/>
      <c r="AB319" s="13"/>
      <c r="AC319" s="13"/>
      <c r="AD319" s="13"/>
      <c r="AE319" s="13"/>
      <c r="AT319" s="263" t="s">
        <v>218</v>
      </c>
      <c r="AU319" s="263" t="s">
        <v>83</v>
      </c>
      <c r="AV319" s="13" t="s">
        <v>85</v>
      </c>
      <c r="AW319" s="13" t="s">
        <v>32</v>
      </c>
      <c r="AX319" s="13" t="s">
        <v>76</v>
      </c>
      <c r="AY319" s="263" t="s">
        <v>207</v>
      </c>
    </row>
    <row r="320" s="13" customFormat="1">
      <c r="A320" s="13"/>
      <c r="B320" s="253"/>
      <c r="C320" s="254"/>
      <c r="D320" s="236" t="s">
        <v>218</v>
      </c>
      <c r="E320" s="255" t="s">
        <v>1</v>
      </c>
      <c r="F320" s="256" t="s">
        <v>399</v>
      </c>
      <c r="G320" s="254"/>
      <c r="H320" s="257">
        <v>229.38999999999999</v>
      </c>
      <c r="I320" s="258"/>
      <c r="J320" s="254"/>
      <c r="K320" s="254"/>
      <c r="L320" s="259"/>
      <c r="M320" s="260"/>
      <c r="N320" s="261"/>
      <c r="O320" s="261"/>
      <c r="P320" s="261"/>
      <c r="Q320" s="261"/>
      <c r="R320" s="261"/>
      <c r="S320" s="261"/>
      <c r="T320" s="262"/>
      <c r="U320" s="13"/>
      <c r="V320" s="13"/>
      <c r="W320" s="13"/>
      <c r="X320" s="13"/>
      <c r="Y320" s="13"/>
      <c r="Z320" s="13"/>
      <c r="AA320" s="13"/>
      <c r="AB320" s="13"/>
      <c r="AC320" s="13"/>
      <c r="AD320" s="13"/>
      <c r="AE320" s="13"/>
      <c r="AT320" s="263" t="s">
        <v>218</v>
      </c>
      <c r="AU320" s="263" t="s">
        <v>83</v>
      </c>
      <c r="AV320" s="13" t="s">
        <v>85</v>
      </c>
      <c r="AW320" s="13" t="s">
        <v>32</v>
      </c>
      <c r="AX320" s="13" t="s">
        <v>76</v>
      </c>
      <c r="AY320" s="263" t="s">
        <v>207</v>
      </c>
    </row>
    <row r="321" s="14" customFormat="1">
      <c r="A321" s="14"/>
      <c r="B321" s="264"/>
      <c r="C321" s="265"/>
      <c r="D321" s="236" t="s">
        <v>218</v>
      </c>
      <c r="E321" s="266" t="s">
        <v>1</v>
      </c>
      <c r="F321" s="267" t="s">
        <v>222</v>
      </c>
      <c r="G321" s="265"/>
      <c r="H321" s="268">
        <v>888.00699999999995</v>
      </c>
      <c r="I321" s="269"/>
      <c r="J321" s="265"/>
      <c r="K321" s="265"/>
      <c r="L321" s="270"/>
      <c r="M321" s="271"/>
      <c r="N321" s="272"/>
      <c r="O321" s="272"/>
      <c r="P321" s="272"/>
      <c r="Q321" s="272"/>
      <c r="R321" s="272"/>
      <c r="S321" s="272"/>
      <c r="T321" s="273"/>
      <c r="U321" s="14"/>
      <c r="V321" s="14"/>
      <c r="W321" s="14"/>
      <c r="X321" s="14"/>
      <c r="Y321" s="14"/>
      <c r="Z321" s="14"/>
      <c r="AA321" s="14"/>
      <c r="AB321" s="14"/>
      <c r="AC321" s="14"/>
      <c r="AD321" s="14"/>
      <c r="AE321" s="14"/>
      <c r="AT321" s="274" t="s">
        <v>218</v>
      </c>
      <c r="AU321" s="274" t="s">
        <v>83</v>
      </c>
      <c r="AV321" s="14" t="s">
        <v>212</v>
      </c>
      <c r="AW321" s="14" t="s">
        <v>32</v>
      </c>
      <c r="AX321" s="14" t="s">
        <v>83</v>
      </c>
      <c r="AY321" s="274" t="s">
        <v>207</v>
      </c>
    </row>
    <row r="322" s="2" customFormat="1" ht="24.15" customHeight="1">
      <c r="A322" s="39"/>
      <c r="B322" s="40"/>
      <c r="C322" s="222" t="s">
        <v>339</v>
      </c>
      <c r="D322" s="222" t="s">
        <v>208</v>
      </c>
      <c r="E322" s="223" t="s">
        <v>675</v>
      </c>
      <c r="F322" s="224" t="s">
        <v>676</v>
      </c>
      <c r="G322" s="225" t="s">
        <v>225</v>
      </c>
      <c r="H322" s="226">
        <v>139.63499999999999</v>
      </c>
      <c r="I322" s="227"/>
      <c r="J322" s="228">
        <f>ROUND(I322*H322,2)</f>
        <v>0</v>
      </c>
      <c r="K322" s="229"/>
      <c r="L322" s="45"/>
      <c r="M322" s="230" t="s">
        <v>1</v>
      </c>
      <c r="N322" s="231" t="s">
        <v>41</v>
      </c>
      <c r="O322" s="92"/>
      <c r="P322" s="232">
        <f>O322*H322</f>
        <v>0</v>
      </c>
      <c r="Q322" s="232">
        <v>0.017330000000000002</v>
      </c>
      <c r="R322" s="232">
        <f>Q322*H322</f>
        <v>2.4198745500000003</v>
      </c>
      <c r="S322" s="232">
        <v>0</v>
      </c>
      <c r="T322" s="233">
        <f>S322*H322</f>
        <v>0</v>
      </c>
      <c r="U322" s="39"/>
      <c r="V322" s="39"/>
      <c r="W322" s="39"/>
      <c r="X322" s="39"/>
      <c r="Y322" s="39"/>
      <c r="Z322" s="39"/>
      <c r="AA322" s="39"/>
      <c r="AB322" s="39"/>
      <c r="AC322" s="39"/>
      <c r="AD322" s="39"/>
      <c r="AE322" s="39"/>
      <c r="AR322" s="234" t="s">
        <v>212</v>
      </c>
      <c r="AT322" s="234" t="s">
        <v>208</v>
      </c>
      <c r="AU322" s="234" t="s">
        <v>83</v>
      </c>
      <c r="AY322" s="18" t="s">
        <v>207</v>
      </c>
      <c r="BE322" s="235">
        <f>IF(N322="základní",J322,0)</f>
        <v>0</v>
      </c>
      <c r="BF322" s="235">
        <f>IF(N322="snížená",J322,0)</f>
        <v>0</v>
      </c>
      <c r="BG322" s="235">
        <f>IF(N322="zákl. přenesená",J322,0)</f>
        <v>0</v>
      </c>
      <c r="BH322" s="235">
        <f>IF(N322="sníž. přenesená",J322,0)</f>
        <v>0</v>
      </c>
      <c r="BI322" s="235">
        <f>IF(N322="nulová",J322,0)</f>
        <v>0</v>
      </c>
      <c r="BJ322" s="18" t="s">
        <v>83</v>
      </c>
      <c r="BK322" s="235">
        <f>ROUND(I322*H322,2)</f>
        <v>0</v>
      </c>
      <c r="BL322" s="18" t="s">
        <v>212</v>
      </c>
      <c r="BM322" s="234" t="s">
        <v>677</v>
      </c>
    </row>
    <row r="323" s="2" customFormat="1">
      <c r="A323" s="39"/>
      <c r="B323" s="40"/>
      <c r="C323" s="41"/>
      <c r="D323" s="236" t="s">
        <v>214</v>
      </c>
      <c r="E323" s="41"/>
      <c r="F323" s="237" t="s">
        <v>678</v>
      </c>
      <c r="G323" s="41"/>
      <c r="H323" s="41"/>
      <c r="I323" s="238"/>
      <c r="J323" s="41"/>
      <c r="K323" s="41"/>
      <c r="L323" s="45"/>
      <c r="M323" s="239"/>
      <c r="N323" s="240"/>
      <c r="O323" s="92"/>
      <c r="P323" s="92"/>
      <c r="Q323" s="92"/>
      <c r="R323" s="92"/>
      <c r="S323" s="92"/>
      <c r="T323" s="93"/>
      <c r="U323" s="39"/>
      <c r="V323" s="39"/>
      <c r="W323" s="39"/>
      <c r="X323" s="39"/>
      <c r="Y323" s="39"/>
      <c r="Z323" s="39"/>
      <c r="AA323" s="39"/>
      <c r="AB323" s="39"/>
      <c r="AC323" s="39"/>
      <c r="AD323" s="39"/>
      <c r="AE323" s="39"/>
      <c r="AT323" s="18" t="s">
        <v>214</v>
      </c>
      <c r="AU323" s="18" t="s">
        <v>83</v>
      </c>
    </row>
    <row r="324" s="2" customFormat="1">
      <c r="A324" s="39"/>
      <c r="B324" s="40"/>
      <c r="C324" s="41"/>
      <c r="D324" s="241" t="s">
        <v>216</v>
      </c>
      <c r="E324" s="41"/>
      <c r="F324" s="242" t="s">
        <v>679</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216</v>
      </c>
      <c r="AU324" s="18" t="s">
        <v>83</v>
      </c>
    </row>
    <row r="325" s="13" customFormat="1">
      <c r="A325" s="13"/>
      <c r="B325" s="253"/>
      <c r="C325" s="254"/>
      <c r="D325" s="236" t="s">
        <v>218</v>
      </c>
      <c r="E325" s="255" t="s">
        <v>1</v>
      </c>
      <c r="F325" s="256" t="s">
        <v>484</v>
      </c>
      <c r="G325" s="254"/>
      <c r="H325" s="257">
        <v>139.63499999999999</v>
      </c>
      <c r="I325" s="258"/>
      <c r="J325" s="254"/>
      <c r="K325" s="254"/>
      <c r="L325" s="259"/>
      <c r="M325" s="260"/>
      <c r="N325" s="261"/>
      <c r="O325" s="261"/>
      <c r="P325" s="261"/>
      <c r="Q325" s="261"/>
      <c r="R325" s="261"/>
      <c r="S325" s="261"/>
      <c r="T325" s="262"/>
      <c r="U325" s="13"/>
      <c r="V325" s="13"/>
      <c r="W325" s="13"/>
      <c r="X325" s="13"/>
      <c r="Y325" s="13"/>
      <c r="Z325" s="13"/>
      <c r="AA325" s="13"/>
      <c r="AB325" s="13"/>
      <c r="AC325" s="13"/>
      <c r="AD325" s="13"/>
      <c r="AE325" s="13"/>
      <c r="AT325" s="263" t="s">
        <v>218</v>
      </c>
      <c r="AU325" s="263" t="s">
        <v>83</v>
      </c>
      <c r="AV325" s="13" t="s">
        <v>85</v>
      </c>
      <c r="AW325" s="13" t="s">
        <v>32</v>
      </c>
      <c r="AX325" s="13" t="s">
        <v>83</v>
      </c>
      <c r="AY325" s="263" t="s">
        <v>207</v>
      </c>
    </row>
    <row r="326" s="2" customFormat="1" ht="24.15" customHeight="1">
      <c r="A326" s="39"/>
      <c r="B326" s="40"/>
      <c r="C326" s="222" t="s">
        <v>345</v>
      </c>
      <c r="D326" s="222" t="s">
        <v>208</v>
      </c>
      <c r="E326" s="223" t="s">
        <v>680</v>
      </c>
      <c r="F326" s="224" t="s">
        <v>681</v>
      </c>
      <c r="G326" s="225" t="s">
        <v>225</v>
      </c>
      <c r="H326" s="226">
        <v>574.245</v>
      </c>
      <c r="I326" s="227"/>
      <c r="J326" s="228">
        <f>ROUND(I326*H326,2)</f>
        <v>0</v>
      </c>
      <c r="K326" s="229"/>
      <c r="L326" s="45"/>
      <c r="M326" s="230" t="s">
        <v>1</v>
      </c>
      <c r="N326" s="231" t="s">
        <v>41</v>
      </c>
      <c r="O326" s="92"/>
      <c r="P326" s="232">
        <f>O326*H326</f>
        <v>0</v>
      </c>
      <c r="Q326" s="232">
        <v>0.0032599999999999999</v>
      </c>
      <c r="R326" s="232">
        <f>Q326*H326</f>
        <v>1.8720386999999998</v>
      </c>
      <c r="S326" s="232">
        <v>0</v>
      </c>
      <c r="T326" s="233">
        <f>S326*H326</f>
        <v>0</v>
      </c>
      <c r="U326" s="39"/>
      <c r="V326" s="39"/>
      <c r="W326" s="39"/>
      <c r="X326" s="39"/>
      <c r="Y326" s="39"/>
      <c r="Z326" s="39"/>
      <c r="AA326" s="39"/>
      <c r="AB326" s="39"/>
      <c r="AC326" s="39"/>
      <c r="AD326" s="39"/>
      <c r="AE326" s="39"/>
      <c r="AR326" s="234" t="s">
        <v>212</v>
      </c>
      <c r="AT326" s="234" t="s">
        <v>208</v>
      </c>
      <c r="AU326" s="234" t="s">
        <v>83</v>
      </c>
      <c r="AY326" s="18" t="s">
        <v>207</v>
      </c>
      <c r="BE326" s="235">
        <f>IF(N326="základní",J326,0)</f>
        <v>0</v>
      </c>
      <c r="BF326" s="235">
        <f>IF(N326="snížená",J326,0)</f>
        <v>0</v>
      </c>
      <c r="BG326" s="235">
        <f>IF(N326="zákl. přenesená",J326,0)</f>
        <v>0</v>
      </c>
      <c r="BH326" s="235">
        <f>IF(N326="sníž. přenesená",J326,0)</f>
        <v>0</v>
      </c>
      <c r="BI326" s="235">
        <f>IF(N326="nulová",J326,0)</f>
        <v>0</v>
      </c>
      <c r="BJ326" s="18" t="s">
        <v>83</v>
      </c>
      <c r="BK326" s="235">
        <f>ROUND(I326*H326,2)</f>
        <v>0</v>
      </c>
      <c r="BL326" s="18" t="s">
        <v>212</v>
      </c>
      <c r="BM326" s="234" t="s">
        <v>682</v>
      </c>
    </row>
    <row r="327" s="2" customFormat="1">
      <c r="A327" s="39"/>
      <c r="B327" s="40"/>
      <c r="C327" s="41"/>
      <c r="D327" s="236" t="s">
        <v>214</v>
      </c>
      <c r="E327" s="41"/>
      <c r="F327" s="237" t="s">
        <v>683</v>
      </c>
      <c r="G327" s="41"/>
      <c r="H327" s="41"/>
      <c r="I327" s="238"/>
      <c r="J327" s="41"/>
      <c r="K327" s="41"/>
      <c r="L327" s="45"/>
      <c r="M327" s="239"/>
      <c r="N327" s="240"/>
      <c r="O327" s="92"/>
      <c r="P327" s="92"/>
      <c r="Q327" s="92"/>
      <c r="R327" s="92"/>
      <c r="S327" s="92"/>
      <c r="T327" s="93"/>
      <c r="U327" s="39"/>
      <c r="V327" s="39"/>
      <c r="W327" s="39"/>
      <c r="X327" s="39"/>
      <c r="Y327" s="39"/>
      <c r="Z327" s="39"/>
      <c r="AA327" s="39"/>
      <c r="AB327" s="39"/>
      <c r="AC327" s="39"/>
      <c r="AD327" s="39"/>
      <c r="AE327" s="39"/>
      <c r="AT327" s="18" t="s">
        <v>214</v>
      </c>
      <c r="AU327" s="18" t="s">
        <v>83</v>
      </c>
    </row>
    <row r="328" s="2" customFormat="1">
      <c r="A328" s="39"/>
      <c r="B328" s="40"/>
      <c r="C328" s="41"/>
      <c r="D328" s="241" t="s">
        <v>216</v>
      </c>
      <c r="E328" s="41"/>
      <c r="F328" s="242" t="s">
        <v>684</v>
      </c>
      <c r="G328" s="41"/>
      <c r="H328" s="41"/>
      <c r="I328" s="238"/>
      <c r="J328" s="41"/>
      <c r="K328" s="41"/>
      <c r="L328" s="45"/>
      <c r="M328" s="239"/>
      <c r="N328" s="240"/>
      <c r="O328" s="92"/>
      <c r="P328" s="92"/>
      <c r="Q328" s="92"/>
      <c r="R328" s="92"/>
      <c r="S328" s="92"/>
      <c r="T328" s="93"/>
      <c r="U328" s="39"/>
      <c r="V328" s="39"/>
      <c r="W328" s="39"/>
      <c r="X328" s="39"/>
      <c r="Y328" s="39"/>
      <c r="Z328" s="39"/>
      <c r="AA328" s="39"/>
      <c r="AB328" s="39"/>
      <c r="AC328" s="39"/>
      <c r="AD328" s="39"/>
      <c r="AE328" s="39"/>
      <c r="AT328" s="18" t="s">
        <v>216</v>
      </c>
      <c r="AU328" s="18" t="s">
        <v>83</v>
      </c>
    </row>
    <row r="329" s="13" customFormat="1">
      <c r="A329" s="13"/>
      <c r="B329" s="253"/>
      <c r="C329" s="254"/>
      <c r="D329" s="236" t="s">
        <v>218</v>
      </c>
      <c r="E329" s="255" t="s">
        <v>1</v>
      </c>
      <c r="F329" s="256" t="s">
        <v>481</v>
      </c>
      <c r="G329" s="254"/>
      <c r="H329" s="257">
        <v>574.245</v>
      </c>
      <c r="I329" s="258"/>
      <c r="J329" s="254"/>
      <c r="K329" s="254"/>
      <c r="L329" s="259"/>
      <c r="M329" s="260"/>
      <c r="N329" s="261"/>
      <c r="O329" s="261"/>
      <c r="P329" s="261"/>
      <c r="Q329" s="261"/>
      <c r="R329" s="261"/>
      <c r="S329" s="261"/>
      <c r="T329" s="262"/>
      <c r="U329" s="13"/>
      <c r="V329" s="13"/>
      <c r="W329" s="13"/>
      <c r="X329" s="13"/>
      <c r="Y329" s="13"/>
      <c r="Z329" s="13"/>
      <c r="AA329" s="13"/>
      <c r="AB329" s="13"/>
      <c r="AC329" s="13"/>
      <c r="AD329" s="13"/>
      <c r="AE329" s="13"/>
      <c r="AT329" s="263" t="s">
        <v>218</v>
      </c>
      <c r="AU329" s="263" t="s">
        <v>83</v>
      </c>
      <c r="AV329" s="13" t="s">
        <v>85</v>
      </c>
      <c r="AW329" s="13" t="s">
        <v>32</v>
      </c>
      <c r="AX329" s="13" t="s">
        <v>83</v>
      </c>
      <c r="AY329" s="263" t="s">
        <v>207</v>
      </c>
    </row>
    <row r="330" s="2" customFormat="1" ht="49.05" customHeight="1">
      <c r="A330" s="39"/>
      <c r="B330" s="40"/>
      <c r="C330" s="222" t="s">
        <v>351</v>
      </c>
      <c r="D330" s="222" t="s">
        <v>208</v>
      </c>
      <c r="E330" s="223" t="s">
        <v>685</v>
      </c>
      <c r="F330" s="224" t="s">
        <v>686</v>
      </c>
      <c r="G330" s="225" t="s">
        <v>225</v>
      </c>
      <c r="H330" s="226">
        <v>2</v>
      </c>
      <c r="I330" s="227"/>
      <c r="J330" s="228">
        <f>ROUND(I330*H330,2)</f>
        <v>0</v>
      </c>
      <c r="K330" s="229"/>
      <c r="L330" s="45"/>
      <c r="M330" s="230" t="s">
        <v>1</v>
      </c>
      <c r="N330" s="231" t="s">
        <v>41</v>
      </c>
      <c r="O330" s="92"/>
      <c r="P330" s="232">
        <f>O330*H330</f>
        <v>0</v>
      </c>
      <c r="Q330" s="232">
        <v>0.011390000000000001</v>
      </c>
      <c r="R330" s="232">
        <f>Q330*H330</f>
        <v>0.022780000000000002</v>
      </c>
      <c r="S330" s="232">
        <v>0</v>
      </c>
      <c r="T330" s="233">
        <f>S330*H330</f>
        <v>0</v>
      </c>
      <c r="U330" s="39"/>
      <c r="V330" s="39"/>
      <c r="W330" s="39"/>
      <c r="X330" s="39"/>
      <c r="Y330" s="39"/>
      <c r="Z330" s="39"/>
      <c r="AA330" s="39"/>
      <c r="AB330" s="39"/>
      <c r="AC330" s="39"/>
      <c r="AD330" s="39"/>
      <c r="AE330" s="39"/>
      <c r="AR330" s="234" t="s">
        <v>212</v>
      </c>
      <c r="AT330" s="234" t="s">
        <v>208</v>
      </c>
      <c r="AU330" s="234" t="s">
        <v>83</v>
      </c>
      <c r="AY330" s="18" t="s">
        <v>207</v>
      </c>
      <c r="BE330" s="235">
        <f>IF(N330="základní",J330,0)</f>
        <v>0</v>
      </c>
      <c r="BF330" s="235">
        <f>IF(N330="snížená",J330,0)</f>
        <v>0</v>
      </c>
      <c r="BG330" s="235">
        <f>IF(N330="zákl. přenesená",J330,0)</f>
        <v>0</v>
      </c>
      <c r="BH330" s="235">
        <f>IF(N330="sníž. přenesená",J330,0)</f>
        <v>0</v>
      </c>
      <c r="BI330" s="235">
        <f>IF(N330="nulová",J330,0)</f>
        <v>0</v>
      </c>
      <c r="BJ330" s="18" t="s">
        <v>83</v>
      </c>
      <c r="BK330" s="235">
        <f>ROUND(I330*H330,2)</f>
        <v>0</v>
      </c>
      <c r="BL330" s="18" t="s">
        <v>212</v>
      </c>
      <c r="BM330" s="234" t="s">
        <v>687</v>
      </c>
    </row>
    <row r="331" s="2" customFormat="1">
      <c r="A331" s="39"/>
      <c r="B331" s="40"/>
      <c r="C331" s="41"/>
      <c r="D331" s="236" t="s">
        <v>214</v>
      </c>
      <c r="E331" s="41"/>
      <c r="F331" s="237" t="s">
        <v>688</v>
      </c>
      <c r="G331" s="41"/>
      <c r="H331" s="41"/>
      <c r="I331" s="238"/>
      <c r="J331" s="41"/>
      <c r="K331" s="41"/>
      <c r="L331" s="45"/>
      <c r="M331" s="239"/>
      <c r="N331" s="240"/>
      <c r="O331" s="92"/>
      <c r="P331" s="92"/>
      <c r="Q331" s="92"/>
      <c r="R331" s="92"/>
      <c r="S331" s="92"/>
      <c r="T331" s="93"/>
      <c r="U331" s="39"/>
      <c r="V331" s="39"/>
      <c r="W331" s="39"/>
      <c r="X331" s="39"/>
      <c r="Y331" s="39"/>
      <c r="Z331" s="39"/>
      <c r="AA331" s="39"/>
      <c r="AB331" s="39"/>
      <c r="AC331" s="39"/>
      <c r="AD331" s="39"/>
      <c r="AE331" s="39"/>
      <c r="AT331" s="18" t="s">
        <v>214</v>
      </c>
      <c r="AU331" s="18" t="s">
        <v>83</v>
      </c>
    </row>
    <row r="332" s="2" customFormat="1">
      <c r="A332" s="39"/>
      <c r="B332" s="40"/>
      <c r="C332" s="41"/>
      <c r="D332" s="241" t="s">
        <v>216</v>
      </c>
      <c r="E332" s="41"/>
      <c r="F332" s="242" t="s">
        <v>689</v>
      </c>
      <c r="G332" s="41"/>
      <c r="H332" s="41"/>
      <c r="I332" s="238"/>
      <c r="J332" s="41"/>
      <c r="K332" s="41"/>
      <c r="L332" s="45"/>
      <c r="M332" s="239"/>
      <c r="N332" s="240"/>
      <c r="O332" s="92"/>
      <c r="P332" s="92"/>
      <c r="Q332" s="92"/>
      <c r="R332" s="92"/>
      <c r="S332" s="92"/>
      <c r="T332" s="93"/>
      <c r="U332" s="39"/>
      <c r="V332" s="39"/>
      <c r="W332" s="39"/>
      <c r="X332" s="39"/>
      <c r="Y332" s="39"/>
      <c r="Z332" s="39"/>
      <c r="AA332" s="39"/>
      <c r="AB332" s="39"/>
      <c r="AC332" s="39"/>
      <c r="AD332" s="39"/>
      <c r="AE332" s="39"/>
      <c r="AT332" s="18" t="s">
        <v>216</v>
      </c>
      <c r="AU332" s="18" t="s">
        <v>83</v>
      </c>
    </row>
    <row r="333" s="13" customFormat="1">
      <c r="A333" s="13"/>
      <c r="B333" s="253"/>
      <c r="C333" s="254"/>
      <c r="D333" s="236" t="s">
        <v>218</v>
      </c>
      <c r="E333" s="255" t="s">
        <v>1</v>
      </c>
      <c r="F333" s="256" t="s">
        <v>504</v>
      </c>
      <c r="G333" s="254"/>
      <c r="H333" s="257">
        <v>2</v>
      </c>
      <c r="I333" s="258"/>
      <c r="J333" s="254"/>
      <c r="K333" s="254"/>
      <c r="L333" s="259"/>
      <c r="M333" s="260"/>
      <c r="N333" s="261"/>
      <c r="O333" s="261"/>
      <c r="P333" s="261"/>
      <c r="Q333" s="261"/>
      <c r="R333" s="261"/>
      <c r="S333" s="261"/>
      <c r="T333" s="262"/>
      <c r="U333" s="13"/>
      <c r="V333" s="13"/>
      <c r="W333" s="13"/>
      <c r="X333" s="13"/>
      <c r="Y333" s="13"/>
      <c r="Z333" s="13"/>
      <c r="AA333" s="13"/>
      <c r="AB333" s="13"/>
      <c r="AC333" s="13"/>
      <c r="AD333" s="13"/>
      <c r="AE333" s="13"/>
      <c r="AT333" s="263" t="s">
        <v>218</v>
      </c>
      <c r="AU333" s="263" t="s">
        <v>83</v>
      </c>
      <c r="AV333" s="13" t="s">
        <v>85</v>
      </c>
      <c r="AW333" s="13" t="s">
        <v>32</v>
      </c>
      <c r="AX333" s="13" t="s">
        <v>83</v>
      </c>
      <c r="AY333" s="263" t="s">
        <v>207</v>
      </c>
    </row>
    <row r="334" s="2" customFormat="1" ht="24.15" customHeight="1">
      <c r="A334" s="39"/>
      <c r="B334" s="40"/>
      <c r="C334" s="293" t="s">
        <v>361</v>
      </c>
      <c r="D334" s="293" t="s">
        <v>690</v>
      </c>
      <c r="E334" s="294" t="s">
        <v>691</v>
      </c>
      <c r="F334" s="295" t="s">
        <v>692</v>
      </c>
      <c r="G334" s="296" t="s">
        <v>225</v>
      </c>
      <c r="H334" s="297">
        <v>2.1000000000000001</v>
      </c>
      <c r="I334" s="298"/>
      <c r="J334" s="299">
        <f>ROUND(I334*H334,2)</f>
        <v>0</v>
      </c>
      <c r="K334" s="300"/>
      <c r="L334" s="301"/>
      <c r="M334" s="302" t="s">
        <v>1</v>
      </c>
      <c r="N334" s="303" t="s">
        <v>41</v>
      </c>
      <c r="O334" s="92"/>
      <c r="P334" s="232">
        <f>O334*H334</f>
        <v>0</v>
      </c>
      <c r="Q334" s="232">
        <v>0.0064000000000000003</v>
      </c>
      <c r="R334" s="232">
        <f>Q334*H334</f>
        <v>0.013440000000000001</v>
      </c>
      <c r="S334" s="232">
        <v>0</v>
      </c>
      <c r="T334" s="233">
        <f>S334*H334</f>
        <v>0</v>
      </c>
      <c r="U334" s="39"/>
      <c r="V334" s="39"/>
      <c r="W334" s="39"/>
      <c r="X334" s="39"/>
      <c r="Y334" s="39"/>
      <c r="Z334" s="39"/>
      <c r="AA334" s="39"/>
      <c r="AB334" s="39"/>
      <c r="AC334" s="39"/>
      <c r="AD334" s="39"/>
      <c r="AE334" s="39"/>
      <c r="AR334" s="234" t="s">
        <v>282</v>
      </c>
      <c r="AT334" s="234" t="s">
        <v>690</v>
      </c>
      <c r="AU334" s="234" t="s">
        <v>83</v>
      </c>
      <c r="AY334" s="18" t="s">
        <v>207</v>
      </c>
      <c r="BE334" s="235">
        <f>IF(N334="základní",J334,0)</f>
        <v>0</v>
      </c>
      <c r="BF334" s="235">
        <f>IF(N334="snížená",J334,0)</f>
        <v>0</v>
      </c>
      <c r="BG334" s="235">
        <f>IF(N334="zákl. přenesená",J334,0)</f>
        <v>0</v>
      </c>
      <c r="BH334" s="235">
        <f>IF(N334="sníž. přenesená",J334,0)</f>
        <v>0</v>
      </c>
      <c r="BI334" s="235">
        <f>IF(N334="nulová",J334,0)</f>
        <v>0</v>
      </c>
      <c r="BJ334" s="18" t="s">
        <v>83</v>
      </c>
      <c r="BK334" s="235">
        <f>ROUND(I334*H334,2)</f>
        <v>0</v>
      </c>
      <c r="BL334" s="18" t="s">
        <v>212</v>
      </c>
      <c r="BM334" s="234" t="s">
        <v>693</v>
      </c>
    </row>
    <row r="335" s="2" customFormat="1">
      <c r="A335" s="39"/>
      <c r="B335" s="40"/>
      <c r="C335" s="41"/>
      <c r="D335" s="236" t="s">
        <v>214</v>
      </c>
      <c r="E335" s="41"/>
      <c r="F335" s="237" t="s">
        <v>692</v>
      </c>
      <c r="G335" s="41"/>
      <c r="H335" s="41"/>
      <c r="I335" s="238"/>
      <c r="J335" s="41"/>
      <c r="K335" s="41"/>
      <c r="L335" s="45"/>
      <c r="M335" s="239"/>
      <c r="N335" s="240"/>
      <c r="O335" s="92"/>
      <c r="P335" s="92"/>
      <c r="Q335" s="92"/>
      <c r="R335" s="92"/>
      <c r="S335" s="92"/>
      <c r="T335" s="93"/>
      <c r="U335" s="39"/>
      <c r="V335" s="39"/>
      <c r="W335" s="39"/>
      <c r="X335" s="39"/>
      <c r="Y335" s="39"/>
      <c r="Z335" s="39"/>
      <c r="AA335" s="39"/>
      <c r="AB335" s="39"/>
      <c r="AC335" s="39"/>
      <c r="AD335" s="39"/>
      <c r="AE335" s="39"/>
      <c r="AT335" s="18" t="s">
        <v>214</v>
      </c>
      <c r="AU335" s="18" t="s">
        <v>83</v>
      </c>
    </row>
    <row r="336" s="13" customFormat="1">
      <c r="A336" s="13"/>
      <c r="B336" s="253"/>
      <c r="C336" s="254"/>
      <c r="D336" s="236" t="s">
        <v>218</v>
      </c>
      <c r="E336" s="255" t="s">
        <v>1</v>
      </c>
      <c r="F336" s="256" t="s">
        <v>504</v>
      </c>
      <c r="G336" s="254"/>
      <c r="H336" s="257">
        <v>2</v>
      </c>
      <c r="I336" s="258"/>
      <c r="J336" s="254"/>
      <c r="K336" s="254"/>
      <c r="L336" s="259"/>
      <c r="M336" s="260"/>
      <c r="N336" s="261"/>
      <c r="O336" s="261"/>
      <c r="P336" s="261"/>
      <c r="Q336" s="261"/>
      <c r="R336" s="261"/>
      <c r="S336" s="261"/>
      <c r="T336" s="262"/>
      <c r="U336" s="13"/>
      <c r="V336" s="13"/>
      <c r="W336" s="13"/>
      <c r="X336" s="13"/>
      <c r="Y336" s="13"/>
      <c r="Z336" s="13"/>
      <c r="AA336" s="13"/>
      <c r="AB336" s="13"/>
      <c r="AC336" s="13"/>
      <c r="AD336" s="13"/>
      <c r="AE336" s="13"/>
      <c r="AT336" s="263" t="s">
        <v>218</v>
      </c>
      <c r="AU336" s="263" t="s">
        <v>83</v>
      </c>
      <c r="AV336" s="13" t="s">
        <v>85</v>
      </c>
      <c r="AW336" s="13" t="s">
        <v>32</v>
      </c>
      <c r="AX336" s="13" t="s">
        <v>83</v>
      </c>
      <c r="AY336" s="263" t="s">
        <v>207</v>
      </c>
    </row>
    <row r="337" s="13" customFormat="1">
      <c r="A337" s="13"/>
      <c r="B337" s="253"/>
      <c r="C337" s="254"/>
      <c r="D337" s="236" t="s">
        <v>218</v>
      </c>
      <c r="E337" s="254"/>
      <c r="F337" s="256" t="s">
        <v>694</v>
      </c>
      <c r="G337" s="254"/>
      <c r="H337" s="257">
        <v>2.1000000000000001</v>
      </c>
      <c r="I337" s="258"/>
      <c r="J337" s="254"/>
      <c r="K337" s="254"/>
      <c r="L337" s="259"/>
      <c r="M337" s="260"/>
      <c r="N337" s="261"/>
      <c r="O337" s="261"/>
      <c r="P337" s="261"/>
      <c r="Q337" s="261"/>
      <c r="R337" s="261"/>
      <c r="S337" s="261"/>
      <c r="T337" s="262"/>
      <c r="U337" s="13"/>
      <c r="V337" s="13"/>
      <c r="W337" s="13"/>
      <c r="X337" s="13"/>
      <c r="Y337" s="13"/>
      <c r="Z337" s="13"/>
      <c r="AA337" s="13"/>
      <c r="AB337" s="13"/>
      <c r="AC337" s="13"/>
      <c r="AD337" s="13"/>
      <c r="AE337" s="13"/>
      <c r="AT337" s="263" t="s">
        <v>218</v>
      </c>
      <c r="AU337" s="263" t="s">
        <v>83</v>
      </c>
      <c r="AV337" s="13" t="s">
        <v>85</v>
      </c>
      <c r="AW337" s="13" t="s">
        <v>4</v>
      </c>
      <c r="AX337" s="13" t="s">
        <v>83</v>
      </c>
      <c r="AY337" s="263" t="s">
        <v>207</v>
      </c>
    </row>
    <row r="338" s="2" customFormat="1" ht="49.05" customHeight="1">
      <c r="A338" s="39"/>
      <c r="B338" s="40"/>
      <c r="C338" s="222" t="s">
        <v>371</v>
      </c>
      <c r="D338" s="222" t="s">
        <v>208</v>
      </c>
      <c r="E338" s="223" t="s">
        <v>695</v>
      </c>
      <c r="F338" s="224" t="s">
        <v>696</v>
      </c>
      <c r="G338" s="225" t="s">
        <v>225</v>
      </c>
      <c r="H338" s="226">
        <v>127.65600000000001</v>
      </c>
      <c r="I338" s="227"/>
      <c r="J338" s="228">
        <f>ROUND(I338*H338,2)</f>
        <v>0</v>
      </c>
      <c r="K338" s="229"/>
      <c r="L338" s="45"/>
      <c r="M338" s="230" t="s">
        <v>1</v>
      </c>
      <c r="N338" s="231" t="s">
        <v>41</v>
      </c>
      <c r="O338" s="92"/>
      <c r="P338" s="232">
        <f>O338*H338</f>
        <v>0</v>
      </c>
      <c r="Q338" s="232">
        <v>0.011599999999999999</v>
      </c>
      <c r="R338" s="232">
        <f>Q338*H338</f>
        <v>1.4808096</v>
      </c>
      <c r="S338" s="232">
        <v>0</v>
      </c>
      <c r="T338" s="233">
        <f>S338*H338</f>
        <v>0</v>
      </c>
      <c r="U338" s="39"/>
      <c r="V338" s="39"/>
      <c r="W338" s="39"/>
      <c r="X338" s="39"/>
      <c r="Y338" s="39"/>
      <c r="Z338" s="39"/>
      <c r="AA338" s="39"/>
      <c r="AB338" s="39"/>
      <c r="AC338" s="39"/>
      <c r="AD338" s="39"/>
      <c r="AE338" s="39"/>
      <c r="AR338" s="234" t="s">
        <v>212</v>
      </c>
      <c r="AT338" s="234" t="s">
        <v>208</v>
      </c>
      <c r="AU338" s="234" t="s">
        <v>83</v>
      </c>
      <c r="AY338" s="18" t="s">
        <v>207</v>
      </c>
      <c r="BE338" s="235">
        <f>IF(N338="základní",J338,0)</f>
        <v>0</v>
      </c>
      <c r="BF338" s="235">
        <f>IF(N338="snížená",J338,0)</f>
        <v>0</v>
      </c>
      <c r="BG338" s="235">
        <f>IF(N338="zákl. přenesená",J338,0)</f>
        <v>0</v>
      </c>
      <c r="BH338" s="235">
        <f>IF(N338="sníž. přenesená",J338,0)</f>
        <v>0</v>
      </c>
      <c r="BI338" s="235">
        <f>IF(N338="nulová",J338,0)</f>
        <v>0</v>
      </c>
      <c r="BJ338" s="18" t="s">
        <v>83</v>
      </c>
      <c r="BK338" s="235">
        <f>ROUND(I338*H338,2)</f>
        <v>0</v>
      </c>
      <c r="BL338" s="18" t="s">
        <v>212</v>
      </c>
      <c r="BM338" s="234" t="s">
        <v>697</v>
      </c>
    </row>
    <row r="339" s="2" customFormat="1">
      <c r="A339" s="39"/>
      <c r="B339" s="40"/>
      <c r="C339" s="41"/>
      <c r="D339" s="236" t="s">
        <v>214</v>
      </c>
      <c r="E339" s="41"/>
      <c r="F339" s="237" t="s">
        <v>698</v>
      </c>
      <c r="G339" s="41"/>
      <c r="H339" s="41"/>
      <c r="I339" s="238"/>
      <c r="J339" s="41"/>
      <c r="K339" s="41"/>
      <c r="L339" s="45"/>
      <c r="M339" s="239"/>
      <c r="N339" s="240"/>
      <c r="O339" s="92"/>
      <c r="P339" s="92"/>
      <c r="Q339" s="92"/>
      <c r="R339" s="92"/>
      <c r="S339" s="92"/>
      <c r="T339" s="93"/>
      <c r="U339" s="39"/>
      <c r="V339" s="39"/>
      <c r="W339" s="39"/>
      <c r="X339" s="39"/>
      <c r="Y339" s="39"/>
      <c r="Z339" s="39"/>
      <c r="AA339" s="39"/>
      <c r="AB339" s="39"/>
      <c r="AC339" s="39"/>
      <c r="AD339" s="39"/>
      <c r="AE339" s="39"/>
      <c r="AT339" s="18" t="s">
        <v>214</v>
      </c>
      <c r="AU339" s="18" t="s">
        <v>83</v>
      </c>
    </row>
    <row r="340" s="2" customFormat="1">
      <c r="A340" s="39"/>
      <c r="B340" s="40"/>
      <c r="C340" s="41"/>
      <c r="D340" s="241" t="s">
        <v>216</v>
      </c>
      <c r="E340" s="41"/>
      <c r="F340" s="242" t="s">
        <v>699</v>
      </c>
      <c r="G340" s="41"/>
      <c r="H340" s="41"/>
      <c r="I340" s="238"/>
      <c r="J340" s="41"/>
      <c r="K340" s="41"/>
      <c r="L340" s="45"/>
      <c r="M340" s="239"/>
      <c r="N340" s="240"/>
      <c r="O340" s="92"/>
      <c r="P340" s="92"/>
      <c r="Q340" s="92"/>
      <c r="R340" s="92"/>
      <c r="S340" s="92"/>
      <c r="T340" s="93"/>
      <c r="U340" s="39"/>
      <c r="V340" s="39"/>
      <c r="W340" s="39"/>
      <c r="X340" s="39"/>
      <c r="Y340" s="39"/>
      <c r="Z340" s="39"/>
      <c r="AA340" s="39"/>
      <c r="AB340" s="39"/>
      <c r="AC340" s="39"/>
      <c r="AD340" s="39"/>
      <c r="AE340" s="39"/>
      <c r="AT340" s="18" t="s">
        <v>216</v>
      </c>
      <c r="AU340" s="18" t="s">
        <v>83</v>
      </c>
    </row>
    <row r="341" s="13" customFormat="1">
      <c r="A341" s="13"/>
      <c r="B341" s="253"/>
      <c r="C341" s="254"/>
      <c r="D341" s="236" t="s">
        <v>218</v>
      </c>
      <c r="E341" s="255" t="s">
        <v>1</v>
      </c>
      <c r="F341" s="256" t="s">
        <v>490</v>
      </c>
      <c r="G341" s="254"/>
      <c r="H341" s="257">
        <v>127.65600000000001</v>
      </c>
      <c r="I341" s="258"/>
      <c r="J341" s="254"/>
      <c r="K341" s="254"/>
      <c r="L341" s="259"/>
      <c r="M341" s="260"/>
      <c r="N341" s="261"/>
      <c r="O341" s="261"/>
      <c r="P341" s="261"/>
      <c r="Q341" s="261"/>
      <c r="R341" s="261"/>
      <c r="S341" s="261"/>
      <c r="T341" s="262"/>
      <c r="U341" s="13"/>
      <c r="V341" s="13"/>
      <c r="W341" s="13"/>
      <c r="X341" s="13"/>
      <c r="Y341" s="13"/>
      <c r="Z341" s="13"/>
      <c r="AA341" s="13"/>
      <c r="AB341" s="13"/>
      <c r="AC341" s="13"/>
      <c r="AD341" s="13"/>
      <c r="AE341" s="13"/>
      <c r="AT341" s="263" t="s">
        <v>218</v>
      </c>
      <c r="AU341" s="263" t="s">
        <v>83</v>
      </c>
      <c r="AV341" s="13" t="s">
        <v>85</v>
      </c>
      <c r="AW341" s="13" t="s">
        <v>32</v>
      </c>
      <c r="AX341" s="13" t="s">
        <v>83</v>
      </c>
      <c r="AY341" s="263" t="s">
        <v>207</v>
      </c>
    </row>
    <row r="342" s="2" customFormat="1" ht="49.05" customHeight="1">
      <c r="A342" s="39"/>
      <c r="B342" s="40"/>
      <c r="C342" s="293" t="s">
        <v>700</v>
      </c>
      <c r="D342" s="293" t="s">
        <v>690</v>
      </c>
      <c r="E342" s="294" t="s">
        <v>701</v>
      </c>
      <c r="F342" s="295" t="s">
        <v>702</v>
      </c>
      <c r="G342" s="296" t="s">
        <v>225</v>
      </c>
      <c r="H342" s="297">
        <v>134.03899999999999</v>
      </c>
      <c r="I342" s="298"/>
      <c r="J342" s="299">
        <f>ROUND(I342*H342,2)</f>
        <v>0</v>
      </c>
      <c r="K342" s="300"/>
      <c r="L342" s="301"/>
      <c r="M342" s="302" t="s">
        <v>1</v>
      </c>
      <c r="N342" s="303" t="s">
        <v>41</v>
      </c>
      <c r="O342" s="92"/>
      <c r="P342" s="232">
        <f>O342*H342</f>
        <v>0</v>
      </c>
      <c r="Q342" s="232">
        <v>0.0155</v>
      </c>
      <c r="R342" s="232">
        <f>Q342*H342</f>
        <v>2.0776044999999996</v>
      </c>
      <c r="S342" s="232">
        <v>0</v>
      </c>
      <c r="T342" s="233">
        <f>S342*H342</f>
        <v>0</v>
      </c>
      <c r="U342" s="39"/>
      <c r="V342" s="39"/>
      <c r="W342" s="39"/>
      <c r="X342" s="39"/>
      <c r="Y342" s="39"/>
      <c r="Z342" s="39"/>
      <c r="AA342" s="39"/>
      <c r="AB342" s="39"/>
      <c r="AC342" s="39"/>
      <c r="AD342" s="39"/>
      <c r="AE342" s="39"/>
      <c r="AR342" s="234" t="s">
        <v>282</v>
      </c>
      <c r="AT342" s="234" t="s">
        <v>690</v>
      </c>
      <c r="AU342" s="234" t="s">
        <v>83</v>
      </c>
      <c r="AY342" s="18" t="s">
        <v>207</v>
      </c>
      <c r="BE342" s="235">
        <f>IF(N342="základní",J342,0)</f>
        <v>0</v>
      </c>
      <c r="BF342" s="235">
        <f>IF(N342="snížená",J342,0)</f>
        <v>0</v>
      </c>
      <c r="BG342" s="235">
        <f>IF(N342="zákl. přenesená",J342,0)</f>
        <v>0</v>
      </c>
      <c r="BH342" s="235">
        <f>IF(N342="sníž. přenesená",J342,0)</f>
        <v>0</v>
      </c>
      <c r="BI342" s="235">
        <f>IF(N342="nulová",J342,0)</f>
        <v>0</v>
      </c>
      <c r="BJ342" s="18" t="s">
        <v>83</v>
      </c>
      <c r="BK342" s="235">
        <f>ROUND(I342*H342,2)</f>
        <v>0</v>
      </c>
      <c r="BL342" s="18" t="s">
        <v>212</v>
      </c>
      <c r="BM342" s="234" t="s">
        <v>703</v>
      </c>
    </row>
    <row r="343" s="2" customFormat="1">
      <c r="A343" s="39"/>
      <c r="B343" s="40"/>
      <c r="C343" s="41"/>
      <c r="D343" s="236" t="s">
        <v>214</v>
      </c>
      <c r="E343" s="41"/>
      <c r="F343" s="237" t="s">
        <v>702</v>
      </c>
      <c r="G343" s="41"/>
      <c r="H343" s="41"/>
      <c r="I343" s="238"/>
      <c r="J343" s="41"/>
      <c r="K343" s="41"/>
      <c r="L343" s="45"/>
      <c r="M343" s="239"/>
      <c r="N343" s="240"/>
      <c r="O343" s="92"/>
      <c r="P343" s="92"/>
      <c r="Q343" s="92"/>
      <c r="R343" s="92"/>
      <c r="S343" s="92"/>
      <c r="T343" s="93"/>
      <c r="U343" s="39"/>
      <c r="V343" s="39"/>
      <c r="W343" s="39"/>
      <c r="X343" s="39"/>
      <c r="Y343" s="39"/>
      <c r="Z343" s="39"/>
      <c r="AA343" s="39"/>
      <c r="AB343" s="39"/>
      <c r="AC343" s="39"/>
      <c r="AD343" s="39"/>
      <c r="AE343" s="39"/>
      <c r="AT343" s="18" t="s">
        <v>214</v>
      </c>
      <c r="AU343" s="18" t="s">
        <v>83</v>
      </c>
    </row>
    <row r="344" s="2" customFormat="1">
      <c r="A344" s="39"/>
      <c r="B344" s="40"/>
      <c r="C344" s="41"/>
      <c r="D344" s="236" t="s">
        <v>385</v>
      </c>
      <c r="E344" s="41"/>
      <c r="F344" s="290" t="s">
        <v>704</v>
      </c>
      <c r="G344" s="41"/>
      <c r="H344" s="41"/>
      <c r="I344" s="238"/>
      <c r="J344" s="41"/>
      <c r="K344" s="41"/>
      <c r="L344" s="45"/>
      <c r="M344" s="239"/>
      <c r="N344" s="240"/>
      <c r="O344" s="92"/>
      <c r="P344" s="92"/>
      <c r="Q344" s="92"/>
      <c r="R344" s="92"/>
      <c r="S344" s="92"/>
      <c r="T344" s="93"/>
      <c r="U344" s="39"/>
      <c r="V344" s="39"/>
      <c r="W344" s="39"/>
      <c r="X344" s="39"/>
      <c r="Y344" s="39"/>
      <c r="Z344" s="39"/>
      <c r="AA344" s="39"/>
      <c r="AB344" s="39"/>
      <c r="AC344" s="39"/>
      <c r="AD344" s="39"/>
      <c r="AE344" s="39"/>
      <c r="AT344" s="18" t="s">
        <v>385</v>
      </c>
      <c r="AU344" s="18" t="s">
        <v>83</v>
      </c>
    </row>
    <row r="345" s="13" customFormat="1">
      <c r="A345" s="13"/>
      <c r="B345" s="253"/>
      <c r="C345" s="254"/>
      <c r="D345" s="236" t="s">
        <v>218</v>
      </c>
      <c r="E345" s="255" t="s">
        <v>1</v>
      </c>
      <c r="F345" s="256" t="s">
        <v>490</v>
      </c>
      <c r="G345" s="254"/>
      <c r="H345" s="257">
        <v>127.65600000000001</v>
      </c>
      <c r="I345" s="258"/>
      <c r="J345" s="254"/>
      <c r="K345" s="254"/>
      <c r="L345" s="259"/>
      <c r="M345" s="260"/>
      <c r="N345" s="261"/>
      <c r="O345" s="261"/>
      <c r="P345" s="261"/>
      <c r="Q345" s="261"/>
      <c r="R345" s="261"/>
      <c r="S345" s="261"/>
      <c r="T345" s="262"/>
      <c r="U345" s="13"/>
      <c r="V345" s="13"/>
      <c r="W345" s="13"/>
      <c r="X345" s="13"/>
      <c r="Y345" s="13"/>
      <c r="Z345" s="13"/>
      <c r="AA345" s="13"/>
      <c r="AB345" s="13"/>
      <c r="AC345" s="13"/>
      <c r="AD345" s="13"/>
      <c r="AE345" s="13"/>
      <c r="AT345" s="263" t="s">
        <v>218</v>
      </c>
      <c r="AU345" s="263" t="s">
        <v>83</v>
      </c>
      <c r="AV345" s="13" t="s">
        <v>85</v>
      </c>
      <c r="AW345" s="13" t="s">
        <v>32</v>
      </c>
      <c r="AX345" s="13" t="s">
        <v>83</v>
      </c>
      <c r="AY345" s="263" t="s">
        <v>207</v>
      </c>
    </row>
    <row r="346" s="13" customFormat="1">
      <c r="A346" s="13"/>
      <c r="B346" s="253"/>
      <c r="C346" s="254"/>
      <c r="D346" s="236" t="s">
        <v>218</v>
      </c>
      <c r="E346" s="254"/>
      <c r="F346" s="256" t="s">
        <v>705</v>
      </c>
      <c r="G346" s="254"/>
      <c r="H346" s="257">
        <v>134.03899999999999</v>
      </c>
      <c r="I346" s="258"/>
      <c r="J346" s="254"/>
      <c r="K346" s="254"/>
      <c r="L346" s="259"/>
      <c r="M346" s="260"/>
      <c r="N346" s="261"/>
      <c r="O346" s="261"/>
      <c r="P346" s="261"/>
      <c r="Q346" s="261"/>
      <c r="R346" s="261"/>
      <c r="S346" s="261"/>
      <c r="T346" s="262"/>
      <c r="U346" s="13"/>
      <c r="V346" s="13"/>
      <c r="W346" s="13"/>
      <c r="X346" s="13"/>
      <c r="Y346" s="13"/>
      <c r="Z346" s="13"/>
      <c r="AA346" s="13"/>
      <c r="AB346" s="13"/>
      <c r="AC346" s="13"/>
      <c r="AD346" s="13"/>
      <c r="AE346" s="13"/>
      <c r="AT346" s="263" t="s">
        <v>218</v>
      </c>
      <c r="AU346" s="263" t="s">
        <v>83</v>
      </c>
      <c r="AV346" s="13" t="s">
        <v>85</v>
      </c>
      <c r="AW346" s="13" t="s">
        <v>4</v>
      </c>
      <c r="AX346" s="13" t="s">
        <v>83</v>
      </c>
      <c r="AY346" s="263" t="s">
        <v>207</v>
      </c>
    </row>
    <row r="347" s="2" customFormat="1" ht="49.05" customHeight="1">
      <c r="A347" s="39"/>
      <c r="B347" s="40"/>
      <c r="C347" s="222" t="s">
        <v>706</v>
      </c>
      <c r="D347" s="222" t="s">
        <v>208</v>
      </c>
      <c r="E347" s="223" t="s">
        <v>707</v>
      </c>
      <c r="F347" s="224" t="s">
        <v>708</v>
      </c>
      <c r="G347" s="225" t="s">
        <v>225</v>
      </c>
      <c r="H347" s="226">
        <v>94.239999999999995</v>
      </c>
      <c r="I347" s="227"/>
      <c r="J347" s="228">
        <f>ROUND(I347*H347,2)</f>
        <v>0</v>
      </c>
      <c r="K347" s="229"/>
      <c r="L347" s="45"/>
      <c r="M347" s="230" t="s">
        <v>1</v>
      </c>
      <c r="N347" s="231" t="s">
        <v>41</v>
      </c>
      <c r="O347" s="92"/>
      <c r="P347" s="232">
        <f>O347*H347</f>
        <v>0</v>
      </c>
      <c r="Q347" s="232">
        <v>0.0118</v>
      </c>
      <c r="R347" s="232">
        <f>Q347*H347</f>
        <v>1.1120319999999999</v>
      </c>
      <c r="S347" s="232">
        <v>0</v>
      </c>
      <c r="T347" s="233">
        <f>S347*H347</f>
        <v>0</v>
      </c>
      <c r="U347" s="39"/>
      <c r="V347" s="39"/>
      <c r="W347" s="39"/>
      <c r="X347" s="39"/>
      <c r="Y347" s="39"/>
      <c r="Z347" s="39"/>
      <c r="AA347" s="39"/>
      <c r="AB347" s="39"/>
      <c r="AC347" s="39"/>
      <c r="AD347" s="39"/>
      <c r="AE347" s="39"/>
      <c r="AR347" s="234" t="s">
        <v>212</v>
      </c>
      <c r="AT347" s="234" t="s">
        <v>208</v>
      </c>
      <c r="AU347" s="234" t="s">
        <v>83</v>
      </c>
      <c r="AY347" s="18" t="s">
        <v>207</v>
      </c>
      <c r="BE347" s="235">
        <f>IF(N347="základní",J347,0)</f>
        <v>0</v>
      </c>
      <c r="BF347" s="235">
        <f>IF(N347="snížená",J347,0)</f>
        <v>0</v>
      </c>
      <c r="BG347" s="235">
        <f>IF(N347="zákl. přenesená",J347,0)</f>
        <v>0</v>
      </c>
      <c r="BH347" s="235">
        <f>IF(N347="sníž. přenesená",J347,0)</f>
        <v>0</v>
      </c>
      <c r="BI347" s="235">
        <f>IF(N347="nulová",J347,0)</f>
        <v>0</v>
      </c>
      <c r="BJ347" s="18" t="s">
        <v>83</v>
      </c>
      <c r="BK347" s="235">
        <f>ROUND(I347*H347,2)</f>
        <v>0</v>
      </c>
      <c r="BL347" s="18" t="s">
        <v>212</v>
      </c>
      <c r="BM347" s="234" t="s">
        <v>709</v>
      </c>
    </row>
    <row r="348" s="2" customFormat="1">
      <c r="A348" s="39"/>
      <c r="B348" s="40"/>
      <c r="C348" s="41"/>
      <c r="D348" s="236" t="s">
        <v>214</v>
      </c>
      <c r="E348" s="41"/>
      <c r="F348" s="237" t="s">
        <v>710</v>
      </c>
      <c r="G348" s="41"/>
      <c r="H348" s="41"/>
      <c r="I348" s="238"/>
      <c r="J348" s="41"/>
      <c r="K348" s="41"/>
      <c r="L348" s="45"/>
      <c r="M348" s="239"/>
      <c r="N348" s="240"/>
      <c r="O348" s="92"/>
      <c r="P348" s="92"/>
      <c r="Q348" s="92"/>
      <c r="R348" s="92"/>
      <c r="S348" s="92"/>
      <c r="T348" s="93"/>
      <c r="U348" s="39"/>
      <c r="V348" s="39"/>
      <c r="W348" s="39"/>
      <c r="X348" s="39"/>
      <c r="Y348" s="39"/>
      <c r="Z348" s="39"/>
      <c r="AA348" s="39"/>
      <c r="AB348" s="39"/>
      <c r="AC348" s="39"/>
      <c r="AD348" s="39"/>
      <c r="AE348" s="39"/>
      <c r="AT348" s="18" t="s">
        <v>214</v>
      </c>
      <c r="AU348" s="18" t="s">
        <v>83</v>
      </c>
    </row>
    <row r="349" s="2" customFormat="1">
      <c r="A349" s="39"/>
      <c r="B349" s="40"/>
      <c r="C349" s="41"/>
      <c r="D349" s="241" t="s">
        <v>216</v>
      </c>
      <c r="E349" s="41"/>
      <c r="F349" s="242" t="s">
        <v>711</v>
      </c>
      <c r="G349" s="41"/>
      <c r="H349" s="41"/>
      <c r="I349" s="238"/>
      <c r="J349" s="41"/>
      <c r="K349" s="41"/>
      <c r="L349" s="45"/>
      <c r="M349" s="239"/>
      <c r="N349" s="240"/>
      <c r="O349" s="92"/>
      <c r="P349" s="92"/>
      <c r="Q349" s="92"/>
      <c r="R349" s="92"/>
      <c r="S349" s="92"/>
      <c r="T349" s="93"/>
      <c r="U349" s="39"/>
      <c r="V349" s="39"/>
      <c r="W349" s="39"/>
      <c r="X349" s="39"/>
      <c r="Y349" s="39"/>
      <c r="Z349" s="39"/>
      <c r="AA349" s="39"/>
      <c r="AB349" s="39"/>
      <c r="AC349" s="39"/>
      <c r="AD349" s="39"/>
      <c r="AE349" s="39"/>
      <c r="AT349" s="18" t="s">
        <v>216</v>
      </c>
      <c r="AU349" s="18" t="s">
        <v>83</v>
      </c>
    </row>
    <row r="350" s="13" customFormat="1">
      <c r="A350" s="13"/>
      <c r="B350" s="253"/>
      <c r="C350" s="254"/>
      <c r="D350" s="236" t="s">
        <v>218</v>
      </c>
      <c r="E350" s="255" t="s">
        <v>1</v>
      </c>
      <c r="F350" s="256" t="s">
        <v>493</v>
      </c>
      <c r="G350" s="254"/>
      <c r="H350" s="257">
        <v>94.239999999999995</v>
      </c>
      <c r="I350" s="258"/>
      <c r="J350" s="254"/>
      <c r="K350" s="254"/>
      <c r="L350" s="259"/>
      <c r="M350" s="260"/>
      <c r="N350" s="261"/>
      <c r="O350" s="261"/>
      <c r="P350" s="261"/>
      <c r="Q350" s="261"/>
      <c r="R350" s="261"/>
      <c r="S350" s="261"/>
      <c r="T350" s="262"/>
      <c r="U350" s="13"/>
      <c r="V350" s="13"/>
      <c r="W350" s="13"/>
      <c r="X350" s="13"/>
      <c r="Y350" s="13"/>
      <c r="Z350" s="13"/>
      <c r="AA350" s="13"/>
      <c r="AB350" s="13"/>
      <c r="AC350" s="13"/>
      <c r="AD350" s="13"/>
      <c r="AE350" s="13"/>
      <c r="AT350" s="263" t="s">
        <v>218</v>
      </c>
      <c r="AU350" s="263" t="s">
        <v>83</v>
      </c>
      <c r="AV350" s="13" t="s">
        <v>85</v>
      </c>
      <c r="AW350" s="13" t="s">
        <v>32</v>
      </c>
      <c r="AX350" s="13" t="s">
        <v>83</v>
      </c>
      <c r="AY350" s="263" t="s">
        <v>207</v>
      </c>
    </row>
    <row r="351" s="2" customFormat="1" ht="49.05" customHeight="1">
      <c r="A351" s="39"/>
      <c r="B351" s="40"/>
      <c r="C351" s="293" t="s">
        <v>712</v>
      </c>
      <c r="D351" s="293" t="s">
        <v>690</v>
      </c>
      <c r="E351" s="294" t="s">
        <v>713</v>
      </c>
      <c r="F351" s="295" t="s">
        <v>714</v>
      </c>
      <c r="G351" s="296" t="s">
        <v>225</v>
      </c>
      <c r="H351" s="297">
        <v>98.951999999999998</v>
      </c>
      <c r="I351" s="298"/>
      <c r="J351" s="299">
        <f>ROUND(I351*H351,2)</f>
        <v>0</v>
      </c>
      <c r="K351" s="300"/>
      <c r="L351" s="301"/>
      <c r="M351" s="302" t="s">
        <v>1</v>
      </c>
      <c r="N351" s="303" t="s">
        <v>41</v>
      </c>
      <c r="O351" s="92"/>
      <c r="P351" s="232">
        <f>O351*H351</f>
        <v>0</v>
      </c>
      <c r="Q351" s="232">
        <v>0.031</v>
      </c>
      <c r="R351" s="232">
        <f>Q351*H351</f>
        <v>3.0675119999999998</v>
      </c>
      <c r="S351" s="232">
        <v>0</v>
      </c>
      <c r="T351" s="233">
        <f>S351*H351</f>
        <v>0</v>
      </c>
      <c r="U351" s="39"/>
      <c r="V351" s="39"/>
      <c r="W351" s="39"/>
      <c r="X351" s="39"/>
      <c r="Y351" s="39"/>
      <c r="Z351" s="39"/>
      <c r="AA351" s="39"/>
      <c r="AB351" s="39"/>
      <c r="AC351" s="39"/>
      <c r="AD351" s="39"/>
      <c r="AE351" s="39"/>
      <c r="AR351" s="234" t="s">
        <v>282</v>
      </c>
      <c r="AT351" s="234" t="s">
        <v>690</v>
      </c>
      <c r="AU351" s="234" t="s">
        <v>83</v>
      </c>
      <c r="AY351" s="18" t="s">
        <v>207</v>
      </c>
      <c r="BE351" s="235">
        <f>IF(N351="základní",J351,0)</f>
        <v>0</v>
      </c>
      <c r="BF351" s="235">
        <f>IF(N351="snížená",J351,0)</f>
        <v>0</v>
      </c>
      <c r="BG351" s="235">
        <f>IF(N351="zákl. přenesená",J351,0)</f>
        <v>0</v>
      </c>
      <c r="BH351" s="235">
        <f>IF(N351="sníž. přenesená",J351,0)</f>
        <v>0</v>
      </c>
      <c r="BI351" s="235">
        <f>IF(N351="nulová",J351,0)</f>
        <v>0</v>
      </c>
      <c r="BJ351" s="18" t="s">
        <v>83</v>
      </c>
      <c r="BK351" s="235">
        <f>ROUND(I351*H351,2)</f>
        <v>0</v>
      </c>
      <c r="BL351" s="18" t="s">
        <v>212</v>
      </c>
      <c r="BM351" s="234" t="s">
        <v>715</v>
      </c>
    </row>
    <row r="352" s="2" customFormat="1">
      <c r="A352" s="39"/>
      <c r="B352" s="40"/>
      <c r="C352" s="41"/>
      <c r="D352" s="236" t="s">
        <v>214</v>
      </c>
      <c r="E352" s="41"/>
      <c r="F352" s="237" t="s">
        <v>714</v>
      </c>
      <c r="G352" s="41"/>
      <c r="H352" s="41"/>
      <c r="I352" s="238"/>
      <c r="J352" s="41"/>
      <c r="K352" s="41"/>
      <c r="L352" s="45"/>
      <c r="M352" s="239"/>
      <c r="N352" s="240"/>
      <c r="O352" s="92"/>
      <c r="P352" s="92"/>
      <c r="Q352" s="92"/>
      <c r="R352" s="92"/>
      <c r="S352" s="92"/>
      <c r="T352" s="93"/>
      <c r="U352" s="39"/>
      <c r="V352" s="39"/>
      <c r="W352" s="39"/>
      <c r="X352" s="39"/>
      <c r="Y352" s="39"/>
      <c r="Z352" s="39"/>
      <c r="AA352" s="39"/>
      <c r="AB352" s="39"/>
      <c r="AC352" s="39"/>
      <c r="AD352" s="39"/>
      <c r="AE352" s="39"/>
      <c r="AT352" s="18" t="s">
        <v>214</v>
      </c>
      <c r="AU352" s="18" t="s">
        <v>83</v>
      </c>
    </row>
    <row r="353" s="2" customFormat="1">
      <c r="A353" s="39"/>
      <c r="B353" s="40"/>
      <c r="C353" s="41"/>
      <c r="D353" s="236" t="s">
        <v>385</v>
      </c>
      <c r="E353" s="41"/>
      <c r="F353" s="290" t="s">
        <v>704</v>
      </c>
      <c r="G353" s="41"/>
      <c r="H353" s="41"/>
      <c r="I353" s="238"/>
      <c r="J353" s="41"/>
      <c r="K353" s="41"/>
      <c r="L353" s="45"/>
      <c r="M353" s="239"/>
      <c r="N353" s="240"/>
      <c r="O353" s="92"/>
      <c r="P353" s="92"/>
      <c r="Q353" s="92"/>
      <c r="R353" s="92"/>
      <c r="S353" s="92"/>
      <c r="T353" s="93"/>
      <c r="U353" s="39"/>
      <c r="V353" s="39"/>
      <c r="W353" s="39"/>
      <c r="X353" s="39"/>
      <c r="Y353" s="39"/>
      <c r="Z353" s="39"/>
      <c r="AA353" s="39"/>
      <c r="AB353" s="39"/>
      <c r="AC353" s="39"/>
      <c r="AD353" s="39"/>
      <c r="AE353" s="39"/>
      <c r="AT353" s="18" t="s">
        <v>385</v>
      </c>
      <c r="AU353" s="18" t="s">
        <v>83</v>
      </c>
    </row>
    <row r="354" s="13" customFormat="1">
      <c r="A354" s="13"/>
      <c r="B354" s="253"/>
      <c r="C354" s="254"/>
      <c r="D354" s="236" t="s">
        <v>218</v>
      </c>
      <c r="E354" s="255" t="s">
        <v>1</v>
      </c>
      <c r="F354" s="256" t="s">
        <v>493</v>
      </c>
      <c r="G354" s="254"/>
      <c r="H354" s="257">
        <v>94.239999999999995</v>
      </c>
      <c r="I354" s="258"/>
      <c r="J354" s="254"/>
      <c r="K354" s="254"/>
      <c r="L354" s="259"/>
      <c r="M354" s="260"/>
      <c r="N354" s="261"/>
      <c r="O354" s="261"/>
      <c r="P354" s="261"/>
      <c r="Q354" s="261"/>
      <c r="R354" s="261"/>
      <c r="S354" s="261"/>
      <c r="T354" s="262"/>
      <c r="U354" s="13"/>
      <c r="V354" s="13"/>
      <c r="W354" s="13"/>
      <c r="X354" s="13"/>
      <c r="Y354" s="13"/>
      <c r="Z354" s="13"/>
      <c r="AA354" s="13"/>
      <c r="AB354" s="13"/>
      <c r="AC354" s="13"/>
      <c r="AD354" s="13"/>
      <c r="AE354" s="13"/>
      <c r="AT354" s="263" t="s">
        <v>218</v>
      </c>
      <c r="AU354" s="263" t="s">
        <v>83</v>
      </c>
      <c r="AV354" s="13" t="s">
        <v>85</v>
      </c>
      <c r="AW354" s="13" t="s">
        <v>32</v>
      </c>
      <c r="AX354" s="13" t="s">
        <v>83</v>
      </c>
      <c r="AY354" s="263" t="s">
        <v>207</v>
      </c>
    </row>
    <row r="355" s="13" customFormat="1">
      <c r="A355" s="13"/>
      <c r="B355" s="253"/>
      <c r="C355" s="254"/>
      <c r="D355" s="236" t="s">
        <v>218</v>
      </c>
      <c r="E355" s="254"/>
      <c r="F355" s="256" t="s">
        <v>716</v>
      </c>
      <c r="G355" s="254"/>
      <c r="H355" s="257">
        <v>98.951999999999998</v>
      </c>
      <c r="I355" s="258"/>
      <c r="J355" s="254"/>
      <c r="K355" s="254"/>
      <c r="L355" s="259"/>
      <c r="M355" s="260"/>
      <c r="N355" s="261"/>
      <c r="O355" s="261"/>
      <c r="P355" s="261"/>
      <c r="Q355" s="261"/>
      <c r="R355" s="261"/>
      <c r="S355" s="261"/>
      <c r="T355" s="262"/>
      <c r="U355" s="13"/>
      <c r="V355" s="13"/>
      <c r="W355" s="13"/>
      <c r="X355" s="13"/>
      <c r="Y355" s="13"/>
      <c r="Z355" s="13"/>
      <c r="AA355" s="13"/>
      <c r="AB355" s="13"/>
      <c r="AC355" s="13"/>
      <c r="AD355" s="13"/>
      <c r="AE355" s="13"/>
      <c r="AT355" s="263" t="s">
        <v>218</v>
      </c>
      <c r="AU355" s="263" t="s">
        <v>83</v>
      </c>
      <c r="AV355" s="13" t="s">
        <v>85</v>
      </c>
      <c r="AW355" s="13" t="s">
        <v>4</v>
      </c>
      <c r="AX355" s="13" t="s">
        <v>83</v>
      </c>
      <c r="AY355" s="263" t="s">
        <v>207</v>
      </c>
    </row>
    <row r="356" s="2" customFormat="1" ht="33" customHeight="1">
      <c r="A356" s="39"/>
      <c r="B356" s="40"/>
      <c r="C356" s="222" t="s">
        <v>7</v>
      </c>
      <c r="D356" s="222" t="s">
        <v>208</v>
      </c>
      <c r="E356" s="223" t="s">
        <v>717</v>
      </c>
      <c r="F356" s="224" t="s">
        <v>718</v>
      </c>
      <c r="G356" s="225" t="s">
        <v>225</v>
      </c>
      <c r="H356" s="226">
        <v>223.89599999999999</v>
      </c>
      <c r="I356" s="227"/>
      <c r="J356" s="228">
        <f>ROUND(I356*H356,2)</f>
        <v>0</v>
      </c>
      <c r="K356" s="229"/>
      <c r="L356" s="45"/>
      <c r="M356" s="230" t="s">
        <v>1</v>
      </c>
      <c r="N356" s="231" t="s">
        <v>41</v>
      </c>
      <c r="O356" s="92"/>
      <c r="P356" s="232">
        <f>O356*H356</f>
        <v>0</v>
      </c>
      <c r="Q356" s="232">
        <v>0.00363</v>
      </c>
      <c r="R356" s="232">
        <f>Q356*H356</f>
        <v>0.81274247999999993</v>
      </c>
      <c r="S356" s="232">
        <v>0</v>
      </c>
      <c r="T356" s="233">
        <f>S356*H356</f>
        <v>0</v>
      </c>
      <c r="U356" s="39"/>
      <c r="V356" s="39"/>
      <c r="W356" s="39"/>
      <c r="X356" s="39"/>
      <c r="Y356" s="39"/>
      <c r="Z356" s="39"/>
      <c r="AA356" s="39"/>
      <c r="AB356" s="39"/>
      <c r="AC356" s="39"/>
      <c r="AD356" s="39"/>
      <c r="AE356" s="39"/>
      <c r="AR356" s="234" t="s">
        <v>212</v>
      </c>
      <c r="AT356" s="234" t="s">
        <v>208</v>
      </c>
      <c r="AU356" s="234" t="s">
        <v>83</v>
      </c>
      <c r="AY356" s="18" t="s">
        <v>207</v>
      </c>
      <c r="BE356" s="235">
        <f>IF(N356="základní",J356,0)</f>
        <v>0</v>
      </c>
      <c r="BF356" s="235">
        <f>IF(N356="snížená",J356,0)</f>
        <v>0</v>
      </c>
      <c r="BG356" s="235">
        <f>IF(N356="zákl. přenesená",J356,0)</f>
        <v>0</v>
      </c>
      <c r="BH356" s="235">
        <f>IF(N356="sníž. přenesená",J356,0)</f>
        <v>0</v>
      </c>
      <c r="BI356" s="235">
        <f>IF(N356="nulová",J356,0)</f>
        <v>0</v>
      </c>
      <c r="BJ356" s="18" t="s">
        <v>83</v>
      </c>
      <c r="BK356" s="235">
        <f>ROUND(I356*H356,2)</f>
        <v>0</v>
      </c>
      <c r="BL356" s="18" t="s">
        <v>212</v>
      </c>
      <c r="BM356" s="234" t="s">
        <v>719</v>
      </c>
    </row>
    <row r="357" s="2" customFormat="1">
      <c r="A357" s="39"/>
      <c r="B357" s="40"/>
      <c r="C357" s="41"/>
      <c r="D357" s="236" t="s">
        <v>214</v>
      </c>
      <c r="E357" s="41"/>
      <c r="F357" s="237" t="s">
        <v>718</v>
      </c>
      <c r="G357" s="41"/>
      <c r="H357" s="41"/>
      <c r="I357" s="238"/>
      <c r="J357" s="41"/>
      <c r="K357" s="41"/>
      <c r="L357" s="45"/>
      <c r="M357" s="239"/>
      <c r="N357" s="240"/>
      <c r="O357" s="92"/>
      <c r="P357" s="92"/>
      <c r="Q357" s="92"/>
      <c r="R357" s="92"/>
      <c r="S357" s="92"/>
      <c r="T357" s="93"/>
      <c r="U357" s="39"/>
      <c r="V357" s="39"/>
      <c r="W357" s="39"/>
      <c r="X357" s="39"/>
      <c r="Y357" s="39"/>
      <c r="Z357" s="39"/>
      <c r="AA357" s="39"/>
      <c r="AB357" s="39"/>
      <c r="AC357" s="39"/>
      <c r="AD357" s="39"/>
      <c r="AE357" s="39"/>
      <c r="AT357" s="18" t="s">
        <v>214</v>
      </c>
      <c r="AU357" s="18" t="s">
        <v>83</v>
      </c>
    </row>
    <row r="358" s="13" customFormat="1">
      <c r="A358" s="13"/>
      <c r="B358" s="253"/>
      <c r="C358" s="254"/>
      <c r="D358" s="236" t="s">
        <v>218</v>
      </c>
      <c r="E358" s="255" t="s">
        <v>1</v>
      </c>
      <c r="F358" s="256" t="s">
        <v>490</v>
      </c>
      <c r="G358" s="254"/>
      <c r="H358" s="257">
        <v>127.65600000000001</v>
      </c>
      <c r="I358" s="258"/>
      <c r="J358" s="254"/>
      <c r="K358" s="254"/>
      <c r="L358" s="259"/>
      <c r="M358" s="260"/>
      <c r="N358" s="261"/>
      <c r="O358" s="261"/>
      <c r="P358" s="261"/>
      <c r="Q358" s="261"/>
      <c r="R358" s="261"/>
      <c r="S358" s="261"/>
      <c r="T358" s="262"/>
      <c r="U358" s="13"/>
      <c r="V358" s="13"/>
      <c r="W358" s="13"/>
      <c r="X358" s="13"/>
      <c r="Y358" s="13"/>
      <c r="Z358" s="13"/>
      <c r="AA358" s="13"/>
      <c r="AB358" s="13"/>
      <c r="AC358" s="13"/>
      <c r="AD358" s="13"/>
      <c r="AE358" s="13"/>
      <c r="AT358" s="263" t="s">
        <v>218</v>
      </c>
      <c r="AU358" s="263" t="s">
        <v>83</v>
      </c>
      <c r="AV358" s="13" t="s">
        <v>85</v>
      </c>
      <c r="AW358" s="13" t="s">
        <v>32</v>
      </c>
      <c r="AX358" s="13" t="s">
        <v>76</v>
      </c>
      <c r="AY358" s="263" t="s">
        <v>207</v>
      </c>
    </row>
    <row r="359" s="13" customFormat="1">
      <c r="A359" s="13"/>
      <c r="B359" s="253"/>
      <c r="C359" s="254"/>
      <c r="D359" s="236" t="s">
        <v>218</v>
      </c>
      <c r="E359" s="255" t="s">
        <v>1</v>
      </c>
      <c r="F359" s="256" t="s">
        <v>493</v>
      </c>
      <c r="G359" s="254"/>
      <c r="H359" s="257">
        <v>94.239999999999995</v>
      </c>
      <c r="I359" s="258"/>
      <c r="J359" s="254"/>
      <c r="K359" s="254"/>
      <c r="L359" s="259"/>
      <c r="M359" s="260"/>
      <c r="N359" s="261"/>
      <c r="O359" s="261"/>
      <c r="P359" s="261"/>
      <c r="Q359" s="261"/>
      <c r="R359" s="261"/>
      <c r="S359" s="261"/>
      <c r="T359" s="262"/>
      <c r="U359" s="13"/>
      <c r="V359" s="13"/>
      <c r="W359" s="13"/>
      <c r="X359" s="13"/>
      <c r="Y359" s="13"/>
      <c r="Z359" s="13"/>
      <c r="AA359" s="13"/>
      <c r="AB359" s="13"/>
      <c r="AC359" s="13"/>
      <c r="AD359" s="13"/>
      <c r="AE359" s="13"/>
      <c r="AT359" s="263" t="s">
        <v>218</v>
      </c>
      <c r="AU359" s="263" t="s">
        <v>83</v>
      </c>
      <c r="AV359" s="13" t="s">
        <v>85</v>
      </c>
      <c r="AW359" s="13" t="s">
        <v>32</v>
      </c>
      <c r="AX359" s="13" t="s">
        <v>76</v>
      </c>
      <c r="AY359" s="263" t="s">
        <v>207</v>
      </c>
    </row>
    <row r="360" s="13" customFormat="1">
      <c r="A360" s="13"/>
      <c r="B360" s="253"/>
      <c r="C360" s="254"/>
      <c r="D360" s="236" t="s">
        <v>218</v>
      </c>
      <c r="E360" s="255" t="s">
        <v>1</v>
      </c>
      <c r="F360" s="256" t="s">
        <v>504</v>
      </c>
      <c r="G360" s="254"/>
      <c r="H360" s="257">
        <v>2</v>
      </c>
      <c r="I360" s="258"/>
      <c r="J360" s="254"/>
      <c r="K360" s="254"/>
      <c r="L360" s="259"/>
      <c r="M360" s="260"/>
      <c r="N360" s="261"/>
      <c r="O360" s="261"/>
      <c r="P360" s="261"/>
      <c r="Q360" s="261"/>
      <c r="R360" s="261"/>
      <c r="S360" s="261"/>
      <c r="T360" s="262"/>
      <c r="U360" s="13"/>
      <c r="V360" s="13"/>
      <c r="W360" s="13"/>
      <c r="X360" s="13"/>
      <c r="Y360" s="13"/>
      <c r="Z360" s="13"/>
      <c r="AA360" s="13"/>
      <c r="AB360" s="13"/>
      <c r="AC360" s="13"/>
      <c r="AD360" s="13"/>
      <c r="AE360" s="13"/>
      <c r="AT360" s="263" t="s">
        <v>218</v>
      </c>
      <c r="AU360" s="263" t="s">
        <v>83</v>
      </c>
      <c r="AV360" s="13" t="s">
        <v>85</v>
      </c>
      <c r="AW360" s="13" t="s">
        <v>32</v>
      </c>
      <c r="AX360" s="13" t="s">
        <v>76</v>
      </c>
      <c r="AY360" s="263" t="s">
        <v>207</v>
      </c>
    </row>
    <row r="361" s="14" customFormat="1">
      <c r="A361" s="14"/>
      <c r="B361" s="264"/>
      <c r="C361" s="265"/>
      <c r="D361" s="236" t="s">
        <v>218</v>
      </c>
      <c r="E361" s="266" t="s">
        <v>1</v>
      </c>
      <c r="F361" s="267" t="s">
        <v>222</v>
      </c>
      <c r="G361" s="265"/>
      <c r="H361" s="268">
        <v>223.89599999999999</v>
      </c>
      <c r="I361" s="269"/>
      <c r="J361" s="265"/>
      <c r="K361" s="265"/>
      <c r="L361" s="270"/>
      <c r="M361" s="271"/>
      <c r="N361" s="272"/>
      <c r="O361" s="272"/>
      <c r="P361" s="272"/>
      <c r="Q361" s="272"/>
      <c r="R361" s="272"/>
      <c r="S361" s="272"/>
      <c r="T361" s="273"/>
      <c r="U361" s="14"/>
      <c r="V361" s="14"/>
      <c r="W361" s="14"/>
      <c r="X361" s="14"/>
      <c r="Y361" s="14"/>
      <c r="Z361" s="14"/>
      <c r="AA361" s="14"/>
      <c r="AB361" s="14"/>
      <c r="AC361" s="14"/>
      <c r="AD361" s="14"/>
      <c r="AE361" s="14"/>
      <c r="AT361" s="274" t="s">
        <v>218</v>
      </c>
      <c r="AU361" s="274" t="s">
        <v>83</v>
      </c>
      <c r="AV361" s="14" t="s">
        <v>212</v>
      </c>
      <c r="AW361" s="14" t="s">
        <v>32</v>
      </c>
      <c r="AX361" s="14" t="s">
        <v>83</v>
      </c>
      <c r="AY361" s="274" t="s">
        <v>207</v>
      </c>
    </row>
    <row r="362" s="2" customFormat="1" ht="44.25" customHeight="1">
      <c r="A362" s="39"/>
      <c r="B362" s="40"/>
      <c r="C362" s="222" t="s">
        <v>720</v>
      </c>
      <c r="D362" s="222" t="s">
        <v>208</v>
      </c>
      <c r="E362" s="223" t="s">
        <v>721</v>
      </c>
      <c r="F362" s="224" t="s">
        <v>722</v>
      </c>
      <c r="G362" s="225" t="s">
        <v>225</v>
      </c>
      <c r="H362" s="226">
        <v>124.618</v>
      </c>
      <c r="I362" s="227"/>
      <c r="J362" s="228">
        <f>ROUND(I362*H362,2)</f>
        <v>0</v>
      </c>
      <c r="K362" s="229"/>
      <c r="L362" s="45"/>
      <c r="M362" s="230" t="s">
        <v>1</v>
      </c>
      <c r="N362" s="231" t="s">
        <v>41</v>
      </c>
      <c r="O362" s="92"/>
      <c r="P362" s="232">
        <f>O362*H362</f>
        <v>0</v>
      </c>
      <c r="Q362" s="232">
        <v>0.0083499999999999998</v>
      </c>
      <c r="R362" s="232">
        <f>Q362*H362</f>
        <v>1.0405602999999999</v>
      </c>
      <c r="S362" s="232">
        <v>0</v>
      </c>
      <c r="T362" s="233">
        <f>S362*H362</f>
        <v>0</v>
      </c>
      <c r="U362" s="39"/>
      <c r="V362" s="39"/>
      <c r="W362" s="39"/>
      <c r="X362" s="39"/>
      <c r="Y362" s="39"/>
      <c r="Z362" s="39"/>
      <c r="AA362" s="39"/>
      <c r="AB362" s="39"/>
      <c r="AC362" s="39"/>
      <c r="AD362" s="39"/>
      <c r="AE362" s="39"/>
      <c r="AR362" s="234" t="s">
        <v>212</v>
      </c>
      <c r="AT362" s="234" t="s">
        <v>208</v>
      </c>
      <c r="AU362" s="234" t="s">
        <v>83</v>
      </c>
      <c r="AY362" s="18" t="s">
        <v>207</v>
      </c>
      <c r="BE362" s="235">
        <f>IF(N362="základní",J362,0)</f>
        <v>0</v>
      </c>
      <c r="BF362" s="235">
        <f>IF(N362="snížená",J362,0)</f>
        <v>0</v>
      </c>
      <c r="BG362" s="235">
        <f>IF(N362="zákl. přenesená",J362,0)</f>
        <v>0</v>
      </c>
      <c r="BH362" s="235">
        <f>IF(N362="sníž. přenesená",J362,0)</f>
        <v>0</v>
      </c>
      <c r="BI362" s="235">
        <f>IF(N362="nulová",J362,0)</f>
        <v>0</v>
      </c>
      <c r="BJ362" s="18" t="s">
        <v>83</v>
      </c>
      <c r="BK362" s="235">
        <f>ROUND(I362*H362,2)</f>
        <v>0</v>
      </c>
      <c r="BL362" s="18" t="s">
        <v>212</v>
      </c>
      <c r="BM362" s="234" t="s">
        <v>723</v>
      </c>
    </row>
    <row r="363" s="2" customFormat="1">
      <c r="A363" s="39"/>
      <c r="B363" s="40"/>
      <c r="C363" s="41"/>
      <c r="D363" s="236" t="s">
        <v>214</v>
      </c>
      <c r="E363" s="41"/>
      <c r="F363" s="237" t="s">
        <v>724</v>
      </c>
      <c r="G363" s="41"/>
      <c r="H363" s="41"/>
      <c r="I363" s="238"/>
      <c r="J363" s="41"/>
      <c r="K363" s="41"/>
      <c r="L363" s="45"/>
      <c r="M363" s="239"/>
      <c r="N363" s="240"/>
      <c r="O363" s="92"/>
      <c r="P363" s="92"/>
      <c r="Q363" s="92"/>
      <c r="R363" s="92"/>
      <c r="S363" s="92"/>
      <c r="T363" s="93"/>
      <c r="U363" s="39"/>
      <c r="V363" s="39"/>
      <c r="W363" s="39"/>
      <c r="X363" s="39"/>
      <c r="Y363" s="39"/>
      <c r="Z363" s="39"/>
      <c r="AA363" s="39"/>
      <c r="AB363" s="39"/>
      <c r="AC363" s="39"/>
      <c r="AD363" s="39"/>
      <c r="AE363" s="39"/>
      <c r="AT363" s="18" t="s">
        <v>214</v>
      </c>
      <c r="AU363" s="18" t="s">
        <v>83</v>
      </c>
    </row>
    <row r="364" s="2" customFormat="1">
      <c r="A364" s="39"/>
      <c r="B364" s="40"/>
      <c r="C364" s="41"/>
      <c r="D364" s="241" t="s">
        <v>216</v>
      </c>
      <c r="E364" s="41"/>
      <c r="F364" s="242" t="s">
        <v>725</v>
      </c>
      <c r="G364" s="41"/>
      <c r="H364" s="41"/>
      <c r="I364" s="238"/>
      <c r="J364" s="41"/>
      <c r="K364" s="41"/>
      <c r="L364" s="45"/>
      <c r="M364" s="239"/>
      <c r="N364" s="240"/>
      <c r="O364" s="92"/>
      <c r="P364" s="92"/>
      <c r="Q364" s="92"/>
      <c r="R364" s="92"/>
      <c r="S364" s="92"/>
      <c r="T364" s="93"/>
      <c r="U364" s="39"/>
      <c r="V364" s="39"/>
      <c r="W364" s="39"/>
      <c r="X364" s="39"/>
      <c r="Y364" s="39"/>
      <c r="Z364" s="39"/>
      <c r="AA364" s="39"/>
      <c r="AB364" s="39"/>
      <c r="AC364" s="39"/>
      <c r="AD364" s="39"/>
      <c r="AE364" s="39"/>
      <c r="AT364" s="18" t="s">
        <v>216</v>
      </c>
      <c r="AU364" s="18" t="s">
        <v>83</v>
      </c>
    </row>
    <row r="365" s="13" customFormat="1">
      <c r="A365" s="13"/>
      <c r="B365" s="253"/>
      <c r="C365" s="254"/>
      <c r="D365" s="236" t="s">
        <v>218</v>
      </c>
      <c r="E365" s="255" t="s">
        <v>1</v>
      </c>
      <c r="F365" s="256" t="s">
        <v>495</v>
      </c>
      <c r="G365" s="254"/>
      <c r="H365" s="257">
        <v>124.618</v>
      </c>
      <c r="I365" s="258"/>
      <c r="J365" s="254"/>
      <c r="K365" s="254"/>
      <c r="L365" s="259"/>
      <c r="M365" s="260"/>
      <c r="N365" s="261"/>
      <c r="O365" s="261"/>
      <c r="P365" s="261"/>
      <c r="Q365" s="261"/>
      <c r="R365" s="261"/>
      <c r="S365" s="261"/>
      <c r="T365" s="262"/>
      <c r="U365" s="13"/>
      <c r="V365" s="13"/>
      <c r="W365" s="13"/>
      <c r="X365" s="13"/>
      <c r="Y365" s="13"/>
      <c r="Z365" s="13"/>
      <c r="AA365" s="13"/>
      <c r="AB365" s="13"/>
      <c r="AC365" s="13"/>
      <c r="AD365" s="13"/>
      <c r="AE365" s="13"/>
      <c r="AT365" s="263" t="s">
        <v>218</v>
      </c>
      <c r="AU365" s="263" t="s">
        <v>83</v>
      </c>
      <c r="AV365" s="13" t="s">
        <v>85</v>
      </c>
      <c r="AW365" s="13" t="s">
        <v>32</v>
      </c>
      <c r="AX365" s="13" t="s">
        <v>83</v>
      </c>
      <c r="AY365" s="263" t="s">
        <v>207</v>
      </c>
    </row>
    <row r="366" s="2" customFormat="1" ht="16.5" customHeight="1">
      <c r="A366" s="39"/>
      <c r="B366" s="40"/>
      <c r="C366" s="293" t="s">
        <v>726</v>
      </c>
      <c r="D366" s="293" t="s">
        <v>690</v>
      </c>
      <c r="E366" s="294" t="s">
        <v>727</v>
      </c>
      <c r="F366" s="295" t="s">
        <v>728</v>
      </c>
      <c r="G366" s="296" t="s">
        <v>225</v>
      </c>
      <c r="H366" s="297">
        <v>130.84899999999999</v>
      </c>
      <c r="I366" s="298"/>
      <c r="J366" s="299">
        <f>ROUND(I366*H366,2)</f>
        <v>0</v>
      </c>
      <c r="K366" s="300"/>
      <c r="L366" s="301"/>
      <c r="M366" s="302" t="s">
        <v>1</v>
      </c>
      <c r="N366" s="303" t="s">
        <v>41</v>
      </c>
      <c r="O366" s="92"/>
      <c r="P366" s="232">
        <f>O366*H366</f>
        <v>0</v>
      </c>
      <c r="Q366" s="232">
        <v>0.00084000000000000003</v>
      </c>
      <c r="R366" s="232">
        <f>Q366*H366</f>
        <v>0.10991316</v>
      </c>
      <c r="S366" s="232">
        <v>0</v>
      </c>
      <c r="T366" s="233">
        <f>S366*H366</f>
        <v>0</v>
      </c>
      <c r="U366" s="39"/>
      <c r="V366" s="39"/>
      <c r="W366" s="39"/>
      <c r="X366" s="39"/>
      <c r="Y366" s="39"/>
      <c r="Z366" s="39"/>
      <c r="AA366" s="39"/>
      <c r="AB366" s="39"/>
      <c r="AC366" s="39"/>
      <c r="AD366" s="39"/>
      <c r="AE366" s="39"/>
      <c r="AR366" s="234" t="s">
        <v>282</v>
      </c>
      <c r="AT366" s="234" t="s">
        <v>690</v>
      </c>
      <c r="AU366" s="234" t="s">
        <v>83</v>
      </c>
      <c r="AY366" s="18" t="s">
        <v>207</v>
      </c>
      <c r="BE366" s="235">
        <f>IF(N366="základní",J366,0)</f>
        <v>0</v>
      </c>
      <c r="BF366" s="235">
        <f>IF(N366="snížená",J366,0)</f>
        <v>0</v>
      </c>
      <c r="BG366" s="235">
        <f>IF(N366="zákl. přenesená",J366,0)</f>
        <v>0</v>
      </c>
      <c r="BH366" s="235">
        <f>IF(N366="sníž. přenesená",J366,0)</f>
        <v>0</v>
      </c>
      <c r="BI366" s="235">
        <f>IF(N366="nulová",J366,0)</f>
        <v>0</v>
      </c>
      <c r="BJ366" s="18" t="s">
        <v>83</v>
      </c>
      <c r="BK366" s="235">
        <f>ROUND(I366*H366,2)</f>
        <v>0</v>
      </c>
      <c r="BL366" s="18" t="s">
        <v>212</v>
      </c>
      <c r="BM366" s="234" t="s">
        <v>729</v>
      </c>
    </row>
    <row r="367" s="2" customFormat="1">
      <c r="A367" s="39"/>
      <c r="B367" s="40"/>
      <c r="C367" s="41"/>
      <c r="D367" s="236" t="s">
        <v>214</v>
      </c>
      <c r="E367" s="41"/>
      <c r="F367" s="237" t="s">
        <v>728</v>
      </c>
      <c r="G367" s="41"/>
      <c r="H367" s="41"/>
      <c r="I367" s="238"/>
      <c r="J367" s="41"/>
      <c r="K367" s="41"/>
      <c r="L367" s="45"/>
      <c r="M367" s="239"/>
      <c r="N367" s="240"/>
      <c r="O367" s="92"/>
      <c r="P367" s="92"/>
      <c r="Q367" s="92"/>
      <c r="R367" s="92"/>
      <c r="S367" s="92"/>
      <c r="T367" s="93"/>
      <c r="U367" s="39"/>
      <c r="V367" s="39"/>
      <c r="W367" s="39"/>
      <c r="X367" s="39"/>
      <c r="Y367" s="39"/>
      <c r="Z367" s="39"/>
      <c r="AA367" s="39"/>
      <c r="AB367" s="39"/>
      <c r="AC367" s="39"/>
      <c r="AD367" s="39"/>
      <c r="AE367" s="39"/>
      <c r="AT367" s="18" t="s">
        <v>214</v>
      </c>
      <c r="AU367" s="18" t="s">
        <v>83</v>
      </c>
    </row>
    <row r="368" s="13" customFormat="1">
      <c r="A368" s="13"/>
      <c r="B368" s="253"/>
      <c r="C368" s="254"/>
      <c r="D368" s="236" t="s">
        <v>218</v>
      </c>
      <c r="E368" s="255" t="s">
        <v>1</v>
      </c>
      <c r="F368" s="256" t="s">
        <v>495</v>
      </c>
      <c r="G368" s="254"/>
      <c r="H368" s="257">
        <v>124.618</v>
      </c>
      <c r="I368" s="258"/>
      <c r="J368" s="254"/>
      <c r="K368" s="254"/>
      <c r="L368" s="259"/>
      <c r="M368" s="260"/>
      <c r="N368" s="261"/>
      <c r="O368" s="261"/>
      <c r="P368" s="261"/>
      <c r="Q368" s="261"/>
      <c r="R368" s="261"/>
      <c r="S368" s="261"/>
      <c r="T368" s="262"/>
      <c r="U368" s="13"/>
      <c r="V368" s="13"/>
      <c r="W368" s="13"/>
      <c r="X368" s="13"/>
      <c r="Y368" s="13"/>
      <c r="Z368" s="13"/>
      <c r="AA368" s="13"/>
      <c r="AB368" s="13"/>
      <c r="AC368" s="13"/>
      <c r="AD368" s="13"/>
      <c r="AE368" s="13"/>
      <c r="AT368" s="263" t="s">
        <v>218</v>
      </c>
      <c r="AU368" s="263" t="s">
        <v>83</v>
      </c>
      <c r="AV368" s="13" t="s">
        <v>85</v>
      </c>
      <c r="AW368" s="13" t="s">
        <v>32</v>
      </c>
      <c r="AX368" s="13" t="s">
        <v>83</v>
      </c>
      <c r="AY368" s="263" t="s">
        <v>207</v>
      </c>
    </row>
    <row r="369" s="13" customFormat="1">
      <c r="A369" s="13"/>
      <c r="B369" s="253"/>
      <c r="C369" s="254"/>
      <c r="D369" s="236" t="s">
        <v>218</v>
      </c>
      <c r="E369" s="254"/>
      <c r="F369" s="256" t="s">
        <v>730</v>
      </c>
      <c r="G369" s="254"/>
      <c r="H369" s="257">
        <v>130.84899999999999</v>
      </c>
      <c r="I369" s="258"/>
      <c r="J369" s="254"/>
      <c r="K369" s="254"/>
      <c r="L369" s="259"/>
      <c r="M369" s="260"/>
      <c r="N369" s="261"/>
      <c r="O369" s="261"/>
      <c r="P369" s="261"/>
      <c r="Q369" s="261"/>
      <c r="R369" s="261"/>
      <c r="S369" s="261"/>
      <c r="T369" s="262"/>
      <c r="U369" s="13"/>
      <c r="V369" s="13"/>
      <c r="W369" s="13"/>
      <c r="X369" s="13"/>
      <c r="Y369" s="13"/>
      <c r="Z369" s="13"/>
      <c r="AA369" s="13"/>
      <c r="AB369" s="13"/>
      <c r="AC369" s="13"/>
      <c r="AD369" s="13"/>
      <c r="AE369" s="13"/>
      <c r="AT369" s="263" t="s">
        <v>218</v>
      </c>
      <c r="AU369" s="263" t="s">
        <v>83</v>
      </c>
      <c r="AV369" s="13" t="s">
        <v>85</v>
      </c>
      <c r="AW369" s="13" t="s">
        <v>4</v>
      </c>
      <c r="AX369" s="13" t="s">
        <v>83</v>
      </c>
      <c r="AY369" s="263" t="s">
        <v>207</v>
      </c>
    </row>
    <row r="370" s="2" customFormat="1" ht="44.25" customHeight="1">
      <c r="A370" s="39"/>
      <c r="B370" s="40"/>
      <c r="C370" s="222" t="s">
        <v>731</v>
      </c>
      <c r="D370" s="222" t="s">
        <v>208</v>
      </c>
      <c r="E370" s="223" t="s">
        <v>732</v>
      </c>
      <c r="F370" s="224" t="s">
        <v>733</v>
      </c>
      <c r="G370" s="225" t="s">
        <v>225</v>
      </c>
      <c r="H370" s="226">
        <v>34.893000000000001</v>
      </c>
      <c r="I370" s="227"/>
      <c r="J370" s="228">
        <f>ROUND(I370*H370,2)</f>
        <v>0</v>
      </c>
      <c r="K370" s="229"/>
      <c r="L370" s="45"/>
      <c r="M370" s="230" t="s">
        <v>1</v>
      </c>
      <c r="N370" s="231" t="s">
        <v>41</v>
      </c>
      <c r="O370" s="92"/>
      <c r="P370" s="232">
        <f>O370*H370</f>
        <v>0</v>
      </c>
      <c r="Q370" s="232">
        <v>0.0085199999999999998</v>
      </c>
      <c r="R370" s="232">
        <f>Q370*H370</f>
        <v>0.29728835999999997</v>
      </c>
      <c r="S370" s="232">
        <v>0</v>
      </c>
      <c r="T370" s="233">
        <f>S370*H370</f>
        <v>0</v>
      </c>
      <c r="U370" s="39"/>
      <c r="V370" s="39"/>
      <c r="W370" s="39"/>
      <c r="X370" s="39"/>
      <c r="Y370" s="39"/>
      <c r="Z370" s="39"/>
      <c r="AA370" s="39"/>
      <c r="AB370" s="39"/>
      <c r="AC370" s="39"/>
      <c r="AD370" s="39"/>
      <c r="AE370" s="39"/>
      <c r="AR370" s="234" t="s">
        <v>212</v>
      </c>
      <c r="AT370" s="234" t="s">
        <v>208</v>
      </c>
      <c r="AU370" s="234" t="s">
        <v>83</v>
      </c>
      <c r="AY370" s="18" t="s">
        <v>207</v>
      </c>
      <c r="BE370" s="235">
        <f>IF(N370="základní",J370,0)</f>
        <v>0</v>
      </c>
      <c r="BF370" s="235">
        <f>IF(N370="snížená",J370,0)</f>
        <v>0</v>
      </c>
      <c r="BG370" s="235">
        <f>IF(N370="zákl. přenesená",J370,0)</f>
        <v>0</v>
      </c>
      <c r="BH370" s="235">
        <f>IF(N370="sníž. přenesená",J370,0)</f>
        <v>0</v>
      </c>
      <c r="BI370" s="235">
        <f>IF(N370="nulová",J370,0)</f>
        <v>0</v>
      </c>
      <c r="BJ370" s="18" t="s">
        <v>83</v>
      </c>
      <c r="BK370" s="235">
        <f>ROUND(I370*H370,2)</f>
        <v>0</v>
      </c>
      <c r="BL370" s="18" t="s">
        <v>212</v>
      </c>
      <c r="BM370" s="234" t="s">
        <v>734</v>
      </c>
    </row>
    <row r="371" s="2" customFormat="1">
      <c r="A371" s="39"/>
      <c r="B371" s="40"/>
      <c r="C371" s="41"/>
      <c r="D371" s="236" t="s">
        <v>214</v>
      </c>
      <c r="E371" s="41"/>
      <c r="F371" s="237" t="s">
        <v>735</v>
      </c>
      <c r="G371" s="41"/>
      <c r="H371" s="41"/>
      <c r="I371" s="238"/>
      <c r="J371" s="41"/>
      <c r="K371" s="41"/>
      <c r="L371" s="45"/>
      <c r="M371" s="239"/>
      <c r="N371" s="240"/>
      <c r="O371" s="92"/>
      <c r="P371" s="92"/>
      <c r="Q371" s="92"/>
      <c r="R371" s="92"/>
      <c r="S371" s="92"/>
      <c r="T371" s="93"/>
      <c r="U371" s="39"/>
      <c r="V371" s="39"/>
      <c r="W371" s="39"/>
      <c r="X371" s="39"/>
      <c r="Y371" s="39"/>
      <c r="Z371" s="39"/>
      <c r="AA371" s="39"/>
      <c r="AB371" s="39"/>
      <c r="AC371" s="39"/>
      <c r="AD371" s="39"/>
      <c r="AE371" s="39"/>
      <c r="AT371" s="18" t="s">
        <v>214</v>
      </c>
      <c r="AU371" s="18" t="s">
        <v>83</v>
      </c>
    </row>
    <row r="372" s="2" customFormat="1">
      <c r="A372" s="39"/>
      <c r="B372" s="40"/>
      <c r="C372" s="41"/>
      <c r="D372" s="241" t="s">
        <v>216</v>
      </c>
      <c r="E372" s="41"/>
      <c r="F372" s="242" t="s">
        <v>736</v>
      </c>
      <c r="G372" s="41"/>
      <c r="H372" s="41"/>
      <c r="I372" s="238"/>
      <c r="J372" s="41"/>
      <c r="K372" s="41"/>
      <c r="L372" s="45"/>
      <c r="M372" s="239"/>
      <c r="N372" s="240"/>
      <c r="O372" s="92"/>
      <c r="P372" s="92"/>
      <c r="Q372" s="92"/>
      <c r="R372" s="92"/>
      <c r="S372" s="92"/>
      <c r="T372" s="93"/>
      <c r="U372" s="39"/>
      <c r="V372" s="39"/>
      <c r="W372" s="39"/>
      <c r="X372" s="39"/>
      <c r="Y372" s="39"/>
      <c r="Z372" s="39"/>
      <c r="AA372" s="39"/>
      <c r="AB372" s="39"/>
      <c r="AC372" s="39"/>
      <c r="AD372" s="39"/>
      <c r="AE372" s="39"/>
      <c r="AT372" s="18" t="s">
        <v>216</v>
      </c>
      <c r="AU372" s="18" t="s">
        <v>83</v>
      </c>
    </row>
    <row r="373" s="13" customFormat="1">
      <c r="A373" s="13"/>
      <c r="B373" s="253"/>
      <c r="C373" s="254"/>
      <c r="D373" s="236" t="s">
        <v>218</v>
      </c>
      <c r="E373" s="255" t="s">
        <v>1</v>
      </c>
      <c r="F373" s="256" t="s">
        <v>498</v>
      </c>
      <c r="G373" s="254"/>
      <c r="H373" s="257">
        <v>34.893000000000001</v>
      </c>
      <c r="I373" s="258"/>
      <c r="J373" s="254"/>
      <c r="K373" s="254"/>
      <c r="L373" s="259"/>
      <c r="M373" s="260"/>
      <c r="N373" s="261"/>
      <c r="O373" s="261"/>
      <c r="P373" s="261"/>
      <c r="Q373" s="261"/>
      <c r="R373" s="261"/>
      <c r="S373" s="261"/>
      <c r="T373" s="262"/>
      <c r="U373" s="13"/>
      <c r="V373" s="13"/>
      <c r="W373" s="13"/>
      <c r="X373" s="13"/>
      <c r="Y373" s="13"/>
      <c r="Z373" s="13"/>
      <c r="AA373" s="13"/>
      <c r="AB373" s="13"/>
      <c r="AC373" s="13"/>
      <c r="AD373" s="13"/>
      <c r="AE373" s="13"/>
      <c r="AT373" s="263" t="s">
        <v>218</v>
      </c>
      <c r="AU373" s="263" t="s">
        <v>83</v>
      </c>
      <c r="AV373" s="13" t="s">
        <v>85</v>
      </c>
      <c r="AW373" s="13" t="s">
        <v>32</v>
      </c>
      <c r="AX373" s="13" t="s">
        <v>83</v>
      </c>
      <c r="AY373" s="263" t="s">
        <v>207</v>
      </c>
    </row>
    <row r="374" s="2" customFormat="1" ht="24.15" customHeight="1">
      <c r="A374" s="39"/>
      <c r="B374" s="40"/>
      <c r="C374" s="293" t="s">
        <v>737</v>
      </c>
      <c r="D374" s="293" t="s">
        <v>690</v>
      </c>
      <c r="E374" s="294" t="s">
        <v>738</v>
      </c>
      <c r="F374" s="295" t="s">
        <v>739</v>
      </c>
      <c r="G374" s="296" t="s">
        <v>225</v>
      </c>
      <c r="H374" s="297">
        <v>36.637999999999998</v>
      </c>
      <c r="I374" s="298"/>
      <c r="J374" s="299">
        <f>ROUND(I374*H374,2)</f>
        <v>0</v>
      </c>
      <c r="K374" s="300"/>
      <c r="L374" s="301"/>
      <c r="M374" s="302" t="s">
        <v>1</v>
      </c>
      <c r="N374" s="303" t="s">
        <v>41</v>
      </c>
      <c r="O374" s="92"/>
      <c r="P374" s="232">
        <f>O374*H374</f>
        <v>0</v>
      </c>
      <c r="Q374" s="232">
        <v>0.0035999999999999999</v>
      </c>
      <c r="R374" s="232">
        <f>Q374*H374</f>
        <v>0.13189679999999998</v>
      </c>
      <c r="S374" s="232">
        <v>0</v>
      </c>
      <c r="T374" s="233">
        <f>S374*H374</f>
        <v>0</v>
      </c>
      <c r="U374" s="39"/>
      <c r="V374" s="39"/>
      <c r="W374" s="39"/>
      <c r="X374" s="39"/>
      <c r="Y374" s="39"/>
      <c r="Z374" s="39"/>
      <c r="AA374" s="39"/>
      <c r="AB374" s="39"/>
      <c r="AC374" s="39"/>
      <c r="AD374" s="39"/>
      <c r="AE374" s="39"/>
      <c r="AR374" s="234" t="s">
        <v>282</v>
      </c>
      <c r="AT374" s="234" t="s">
        <v>690</v>
      </c>
      <c r="AU374" s="234" t="s">
        <v>83</v>
      </c>
      <c r="AY374" s="18" t="s">
        <v>207</v>
      </c>
      <c r="BE374" s="235">
        <f>IF(N374="základní",J374,0)</f>
        <v>0</v>
      </c>
      <c r="BF374" s="235">
        <f>IF(N374="snížená",J374,0)</f>
        <v>0</v>
      </c>
      <c r="BG374" s="235">
        <f>IF(N374="zákl. přenesená",J374,0)</f>
        <v>0</v>
      </c>
      <c r="BH374" s="235">
        <f>IF(N374="sníž. přenesená",J374,0)</f>
        <v>0</v>
      </c>
      <c r="BI374" s="235">
        <f>IF(N374="nulová",J374,0)</f>
        <v>0</v>
      </c>
      <c r="BJ374" s="18" t="s">
        <v>83</v>
      </c>
      <c r="BK374" s="235">
        <f>ROUND(I374*H374,2)</f>
        <v>0</v>
      </c>
      <c r="BL374" s="18" t="s">
        <v>212</v>
      </c>
      <c r="BM374" s="234" t="s">
        <v>740</v>
      </c>
    </row>
    <row r="375" s="2" customFormat="1">
      <c r="A375" s="39"/>
      <c r="B375" s="40"/>
      <c r="C375" s="41"/>
      <c r="D375" s="236" t="s">
        <v>214</v>
      </c>
      <c r="E375" s="41"/>
      <c r="F375" s="237" t="s">
        <v>739</v>
      </c>
      <c r="G375" s="41"/>
      <c r="H375" s="41"/>
      <c r="I375" s="238"/>
      <c r="J375" s="41"/>
      <c r="K375" s="41"/>
      <c r="L375" s="45"/>
      <c r="M375" s="239"/>
      <c r="N375" s="240"/>
      <c r="O375" s="92"/>
      <c r="P375" s="92"/>
      <c r="Q375" s="92"/>
      <c r="R375" s="92"/>
      <c r="S375" s="92"/>
      <c r="T375" s="93"/>
      <c r="U375" s="39"/>
      <c r="V375" s="39"/>
      <c r="W375" s="39"/>
      <c r="X375" s="39"/>
      <c r="Y375" s="39"/>
      <c r="Z375" s="39"/>
      <c r="AA375" s="39"/>
      <c r="AB375" s="39"/>
      <c r="AC375" s="39"/>
      <c r="AD375" s="39"/>
      <c r="AE375" s="39"/>
      <c r="AT375" s="18" t="s">
        <v>214</v>
      </c>
      <c r="AU375" s="18" t="s">
        <v>83</v>
      </c>
    </row>
    <row r="376" s="13" customFormat="1">
      <c r="A376" s="13"/>
      <c r="B376" s="253"/>
      <c r="C376" s="254"/>
      <c r="D376" s="236" t="s">
        <v>218</v>
      </c>
      <c r="E376" s="255" t="s">
        <v>1</v>
      </c>
      <c r="F376" s="256" t="s">
        <v>498</v>
      </c>
      <c r="G376" s="254"/>
      <c r="H376" s="257">
        <v>34.893000000000001</v>
      </c>
      <c r="I376" s="258"/>
      <c r="J376" s="254"/>
      <c r="K376" s="254"/>
      <c r="L376" s="259"/>
      <c r="M376" s="260"/>
      <c r="N376" s="261"/>
      <c r="O376" s="261"/>
      <c r="P376" s="261"/>
      <c r="Q376" s="261"/>
      <c r="R376" s="261"/>
      <c r="S376" s="261"/>
      <c r="T376" s="262"/>
      <c r="U376" s="13"/>
      <c r="V376" s="13"/>
      <c r="W376" s="13"/>
      <c r="X376" s="13"/>
      <c r="Y376" s="13"/>
      <c r="Z376" s="13"/>
      <c r="AA376" s="13"/>
      <c r="AB376" s="13"/>
      <c r="AC376" s="13"/>
      <c r="AD376" s="13"/>
      <c r="AE376" s="13"/>
      <c r="AT376" s="263" t="s">
        <v>218</v>
      </c>
      <c r="AU376" s="263" t="s">
        <v>83</v>
      </c>
      <c r="AV376" s="13" t="s">
        <v>85</v>
      </c>
      <c r="AW376" s="13" t="s">
        <v>32</v>
      </c>
      <c r="AX376" s="13" t="s">
        <v>83</v>
      </c>
      <c r="AY376" s="263" t="s">
        <v>207</v>
      </c>
    </row>
    <row r="377" s="13" customFormat="1">
      <c r="A377" s="13"/>
      <c r="B377" s="253"/>
      <c r="C377" s="254"/>
      <c r="D377" s="236" t="s">
        <v>218</v>
      </c>
      <c r="E377" s="254"/>
      <c r="F377" s="256" t="s">
        <v>741</v>
      </c>
      <c r="G377" s="254"/>
      <c r="H377" s="257">
        <v>36.637999999999998</v>
      </c>
      <c r="I377" s="258"/>
      <c r="J377" s="254"/>
      <c r="K377" s="254"/>
      <c r="L377" s="259"/>
      <c r="M377" s="260"/>
      <c r="N377" s="261"/>
      <c r="O377" s="261"/>
      <c r="P377" s="261"/>
      <c r="Q377" s="261"/>
      <c r="R377" s="261"/>
      <c r="S377" s="261"/>
      <c r="T377" s="262"/>
      <c r="U377" s="13"/>
      <c r="V377" s="13"/>
      <c r="W377" s="13"/>
      <c r="X377" s="13"/>
      <c r="Y377" s="13"/>
      <c r="Z377" s="13"/>
      <c r="AA377" s="13"/>
      <c r="AB377" s="13"/>
      <c r="AC377" s="13"/>
      <c r="AD377" s="13"/>
      <c r="AE377" s="13"/>
      <c r="AT377" s="263" t="s">
        <v>218</v>
      </c>
      <c r="AU377" s="263" t="s">
        <v>83</v>
      </c>
      <c r="AV377" s="13" t="s">
        <v>85</v>
      </c>
      <c r="AW377" s="13" t="s">
        <v>4</v>
      </c>
      <c r="AX377" s="13" t="s">
        <v>83</v>
      </c>
      <c r="AY377" s="263" t="s">
        <v>207</v>
      </c>
    </row>
    <row r="378" s="2" customFormat="1" ht="44.25" customHeight="1">
      <c r="A378" s="39"/>
      <c r="B378" s="40"/>
      <c r="C378" s="222" t="s">
        <v>742</v>
      </c>
      <c r="D378" s="222" t="s">
        <v>208</v>
      </c>
      <c r="E378" s="223" t="s">
        <v>743</v>
      </c>
      <c r="F378" s="224" t="s">
        <v>744</v>
      </c>
      <c r="G378" s="225" t="s">
        <v>225</v>
      </c>
      <c r="H378" s="226">
        <v>39.280999999999999</v>
      </c>
      <c r="I378" s="227"/>
      <c r="J378" s="228">
        <f>ROUND(I378*H378,2)</f>
        <v>0</v>
      </c>
      <c r="K378" s="229"/>
      <c r="L378" s="45"/>
      <c r="M378" s="230" t="s">
        <v>1</v>
      </c>
      <c r="N378" s="231" t="s">
        <v>41</v>
      </c>
      <c r="O378" s="92"/>
      <c r="P378" s="232">
        <f>O378*H378</f>
        <v>0</v>
      </c>
      <c r="Q378" s="232">
        <v>0.011520000000000001</v>
      </c>
      <c r="R378" s="232">
        <f>Q378*H378</f>
        <v>0.45251711999999999</v>
      </c>
      <c r="S378" s="232">
        <v>0</v>
      </c>
      <c r="T378" s="233">
        <f>S378*H378</f>
        <v>0</v>
      </c>
      <c r="U378" s="39"/>
      <c r="V378" s="39"/>
      <c r="W378" s="39"/>
      <c r="X378" s="39"/>
      <c r="Y378" s="39"/>
      <c r="Z378" s="39"/>
      <c r="AA378" s="39"/>
      <c r="AB378" s="39"/>
      <c r="AC378" s="39"/>
      <c r="AD378" s="39"/>
      <c r="AE378" s="39"/>
      <c r="AR378" s="234" t="s">
        <v>212</v>
      </c>
      <c r="AT378" s="234" t="s">
        <v>208</v>
      </c>
      <c r="AU378" s="234" t="s">
        <v>83</v>
      </c>
      <c r="AY378" s="18" t="s">
        <v>207</v>
      </c>
      <c r="BE378" s="235">
        <f>IF(N378="základní",J378,0)</f>
        <v>0</v>
      </c>
      <c r="BF378" s="235">
        <f>IF(N378="snížená",J378,0)</f>
        <v>0</v>
      </c>
      <c r="BG378" s="235">
        <f>IF(N378="zákl. přenesená",J378,0)</f>
        <v>0</v>
      </c>
      <c r="BH378" s="235">
        <f>IF(N378="sníž. přenesená",J378,0)</f>
        <v>0</v>
      </c>
      <c r="BI378" s="235">
        <f>IF(N378="nulová",J378,0)</f>
        <v>0</v>
      </c>
      <c r="BJ378" s="18" t="s">
        <v>83</v>
      </c>
      <c r="BK378" s="235">
        <f>ROUND(I378*H378,2)</f>
        <v>0</v>
      </c>
      <c r="BL378" s="18" t="s">
        <v>212</v>
      </c>
      <c r="BM378" s="234" t="s">
        <v>745</v>
      </c>
    </row>
    <row r="379" s="2" customFormat="1">
      <c r="A379" s="39"/>
      <c r="B379" s="40"/>
      <c r="C379" s="41"/>
      <c r="D379" s="236" t="s">
        <v>214</v>
      </c>
      <c r="E379" s="41"/>
      <c r="F379" s="237" t="s">
        <v>746</v>
      </c>
      <c r="G379" s="41"/>
      <c r="H379" s="41"/>
      <c r="I379" s="238"/>
      <c r="J379" s="41"/>
      <c r="K379" s="41"/>
      <c r="L379" s="45"/>
      <c r="M379" s="239"/>
      <c r="N379" s="240"/>
      <c r="O379" s="92"/>
      <c r="P379" s="92"/>
      <c r="Q379" s="92"/>
      <c r="R379" s="92"/>
      <c r="S379" s="92"/>
      <c r="T379" s="93"/>
      <c r="U379" s="39"/>
      <c r="V379" s="39"/>
      <c r="W379" s="39"/>
      <c r="X379" s="39"/>
      <c r="Y379" s="39"/>
      <c r="Z379" s="39"/>
      <c r="AA379" s="39"/>
      <c r="AB379" s="39"/>
      <c r="AC379" s="39"/>
      <c r="AD379" s="39"/>
      <c r="AE379" s="39"/>
      <c r="AT379" s="18" t="s">
        <v>214</v>
      </c>
      <c r="AU379" s="18" t="s">
        <v>83</v>
      </c>
    </row>
    <row r="380" s="2" customFormat="1">
      <c r="A380" s="39"/>
      <c r="B380" s="40"/>
      <c r="C380" s="41"/>
      <c r="D380" s="241" t="s">
        <v>216</v>
      </c>
      <c r="E380" s="41"/>
      <c r="F380" s="242" t="s">
        <v>747</v>
      </c>
      <c r="G380" s="41"/>
      <c r="H380" s="41"/>
      <c r="I380" s="238"/>
      <c r="J380" s="41"/>
      <c r="K380" s="41"/>
      <c r="L380" s="45"/>
      <c r="M380" s="239"/>
      <c r="N380" s="240"/>
      <c r="O380" s="92"/>
      <c r="P380" s="92"/>
      <c r="Q380" s="92"/>
      <c r="R380" s="92"/>
      <c r="S380" s="92"/>
      <c r="T380" s="93"/>
      <c r="U380" s="39"/>
      <c r="V380" s="39"/>
      <c r="W380" s="39"/>
      <c r="X380" s="39"/>
      <c r="Y380" s="39"/>
      <c r="Z380" s="39"/>
      <c r="AA380" s="39"/>
      <c r="AB380" s="39"/>
      <c r="AC380" s="39"/>
      <c r="AD380" s="39"/>
      <c r="AE380" s="39"/>
      <c r="AT380" s="18" t="s">
        <v>216</v>
      </c>
      <c r="AU380" s="18" t="s">
        <v>83</v>
      </c>
    </row>
    <row r="381" s="13" customFormat="1">
      <c r="A381" s="13"/>
      <c r="B381" s="253"/>
      <c r="C381" s="254"/>
      <c r="D381" s="236" t="s">
        <v>218</v>
      </c>
      <c r="E381" s="255" t="s">
        <v>1</v>
      </c>
      <c r="F381" s="256" t="s">
        <v>487</v>
      </c>
      <c r="G381" s="254"/>
      <c r="H381" s="257">
        <v>39.280999999999999</v>
      </c>
      <c r="I381" s="258"/>
      <c r="J381" s="254"/>
      <c r="K381" s="254"/>
      <c r="L381" s="259"/>
      <c r="M381" s="260"/>
      <c r="N381" s="261"/>
      <c r="O381" s="261"/>
      <c r="P381" s="261"/>
      <c r="Q381" s="261"/>
      <c r="R381" s="261"/>
      <c r="S381" s="261"/>
      <c r="T381" s="262"/>
      <c r="U381" s="13"/>
      <c r="V381" s="13"/>
      <c r="W381" s="13"/>
      <c r="X381" s="13"/>
      <c r="Y381" s="13"/>
      <c r="Z381" s="13"/>
      <c r="AA381" s="13"/>
      <c r="AB381" s="13"/>
      <c r="AC381" s="13"/>
      <c r="AD381" s="13"/>
      <c r="AE381" s="13"/>
      <c r="AT381" s="263" t="s">
        <v>218</v>
      </c>
      <c r="AU381" s="263" t="s">
        <v>83</v>
      </c>
      <c r="AV381" s="13" t="s">
        <v>85</v>
      </c>
      <c r="AW381" s="13" t="s">
        <v>32</v>
      </c>
      <c r="AX381" s="13" t="s">
        <v>83</v>
      </c>
      <c r="AY381" s="263" t="s">
        <v>207</v>
      </c>
    </row>
    <row r="382" s="2" customFormat="1" ht="49.05" customHeight="1">
      <c r="A382" s="39"/>
      <c r="B382" s="40"/>
      <c r="C382" s="293" t="s">
        <v>748</v>
      </c>
      <c r="D382" s="293" t="s">
        <v>690</v>
      </c>
      <c r="E382" s="294" t="s">
        <v>701</v>
      </c>
      <c r="F382" s="295" t="s">
        <v>702</v>
      </c>
      <c r="G382" s="296" t="s">
        <v>225</v>
      </c>
      <c r="H382" s="297">
        <v>41.244999999999997</v>
      </c>
      <c r="I382" s="298"/>
      <c r="J382" s="299">
        <f>ROUND(I382*H382,2)</f>
        <v>0</v>
      </c>
      <c r="K382" s="300"/>
      <c r="L382" s="301"/>
      <c r="M382" s="302" t="s">
        <v>1</v>
      </c>
      <c r="N382" s="303" t="s">
        <v>41</v>
      </c>
      <c r="O382" s="92"/>
      <c r="P382" s="232">
        <f>O382*H382</f>
        <v>0</v>
      </c>
      <c r="Q382" s="232">
        <v>0.0155</v>
      </c>
      <c r="R382" s="232">
        <f>Q382*H382</f>
        <v>0.63929749999999996</v>
      </c>
      <c r="S382" s="232">
        <v>0</v>
      </c>
      <c r="T382" s="233">
        <f>S382*H382</f>
        <v>0</v>
      </c>
      <c r="U382" s="39"/>
      <c r="V382" s="39"/>
      <c r="W382" s="39"/>
      <c r="X382" s="39"/>
      <c r="Y382" s="39"/>
      <c r="Z382" s="39"/>
      <c r="AA382" s="39"/>
      <c r="AB382" s="39"/>
      <c r="AC382" s="39"/>
      <c r="AD382" s="39"/>
      <c r="AE382" s="39"/>
      <c r="AR382" s="234" t="s">
        <v>282</v>
      </c>
      <c r="AT382" s="234" t="s">
        <v>690</v>
      </c>
      <c r="AU382" s="234" t="s">
        <v>83</v>
      </c>
      <c r="AY382" s="18" t="s">
        <v>207</v>
      </c>
      <c r="BE382" s="235">
        <f>IF(N382="základní",J382,0)</f>
        <v>0</v>
      </c>
      <c r="BF382" s="235">
        <f>IF(N382="snížená",J382,0)</f>
        <v>0</v>
      </c>
      <c r="BG382" s="235">
        <f>IF(N382="zákl. přenesená",J382,0)</f>
        <v>0</v>
      </c>
      <c r="BH382" s="235">
        <f>IF(N382="sníž. přenesená",J382,0)</f>
        <v>0</v>
      </c>
      <c r="BI382" s="235">
        <f>IF(N382="nulová",J382,0)</f>
        <v>0</v>
      </c>
      <c r="BJ382" s="18" t="s">
        <v>83</v>
      </c>
      <c r="BK382" s="235">
        <f>ROUND(I382*H382,2)</f>
        <v>0</v>
      </c>
      <c r="BL382" s="18" t="s">
        <v>212</v>
      </c>
      <c r="BM382" s="234" t="s">
        <v>749</v>
      </c>
    </row>
    <row r="383" s="2" customFormat="1">
      <c r="A383" s="39"/>
      <c r="B383" s="40"/>
      <c r="C383" s="41"/>
      <c r="D383" s="236" t="s">
        <v>214</v>
      </c>
      <c r="E383" s="41"/>
      <c r="F383" s="237" t="s">
        <v>702</v>
      </c>
      <c r="G383" s="41"/>
      <c r="H383" s="41"/>
      <c r="I383" s="238"/>
      <c r="J383" s="41"/>
      <c r="K383" s="41"/>
      <c r="L383" s="45"/>
      <c r="M383" s="239"/>
      <c r="N383" s="240"/>
      <c r="O383" s="92"/>
      <c r="P383" s="92"/>
      <c r="Q383" s="92"/>
      <c r="R383" s="92"/>
      <c r="S383" s="92"/>
      <c r="T383" s="93"/>
      <c r="U383" s="39"/>
      <c r="V383" s="39"/>
      <c r="W383" s="39"/>
      <c r="X383" s="39"/>
      <c r="Y383" s="39"/>
      <c r="Z383" s="39"/>
      <c r="AA383" s="39"/>
      <c r="AB383" s="39"/>
      <c r="AC383" s="39"/>
      <c r="AD383" s="39"/>
      <c r="AE383" s="39"/>
      <c r="AT383" s="18" t="s">
        <v>214</v>
      </c>
      <c r="AU383" s="18" t="s">
        <v>83</v>
      </c>
    </row>
    <row r="384" s="2" customFormat="1">
      <c r="A384" s="39"/>
      <c r="B384" s="40"/>
      <c r="C384" s="41"/>
      <c r="D384" s="236" t="s">
        <v>385</v>
      </c>
      <c r="E384" s="41"/>
      <c r="F384" s="290" t="s">
        <v>704</v>
      </c>
      <c r="G384" s="41"/>
      <c r="H384" s="41"/>
      <c r="I384" s="238"/>
      <c r="J384" s="41"/>
      <c r="K384" s="41"/>
      <c r="L384" s="45"/>
      <c r="M384" s="239"/>
      <c r="N384" s="240"/>
      <c r="O384" s="92"/>
      <c r="P384" s="92"/>
      <c r="Q384" s="92"/>
      <c r="R384" s="92"/>
      <c r="S384" s="92"/>
      <c r="T384" s="93"/>
      <c r="U384" s="39"/>
      <c r="V384" s="39"/>
      <c r="W384" s="39"/>
      <c r="X384" s="39"/>
      <c r="Y384" s="39"/>
      <c r="Z384" s="39"/>
      <c r="AA384" s="39"/>
      <c r="AB384" s="39"/>
      <c r="AC384" s="39"/>
      <c r="AD384" s="39"/>
      <c r="AE384" s="39"/>
      <c r="AT384" s="18" t="s">
        <v>385</v>
      </c>
      <c r="AU384" s="18" t="s">
        <v>83</v>
      </c>
    </row>
    <row r="385" s="13" customFormat="1">
      <c r="A385" s="13"/>
      <c r="B385" s="253"/>
      <c r="C385" s="254"/>
      <c r="D385" s="236" t="s">
        <v>218</v>
      </c>
      <c r="E385" s="255" t="s">
        <v>1</v>
      </c>
      <c r="F385" s="256" t="s">
        <v>487</v>
      </c>
      <c r="G385" s="254"/>
      <c r="H385" s="257">
        <v>39.280999999999999</v>
      </c>
      <c r="I385" s="258"/>
      <c r="J385" s="254"/>
      <c r="K385" s="254"/>
      <c r="L385" s="259"/>
      <c r="M385" s="260"/>
      <c r="N385" s="261"/>
      <c r="O385" s="261"/>
      <c r="P385" s="261"/>
      <c r="Q385" s="261"/>
      <c r="R385" s="261"/>
      <c r="S385" s="261"/>
      <c r="T385" s="262"/>
      <c r="U385" s="13"/>
      <c r="V385" s="13"/>
      <c r="W385" s="13"/>
      <c r="X385" s="13"/>
      <c r="Y385" s="13"/>
      <c r="Z385" s="13"/>
      <c r="AA385" s="13"/>
      <c r="AB385" s="13"/>
      <c r="AC385" s="13"/>
      <c r="AD385" s="13"/>
      <c r="AE385" s="13"/>
      <c r="AT385" s="263" t="s">
        <v>218</v>
      </c>
      <c r="AU385" s="263" t="s">
        <v>83</v>
      </c>
      <c r="AV385" s="13" t="s">
        <v>85</v>
      </c>
      <c r="AW385" s="13" t="s">
        <v>32</v>
      </c>
      <c r="AX385" s="13" t="s">
        <v>83</v>
      </c>
      <c r="AY385" s="263" t="s">
        <v>207</v>
      </c>
    </row>
    <row r="386" s="13" customFormat="1">
      <c r="A386" s="13"/>
      <c r="B386" s="253"/>
      <c r="C386" s="254"/>
      <c r="D386" s="236" t="s">
        <v>218</v>
      </c>
      <c r="E386" s="254"/>
      <c r="F386" s="256" t="s">
        <v>750</v>
      </c>
      <c r="G386" s="254"/>
      <c r="H386" s="257">
        <v>41.244999999999997</v>
      </c>
      <c r="I386" s="258"/>
      <c r="J386" s="254"/>
      <c r="K386" s="254"/>
      <c r="L386" s="259"/>
      <c r="M386" s="260"/>
      <c r="N386" s="261"/>
      <c r="O386" s="261"/>
      <c r="P386" s="261"/>
      <c r="Q386" s="261"/>
      <c r="R386" s="261"/>
      <c r="S386" s="261"/>
      <c r="T386" s="262"/>
      <c r="U386" s="13"/>
      <c r="V386" s="13"/>
      <c r="W386" s="13"/>
      <c r="X386" s="13"/>
      <c r="Y386" s="13"/>
      <c r="Z386" s="13"/>
      <c r="AA386" s="13"/>
      <c r="AB386" s="13"/>
      <c r="AC386" s="13"/>
      <c r="AD386" s="13"/>
      <c r="AE386" s="13"/>
      <c r="AT386" s="263" t="s">
        <v>218</v>
      </c>
      <c r="AU386" s="263" t="s">
        <v>83</v>
      </c>
      <c r="AV386" s="13" t="s">
        <v>85</v>
      </c>
      <c r="AW386" s="13" t="s">
        <v>4</v>
      </c>
      <c r="AX386" s="13" t="s">
        <v>83</v>
      </c>
      <c r="AY386" s="263" t="s">
        <v>207</v>
      </c>
    </row>
    <row r="387" s="2" customFormat="1" ht="49.05" customHeight="1">
      <c r="A387" s="39"/>
      <c r="B387" s="40"/>
      <c r="C387" s="222" t="s">
        <v>751</v>
      </c>
      <c r="D387" s="222" t="s">
        <v>208</v>
      </c>
      <c r="E387" s="223" t="s">
        <v>752</v>
      </c>
      <c r="F387" s="224" t="s">
        <v>753</v>
      </c>
      <c r="G387" s="225" t="s">
        <v>225</v>
      </c>
      <c r="H387" s="226">
        <v>132.70699999999999</v>
      </c>
      <c r="I387" s="227"/>
      <c r="J387" s="228">
        <f>ROUND(I387*H387,2)</f>
        <v>0</v>
      </c>
      <c r="K387" s="229"/>
      <c r="L387" s="45"/>
      <c r="M387" s="230" t="s">
        <v>1</v>
      </c>
      <c r="N387" s="231" t="s">
        <v>41</v>
      </c>
      <c r="O387" s="92"/>
      <c r="P387" s="232">
        <f>O387*H387</f>
        <v>0</v>
      </c>
      <c r="Q387" s="232">
        <v>0.011679999999999999</v>
      </c>
      <c r="R387" s="232">
        <f>Q387*H387</f>
        <v>1.5500177599999998</v>
      </c>
      <c r="S387" s="232">
        <v>0</v>
      </c>
      <c r="T387" s="233">
        <f>S387*H387</f>
        <v>0</v>
      </c>
      <c r="U387" s="39"/>
      <c r="V387" s="39"/>
      <c r="W387" s="39"/>
      <c r="X387" s="39"/>
      <c r="Y387" s="39"/>
      <c r="Z387" s="39"/>
      <c r="AA387" s="39"/>
      <c r="AB387" s="39"/>
      <c r="AC387" s="39"/>
      <c r="AD387" s="39"/>
      <c r="AE387" s="39"/>
      <c r="AR387" s="234" t="s">
        <v>212</v>
      </c>
      <c r="AT387" s="234" t="s">
        <v>208</v>
      </c>
      <c r="AU387" s="234" t="s">
        <v>83</v>
      </c>
      <c r="AY387" s="18" t="s">
        <v>207</v>
      </c>
      <c r="BE387" s="235">
        <f>IF(N387="základní",J387,0)</f>
        <v>0</v>
      </c>
      <c r="BF387" s="235">
        <f>IF(N387="snížená",J387,0)</f>
        <v>0</v>
      </c>
      <c r="BG387" s="235">
        <f>IF(N387="zákl. přenesená",J387,0)</f>
        <v>0</v>
      </c>
      <c r="BH387" s="235">
        <f>IF(N387="sníž. přenesená",J387,0)</f>
        <v>0</v>
      </c>
      <c r="BI387" s="235">
        <f>IF(N387="nulová",J387,0)</f>
        <v>0</v>
      </c>
      <c r="BJ387" s="18" t="s">
        <v>83</v>
      </c>
      <c r="BK387" s="235">
        <f>ROUND(I387*H387,2)</f>
        <v>0</v>
      </c>
      <c r="BL387" s="18" t="s">
        <v>212</v>
      </c>
      <c r="BM387" s="234" t="s">
        <v>754</v>
      </c>
    </row>
    <row r="388" s="2" customFormat="1">
      <c r="A388" s="39"/>
      <c r="B388" s="40"/>
      <c r="C388" s="41"/>
      <c r="D388" s="236" t="s">
        <v>214</v>
      </c>
      <c r="E388" s="41"/>
      <c r="F388" s="237" t="s">
        <v>755</v>
      </c>
      <c r="G388" s="41"/>
      <c r="H388" s="41"/>
      <c r="I388" s="238"/>
      <c r="J388" s="41"/>
      <c r="K388" s="41"/>
      <c r="L388" s="45"/>
      <c r="M388" s="239"/>
      <c r="N388" s="240"/>
      <c r="O388" s="92"/>
      <c r="P388" s="92"/>
      <c r="Q388" s="92"/>
      <c r="R388" s="92"/>
      <c r="S388" s="92"/>
      <c r="T388" s="93"/>
      <c r="U388" s="39"/>
      <c r="V388" s="39"/>
      <c r="W388" s="39"/>
      <c r="X388" s="39"/>
      <c r="Y388" s="39"/>
      <c r="Z388" s="39"/>
      <c r="AA388" s="39"/>
      <c r="AB388" s="39"/>
      <c r="AC388" s="39"/>
      <c r="AD388" s="39"/>
      <c r="AE388" s="39"/>
      <c r="AT388" s="18" t="s">
        <v>214</v>
      </c>
      <c r="AU388" s="18" t="s">
        <v>83</v>
      </c>
    </row>
    <row r="389" s="2" customFormat="1">
      <c r="A389" s="39"/>
      <c r="B389" s="40"/>
      <c r="C389" s="41"/>
      <c r="D389" s="241" t="s">
        <v>216</v>
      </c>
      <c r="E389" s="41"/>
      <c r="F389" s="242" t="s">
        <v>756</v>
      </c>
      <c r="G389" s="41"/>
      <c r="H389" s="41"/>
      <c r="I389" s="238"/>
      <c r="J389" s="41"/>
      <c r="K389" s="41"/>
      <c r="L389" s="45"/>
      <c r="M389" s="239"/>
      <c r="N389" s="240"/>
      <c r="O389" s="92"/>
      <c r="P389" s="92"/>
      <c r="Q389" s="92"/>
      <c r="R389" s="92"/>
      <c r="S389" s="92"/>
      <c r="T389" s="93"/>
      <c r="U389" s="39"/>
      <c r="V389" s="39"/>
      <c r="W389" s="39"/>
      <c r="X389" s="39"/>
      <c r="Y389" s="39"/>
      <c r="Z389" s="39"/>
      <c r="AA389" s="39"/>
      <c r="AB389" s="39"/>
      <c r="AC389" s="39"/>
      <c r="AD389" s="39"/>
      <c r="AE389" s="39"/>
      <c r="AT389" s="18" t="s">
        <v>216</v>
      </c>
      <c r="AU389" s="18" t="s">
        <v>83</v>
      </c>
    </row>
    <row r="390" s="13" customFormat="1">
      <c r="A390" s="13"/>
      <c r="B390" s="253"/>
      <c r="C390" s="254"/>
      <c r="D390" s="236" t="s">
        <v>218</v>
      </c>
      <c r="E390" s="255" t="s">
        <v>1</v>
      </c>
      <c r="F390" s="256" t="s">
        <v>515</v>
      </c>
      <c r="G390" s="254"/>
      <c r="H390" s="257">
        <v>48.749000000000002</v>
      </c>
      <c r="I390" s="258"/>
      <c r="J390" s="254"/>
      <c r="K390" s="254"/>
      <c r="L390" s="259"/>
      <c r="M390" s="260"/>
      <c r="N390" s="261"/>
      <c r="O390" s="261"/>
      <c r="P390" s="261"/>
      <c r="Q390" s="261"/>
      <c r="R390" s="261"/>
      <c r="S390" s="261"/>
      <c r="T390" s="262"/>
      <c r="U390" s="13"/>
      <c r="V390" s="13"/>
      <c r="W390" s="13"/>
      <c r="X390" s="13"/>
      <c r="Y390" s="13"/>
      <c r="Z390" s="13"/>
      <c r="AA390" s="13"/>
      <c r="AB390" s="13"/>
      <c r="AC390" s="13"/>
      <c r="AD390" s="13"/>
      <c r="AE390" s="13"/>
      <c r="AT390" s="263" t="s">
        <v>218</v>
      </c>
      <c r="AU390" s="263" t="s">
        <v>83</v>
      </c>
      <c r="AV390" s="13" t="s">
        <v>85</v>
      </c>
      <c r="AW390" s="13" t="s">
        <v>32</v>
      </c>
      <c r="AX390" s="13" t="s">
        <v>76</v>
      </c>
      <c r="AY390" s="263" t="s">
        <v>207</v>
      </c>
    </row>
    <row r="391" s="13" customFormat="1">
      <c r="A391" s="13"/>
      <c r="B391" s="253"/>
      <c r="C391" s="254"/>
      <c r="D391" s="236" t="s">
        <v>218</v>
      </c>
      <c r="E391" s="255" t="s">
        <v>1</v>
      </c>
      <c r="F391" s="256" t="s">
        <v>518</v>
      </c>
      <c r="G391" s="254"/>
      <c r="H391" s="257">
        <v>83.957999999999998</v>
      </c>
      <c r="I391" s="258"/>
      <c r="J391" s="254"/>
      <c r="K391" s="254"/>
      <c r="L391" s="259"/>
      <c r="M391" s="260"/>
      <c r="N391" s="261"/>
      <c r="O391" s="261"/>
      <c r="P391" s="261"/>
      <c r="Q391" s="261"/>
      <c r="R391" s="261"/>
      <c r="S391" s="261"/>
      <c r="T391" s="262"/>
      <c r="U391" s="13"/>
      <c r="V391" s="13"/>
      <c r="W391" s="13"/>
      <c r="X391" s="13"/>
      <c r="Y391" s="13"/>
      <c r="Z391" s="13"/>
      <c r="AA391" s="13"/>
      <c r="AB391" s="13"/>
      <c r="AC391" s="13"/>
      <c r="AD391" s="13"/>
      <c r="AE391" s="13"/>
      <c r="AT391" s="263" t="s">
        <v>218</v>
      </c>
      <c r="AU391" s="263" t="s">
        <v>83</v>
      </c>
      <c r="AV391" s="13" t="s">
        <v>85</v>
      </c>
      <c r="AW391" s="13" t="s">
        <v>32</v>
      </c>
      <c r="AX391" s="13" t="s">
        <v>76</v>
      </c>
      <c r="AY391" s="263" t="s">
        <v>207</v>
      </c>
    </row>
    <row r="392" s="14" customFormat="1">
      <c r="A392" s="14"/>
      <c r="B392" s="264"/>
      <c r="C392" s="265"/>
      <c r="D392" s="236" t="s">
        <v>218</v>
      </c>
      <c r="E392" s="266" t="s">
        <v>1</v>
      </c>
      <c r="F392" s="267" t="s">
        <v>222</v>
      </c>
      <c r="G392" s="265"/>
      <c r="H392" s="268">
        <v>132.70699999999999</v>
      </c>
      <c r="I392" s="269"/>
      <c r="J392" s="265"/>
      <c r="K392" s="265"/>
      <c r="L392" s="270"/>
      <c r="M392" s="271"/>
      <c r="N392" s="272"/>
      <c r="O392" s="272"/>
      <c r="P392" s="272"/>
      <c r="Q392" s="272"/>
      <c r="R392" s="272"/>
      <c r="S392" s="272"/>
      <c r="T392" s="273"/>
      <c r="U392" s="14"/>
      <c r="V392" s="14"/>
      <c r="W392" s="14"/>
      <c r="X392" s="14"/>
      <c r="Y392" s="14"/>
      <c r="Z392" s="14"/>
      <c r="AA392" s="14"/>
      <c r="AB392" s="14"/>
      <c r="AC392" s="14"/>
      <c r="AD392" s="14"/>
      <c r="AE392" s="14"/>
      <c r="AT392" s="274" t="s">
        <v>218</v>
      </c>
      <c r="AU392" s="274" t="s">
        <v>83</v>
      </c>
      <c r="AV392" s="14" t="s">
        <v>212</v>
      </c>
      <c r="AW392" s="14" t="s">
        <v>32</v>
      </c>
      <c r="AX392" s="14" t="s">
        <v>83</v>
      </c>
      <c r="AY392" s="274" t="s">
        <v>207</v>
      </c>
    </row>
    <row r="393" s="2" customFormat="1" ht="37.8" customHeight="1">
      <c r="A393" s="39"/>
      <c r="B393" s="40"/>
      <c r="C393" s="293" t="s">
        <v>757</v>
      </c>
      <c r="D393" s="293" t="s">
        <v>690</v>
      </c>
      <c r="E393" s="294" t="s">
        <v>758</v>
      </c>
      <c r="F393" s="295" t="s">
        <v>759</v>
      </c>
      <c r="G393" s="296" t="s">
        <v>225</v>
      </c>
      <c r="H393" s="297">
        <v>139.34200000000001</v>
      </c>
      <c r="I393" s="298"/>
      <c r="J393" s="299">
        <f>ROUND(I393*H393,2)</f>
        <v>0</v>
      </c>
      <c r="K393" s="300"/>
      <c r="L393" s="301"/>
      <c r="M393" s="302" t="s">
        <v>1</v>
      </c>
      <c r="N393" s="303" t="s">
        <v>41</v>
      </c>
      <c r="O393" s="92"/>
      <c r="P393" s="232">
        <f>O393*H393</f>
        <v>0</v>
      </c>
      <c r="Q393" s="232">
        <v>0.02</v>
      </c>
      <c r="R393" s="232">
        <f>Q393*H393</f>
        <v>2.7868400000000002</v>
      </c>
      <c r="S393" s="232">
        <v>0</v>
      </c>
      <c r="T393" s="233">
        <f>S393*H393</f>
        <v>0</v>
      </c>
      <c r="U393" s="39"/>
      <c r="V393" s="39"/>
      <c r="W393" s="39"/>
      <c r="X393" s="39"/>
      <c r="Y393" s="39"/>
      <c r="Z393" s="39"/>
      <c r="AA393" s="39"/>
      <c r="AB393" s="39"/>
      <c r="AC393" s="39"/>
      <c r="AD393" s="39"/>
      <c r="AE393" s="39"/>
      <c r="AR393" s="234" t="s">
        <v>282</v>
      </c>
      <c r="AT393" s="234" t="s">
        <v>690</v>
      </c>
      <c r="AU393" s="234" t="s">
        <v>83</v>
      </c>
      <c r="AY393" s="18" t="s">
        <v>207</v>
      </c>
      <c r="BE393" s="235">
        <f>IF(N393="základní",J393,0)</f>
        <v>0</v>
      </c>
      <c r="BF393" s="235">
        <f>IF(N393="snížená",J393,0)</f>
        <v>0</v>
      </c>
      <c r="BG393" s="235">
        <f>IF(N393="zákl. přenesená",J393,0)</f>
        <v>0</v>
      </c>
      <c r="BH393" s="235">
        <f>IF(N393="sníž. přenesená",J393,0)</f>
        <v>0</v>
      </c>
      <c r="BI393" s="235">
        <f>IF(N393="nulová",J393,0)</f>
        <v>0</v>
      </c>
      <c r="BJ393" s="18" t="s">
        <v>83</v>
      </c>
      <c r="BK393" s="235">
        <f>ROUND(I393*H393,2)</f>
        <v>0</v>
      </c>
      <c r="BL393" s="18" t="s">
        <v>212</v>
      </c>
      <c r="BM393" s="234" t="s">
        <v>760</v>
      </c>
    </row>
    <row r="394" s="2" customFormat="1">
      <c r="A394" s="39"/>
      <c r="B394" s="40"/>
      <c r="C394" s="41"/>
      <c r="D394" s="236" t="s">
        <v>214</v>
      </c>
      <c r="E394" s="41"/>
      <c r="F394" s="237" t="s">
        <v>759</v>
      </c>
      <c r="G394" s="41"/>
      <c r="H394" s="41"/>
      <c r="I394" s="238"/>
      <c r="J394" s="41"/>
      <c r="K394" s="41"/>
      <c r="L394" s="45"/>
      <c r="M394" s="239"/>
      <c r="N394" s="240"/>
      <c r="O394" s="92"/>
      <c r="P394" s="92"/>
      <c r="Q394" s="92"/>
      <c r="R394" s="92"/>
      <c r="S394" s="92"/>
      <c r="T394" s="93"/>
      <c r="U394" s="39"/>
      <c r="V394" s="39"/>
      <c r="W394" s="39"/>
      <c r="X394" s="39"/>
      <c r="Y394" s="39"/>
      <c r="Z394" s="39"/>
      <c r="AA394" s="39"/>
      <c r="AB394" s="39"/>
      <c r="AC394" s="39"/>
      <c r="AD394" s="39"/>
      <c r="AE394" s="39"/>
      <c r="AT394" s="18" t="s">
        <v>214</v>
      </c>
      <c r="AU394" s="18" t="s">
        <v>83</v>
      </c>
    </row>
    <row r="395" s="2" customFormat="1">
      <c r="A395" s="39"/>
      <c r="B395" s="40"/>
      <c r="C395" s="41"/>
      <c r="D395" s="236" t="s">
        <v>385</v>
      </c>
      <c r="E395" s="41"/>
      <c r="F395" s="290" t="s">
        <v>761</v>
      </c>
      <c r="G395" s="41"/>
      <c r="H395" s="41"/>
      <c r="I395" s="238"/>
      <c r="J395" s="41"/>
      <c r="K395" s="41"/>
      <c r="L395" s="45"/>
      <c r="M395" s="239"/>
      <c r="N395" s="240"/>
      <c r="O395" s="92"/>
      <c r="P395" s="92"/>
      <c r="Q395" s="92"/>
      <c r="R395" s="92"/>
      <c r="S395" s="92"/>
      <c r="T395" s="93"/>
      <c r="U395" s="39"/>
      <c r="V395" s="39"/>
      <c r="W395" s="39"/>
      <c r="X395" s="39"/>
      <c r="Y395" s="39"/>
      <c r="Z395" s="39"/>
      <c r="AA395" s="39"/>
      <c r="AB395" s="39"/>
      <c r="AC395" s="39"/>
      <c r="AD395" s="39"/>
      <c r="AE395" s="39"/>
      <c r="AT395" s="18" t="s">
        <v>385</v>
      </c>
      <c r="AU395" s="18" t="s">
        <v>83</v>
      </c>
    </row>
    <row r="396" s="13" customFormat="1">
      <c r="A396" s="13"/>
      <c r="B396" s="253"/>
      <c r="C396" s="254"/>
      <c r="D396" s="236" t="s">
        <v>218</v>
      </c>
      <c r="E396" s="255" t="s">
        <v>1</v>
      </c>
      <c r="F396" s="256" t="s">
        <v>515</v>
      </c>
      <c r="G396" s="254"/>
      <c r="H396" s="257">
        <v>48.749000000000002</v>
      </c>
      <c r="I396" s="258"/>
      <c r="J396" s="254"/>
      <c r="K396" s="254"/>
      <c r="L396" s="259"/>
      <c r="M396" s="260"/>
      <c r="N396" s="261"/>
      <c r="O396" s="261"/>
      <c r="P396" s="261"/>
      <c r="Q396" s="261"/>
      <c r="R396" s="261"/>
      <c r="S396" s="261"/>
      <c r="T396" s="262"/>
      <c r="U396" s="13"/>
      <c r="V396" s="13"/>
      <c r="W396" s="13"/>
      <c r="X396" s="13"/>
      <c r="Y396" s="13"/>
      <c r="Z396" s="13"/>
      <c r="AA396" s="13"/>
      <c r="AB396" s="13"/>
      <c r="AC396" s="13"/>
      <c r="AD396" s="13"/>
      <c r="AE396" s="13"/>
      <c r="AT396" s="263" t="s">
        <v>218</v>
      </c>
      <c r="AU396" s="263" t="s">
        <v>83</v>
      </c>
      <c r="AV396" s="13" t="s">
        <v>85</v>
      </c>
      <c r="AW396" s="13" t="s">
        <v>32</v>
      </c>
      <c r="AX396" s="13" t="s">
        <v>76</v>
      </c>
      <c r="AY396" s="263" t="s">
        <v>207</v>
      </c>
    </row>
    <row r="397" s="13" customFormat="1">
      <c r="A397" s="13"/>
      <c r="B397" s="253"/>
      <c r="C397" s="254"/>
      <c r="D397" s="236" t="s">
        <v>218</v>
      </c>
      <c r="E397" s="255" t="s">
        <v>1</v>
      </c>
      <c r="F397" s="256" t="s">
        <v>518</v>
      </c>
      <c r="G397" s="254"/>
      <c r="H397" s="257">
        <v>83.957999999999998</v>
      </c>
      <c r="I397" s="258"/>
      <c r="J397" s="254"/>
      <c r="K397" s="254"/>
      <c r="L397" s="259"/>
      <c r="M397" s="260"/>
      <c r="N397" s="261"/>
      <c r="O397" s="261"/>
      <c r="P397" s="261"/>
      <c r="Q397" s="261"/>
      <c r="R397" s="261"/>
      <c r="S397" s="261"/>
      <c r="T397" s="262"/>
      <c r="U397" s="13"/>
      <c r="V397" s="13"/>
      <c r="W397" s="13"/>
      <c r="X397" s="13"/>
      <c r="Y397" s="13"/>
      <c r="Z397" s="13"/>
      <c r="AA397" s="13"/>
      <c r="AB397" s="13"/>
      <c r="AC397" s="13"/>
      <c r="AD397" s="13"/>
      <c r="AE397" s="13"/>
      <c r="AT397" s="263" t="s">
        <v>218</v>
      </c>
      <c r="AU397" s="263" t="s">
        <v>83</v>
      </c>
      <c r="AV397" s="13" t="s">
        <v>85</v>
      </c>
      <c r="AW397" s="13" t="s">
        <v>32</v>
      </c>
      <c r="AX397" s="13" t="s">
        <v>76</v>
      </c>
      <c r="AY397" s="263" t="s">
        <v>207</v>
      </c>
    </row>
    <row r="398" s="14" customFormat="1">
      <c r="A398" s="14"/>
      <c r="B398" s="264"/>
      <c r="C398" s="265"/>
      <c r="D398" s="236" t="s">
        <v>218</v>
      </c>
      <c r="E398" s="266" t="s">
        <v>1</v>
      </c>
      <c r="F398" s="267" t="s">
        <v>222</v>
      </c>
      <c r="G398" s="265"/>
      <c r="H398" s="268">
        <v>132.70699999999999</v>
      </c>
      <c r="I398" s="269"/>
      <c r="J398" s="265"/>
      <c r="K398" s="265"/>
      <c r="L398" s="270"/>
      <c r="M398" s="271"/>
      <c r="N398" s="272"/>
      <c r="O398" s="272"/>
      <c r="P398" s="272"/>
      <c r="Q398" s="272"/>
      <c r="R398" s="272"/>
      <c r="S398" s="272"/>
      <c r="T398" s="273"/>
      <c r="U398" s="14"/>
      <c r="V398" s="14"/>
      <c r="W398" s="14"/>
      <c r="X398" s="14"/>
      <c r="Y398" s="14"/>
      <c r="Z398" s="14"/>
      <c r="AA398" s="14"/>
      <c r="AB398" s="14"/>
      <c r="AC398" s="14"/>
      <c r="AD398" s="14"/>
      <c r="AE398" s="14"/>
      <c r="AT398" s="274" t="s">
        <v>218</v>
      </c>
      <c r="AU398" s="274" t="s">
        <v>83</v>
      </c>
      <c r="AV398" s="14" t="s">
        <v>212</v>
      </c>
      <c r="AW398" s="14" t="s">
        <v>32</v>
      </c>
      <c r="AX398" s="14" t="s">
        <v>83</v>
      </c>
      <c r="AY398" s="274" t="s">
        <v>207</v>
      </c>
    </row>
    <row r="399" s="13" customFormat="1">
      <c r="A399" s="13"/>
      <c r="B399" s="253"/>
      <c r="C399" s="254"/>
      <c r="D399" s="236" t="s">
        <v>218</v>
      </c>
      <c r="E399" s="254"/>
      <c r="F399" s="256" t="s">
        <v>762</v>
      </c>
      <c r="G399" s="254"/>
      <c r="H399" s="257">
        <v>139.34200000000001</v>
      </c>
      <c r="I399" s="258"/>
      <c r="J399" s="254"/>
      <c r="K399" s="254"/>
      <c r="L399" s="259"/>
      <c r="M399" s="260"/>
      <c r="N399" s="261"/>
      <c r="O399" s="261"/>
      <c r="P399" s="261"/>
      <c r="Q399" s="261"/>
      <c r="R399" s="261"/>
      <c r="S399" s="261"/>
      <c r="T399" s="262"/>
      <c r="U399" s="13"/>
      <c r="V399" s="13"/>
      <c r="W399" s="13"/>
      <c r="X399" s="13"/>
      <c r="Y399" s="13"/>
      <c r="Z399" s="13"/>
      <c r="AA399" s="13"/>
      <c r="AB399" s="13"/>
      <c r="AC399" s="13"/>
      <c r="AD399" s="13"/>
      <c r="AE399" s="13"/>
      <c r="AT399" s="263" t="s">
        <v>218</v>
      </c>
      <c r="AU399" s="263" t="s">
        <v>83</v>
      </c>
      <c r="AV399" s="13" t="s">
        <v>85</v>
      </c>
      <c r="AW399" s="13" t="s">
        <v>4</v>
      </c>
      <c r="AX399" s="13" t="s">
        <v>83</v>
      </c>
      <c r="AY399" s="263" t="s">
        <v>207</v>
      </c>
    </row>
    <row r="400" s="2" customFormat="1" ht="49.05" customHeight="1">
      <c r="A400" s="39"/>
      <c r="B400" s="40"/>
      <c r="C400" s="222" t="s">
        <v>763</v>
      </c>
      <c r="D400" s="222" t="s">
        <v>208</v>
      </c>
      <c r="E400" s="223" t="s">
        <v>764</v>
      </c>
      <c r="F400" s="224" t="s">
        <v>765</v>
      </c>
      <c r="G400" s="225" t="s">
        <v>225</v>
      </c>
      <c r="H400" s="226">
        <v>487.779</v>
      </c>
      <c r="I400" s="227"/>
      <c r="J400" s="228">
        <f>ROUND(I400*H400,2)</f>
        <v>0</v>
      </c>
      <c r="K400" s="229"/>
      <c r="L400" s="45"/>
      <c r="M400" s="230" t="s">
        <v>1</v>
      </c>
      <c r="N400" s="231" t="s">
        <v>41</v>
      </c>
      <c r="O400" s="92"/>
      <c r="P400" s="232">
        <f>O400*H400</f>
        <v>0</v>
      </c>
      <c r="Q400" s="232">
        <v>0.01176</v>
      </c>
      <c r="R400" s="232">
        <f>Q400*H400</f>
        <v>5.7362810399999997</v>
      </c>
      <c r="S400" s="232">
        <v>0</v>
      </c>
      <c r="T400" s="233">
        <f>S400*H400</f>
        <v>0</v>
      </c>
      <c r="U400" s="39"/>
      <c r="V400" s="39"/>
      <c r="W400" s="39"/>
      <c r="X400" s="39"/>
      <c r="Y400" s="39"/>
      <c r="Z400" s="39"/>
      <c r="AA400" s="39"/>
      <c r="AB400" s="39"/>
      <c r="AC400" s="39"/>
      <c r="AD400" s="39"/>
      <c r="AE400" s="39"/>
      <c r="AR400" s="234" t="s">
        <v>212</v>
      </c>
      <c r="AT400" s="234" t="s">
        <v>208</v>
      </c>
      <c r="AU400" s="234" t="s">
        <v>83</v>
      </c>
      <c r="AY400" s="18" t="s">
        <v>207</v>
      </c>
      <c r="BE400" s="235">
        <f>IF(N400="základní",J400,0)</f>
        <v>0</v>
      </c>
      <c r="BF400" s="235">
        <f>IF(N400="snížená",J400,0)</f>
        <v>0</v>
      </c>
      <c r="BG400" s="235">
        <f>IF(N400="zákl. přenesená",J400,0)</f>
        <v>0</v>
      </c>
      <c r="BH400" s="235">
        <f>IF(N400="sníž. přenesená",J400,0)</f>
        <v>0</v>
      </c>
      <c r="BI400" s="235">
        <f>IF(N400="nulová",J400,0)</f>
        <v>0</v>
      </c>
      <c r="BJ400" s="18" t="s">
        <v>83</v>
      </c>
      <c r="BK400" s="235">
        <f>ROUND(I400*H400,2)</f>
        <v>0</v>
      </c>
      <c r="BL400" s="18" t="s">
        <v>212</v>
      </c>
      <c r="BM400" s="234" t="s">
        <v>766</v>
      </c>
    </row>
    <row r="401" s="2" customFormat="1">
      <c r="A401" s="39"/>
      <c r="B401" s="40"/>
      <c r="C401" s="41"/>
      <c r="D401" s="236" t="s">
        <v>214</v>
      </c>
      <c r="E401" s="41"/>
      <c r="F401" s="237" t="s">
        <v>767</v>
      </c>
      <c r="G401" s="41"/>
      <c r="H401" s="41"/>
      <c r="I401" s="238"/>
      <c r="J401" s="41"/>
      <c r="K401" s="41"/>
      <c r="L401" s="45"/>
      <c r="M401" s="239"/>
      <c r="N401" s="240"/>
      <c r="O401" s="92"/>
      <c r="P401" s="92"/>
      <c r="Q401" s="92"/>
      <c r="R401" s="92"/>
      <c r="S401" s="92"/>
      <c r="T401" s="93"/>
      <c r="U401" s="39"/>
      <c r="V401" s="39"/>
      <c r="W401" s="39"/>
      <c r="X401" s="39"/>
      <c r="Y401" s="39"/>
      <c r="Z401" s="39"/>
      <c r="AA401" s="39"/>
      <c r="AB401" s="39"/>
      <c r="AC401" s="39"/>
      <c r="AD401" s="39"/>
      <c r="AE401" s="39"/>
      <c r="AT401" s="18" t="s">
        <v>214</v>
      </c>
      <c r="AU401" s="18" t="s">
        <v>83</v>
      </c>
    </row>
    <row r="402" s="2" customFormat="1">
      <c r="A402" s="39"/>
      <c r="B402" s="40"/>
      <c r="C402" s="41"/>
      <c r="D402" s="241" t="s">
        <v>216</v>
      </c>
      <c r="E402" s="41"/>
      <c r="F402" s="242" t="s">
        <v>768</v>
      </c>
      <c r="G402" s="41"/>
      <c r="H402" s="41"/>
      <c r="I402" s="238"/>
      <c r="J402" s="41"/>
      <c r="K402" s="41"/>
      <c r="L402" s="45"/>
      <c r="M402" s="239"/>
      <c r="N402" s="240"/>
      <c r="O402" s="92"/>
      <c r="P402" s="92"/>
      <c r="Q402" s="92"/>
      <c r="R402" s="92"/>
      <c r="S402" s="92"/>
      <c r="T402" s="93"/>
      <c r="U402" s="39"/>
      <c r="V402" s="39"/>
      <c r="W402" s="39"/>
      <c r="X402" s="39"/>
      <c r="Y402" s="39"/>
      <c r="Z402" s="39"/>
      <c r="AA402" s="39"/>
      <c r="AB402" s="39"/>
      <c r="AC402" s="39"/>
      <c r="AD402" s="39"/>
      <c r="AE402" s="39"/>
      <c r="AT402" s="18" t="s">
        <v>216</v>
      </c>
      <c r="AU402" s="18" t="s">
        <v>83</v>
      </c>
    </row>
    <row r="403" s="13" customFormat="1">
      <c r="A403" s="13"/>
      <c r="B403" s="253"/>
      <c r="C403" s="254"/>
      <c r="D403" s="236" t="s">
        <v>218</v>
      </c>
      <c r="E403" s="255" t="s">
        <v>1</v>
      </c>
      <c r="F403" s="256" t="s">
        <v>512</v>
      </c>
      <c r="G403" s="254"/>
      <c r="H403" s="257">
        <v>487.779</v>
      </c>
      <c r="I403" s="258"/>
      <c r="J403" s="254"/>
      <c r="K403" s="254"/>
      <c r="L403" s="259"/>
      <c r="M403" s="260"/>
      <c r="N403" s="261"/>
      <c r="O403" s="261"/>
      <c r="P403" s="261"/>
      <c r="Q403" s="261"/>
      <c r="R403" s="261"/>
      <c r="S403" s="261"/>
      <c r="T403" s="262"/>
      <c r="U403" s="13"/>
      <c r="V403" s="13"/>
      <c r="W403" s="13"/>
      <c r="X403" s="13"/>
      <c r="Y403" s="13"/>
      <c r="Z403" s="13"/>
      <c r="AA403" s="13"/>
      <c r="AB403" s="13"/>
      <c r="AC403" s="13"/>
      <c r="AD403" s="13"/>
      <c r="AE403" s="13"/>
      <c r="AT403" s="263" t="s">
        <v>218</v>
      </c>
      <c r="AU403" s="263" t="s">
        <v>83</v>
      </c>
      <c r="AV403" s="13" t="s">
        <v>85</v>
      </c>
      <c r="AW403" s="13" t="s">
        <v>32</v>
      </c>
      <c r="AX403" s="13" t="s">
        <v>83</v>
      </c>
      <c r="AY403" s="263" t="s">
        <v>207</v>
      </c>
    </row>
    <row r="404" s="2" customFormat="1" ht="37.8" customHeight="1">
      <c r="A404" s="39"/>
      <c r="B404" s="40"/>
      <c r="C404" s="293" t="s">
        <v>769</v>
      </c>
      <c r="D404" s="293" t="s">
        <v>690</v>
      </c>
      <c r="E404" s="294" t="s">
        <v>770</v>
      </c>
      <c r="F404" s="295" t="s">
        <v>771</v>
      </c>
      <c r="G404" s="296" t="s">
        <v>225</v>
      </c>
      <c r="H404" s="297">
        <v>512.16800000000001</v>
      </c>
      <c r="I404" s="298"/>
      <c r="J404" s="299">
        <f>ROUND(I404*H404,2)</f>
        <v>0</v>
      </c>
      <c r="K404" s="300"/>
      <c r="L404" s="301"/>
      <c r="M404" s="302" t="s">
        <v>1</v>
      </c>
      <c r="N404" s="303" t="s">
        <v>41</v>
      </c>
      <c r="O404" s="92"/>
      <c r="P404" s="232">
        <f>O404*H404</f>
        <v>0</v>
      </c>
      <c r="Q404" s="232">
        <v>0.024</v>
      </c>
      <c r="R404" s="232">
        <f>Q404*H404</f>
        <v>12.292032000000001</v>
      </c>
      <c r="S404" s="232">
        <v>0</v>
      </c>
      <c r="T404" s="233">
        <f>S404*H404</f>
        <v>0</v>
      </c>
      <c r="U404" s="39"/>
      <c r="V404" s="39"/>
      <c r="W404" s="39"/>
      <c r="X404" s="39"/>
      <c r="Y404" s="39"/>
      <c r="Z404" s="39"/>
      <c r="AA404" s="39"/>
      <c r="AB404" s="39"/>
      <c r="AC404" s="39"/>
      <c r="AD404" s="39"/>
      <c r="AE404" s="39"/>
      <c r="AR404" s="234" t="s">
        <v>282</v>
      </c>
      <c r="AT404" s="234" t="s">
        <v>690</v>
      </c>
      <c r="AU404" s="234" t="s">
        <v>83</v>
      </c>
      <c r="AY404" s="18" t="s">
        <v>207</v>
      </c>
      <c r="BE404" s="235">
        <f>IF(N404="základní",J404,0)</f>
        <v>0</v>
      </c>
      <c r="BF404" s="235">
        <f>IF(N404="snížená",J404,0)</f>
        <v>0</v>
      </c>
      <c r="BG404" s="235">
        <f>IF(N404="zákl. přenesená",J404,0)</f>
        <v>0</v>
      </c>
      <c r="BH404" s="235">
        <f>IF(N404="sníž. přenesená",J404,0)</f>
        <v>0</v>
      </c>
      <c r="BI404" s="235">
        <f>IF(N404="nulová",J404,0)</f>
        <v>0</v>
      </c>
      <c r="BJ404" s="18" t="s">
        <v>83</v>
      </c>
      <c r="BK404" s="235">
        <f>ROUND(I404*H404,2)</f>
        <v>0</v>
      </c>
      <c r="BL404" s="18" t="s">
        <v>212</v>
      </c>
      <c r="BM404" s="234" t="s">
        <v>772</v>
      </c>
    </row>
    <row r="405" s="2" customFormat="1">
      <c r="A405" s="39"/>
      <c r="B405" s="40"/>
      <c r="C405" s="41"/>
      <c r="D405" s="236" t="s">
        <v>214</v>
      </c>
      <c r="E405" s="41"/>
      <c r="F405" s="237" t="s">
        <v>771</v>
      </c>
      <c r="G405" s="41"/>
      <c r="H405" s="41"/>
      <c r="I405" s="238"/>
      <c r="J405" s="41"/>
      <c r="K405" s="41"/>
      <c r="L405" s="45"/>
      <c r="M405" s="239"/>
      <c r="N405" s="240"/>
      <c r="O405" s="92"/>
      <c r="P405" s="92"/>
      <c r="Q405" s="92"/>
      <c r="R405" s="92"/>
      <c r="S405" s="92"/>
      <c r="T405" s="93"/>
      <c r="U405" s="39"/>
      <c r="V405" s="39"/>
      <c r="W405" s="39"/>
      <c r="X405" s="39"/>
      <c r="Y405" s="39"/>
      <c r="Z405" s="39"/>
      <c r="AA405" s="39"/>
      <c r="AB405" s="39"/>
      <c r="AC405" s="39"/>
      <c r="AD405" s="39"/>
      <c r="AE405" s="39"/>
      <c r="AT405" s="18" t="s">
        <v>214</v>
      </c>
      <c r="AU405" s="18" t="s">
        <v>83</v>
      </c>
    </row>
    <row r="406" s="2" customFormat="1">
      <c r="A406" s="39"/>
      <c r="B406" s="40"/>
      <c r="C406" s="41"/>
      <c r="D406" s="236" t="s">
        <v>385</v>
      </c>
      <c r="E406" s="41"/>
      <c r="F406" s="290" t="s">
        <v>761</v>
      </c>
      <c r="G406" s="41"/>
      <c r="H406" s="41"/>
      <c r="I406" s="238"/>
      <c r="J406" s="41"/>
      <c r="K406" s="41"/>
      <c r="L406" s="45"/>
      <c r="M406" s="239"/>
      <c r="N406" s="240"/>
      <c r="O406" s="92"/>
      <c r="P406" s="92"/>
      <c r="Q406" s="92"/>
      <c r="R406" s="92"/>
      <c r="S406" s="92"/>
      <c r="T406" s="93"/>
      <c r="U406" s="39"/>
      <c r="V406" s="39"/>
      <c r="W406" s="39"/>
      <c r="X406" s="39"/>
      <c r="Y406" s="39"/>
      <c r="Z406" s="39"/>
      <c r="AA406" s="39"/>
      <c r="AB406" s="39"/>
      <c r="AC406" s="39"/>
      <c r="AD406" s="39"/>
      <c r="AE406" s="39"/>
      <c r="AT406" s="18" t="s">
        <v>385</v>
      </c>
      <c r="AU406" s="18" t="s">
        <v>83</v>
      </c>
    </row>
    <row r="407" s="13" customFormat="1">
      <c r="A407" s="13"/>
      <c r="B407" s="253"/>
      <c r="C407" s="254"/>
      <c r="D407" s="236" t="s">
        <v>218</v>
      </c>
      <c r="E407" s="255" t="s">
        <v>1</v>
      </c>
      <c r="F407" s="256" t="s">
        <v>512</v>
      </c>
      <c r="G407" s="254"/>
      <c r="H407" s="257">
        <v>487.779</v>
      </c>
      <c r="I407" s="258"/>
      <c r="J407" s="254"/>
      <c r="K407" s="254"/>
      <c r="L407" s="259"/>
      <c r="M407" s="260"/>
      <c r="N407" s="261"/>
      <c r="O407" s="261"/>
      <c r="P407" s="261"/>
      <c r="Q407" s="261"/>
      <c r="R407" s="261"/>
      <c r="S407" s="261"/>
      <c r="T407" s="262"/>
      <c r="U407" s="13"/>
      <c r="V407" s="13"/>
      <c r="W407" s="13"/>
      <c r="X407" s="13"/>
      <c r="Y407" s="13"/>
      <c r="Z407" s="13"/>
      <c r="AA407" s="13"/>
      <c r="AB407" s="13"/>
      <c r="AC407" s="13"/>
      <c r="AD407" s="13"/>
      <c r="AE407" s="13"/>
      <c r="AT407" s="263" t="s">
        <v>218</v>
      </c>
      <c r="AU407" s="263" t="s">
        <v>83</v>
      </c>
      <c r="AV407" s="13" t="s">
        <v>85</v>
      </c>
      <c r="AW407" s="13" t="s">
        <v>32</v>
      </c>
      <c r="AX407" s="13" t="s">
        <v>83</v>
      </c>
      <c r="AY407" s="263" t="s">
        <v>207</v>
      </c>
    </row>
    <row r="408" s="13" customFormat="1">
      <c r="A408" s="13"/>
      <c r="B408" s="253"/>
      <c r="C408" s="254"/>
      <c r="D408" s="236" t="s">
        <v>218</v>
      </c>
      <c r="E408" s="254"/>
      <c r="F408" s="256" t="s">
        <v>773</v>
      </c>
      <c r="G408" s="254"/>
      <c r="H408" s="257">
        <v>512.16800000000001</v>
      </c>
      <c r="I408" s="258"/>
      <c r="J408" s="254"/>
      <c r="K408" s="254"/>
      <c r="L408" s="259"/>
      <c r="M408" s="260"/>
      <c r="N408" s="261"/>
      <c r="O408" s="261"/>
      <c r="P408" s="261"/>
      <c r="Q408" s="261"/>
      <c r="R408" s="261"/>
      <c r="S408" s="261"/>
      <c r="T408" s="262"/>
      <c r="U408" s="13"/>
      <c r="V408" s="13"/>
      <c r="W408" s="13"/>
      <c r="X408" s="13"/>
      <c r="Y408" s="13"/>
      <c r="Z408" s="13"/>
      <c r="AA408" s="13"/>
      <c r="AB408" s="13"/>
      <c r="AC408" s="13"/>
      <c r="AD408" s="13"/>
      <c r="AE408" s="13"/>
      <c r="AT408" s="263" t="s">
        <v>218</v>
      </c>
      <c r="AU408" s="263" t="s">
        <v>83</v>
      </c>
      <c r="AV408" s="13" t="s">
        <v>85</v>
      </c>
      <c r="AW408" s="13" t="s">
        <v>4</v>
      </c>
      <c r="AX408" s="13" t="s">
        <v>83</v>
      </c>
      <c r="AY408" s="263" t="s">
        <v>207</v>
      </c>
    </row>
    <row r="409" s="2" customFormat="1" ht="37.8" customHeight="1">
      <c r="A409" s="39"/>
      <c r="B409" s="40"/>
      <c r="C409" s="222" t="s">
        <v>774</v>
      </c>
      <c r="D409" s="222" t="s">
        <v>208</v>
      </c>
      <c r="E409" s="223" t="s">
        <v>775</v>
      </c>
      <c r="F409" s="224" t="s">
        <v>776</v>
      </c>
      <c r="G409" s="225" t="s">
        <v>225</v>
      </c>
      <c r="H409" s="226">
        <v>620.48599999999999</v>
      </c>
      <c r="I409" s="227"/>
      <c r="J409" s="228">
        <f>ROUND(I409*H409,2)</f>
        <v>0</v>
      </c>
      <c r="K409" s="229"/>
      <c r="L409" s="45"/>
      <c r="M409" s="230" t="s">
        <v>1</v>
      </c>
      <c r="N409" s="231" t="s">
        <v>41</v>
      </c>
      <c r="O409" s="92"/>
      <c r="P409" s="232">
        <f>O409*H409</f>
        <v>0</v>
      </c>
      <c r="Q409" s="232">
        <v>8.0000000000000007E-05</v>
      </c>
      <c r="R409" s="232">
        <f>Q409*H409</f>
        <v>0.049638880000000003</v>
      </c>
      <c r="S409" s="232">
        <v>0</v>
      </c>
      <c r="T409" s="233">
        <f>S409*H409</f>
        <v>0</v>
      </c>
      <c r="U409" s="39"/>
      <c r="V409" s="39"/>
      <c r="W409" s="39"/>
      <c r="X409" s="39"/>
      <c r="Y409" s="39"/>
      <c r="Z409" s="39"/>
      <c r="AA409" s="39"/>
      <c r="AB409" s="39"/>
      <c r="AC409" s="39"/>
      <c r="AD409" s="39"/>
      <c r="AE409" s="39"/>
      <c r="AR409" s="234" t="s">
        <v>212</v>
      </c>
      <c r="AT409" s="234" t="s">
        <v>208</v>
      </c>
      <c r="AU409" s="234" t="s">
        <v>83</v>
      </c>
      <c r="AY409" s="18" t="s">
        <v>207</v>
      </c>
      <c r="BE409" s="235">
        <f>IF(N409="základní",J409,0)</f>
        <v>0</v>
      </c>
      <c r="BF409" s="235">
        <f>IF(N409="snížená",J409,0)</f>
        <v>0</v>
      </c>
      <c r="BG409" s="235">
        <f>IF(N409="zákl. přenesená",J409,0)</f>
        <v>0</v>
      </c>
      <c r="BH409" s="235">
        <f>IF(N409="sníž. přenesená",J409,0)</f>
        <v>0</v>
      </c>
      <c r="BI409" s="235">
        <f>IF(N409="nulová",J409,0)</f>
        <v>0</v>
      </c>
      <c r="BJ409" s="18" t="s">
        <v>83</v>
      </c>
      <c r="BK409" s="235">
        <f>ROUND(I409*H409,2)</f>
        <v>0</v>
      </c>
      <c r="BL409" s="18" t="s">
        <v>212</v>
      </c>
      <c r="BM409" s="234" t="s">
        <v>777</v>
      </c>
    </row>
    <row r="410" s="2" customFormat="1">
      <c r="A410" s="39"/>
      <c r="B410" s="40"/>
      <c r="C410" s="41"/>
      <c r="D410" s="236" t="s">
        <v>214</v>
      </c>
      <c r="E410" s="41"/>
      <c r="F410" s="237" t="s">
        <v>778</v>
      </c>
      <c r="G410" s="41"/>
      <c r="H410" s="41"/>
      <c r="I410" s="238"/>
      <c r="J410" s="41"/>
      <c r="K410" s="41"/>
      <c r="L410" s="45"/>
      <c r="M410" s="239"/>
      <c r="N410" s="240"/>
      <c r="O410" s="92"/>
      <c r="P410" s="92"/>
      <c r="Q410" s="92"/>
      <c r="R410" s="92"/>
      <c r="S410" s="92"/>
      <c r="T410" s="93"/>
      <c r="U410" s="39"/>
      <c r="V410" s="39"/>
      <c r="W410" s="39"/>
      <c r="X410" s="39"/>
      <c r="Y410" s="39"/>
      <c r="Z410" s="39"/>
      <c r="AA410" s="39"/>
      <c r="AB410" s="39"/>
      <c r="AC410" s="39"/>
      <c r="AD410" s="39"/>
      <c r="AE410" s="39"/>
      <c r="AT410" s="18" t="s">
        <v>214</v>
      </c>
      <c r="AU410" s="18" t="s">
        <v>83</v>
      </c>
    </row>
    <row r="411" s="2" customFormat="1">
      <c r="A411" s="39"/>
      <c r="B411" s="40"/>
      <c r="C411" s="41"/>
      <c r="D411" s="241" t="s">
        <v>216</v>
      </c>
      <c r="E411" s="41"/>
      <c r="F411" s="242" t="s">
        <v>779</v>
      </c>
      <c r="G411" s="41"/>
      <c r="H411" s="41"/>
      <c r="I411" s="238"/>
      <c r="J411" s="41"/>
      <c r="K411" s="41"/>
      <c r="L411" s="45"/>
      <c r="M411" s="239"/>
      <c r="N411" s="240"/>
      <c r="O411" s="92"/>
      <c r="P411" s="92"/>
      <c r="Q411" s="92"/>
      <c r="R411" s="92"/>
      <c r="S411" s="92"/>
      <c r="T411" s="93"/>
      <c r="U411" s="39"/>
      <c r="V411" s="39"/>
      <c r="W411" s="39"/>
      <c r="X411" s="39"/>
      <c r="Y411" s="39"/>
      <c r="Z411" s="39"/>
      <c r="AA411" s="39"/>
      <c r="AB411" s="39"/>
      <c r="AC411" s="39"/>
      <c r="AD411" s="39"/>
      <c r="AE411" s="39"/>
      <c r="AT411" s="18" t="s">
        <v>216</v>
      </c>
      <c r="AU411" s="18" t="s">
        <v>83</v>
      </c>
    </row>
    <row r="412" s="13" customFormat="1">
      <c r="A412" s="13"/>
      <c r="B412" s="253"/>
      <c r="C412" s="254"/>
      <c r="D412" s="236" t="s">
        <v>218</v>
      </c>
      <c r="E412" s="255" t="s">
        <v>1</v>
      </c>
      <c r="F412" s="256" t="s">
        <v>515</v>
      </c>
      <c r="G412" s="254"/>
      <c r="H412" s="257">
        <v>48.749000000000002</v>
      </c>
      <c r="I412" s="258"/>
      <c r="J412" s="254"/>
      <c r="K412" s="254"/>
      <c r="L412" s="259"/>
      <c r="M412" s="260"/>
      <c r="N412" s="261"/>
      <c r="O412" s="261"/>
      <c r="P412" s="261"/>
      <c r="Q412" s="261"/>
      <c r="R412" s="261"/>
      <c r="S412" s="261"/>
      <c r="T412" s="262"/>
      <c r="U412" s="13"/>
      <c r="V412" s="13"/>
      <c r="W412" s="13"/>
      <c r="X412" s="13"/>
      <c r="Y412" s="13"/>
      <c r="Z412" s="13"/>
      <c r="AA412" s="13"/>
      <c r="AB412" s="13"/>
      <c r="AC412" s="13"/>
      <c r="AD412" s="13"/>
      <c r="AE412" s="13"/>
      <c r="AT412" s="263" t="s">
        <v>218</v>
      </c>
      <c r="AU412" s="263" t="s">
        <v>83</v>
      </c>
      <c r="AV412" s="13" t="s">
        <v>85</v>
      </c>
      <c r="AW412" s="13" t="s">
        <v>32</v>
      </c>
      <c r="AX412" s="13" t="s">
        <v>76</v>
      </c>
      <c r="AY412" s="263" t="s">
        <v>207</v>
      </c>
    </row>
    <row r="413" s="13" customFormat="1">
      <c r="A413" s="13"/>
      <c r="B413" s="253"/>
      <c r="C413" s="254"/>
      <c r="D413" s="236" t="s">
        <v>218</v>
      </c>
      <c r="E413" s="255" t="s">
        <v>1</v>
      </c>
      <c r="F413" s="256" t="s">
        <v>518</v>
      </c>
      <c r="G413" s="254"/>
      <c r="H413" s="257">
        <v>83.957999999999998</v>
      </c>
      <c r="I413" s="258"/>
      <c r="J413" s="254"/>
      <c r="K413" s="254"/>
      <c r="L413" s="259"/>
      <c r="M413" s="260"/>
      <c r="N413" s="261"/>
      <c r="O413" s="261"/>
      <c r="P413" s="261"/>
      <c r="Q413" s="261"/>
      <c r="R413" s="261"/>
      <c r="S413" s="261"/>
      <c r="T413" s="262"/>
      <c r="U413" s="13"/>
      <c r="V413" s="13"/>
      <c r="W413" s="13"/>
      <c r="X413" s="13"/>
      <c r="Y413" s="13"/>
      <c r="Z413" s="13"/>
      <c r="AA413" s="13"/>
      <c r="AB413" s="13"/>
      <c r="AC413" s="13"/>
      <c r="AD413" s="13"/>
      <c r="AE413" s="13"/>
      <c r="AT413" s="263" t="s">
        <v>218</v>
      </c>
      <c r="AU413" s="263" t="s">
        <v>83</v>
      </c>
      <c r="AV413" s="13" t="s">
        <v>85</v>
      </c>
      <c r="AW413" s="13" t="s">
        <v>32</v>
      </c>
      <c r="AX413" s="13" t="s">
        <v>76</v>
      </c>
      <c r="AY413" s="263" t="s">
        <v>207</v>
      </c>
    </row>
    <row r="414" s="13" customFormat="1">
      <c r="A414" s="13"/>
      <c r="B414" s="253"/>
      <c r="C414" s="254"/>
      <c r="D414" s="236" t="s">
        <v>218</v>
      </c>
      <c r="E414" s="255" t="s">
        <v>1</v>
      </c>
      <c r="F414" s="256" t="s">
        <v>512</v>
      </c>
      <c r="G414" s="254"/>
      <c r="H414" s="257">
        <v>487.779</v>
      </c>
      <c r="I414" s="258"/>
      <c r="J414" s="254"/>
      <c r="K414" s="254"/>
      <c r="L414" s="259"/>
      <c r="M414" s="260"/>
      <c r="N414" s="261"/>
      <c r="O414" s="261"/>
      <c r="P414" s="261"/>
      <c r="Q414" s="261"/>
      <c r="R414" s="261"/>
      <c r="S414" s="261"/>
      <c r="T414" s="262"/>
      <c r="U414" s="13"/>
      <c r="V414" s="13"/>
      <c r="W414" s="13"/>
      <c r="X414" s="13"/>
      <c r="Y414" s="13"/>
      <c r="Z414" s="13"/>
      <c r="AA414" s="13"/>
      <c r="AB414" s="13"/>
      <c r="AC414" s="13"/>
      <c r="AD414" s="13"/>
      <c r="AE414" s="13"/>
      <c r="AT414" s="263" t="s">
        <v>218</v>
      </c>
      <c r="AU414" s="263" t="s">
        <v>83</v>
      </c>
      <c r="AV414" s="13" t="s">
        <v>85</v>
      </c>
      <c r="AW414" s="13" t="s">
        <v>32</v>
      </c>
      <c r="AX414" s="13" t="s">
        <v>76</v>
      </c>
      <c r="AY414" s="263" t="s">
        <v>207</v>
      </c>
    </row>
    <row r="415" s="14" customFormat="1">
      <c r="A415" s="14"/>
      <c r="B415" s="264"/>
      <c r="C415" s="265"/>
      <c r="D415" s="236" t="s">
        <v>218</v>
      </c>
      <c r="E415" s="266" t="s">
        <v>1</v>
      </c>
      <c r="F415" s="267" t="s">
        <v>222</v>
      </c>
      <c r="G415" s="265"/>
      <c r="H415" s="268">
        <v>620.48599999999999</v>
      </c>
      <c r="I415" s="269"/>
      <c r="J415" s="265"/>
      <c r="K415" s="265"/>
      <c r="L415" s="270"/>
      <c r="M415" s="271"/>
      <c r="N415" s="272"/>
      <c r="O415" s="272"/>
      <c r="P415" s="272"/>
      <c r="Q415" s="272"/>
      <c r="R415" s="272"/>
      <c r="S415" s="272"/>
      <c r="T415" s="273"/>
      <c r="U415" s="14"/>
      <c r="V415" s="14"/>
      <c r="W415" s="14"/>
      <c r="X415" s="14"/>
      <c r="Y415" s="14"/>
      <c r="Z415" s="14"/>
      <c r="AA415" s="14"/>
      <c r="AB415" s="14"/>
      <c r="AC415" s="14"/>
      <c r="AD415" s="14"/>
      <c r="AE415" s="14"/>
      <c r="AT415" s="274" t="s">
        <v>218</v>
      </c>
      <c r="AU415" s="274" t="s">
        <v>83</v>
      </c>
      <c r="AV415" s="14" t="s">
        <v>212</v>
      </c>
      <c r="AW415" s="14" t="s">
        <v>32</v>
      </c>
      <c r="AX415" s="14" t="s">
        <v>83</v>
      </c>
      <c r="AY415" s="274" t="s">
        <v>207</v>
      </c>
    </row>
    <row r="416" s="2" customFormat="1" ht="24.15" customHeight="1">
      <c r="A416" s="39"/>
      <c r="B416" s="40"/>
      <c r="C416" s="222" t="s">
        <v>780</v>
      </c>
      <c r="D416" s="222" t="s">
        <v>208</v>
      </c>
      <c r="E416" s="223" t="s">
        <v>781</v>
      </c>
      <c r="F416" s="224" t="s">
        <v>782</v>
      </c>
      <c r="G416" s="225" t="s">
        <v>783</v>
      </c>
      <c r="H416" s="226">
        <v>19.939</v>
      </c>
      <c r="I416" s="227"/>
      <c r="J416" s="228">
        <f>ROUND(I416*H416,2)</f>
        <v>0</v>
      </c>
      <c r="K416" s="229"/>
      <c r="L416" s="45"/>
      <c r="M416" s="230" t="s">
        <v>1</v>
      </c>
      <c r="N416" s="231" t="s">
        <v>41</v>
      </c>
      <c r="O416" s="92"/>
      <c r="P416" s="232">
        <f>O416*H416</f>
        <v>0</v>
      </c>
      <c r="Q416" s="232">
        <v>3.0000000000000001E-05</v>
      </c>
      <c r="R416" s="232">
        <f>Q416*H416</f>
        <v>0.00059816999999999997</v>
      </c>
      <c r="S416" s="232">
        <v>0</v>
      </c>
      <c r="T416" s="233">
        <f>S416*H416</f>
        <v>0</v>
      </c>
      <c r="U416" s="39"/>
      <c r="V416" s="39"/>
      <c r="W416" s="39"/>
      <c r="X416" s="39"/>
      <c r="Y416" s="39"/>
      <c r="Z416" s="39"/>
      <c r="AA416" s="39"/>
      <c r="AB416" s="39"/>
      <c r="AC416" s="39"/>
      <c r="AD416" s="39"/>
      <c r="AE416" s="39"/>
      <c r="AR416" s="234" t="s">
        <v>212</v>
      </c>
      <c r="AT416" s="234" t="s">
        <v>208</v>
      </c>
      <c r="AU416" s="234" t="s">
        <v>83</v>
      </c>
      <c r="AY416" s="18" t="s">
        <v>207</v>
      </c>
      <c r="BE416" s="235">
        <f>IF(N416="základní",J416,0)</f>
        <v>0</v>
      </c>
      <c r="BF416" s="235">
        <f>IF(N416="snížená",J416,0)</f>
        <v>0</v>
      </c>
      <c r="BG416" s="235">
        <f>IF(N416="zákl. přenesená",J416,0)</f>
        <v>0</v>
      </c>
      <c r="BH416" s="235">
        <f>IF(N416="sníž. přenesená",J416,0)</f>
        <v>0</v>
      </c>
      <c r="BI416" s="235">
        <f>IF(N416="nulová",J416,0)</f>
        <v>0</v>
      </c>
      <c r="BJ416" s="18" t="s">
        <v>83</v>
      </c>
      <c r="BK416" s="235">
        <f>ROUND(I416*H416,2)</f>
        <v>0</v>
      </c>
      <c r="BL416" s="18" t="s">
        <v>212</v>
      </c>
      <c r="BM416" s="234" t="s">
        <v>784</v>
      </c>
    </row>
    <row r="417" s="2" customFormat="1">
      <c r="A417" s="39"/>
      <c r="B417" s="40"/>
      <c r="C417" s="41"/>
      <c r="D417" s="236" t="s">
        <v>214</v>
      </c>
      <c r="E417" s="41"/>
      <c r="F417" s="237" t="s">
        <v>785</v>
      </c>
      <c r="G417" s="41"/>
      <c r="H417" s="41"/>
      <c r="I417" s="238"/>
      <c r="J417" s="41"/>
      <c r="K417" s="41"/>
      <c r="L417" s="45"/>
      <c r="M417" s="239"/>
      <c r="N417" s="240"/>
      <c r="O417" s="92"/>
      <c r="P417" s="92"/>
      <c r="Q417" s="92"/>
      <c r="R417" s="92"/>
      <c r="S417" s="92"/>
      <c r="T417" s="93"/>
      <c r="U417" s="39"/>
      <c r="V417" s="39"/>
      <c r="W417" s="39"/>
      <c r="X417" s="39"/>
      <c r="Y417" s="39"/>
      <c r="Z417" s="39"/>
      <c r="AA417" s="39"/>
      <c r="AB417" s="39"/>
      <c r="AC417" s="39"/>
      <c r="AD417" s="39"/>
      <c r="AE417" s="39"/>
      <c r="AT417" s="18" t="s">
        <v>214</v>
      </c>
      <c r="AU417" s="18" t="s">
        <v>83</v>
      </c>
    </row>
    <row r="418" s="2" customFormat="1">
      <c r="A418" s="39"/>
      <c r="B418" s="40"/>
      <c r="C418" s="41"/>
      <c r="D418" s="241" t="s">
        <v>216</v>
      </c>
      <c r="E418" s="41"/>
      <c r="F418" s="242" t="s">
        <v>786</v>
      </c>
      <c r="G418" s="41"/>
      <c r="H418" s="41"/>
      <c r="I418" s="238"/>
      <c r="J418" s="41"/>
      <c r="K418" s="41"/>
      <c r="L418" s="45"/>
      <c r="M418" s="239"/>
      <c r="N418" s="240"/>
      <c r="O418" s="92"/>
      <c r="P418" s="92"/>
      <c r="Q418" s="92"/>
      <c r="R418" s="92"/>
      <c r="S418" s="92"/>
      <c r="T418" s="93"/>
      <c r="U418" s="39"/>
      <c r="V418" s="39"/>
      <c r="W418" s="39"/>
      <c r="X418" s="39"/>
      <c r="Y418" s="39"/>
      <c r="Z418" s="39"/>
      <c r="AA418" s="39"/>
      <c r="AB418" s="39"/>
      <c r="AC418" s="39"/>
      <c r="AD418" s="39"/>
      <c r="AE418" s="39"/>
      <c r="AT418" s="18" t="s">
        <v>216</v>
      </c>
      <c r="AU418" s="18" t="s">
        <v>83</v>
      </c>
    </row>
    <row r="419" s="13" customFormat="1">
      <c r="A419" s="13"/>
      <c r="B419" s="253"/>
      <c r="C419" s="254"/>
      <c r="D419" s="236" t="s">
        <v>218</v>
      </c>
      <c r="E419" s="255" t="s">
        <v>1</v>
      </c>
      <c r="F419" s="256" t="s">
        <v>787</v>
      </c>
      <c r="G419" s="254"/>
      <c r="H419" s="257">
        <v>19.939</v>
      </c>
      <c r="I419" s="258"/>
      <c r="J419" s="254"/>
      <c r="K419" s="254"/>
      <c r="L419" s="259"/>
      <c r="M419" s="260"/>
      <c r="N419" s="261"/>
      <c r="O419" s="261"/>
      <c r="P419" s="261"/>
      <c r="Q419" s="261"/>
      <c r="R419" s="261"/>
      <c r="S419" s="261"/>
      <c r="T419" s="262"/>
      <c r="U419" s="13"/>
      <c r="V419" s="13"/>
      <c r="W419" s="13"/>
      <c r="X419" s="13"/>
      <c r="Y419" s="13"/>
      <c r="Z419" s="13"/>
      <c r="AA419" s="13"/>
      <c r="AB419" s="13"/>
      <c r="AC419" s="13"/>
      <c r="AD419" s="13"/>
      <c r="AE419" s="13"/>
      <c r="AT419" s="263" t="s">
        <v>218</v>
      </c>
      <c r="AU419" s="263" t="s">
        <v>83</v>
      </c>
      <c r="AV419" s="13" t="s">
        <v>85</v>
      </c>
      <c r="AW419" s="13" t="s">
        <v>32</v>
      </c>
      <c r="AX419" s="13" t="s">
        <v>83</v>
      </c>
      <c r="AY419" s="263" t="s">
        <v>207</v>
      </c>
    </row>
    <row r="420" s="2" customFormat="1" ht="24.15" customHeight="1">
      <c r="A420" s="39"/>
      <c r="B420" s="40"/>
      <c r="C420" s="293" t="s">
        <v>788</v>
      </c>
      <c r="D420" s="293" t="s">
        <v>690</v>
      </c>
      <c r="E420" s="294" t="s">
        <v>789</v>
      </c>
      <c r="F420" s="295" t="s">
        <v>790</v>
      </c>
      <c r="G420" s="296" t="s">
        <v>783</v>
      </c>
      <c r="H420" s="297">
        <v>20.936</v>
      </c>
      <c r="I420" s="298"/>
      <c r="J420" s="299">
        <f>ROUND(I420*H420,2)</f>
        <v>0</v>
      </c>
      <c r="K420" s="300"/>
      <c r="L420" s="301"/>
      <c r="M420" s="302" t="s">
        <v>1</v>
      </c>
      <c r="N420" s="303" t="s">
        <v>41</v>
      </c>
      <c r="O420" s="92"/>
      <c r="P420" s="232">
        <f>O420*H420</f>
        <v>0</v>
      </c>
      <c r="Q420" s="232">
        <v>0.00072000000000000005</v>
      </c>
      <c r="R420" s="232">
        <f>Q420*H420</f>
        <v>0.015073920000000001</v>
      </c>
      <c r="S420" s="232">
        <v>0</v>
      </c>
      <c r="T420" s="233">
        <f>S420*H420</f>
        <v>0</v>
      </c>
      <c r="U420" s="39"/>
      <c r="V420" s="39"/>
      <c r="W420" s="39"/>
      <c r="X420" s="39"/>
      <c r="Y420" s="39"/>
      <c r="Z420" s="39"/>
      <c r="AA420" s="39"/>
      <c r="AB420" s="39"/>
      <c r="AC420" s="39"/>
      <c r="AD420" s="39"/>
      <c r="AE420" s="39"/>
      <c r="AR420" s="234" t="s">
        <v>282</v>
      </c>
      <c r="AT420" s="234" t="s">
        <v>690</v>
      </c>
      <c r="AU420" s="234" t="s">
        <v>83</v>
      </c>
      <c r="AY420" s="18" t="s">
        <v>207</v>
      </c>
      <c r="BE420" s="235">
        <f>IF(N420="základní",J420,0)</f>
        <v>0</v>
      </c>
      <c r="BF420" s="235">
        <f>IF(N420="snížená",J420,0)</f>
        <v>0</v>
      </c>
      <c r="BG420" s="235">
        <f>IF(N420="zákl. přenesená",J420,0)</f>
        <v>0</v>
      </c>
      <c r="BH420" s="235">
        <f>IF(N420="sníž. přenesená",J420,0)</f>
        <v>0</v>
      </c>
      <c r="BI420" s="235">
        <f>IF(N420="nulová",J420,0)</f>
        <v>0</v>
      </c>
      <c r="BJ420" s="18" t="s">
        <v>83</v>
      </c>
      <c r="BK420" s="235">
        <f>ROUND(I420*H420,2)</f>
        <v>0</v>
      </c>
      <c r="BL420" s="18" t="s">
        <v>212</v>
      </c>
      <c r="BM420" s="234" t="s">
        <v>791</v>
      </c>
    </row>
    <row r="421" s="2" customFormat="1">
      <c r="A421" s="39"/>
      <c r="B421" s="40"/>
      <c r="C421" s="41"/>
      <c r="D421" s="236" t="s">
        <v>214</v>
      </c>
      <c r="E421" s="41"/>
      <c r="F421" s="237" t="s">
        <v>790</v>
      </c>
      <c r="G421" s="41"/>
      <c r="H421" s="41"/>
      <c r="I421" s="238"/>
      <c r="J421" s="41"/>
      <c r="K421" s="41"/>
      <c r="L421" s="45"/>
      <c r="M421" s="239"/>
      <c r="N421" s="240"/>
      <c r="O421" s="92"/>
      <c r="P421" s="92"/>
      <c r="Q421" s="92"/>
      <c r="R421" s="92"/>
      <c r="S421" s="92"/>
      <c r="T421" s="93"/>
      <c r="U421" s="39"/>
      <c r="V421" s="39"/>
      <c r="W421" s="39"/>
      <c r="X421" s="39"/>
      <c r="Y421" s="39"/>
      <c r="Z421" s="39"/>
      <c r="AA421" s="39"/>
      <c r="AB421" s="39"/>
      <c r="AC421" s="39"/>
      <c r="AD421" s="39"/>
      <c r="AE421" s="39"/>
      <c r="AT421" s="18" t="s">
        <v>214</v>
      </c>
      <c r="AU421" s="18" t="s">
        <v>83</v>
      </c>
    </row>
    <row r="422" s="13" customFormat="1">
      <c r="A422" s="13"/>
      <c r="B422" s="253"/>
      <c r="C422" s="254"/>
      <c r="D422" s="236" t="s">
        <v>218</v>
      </c>
      <c r="E422" s="255" t="s">
        <v>1</v>
      </c>
      <c r="F422" s="256" t="s">
        <v>787</v>
      </c>
      <c r="G422" s="254"/>
      <c r="H422" s="257">
        <v>19.939</v>
      </c>
      <c r="I422" s="258"/>
      <c r="J422" s="254"/>
      <c r="K422" s="254"/>
      <c r="L422" s="259"/>
      <c r="M422" s="260"/>
      <c r="N422" s="261"/>
      <c r="O422" s="261"/>
      <c r="P422" s="261"/>
      <c r="Q422" s="261"/>
      <c r="R422" s="261"/>
      <c r="S422" s="261"/>
      <c r="T422" s="262"/>
      <c r="U422" s="13"/>
      <c r="V422" s="13"/>
      <c r="W422" s="13"/>
      <c r="X422" s="13"/>
      <c r="Y422" s="13"/>
      <c r="Z422" s="13"/>
      <c r="AA422" s="13"/>
      <c r="AB422" s="13"/>
      <c r="AC422" s="13"/>
      <c r="AD422" s="13"/>
      <c r="AE422" s="13"/>
      <c r="AT422" s="263" t="s">
        <v>218</v>
      </c>
      <c r="AU422" s="263" t="s">
        <v>83</v>
      </c>
      <c r="AV422" s="13" t="s">
        <v>85</v>
      </c>
      <c r="AW422" s="13" t="s">
        <v>32</v>
      </c>
      <c r="AX422" s="13" t="s">
        <v>83</v>
      </c>
      <c r="AY422" s="263" t="s">
        <v>207</v>
      </c>
    </row>
    <row r="423" s="13" customFormat="1">
      <c r="A423" s="13"/>
      <c r="B423" s="253"/>
      <c r="C423" s="254"/>
      <c r="D423" s="236" t="s">
        <v>218</v>
      </c>
      <c r="E423" s="254"/>
      <c r="F423" s="256" t="s">
        <v>792</v>
      </c>
      <c r="G423" s="254"/>
      <c r="H423" s="257">
        <v>20.936</v>
      </c>
      <c r="I423" s="258"/>
      <c r="J423" s="254"/>
      <c r="K423" s="254"/>
      <c r="L423" s="259"/>
      <c r="M423" s="260"/>
      <c r="N423" s="261"/>
      <c r="O423" s="261"/>
      <c r="P423" s="261"/>
      <c r="Q423" s="261"/>
      <c r="R423" s="261"/>
      <c r="S423" s="261"/>
      <c r="T423" s="262"/>
      <c r="U423" s="13"/>
      <c r="V423" s="13"/>
      <c r="W423" s="13"/>
      <c r="X423" s="13"/>
      <c r="Y423" s="13"/>
      <c r="Z423" s="13"/>
      <c r="AA423" s="13"/>
      <c r="AB423" s="13"/>
      <c r="AC423" s="13"/>
      <c r="AD423" s="13"/>
      <c r="AE423" s="13"/>
      <c r="AT423" s="263" t="s">
        <v>218</v>
      </c>
      <c r="AU423" s="263" t="s">
        <v>83</v>
      </c>
      <c r="AV423" s="13" t="s">
        <v>85</v>
      </c>
      <c r="AW423" s="13" t="s">
        <v>4</v>
      </c>
      <c r="AX423" s="13" t="s">
        <v>83</v>
      </c>
      <c r="AY423" s="263" t="s">
        <v>207</v>
      </c>
    </row>
    <row r="424" s="2" customFormat="1" ht="16.5" customHeight="1">
      <c r="A424" s="39"/>
      <c r="B424" s="40"/>
      <c r="C424" s="222" t="s">
        <v>793</v>
      </c>
      <c r="D424" s="222" t="s">
        <v>208</v>
      </c>
      <c r="E424" s="223" t="s">
        <v>794</v>
      </c>
      <c r="F424" s="224" t="s">
        <v>795</v>
      </c>
      <c r="G424" s="225" t="s">
        <v>783</v>
      </c>
      <c r="H424" s="226">
        <v>662.375</v>
      </c>
      <c r="I424" s="227"/>
      <c r="J424" s="228">
        <f>ROUND(I424*H424,2)</f>
        <v>0</v>
      </c>
      <c r="K424" s="229"/>
      <c r="L424" s="45"/>
      <c r="M424" s="230" t="s">
        <v>1</v>
      </c>
      <c r="N424" s="231" t="s">
        <v>41</v>
      </c>
      <c r="O424" s="92"/>
      <c r="P424" s="232">
        <f>O424*H424</f>
        <v>0</v>
      </c>
      <c r="Q424" s="232">
        <v>0</v>
      </c>
      <c r="R424" s="232">
        <f>Q424*H424</f>
        <v>0</v>
      </c>
      <c r="S424" s="232">
        <v>0</v>
      </c>
      <c r="T424" s="233">
        <f>S424*H424</f>
        <v>0</v>
      </c>
      <c r="U424" s="39"/>
      <c r="V424" s="39"/>
      <c r="W424" s="39"/>
      <c r="X424" s="39"/>
      <c r="Y424" s="39"/>
      <c r="Z424" s="39"/>
      <c r="AA424" s="39"/>
      <c r="AB424" s="39"/>
      <c r="AC424" s="39"/>
      <c r="AD424" s="39"/>
      <c r="AE424" s="39"/>
      <c r="AR424" s="234" t="s">
        <v>212</v>
      </c>
      <c r="AT424" s="234" t="s">
        <v>208</v>
      </c>
      <c r="AU424" s="234" t="s">
        <v>83</v>
      </c>
      <c r="AY424" s="18" t="s">
        <v>207</v>
      </c>
      <c r="BE424" s="235">
        <f>IF(N424="základní",J424,0)</f>
        <v>0</v>
      </c>
      <c r="BF424" s="235">
        <f>IF(N424="snížená",J424,0)</f>
        <v>0</v>
      </c>
      <c r="BG424" s="235">
        <f>IF(N424="zákl. přenesená",J424,0)</f>
        <v>0</v>
      </c>
      <c r="BH424" s="235">
        <f>IF(N424="sníž. přenesená",J424,0)</f>
        <v>0</v>
      </c>
      <c r="BI424" s="235">
        <f>IF(N424="nulová",J424,0)</f>
        <v>0</v>
      </c>
      <c r="BJ424" s="18" t="s">
        <v>83</v>
      </c>
      <c r="BK424" s="235">
        <f>ROUND(I424*H424,2)</f>
        <v>0</v>
      </c>
      <c r="BL424" s="18" t="s">
        <v>212</v>
      </c>
      <c r="BM424" s="234" t="s">
        <v>796</v>
      </c>
    </row>
    <row r="425" s="2" customFormat="1">
      <c r="A425" s="39"/>
      <c r="B425" s="40"/>
      <c r="C425" s="41"/>
      <c r="D425" s="236" t="s">
        <v>214</v>
      </c>
      <c r="E425" s="41"/>
      <c r="F425" s="237" t="s">
        <v>797</v>
      </c>
      <c r="G425" s="41"/>
      <c r="H425" s="41"/>
      <c r="I425" s="238"/>
      <c r="J425" s="41"/>
      <c r="K425" s="41"/>
      <c r="L425" s="45"/>
      <c r="M425" s="239"/>
      <c r="N425" s="240"/>
      <c r="O425" s="92"/>
      <c r="P425" s="92"/>
      <c r="Q425" s="92"/>
      <c r="R425" s="92"/>
      <c r="S425" s="92"/>
      <c r="T425" s="93"/>
      <c r="U425" s="39"/>
      <c r="V425" s="39"/>
      <c r="W425" s="39"/>
      <c r="X425" s="39"/>
      <c r="Y425" s="39"/>
      <c r="Z425" s="39"/>
      <c r="AA425" s="39"/>
      <c r="AB425" s="39"/>
      <c r="AC425" s="39"/>
      <c r="AD425" s="39"/>
      <c r="AE425" s="39"/>
      <c r="AT425" s="18" t="s">
        <v>214</v>
      </c>
      <c r="AU425" s="18" t="s">
        <v>83</v>
      </c>
    </row>
    <row r="426" s="2" customFormat="1">
      <c r="A426" s="39"/>
      <c r="B426" s="40"/>
      <c r="C426" s="41"/>
      <c r="D426" s="241" t="s">
        <v>216</v>
      </c>
      <c r="E426" s="41"/>
      <c r="F426" s="242" t="s">
        <v>798</v>
      </c>
      <c r="G426" s="41"/>
      <c r="H426" s="41"/>
      <c r="I426" s="238"/>
      <c r="J426" s="41"/>
      <c r="K426" s="41"/>
      <c r="L426" s="45"/>
      <c r="M426" s="239"/>
      <c r="N426" s="240"/>
      <c r="O426" s="92"/>
      <c r="P426" s="92"/>
      <c r="Q426" s="92"/>
      <c r="R426" s="92"/>
      <c r="S426" s="92"/>
      <c r="T426" s="93"/>
      <c r="U426" s="39"/>
      <c r="V426" s="39"/>
      <c r="W426" s="39"/>
      <c r="X426" s="39"/>
      <c r="Y426" s="39"/>
      <c r="Z426" s="39"/>
      <c r="AA426" s="39"/>
      <c r="AB426" s="39"/>
      <c r="AC426" s="39"/>
      <c r="AD426" s="39"/>
      <c r="AE426" s="39"/>
      <c r="AT426" s="18" t="s">
        <v>216</v>
      </c>
      <c r="AU426" s="18" t="s">
        <v>83</v>
      </c>
    </row>
    <row r="427" s="2" customFormat="1" ht="24.15" customHeight="1">
      <c r="A427" s="39"/>
      <c r="B427" s="40"/>
      <c r="C427" s="293" t="s">
        <v>799</v>
      </c>
      <c r="D427" s="293" t="s">
        <v>690</v>
      </c>
      <c r="E427" s="294" t="s">
        <v>800</v>
      </c>
      <c r="F427" s="295" t="s">
        <v>801</v>
      </c>
      <c r="G427" s="296" t="s">
        <v>783</v>
      </c>
      <c r="H427" s="297">
        <v>500.95400000000001</v>
      </c>
      <c r="I427" s="298"/>
      <c r="J427" s="299">
        <f>ROUND(I427*H427,2)</f>
        <v>0</v>
      </c>
      <c r="K427" s="300"/>
      <c r="L427" s="301"/>
      <c r="M427" s="302" t="s">
        <v>1</v>
      </c>
      <c r="N427" s="303" t="s">
        <v>41</v>
      </c>
      <c r="O427" s="92"/>
      <c r="P427" s="232">
        <f>O427*H427</f>
        <v>0</v>
      </c>
      <c r="Q427" s="232">
        <v>3.0000000000000001E-05</v>
      </c>
      <c r="R427" s="232">
        <f>Q427*H427</f>
        <v>0.015028620000000001</v>
      </c>
      <c r="S427" s="232">
        <v>0</v>
      </c>
      <c r="T427" s="233">
        <f>S427*H427</f>
        <v>0</v>
      </c>
      <c r="U427" s="39"/>
      <c r="V427" s="39"/>
      <c r="W427" s="39"/>
      <c r="X427" s="39"/>
      <c r="Y427" s="39"/>
      <c r="Z427" s="39"/>
      <c r="AA427" s="39"/>
      <c r="AB427" s="39"/>
      <c r="AC427" s="39"/>
      <c r="AD427" s="39"/>
      <c r="AE427" s="39"/>
      <c r="AR427" s="234" t="s">
        <v>282</v>
      </c>
      <c r="AT427" s="234" t="s">
        <v>690</v>
      </c>
      <c r="AU427" s="234" t="s">
        <v>83</v>
      </c>
      <c r="AY427" s="18" t="s">
        <v>207</v>
      </c>
      <c r="BE427" s="235">
        <f>IF(N427="základní",J427,0)</f>
        <v>0</v>
      </c>
      <c r="BF427" s="235">
        <f>IF(N427="snížená",J427,0)</f>
        <v>0</v>
      </c>
      <c r="BG427" s="235">
        <f>IF(N427="zákl. přenesená",J427,0)</f>
        <v>0</v>
      </c>
      <c r="BH427" s="235">
        <f>IF(N427="sníž. přenesená",J427,0)</f>
        <v>0</v>
      </c>
      <c r="BI427" s="235">
        <f>IF(N427="nulová",J427,0)</f>
        <v>0</v>
      </c>
      <c r="BJ427" s="18" t="s">
        <v>83</v>
      </c>
      <c r="BK427" s="235">
        <f>ROUND(I427*H427,2)</f>
        <v>0</v>
      </c>
      <c r="BL427" s="18" t="s">
        <v>212</v>
      </c>
      <c r="BM427" s="234" t="s">
        <v>802</v>
      </c>
    </row>
    <row r="428" s="2" customFormat="1">
      <c r="A428" s="39"/>
      <c r="B428" s="40"/>
      <c r="C428" s="41"/>
      <c r="D428" s="236" t="s">
        <v>214</v>
      </c>
      <c r="E428" s="41"/>
      <c r="F428" s="237" t="s">
        <v>801</v>
      </c>
      <c r="G428" s="41"/>
      <c r="H428" s="41"/>
      <c r="I428" s="238"/>
      <c r="J428" s="41"/>
      <c r="K428" s="41"/>
      <c r="L428" s="45"/>
      <c r="M428" s="239"/>
      <c r="N428" s="240"/>
      <c r="O428" s="92"/>
      <c r="P428" s="92"/>
      <c r="Q428" s="92"/>
      <c r="R428" s="92"/>
      <c r="S428" s="92"/>
      <c r="T428" s="93"/>
      <c r="U428" s="39"/>
      <c r="V428" s="39"/>
      <c r="W428" s="39"/>
      <c r="X428" s="39"/>
      <c r="Y428" s="39"/>
      <c r="Z428" s="39"/>
      <c r="AA428" s="39"/>
      <c r="AB428" s="39"/>
      <c r="AC428" s="39"/>
      <c r="AD428" s="39"/>
      <c r="AE428" s="39"/>
      <c r="AT428" s="18" t="s">
        <v>214</v>
      </c>
      <c r="AU428" s="18" t="s">
        <v>83</v>
      </c>
    </row>
    <row r="429" s="12" customFormat="1">
      <c r="A429" s="12"/>
      <c r="B429" s="243"/>
      <c r="C429" s="244"/>
      <c r="D429" s="236" t="s">
        <v>218</v>
      </c>
      <c r="E429" s="245" t="s">
        <v>1</v>
      </c>
      <c r="F429" s="246" t="s">
        <v>562</v>
      </c>
      <c r="G429" s="244"/>
      <c r="H429" s="245" t="s">
        <v>1</v>
      </c>
      <c r="I429" s="247"/>
      <c r="J429" s="244"/>
      <c r="K429" s="244"/>
      <c r="L429" s="248"/>
      <c r="M429" s="249"/>
      <c r="N429" s="250"/>
      <c r="O429" s="250"/>
      <c r="P429" s="250"/>
      <c r="Q429" s="250"/>
      <c r="R429" s="250"/>
      <c r="S429" s="250"/>
      <c r="T429" s="251"/>
      <c r="U429" s="12"/>
      <c r="V429" s="12"/>
      <c r="W429" s="12"/>
      <c r="X429" s="12"/>
      <c r="Y429" s="12"/>
      <c r="Z429" s="12"/>
      <c r="AA429" s="12"/>
      <c r="AB429" s="12"/>
      <c r="AC429" s="12"/>
      <c r="AD429" s="12"/>
      <c r="AE429" s="12"/>
      <c r="AT429" s="252" t="s">
        <v>218</v>
      </c>
      <c r="AU429" s="252" t="s">
        <v>83</v>
      </c>
      <c r="AV429" s="12" t="s">
        <v>83</v>
      </c>
      <c r="AW429" s="12" t="s">
        <v>32</v>
      </c>
      <c r="AX429" s="12" t="s">
        <v>76</v>
      </c>
      <c r="AY429" s="252" t="s">
        <v>207</v>
      </c>
    </row>
    <row r="430" s="13" customFormat="1">
      <c r="A430" s="13"/>
      <c r="B430" s="253"/>
      <c r="C430" s="254"/>
      <c r="D430" s="236" t="s">
        <v>218</v>
      </c>
      <c r="E430" s="255" t="s">
        <v>1</v>
      </c>
      <c r="F430" s="256" t="s">
        <v>803</v>
      </c>
      <c r="G430" s="254"/>
      <c r="H430" s="257">
        <v>10.1</v>
      </c>
      <c r="I430" s="258"/>
      <c r="J430" s="254"/>
      <c r="K430" s="254"/>
      <c r="L430" s="259"/>
      <c r="M430" s="260"/>
      <c r="N430" s="261"/>
      <c r="O430" s="261"/>
      <c r="P430" s="261"/>
      <c r="Q430" s="261"/>
      <c r="R430" s="261"/>
      <c r="S430" s="261"/>
      <c r="T430" s="262"/>
      <c r="U430" s="13"/>
      <c r="V430" s="13"/>
      <c r="W430" s="13"/>
      <c r="X430" s="13"/>
      <c r="Y430" s="13"/>
      <c r="Z430" s="13"/>
      <c r="AA430" s="13"/>
      <c r="AB430" s="13"/>
      <c r="AC430" s="13"/>
      <c r="AD430" s="13"/>
      <c r="AE430" s="13"/>
      <c r="AT430" s="263" t="s">
        <v>218</v>
      </c>
      <c r="AU430" s="263" t="s">
        <v>83</v>
      </c>
      <c r="AV430" s="13" t="s">
        <v>85</v>
      </c>
      <c r="AW430" s="13" t="s">
        <v>32</v>
      </c>
      <c r="AX430" s="13" t="s">
        <v>76</v>
      </c>
      <c r="AY430" s="263" t="s">
        <v>207</v>
      </c>
    </row>
    <row r="431" s="13" customFormat="1">
      <c r="A431" s="13"/>
      <c r="B431" s="253"/>
      <c r="C431" s="254"/>
      <c r="D431" s="236" t="s">
        <v>218</v>
      </c>
      <c r="E431" s="255" t="s">
        <v>1</v>
      </c>
      <c r="F431" s="256" t="s">
        <v>804</v>
      </c>
      <c r="G431" s="254"/>
      <c r="H431" s="257">
        <v>4.3899999999999997</v>
      </c>
      <c r="I431" s="258"/>
      <c r="J431" s="254"/>
      <c r="K431" s="254"/>
      <c r="L431" s="259"/>
      <c r="M431" s="260"/>
      <c r="N431" s="261"/>
      <c r="O431" s="261"/>
      <c r="P431" s="261"/>
      <c r="Q431" s="261"/>
      <c r="R431" s="261"/>
      <c r="S431" s="261"/>
      <c r="T431" s="262"/>
      <c r="U431" s="13"/>
      <c r="V431" s="13"/>
      <c r="W431" s="13"/>
      <c r="X431" s="13"/>
      <c r="Y431" s="13"/>
      <c r="Z431" s="13"/>
      <c r="AA431" s="13"/>
      <c r="AB431" s="13"/>
      <c r="AC431" s="13"/>
      <c r="AD431" s="13"/>
      <c r="AE431" s="13"/>
      <c r="AT431" s="263" t="s">
        <v>218</v>
      </c>
      <c r="AU431" s="263" t="s">
        <v>83</v>
      </c>
      <c r="AV431" s="13" t="s">
        <v>85</v>
      </c>
      <c r="AW431" s="13" t="s">
        <v>32</v>
      </c>
      <c r="AX431" s="13" t="s">
        <v>76</v>
      </c>
      <c r="AY431" s="263" t="s">
        <v>207</v>
      </c>
    </row>
    <row r="432" s="13" customFormat="1">
      <c r="A432" s="13"/>
      <c r="B432" s="253"/>
      <c r="C432" s="254"/>
      <c r="D432" s="236" t="s">
        <v>218</v>
      </c>
      <c r="E432" s="255" t="s">
        <v>1</v>
      </c>
      <c r="F432" s="256" t="s">
        <v>805</v>
      </c>
      <c r="G432" s="254"/>
      <c r="H432" s="257">
        <v>1.1619999999999999</v>
      </c>
      <c r="I432" s="258"/>
      <c r="J432" s="254"/>
      <c r="K432" s="254"/>
      <c r="L432" s="259"/>
      <c r="M432" s="260"/>
      <c r="N432" s="261"/>
      <c r="O432" s="261"/>
      <c r="P432" s="261"/>
      <c r="Q432" s="261"/>
      <c r="R432" s="261"/>
      <c r="S432" s="261"/>
      <c r="T432" s="262"/>
      <c r="U432" s="13"/>
      <c r="V432" s="13"/>
      <c r="W432" s="13"/>
      <c r="X432" s="13"/>
      <c r="Y432" s="13"/>
      <c r="Z432" s="13"/>
      <c r="AA432" s="13"/>
      <c r="AB432" s="13"/>
      <c r="AC432" s="13"/>
      <c r="AD432" s="13"/>
      <c r="AE432" s="13"/>
      <c r="AT432" s="263" t="s">
        <v>218</v>
      </c>
      <c r="AU432" s="263" t="s">
        <v>83</v>
      </c>
      <c r="AV432" s="13" t="s">
        <v>85</v>
      </c>
      <c r="AW432" s="13" t="s">
        <v>32</v>
      </c>
      <c r="AX432" s="13" t="s">
        <v>76</v>
      </c>
      <c r="AY432" s="263" t="s">
        <v>207</v>
      </c>
    </row>
    <row r="433" s="12" customFormat="1">
      <c r="A433" s="12"/>
      <c r="B433" s="243"/>
      <c r="C433" s="244"/>
      <c r="D433" s="236" t="s">
        <v>218</v>
      </c>
      <c r="E433" s="245" t="s">
        <v>1</v>
      </c>
      <c r="F433" s="246" t="s">
        <v>569</v>
      </c>
      <c r="G433" s="244"/>
      <c r="H433" s="245" t="s">
        <v>1</v>
      </c>
      <c r="I433" s="247"/>
      <c r="J433" s="244"/>
      <c r="K433" s="244"/>
      <c r="L433" s="248"/>
      <c r="M433" s="249"/>
      <c r="N433" s="250"/>
      <c r="O433" s="250"/>
      <c r="P433" s="250"/>
      <c r="Q433" s="250"/>
      <c r="R433" s="250"/>
      <c r="S433" s="250"/>
      <c r="T433" s="251"/>
      <c r="U433" s="12"/>
      <c r="V433" s="12"/>
      <c r="W433" s="12"/>
      <c r="X433" s="12"/>
      <c r="Y433" s="12"/>
      <c r="Z433" s="12"/>
      <c r="AA433" s="12"/>
      <c r="AB433" s="12"/>
      <c r="AC433" s="12"/>
      <c r="AD433" s="12"/>
      <c r="AE433" s="12"/>
      <c r="AT433" s="252" t="s">
        <v>218</v>
      </c>
      <c r="AU433" s="252" t="s">
        <v>83</v>
      </c>
      <c r="AV433" s="12" t="s">
        <v>83</v>
      </c>
      <c r="AW433" s="12" t="s">
        <v>32</v>
      </c>
      <c r="AX433" s="12" t="s">
        <v>76</v>
      </c>
      <c r="AY433" s="252" t="s">
        <v>207</v>
      </c>
    </row>
    <row r="434" s="13" customFormat="1">
      <c r="A434" s="13"/>
      <c r="B434" s="253"/>
      <c r="C434" s="254"/>
      <c r="D434" s="236" t="s">
        <v>218</v>
      </c>
      <c r="E434" s="255" t="s">
        <v>1</v>
      </c>
      <c r="F434" s="256" t="s">
        <v>806</v>
      </c>
      <c r="G434" s="254"/>
      <c r="H434" s="257">
        <v>5.0999999999999996</v>
      </c>
      <c r="I434" s="258"/>
      <c r="J434" s="254"/>
      <c r="K434" s="254"/>
      <c r="L434" s="259"/>
      <c r="M434" s="260"/>
      <c r="N434" s="261"/>
      <c r="O434" s="261"/>
      <c r="P434" s="261"/>
      <c r="Q434" s="261"/>
      <c r="R434" s="261"/>
      <c r="S434" s="261"/>
      <c r="T434" s="262"/>
      <c r="U434" s="13"/>
      <c r="V434" s="13"/>
      <c r="W434" s="13"/>
      <c r="X434" s="13"/>
      <c r="Y434" s="13"/>
      <c r="Z434" s="13"/>
      <c r="AA434" s="13"/>
      <c r="AB434" s="13"/>
      <c r="AC434" s="13"/>
      <c r="AD434" s="13"/>
      <c r="AE434" s="13"/>
      <c r="AT434" s="263" t="s">
        <v>218</v>
      </c>
      <c r="AU434" s="263" t="s">
        <v>83</v>
      </c>
      <c r="AV434" s="13" t="s">
        <v>85</v>
      </c>
      <c r="AW434" s="13" t="s">
        <v>32</v>
      </c>
      <c r="AX434" s="13" t="s">
        <v>76</v>
      </c>
      <c r="AY434" s="263" t="s">
        <v>207</v>
      </c>
    </row>
    <row r="435" s="13" customFormat="1">
      <c r="A435" s="13"/>
      <c r="B435" s="253"/>
      <c r="C435" s="254"/>
      <c r="D435" s="236" t="s">
        <v>218</v>
      </c>
      <c r="E435" s="255" t="s">
        <v>1</v>
      </c>
      <c r="F435" s="256" t="s">
        <v>807</v>
      </c>
      <c r="G435" s="254"/>
      <c r="H435" s="257">
        <v>8.1639999999999997</v>
      </c>
      <c r="I435" s="258"/>
      <c r="J435" s="254"/>
      <c r="K435" s="254"/>
      <c r="L435" s="259"/>
      <c r="M435" s="260"/>
      <c r="N435" s="261"/>
      <c r="O435" s="261"/>
      <c r="P435" s="261"/>
      <c r="Q435" s="261"/>
      <c r="R435" s="261"/>
      <c r="S435" s="261"/>
      <c r="T435" s="262"/>
      <c r="U435" s="13"/>
      <c r="V435" s="13"/>
      <c r="W435" s="13"/>
      <c r="X435" s="13"/>
      <c r="Y435" s="13"/>
      <c r="Z435" s="13"/>
      <c r="AA435" s="13"/>
      <c r="AB435" s="13"/>
      <c r="AC435" s="13"/>
      <c r="AD435" s="13"/>
      <c r="AE435" s="13"/>
      <c r="AT435" s="263" t="s">
        <v>218</v>
      </c>
      <c r="AU435" s="263" t="s">
        <v>83</v>
      </c>
      <c r="AV435" s="13" t="s">
        <v>85</v>
      </c>
      <c r="AW435" s="13" t="s">
        <v>32</v>
      </c>
      <c r="AX435" s="13" t="s">
        <v>76</v>
      </c>
      <c r="AY435" s="263" t="s">
        <v>207</v>
      </c>
    </row>
    <row r="436" s="13" customFormat="1">
      <c r="A436" s="13"/>
      <c r="B436" s="253"/>
      <c r="C436" s="254"/>
      <c r="D436" s="236" t="s">
        <v>218</v>
      </c>
      <c r="E436" s="255" t="s">
        <v>1</v>
      </c>
      <c r="F436" s="256" t="s">
        <v>808</v>
      </c>
      <c r="G436" s="254"/>
      <c r="H436" s="257">
        <v>5.3899999999999997</v>
      </c>
      <c r="I436" s="258"/>
      <c r="J436" s="254"/>
      <c r="K436" s="254"/>
      <c r="L436" s="259"/>
      <c r="M436" s="260"/>
      <c r="N436" s="261"/>
      <c r="O436" s="261"/>
      <c r="P436" s="261"/>
      <c r="Q436" s="261"/>
      <c r="R436" s="261"/>
      <c r="S436" s="261"/>
      <c r="T436" s="262"/>
      <c r="U436" s="13"/>
      <c r="V436" s="13"/>
      <c r="W436" s="13"/>
      <c r="X436" s="13"/>
      <c r="Y436" s="13"/>
      <c r="Z436" s="13"/>
      <c r="AA436" s="13"/>
      <c r="AB436" s="13"/>
      <c r="AC436" s="13"/>
      <c r="AD436" s="13"/>
      <c r="AE436" s="13"/>
      <c r="AT436" s="263" t="s">
        <v>218</v>
      </c>
      <c r="AU436" s="263" t="s">
        <v>83</v>
      </c>
      <c r="AV436" s="13" t="s">
        <v>85</v>
      </c>
      <c r="AW436" s="13" t="s">
        <v>32</v>
      </c>
      <c r="AX436" s="13" t="s">
        <v>76</v>
      </c>
      <c r="AY436" s="263" t="s">
        <v>207</v>
      </c>
    </row>
    <row r="437" s="12" customFormat="1">
      <c r="A437" s="12"/>
      <c r="B437" s="243"/>
      <c r="C437" s="244"/>
      <c r="D437" s="236" t="s">
        <v>218</v>
      </c>
      <c r="E437" s="245" t="s">
        <v>1</v>
      </c>
      <c r="F437" s="246" t="s">
        <v>573</v>
      </c>
      <c r="G437" s="244"/>
      <c r="H437" s="245" t="s">
        <v>1</v>
      </c>
      <c r="I437" s="247"/>
      <c r="J437" s="244"/>
      <c r="K437" s="244"/>
      <c r="L437" s="248"/>
      <c r="M437" s="249"/>
      <c r="N437" s="250"/>
      <c r="O437" s="250"/>
      <c r="P437" s="250"/>
      <c r="Q437" s="250"/>
      <c r="R437" s="250"/>
      <c r="S437" s="250"/>
      <c r="T437" s="251"/>
      <c r="U437" s="12"/>
      <c r="V437" s="12"/>
      <c r="W437" s="12"/>
      <c r="X437" s="12"/>
      <c r="Y437" s="12"/>
      <c r="Z437" s="12"/>
      <c r="AA437" s="12"/>
      <c r="AB437" s="12"/>
      <c r="AC437" s="12"/>
      <c r="AD437" s="12"/>
      <c r="AE437" s="12"/>
      <c r="AT437" s="252" t="s">
        <v>218</v>
      </c>
      <c r="AU437" s="252" t="s">
        <v>83</v>
      </c>
      <c r="AV437" s="12" t="s">
        <v>83</v>
      </c>
      <c r="AW437" s="12" t="s">
        <v>32</v>
      </c>
      <c r="AX437" s="12" t="s">
        <v>76</v>
      </c>
      <c r="AY437" s="252" t="s">
        <v>207</v>
      </c>
    </row>
    <row r="438" s="13" customFormat="1">
      <c r="A438" s="13"/>
      <c r="B438" s="253"/>
      <c r="C438" s="254"/>
      <c r="D438" s="236" t="s">
        <v>218</v>
      </c>
      <c r="E438" s="255" t="s">
        <v>1</v>
      </c>
      <c r="F438" s="256" t="s">
        <v>807</v>
      </c>
      <c r="G438" s="254"/>
      <c r="H438" s="257">
        <v>8.1639999999999997</v>
      </c>
      <c r="I438" s="258"/>
      <c r="J438" s="254"/>
      <c r="K438" s="254"/>
      <c r="L438" s="259"/>
      <c r="M438" s="260"/>
      <c r="N438" s="261"/>
      <c r="O438" s="261"/>
      <c r="P438" s="261"/>
      <c r="Q438" s="261"/>
      <c r="R438" s="261"/>
      <c r="S438" s="261"/>
      <c r="T438" s="262"/>
      <c r="U438" s="13"/>
      <c r="V438" s="13"/>
      <c r="W438" s="13"/>
      <c r="X438" s="13"/>
      <c r="Y438" s="13"/>
      <c r="Z438" s="13"/>
      <c r="AA438" s="13"/>
      <c r="AB438" s="13"/>
      <c r="AC438" s="13"/>
      <c r="AD438" s="13"/>
      <c r="AE438" s="13"/>
      <c r="AT438" s="263" t="s">
        <v>218</v>
      </c>
      <c r="AU438" s="263" t="s">
        <v>83</v>
      </c>
      <c r="AV438" s="13" t="s">
        <v>85</v>
      </c>
      <c r="AW438" s="13" t="s">
        <v>32</v>
      </c>
      <c r="AX438" s="13" t="s">
        <v>76</v>
      </c>
      <c r="AY438" s="263" t="s">
        <v>207</v>
      </c>
    </row>
    <row r="439" s="13" customFormat="1">
      <c r="A439" s="13"/>
      <c r="B439" s="253"/>
      <c r="C439" s="254"/>
      <c r="D439" s="236" t="s">
        <v>218</v>
      </c>
      <c r="E439" s="255" t="s">
        <v>1</v>
      </c>
      <c r="F439" s="256" t="s">
        <v>808</v>
      </c>
      <c r="G439" s="254"/>
      <c r="H439" s="257">
        <v>5.3899999999999997</v>
      </c>
      <c r="I439" s="258"/>
      <c r="J439" s="254"/>
      <c r="K439" s="254"/>
      <c r="L439" s="259"/>
      <c r="M439" s="260"/>
      <c r="N439" s="261"/>
      <c r="O439" s="261"/>
      <c r="P439" s="261"/>
      <c r="Q439" s="261"/>
      <c r="R439" s="261"/>
      <c r="S439" s="261"/>
      <c r="T439" s="262"/>
      <c r="U439" s="13"/>
      <c r="V439" s="13"/>
      <c r="W439" s="13"/>
      <c r="X439" s="13"/>
      <c r="Y439" s="13"/>
      <c r="Z439" s="13"/>
      <c r="AA439" s="13"/>
      <c r="AB439" s="13"/>
      <c r="AC439" s="13"/>
      <c r="AD439" s="13"/>
      <c r="AE439" s="13"/>
      <c r="AT439" s="263" t="s">
        <v>218</v>
      </c>
      <c r="AU439" s="263" t="s">
        <v>83</v>
      </c>
      <c r="AV439" s="13" t="s">
        <v>85</v>
      </c>
      <c r="AW439" s="13" t="s">
        <v>32</v>
      </c>
      <c r="AX439" s="13" t="s">
        <v>76</v>
      </c>
      <c r="AY439" s="263" t="s">
        <v>207</v>
      </c>
    </row>
    <row r="440" s="13" customFormat="1">
      <c r="A440" s="13"/>
      <c r="B440" s="253"/>
      <c r="C440" s="254"/>
      <c r="D440" s="236" t="s">
        <v>218</v>
      </c>
      <c r="E440" s="255" t="s">
        <v>1</v>
      </c>
      <c r="F440" s="256" t="s">
        <v>809</v>
      </c>
      <c r="G440" s="254"/>
      <c r="H440" s="257">
        <v>4.0960000000000001</v>
      </c>
      <c r="I440" s="258"/>
      <c r="J440" s="254"/>
      <c r="K440" s="254"/>
      <c r="L440" s="259"/>
      <c r="M440" s="260"/>
      <c r="N440" s="261"/>
      <c r="O440" s="261"/>
      <c r="P440" s="261"/>
      <c r="Q440" s="261"/>
      <c r="R440" s="261"/>
      <c r="S440" s="261"/>
      <c r="T440" s="262"/>
      <c r="U440" s="13"/>
      <c r="V440" s="13"/>
      <c r="W440" s="13"/>
      <c r="X440" s="13"/>
      <c r="Y440" s="13"/>
      <c r="Z440" s="13"/>
      <c r="AA440" s="13"/>
      <c r="AB440" s="13"/>
      <c r="AC440" s="13"/>
      <c r="AD440" s="13"/>
      <c r="AE440" s="13"/>
      <c r="AT440" s="263" t="s">
        <v>218</v>
      </c>
      <c r="AU440" s="263" t="s">
        <v>83</v>
      </c>
      <c r="AV440" s="13" t="s">
        <v>85</v>
      </c>
      <c r="AW440" s="13" t="s">
        <v>32</v>
      </c>
      <c r="AX440" s="13" t="s">
        <v>76</v>
      </c>
      <c r="AY440" s="263" t="s">
        <v>207</v>
      </c>
    </row>
    <row r="441" s="12" customFormat="1">
      <c r="A441" s="12"/>
      <c r="B441" s="243"/>
      <c r="C441" s="244"/>
      <c r="D441" s="236" t="s">
        <v>218</v>
      </c>
      <c r="E441" s="245" t="s">
        <v>1</v>
      </c>
      <c r="F441" s="246" t="s">
        <v>810</v>
      </c>
      <c r="G441" s="244"/>
      <c r="H441" s="245" t="s">
        <v>1</v>
      </c>
      <c r="I441" s="247"/>
      <c r="J441" s="244"/>
      <c r="K441" s="244"/>
      <c r="L441" s="248"/>
      <c r="M441" s="249"/>
      <c r="N441" s="250"/>
      <c r="O441" s="250"/>
      <c r="P441" s="250"/>
      <c r="Q441" s="250"/>
      <c r="R441" s="250"/>
      <c r="S441" s="250"/>
      <c r="T441" s="251"/>
      <c r="U441" s="12"/>
      <c r="V441" s="12"/>
      <c r="W441" s="12"/>
      <c r="X441" s="12"/>
      <c r="Y441" s="12"/>
      <c r="Z441" s="12"/>
      <c r="AA441" s="12"/>
      <c r="AB441" s="12"/>
      <c r="AC441" s="12"/>
      <c r="AD441" s="12"/>
      <c r="AE441" s="12"/>
      <c r="AT441" s="252" t="s">
        <v>218</v>
      </c>
      <c r="AU441" s="252" t="s">
        <v>83</v>
      </c>
      <c r="AV441" s="12" t="s">
        <v>83</v>
      </c>
      <c r="AW441" s="12" t="s">
        <v>32</v>
      </c>
      <c r="AX441" s="12" t="s">
        <v>76</v>
      </c>
      <c r="AY441" s="252" t="s">
        <v>207</v>
      </c>
    </row>
    <row r="442" s="13" customFormat="1">
      <c r="A442" s="13"/>
      <c r="B442" s="253"/>
      <c r="C442" s="254"/>
      <c r="D442" s="236" t="s">
        <v>218</v>
      </c>
      <c r="E442" s="255" t="s">
        <v>1</v>
      </c>
      <c r="F442" s="256" t="s">
        <v>806</v>
      </c>
      <c r="G442" s="254"/>
      <c r="H442" s="257">
        <v>5.0999999999999996</v>
      </c>
      <c r="I442" s="258"/>
      <c r="J442" s="254"/>
      <c r="K442" s="254"/>
      <c r="L442" s="259"/>
      <c r="M442" s="260"/>
      <c r="N442" s="261"/>
      <c r="O442" s="261"/>
      <c r="P442" s="261"/>
      <c r="Q442" s="261"/>
      <c r="R442" s="261"/>
      <c r="S442" s="261"/>
      <c r="T442" s="262"/>
      <c r="U442" s="13"/>
      <c r="V442" s="13"/>
      <c r="W442" s="13"/>
      <c r="X442" s="13"/>
      <c r="Y442" s="13"/>
      <c r="Z442" s="13"/>
      <c r="AA442" s="13"/>
      <c r="AB442" s="13"/>
      <c r="AC442" s="13"/>
      <c r="AD442" s="13"/>
      <c r="AE442" s="13"/>
      <c r="AT442" s="263" t="s">
        <v>218</v>
      </c>
      <c r="AU442" s="263" t="s">
        <v>83</v>
      </c>
      <c r="AV442" s="13" t="s">
        <v>85</v>
      </c>
      <c r="AW442" s="13" t="s">
        <v>32</v>
      </c>
      <c r="AX442" s="13" t="s">
        <v>76</v>
      </c>
      <c r="AY442" s="263" t="s">
        <v>207</v>
      </c>
    </row>
    <row r="443" s="13" customFormat="1">
      <c r="A443" s="13"/>
      <c r="B443" s="253"/>
      <c r="C443" s="254"/>
      <c r="D443" s="236" t="s">
        <v>218</v>
      </c>
      <c r="E443" s="255" t="s">
        <v>1</v>
      </c>
      <c r="F443" s="256" t="s">
        <v>811</v>
      </c>
      <c r="G443" s="254"/>
      <c r="H443" s="257">
        <v>7.4900000000000002</v>
      </c>
      <c r="I443" s="258"/>
      <c r="J443" s="254"/>
      <c r="K443" s="254"/>
      <c r="L443" s="259"/>
      <c r="M443" s="260"/>
      <c r="N443" s="261"/>
      <c r="O443" s="261"/>
      <c r="P443" s="261"/>
      <c r="Q443" s="261"/>
      <c r="R443" s="261"/>
      <c r="S443" s="261"/>
      <c r="T443" s="262"/>
      <c r="U443" s="13"/>
      <c r="V443" s="13"/>
      <c r="W443" s="13"/>
      <c r="X443" s="13"/>
      <c r="Y443" s="13"/>
      <c r="Z443" s="13"/>
      <c r="AA443" s="13"/>
      <c r="AB443" s="13"/>
      <c r="AC443" s="13"/>
      <c r="AD443" s="13"/>
      <c r="AE443" s="13"/>
      <c r="AT443" s="263" t="s">
        <v>218</v>
      </c>
      <c r="AU443" s="263" t="s">
        <v>83</v>
      </c>
      <c r="AV443" s="13" t="s">
        <v>85</v>
      </c>
      <c r="AW443" s="13" t="s">
        <v>32</v>
      </c>
      <c r="AX443" s="13" t="s">
        <v>76</v>
      </c>
      <c r="AY443" s="263" t="s">
        <v>207</v>
      </c>
    </row>
    <row r="444" s="13" customFormat="1">
      <c r="A444" s="13"/>
      <c r="B444" s="253"/>
      <c r="C444" s="254"/>
      <c r="D444" s="236" t="s">
        <v>218</v>
      </c>
      <c r="E444" s="255" t="s">
        <v>1</v>
      </c>
      <c r="F444" s="256" t="s">
        <v>812</v>
      </c>
      <c r="G444" s="254"/>
      <c r="H444" s="257">
        <v>4.0819999999999999</v>
      </c>
      <c r="I444" s="258"/>
      <c r="J444" s="254"/>
      <c r="K444" s="254"/>
      <c r="L444" s="259"/>
      <c r="M444" s="260"/>
      <c r="N444" s="261"/>
      <c r="O444" s="261"/>
      <c r="P444" s="261"/>
      <c r="Q444" s="261"/>
      <c r="R444" s="261"/>
      <c r="S444" s="261"/>
      <c r="T444" s="262"/>
      <c r="U444" s="13"/>
      <c r="V444" s="13"/>
      <c r="W444" s="13"/>
      <c r="X444" s="13"/>
      <c r="Y444" s="13"/>
      <c r="Z444" s="13"/>
      <c r="AA444" s="13"/>
      <c r="AB444" s="13"/>
      <c r="AC444" s="13"/>
      <c r="AD444" s="13"/>
      <c r="AE444" s="13"/>
      <c r="AT444" s="263" t="s">
        <v>218</v>
      </c>
      <c r="AU444" s="263" t="s">
        <v>83</v>
      </c>
      <c r="AV444" s="13" t="s">
        <v>85</v>
      </c>
      <c r="AW444" s="13" t="s">
        <v>32</v>
      </c>
      <c r="AX444" s="13" t="s">
        <v>76</v>
      </c>
      <c r="AY444" s="263" t="s">
        <v>207</v>
      </c>
    </row>
    <row r="445" s="12" customFormat="1">
      <c r="A445" s="12"/>
      <c r="B445" s="243"/>
      <c r="C445" s="244"/>
      <c r="D445" s="236" t="s">
        <v>218</v>
      </c>
      <c r="E445" s="245" t="s">
        <v>1</v>
      </c>
      <c r="F445" s="246" t="s">
        <v>578</v>
      </c>
      <c r="G445" s="244"/>
      <c r="H445" s="245" t="s">
        <v>1</v>
      </c>
      <c r="I445" s="247"/>
      <c r="J445" s="244"/>
      <c r="K445" s="244"/>
      <c r="L445" s="248"/>
      <c r="M445" s="249"/>
      <c r="N445" s="250"/>
      <c r="O445" s="250"/>
      <c r="P445" s="250"/>
      <c r="Q445" s="250"/>
      <c r="R445" s="250"/>
      <c r="S445" s="250"/>
      <c r="T445" s="251"/>
      <c r="U445" s="12"/>
      <c r="V445" s="12"/>
      <c r="W445" s="12"/>
      <c r="X445" s="12"/>
      <c r="Y445" s="12"/>
      <c r="Z445" s="12"/>
      <c r="AA445" s="12"/>
      <c r="AB445" s="12"/>
      <c r="AC445" s="12"/>
      <c r="AD445" s="12"/>
      <c r="AE445" s="12"/>
      <c r="AT445" s="252" t="s">
        <v>218</v>
      </c>
      <c r="AU445" s="252" t="s">
        <v>83</v>
      </c>
      <c r="AV445" s="12" t="s">
        <v>83</v>
      </c>
      <c r="AW445" s="12" t="s">
        <v>32</v>
      </c>
      <c r="AX445" s="12" t="s">
        <v>76</v>
      </c>
      <c r="AY445" s="252" t="s">
        <v>207</v>
      </c>
    </row>
    <row r="446" s="13" customFormat="1">
      <c r="A446" s="13"/>
      <c r="B446" s="253"/>
      <c r="C446" s="254"/>
      <c r="D446" s="236" t="s">
        <v>218</v>
      </c>
      <c r="E446" s="255" t="s">
        <v>1</v>
      </c>
      <c r="F446" s="256" t="s">
        <v>804</v>
      </c>
      <c r="G446" s="254"/>
      <c r="H446" s="257">
        <v>4.3899999999999997</v>
      </c>
      <c r="I446" s="258"/>
      <c r="J446" s="254"/>
      <c r="K446" s="254"/>
      <c r="L446" s="259"/>
      <c r="M446" s="260"/>
      <c r="N446" s="261"/>
      <c r="O446" s="261"/>
      <c r="P446" s="261"/>
      <c r="Q446" s="261"/>
      <c r="R446" s="261"/>
      <c r="S446" s="261"/>
      <c r="T446" s="262"/>
      <c r="U446" s="13"/>
      <c r="V446" s="13"/>
      <c r="W446" s="13"/>
      <c r="X446" s="13"/>
      <c r="Y446" s="13"/>
      <c r="Z446" s="13"/>
      <c r="AA446" s="13"/>
      <c r="AB446" s="13"/>
      <c r="AC446" s="13"/>
      <c r="AD446" s="13"/>
      <c r="AE446" s="13"/>
      <c r="AT446" s="263" t="s">
        <v>218</v>
      </c>
      <c r="AU446" s="263" t="s">
        <v>83</v>
      </c>
      <c r="AV446" s="13" t="s">
        <v>85</v>
      </c>
      <c r="AW446" s="13" t="s">
        <v>32</v>
      </c>
      <c r="AX446" s="13" t="s">
        <v>76</v>
      </c>
      <c r="AY446" s="263" t="s">
        <v>207</v>
      </c>
    </row>
    <row r="447" s="13" customFormat="1">
      <c r="A447" s="13"/>
      <c r="B447" s="253"/>
      <c r="C447" s="254"/>
      <c r="D447" s="236" t="s">
        <v>218</v>
      </c>
      <c r="E447" s="255" t="s">
        <v>1</v>
      </c>
      <c r="F447" s="256" t="s">
        <v>808</v>
      </c>
      <c r="G447" s="254"/>
      <c r="H447" s="257">
        <v>5.3899999999999997</v>
      </c>
      <c r="I447" s="258"/>
      <c r="J447" s="254"/>
      <c r="K447" s="254"/>
      <c r="L447" s="259"/>
      <c r="M447" s="260"/>
      <c r="N447" s="261"/>
      <c r="O447" s="261"/>
      <c r="P447" s="261"/>
      <c r="Q447" s="261"/>
      <c r="R447" s="261"/>
      <c r="S447" s="261"/>
      <c r="T447" s="262"/>
      <c r="U447" s="13"/>
      <c r="V447" s="13"/>
      <c r="W447" s="13"/>
      <c r="X447" s="13"/>
      <c r="Y447" s="13"/>
      <c r="Z447" s="13"/>
      <c r="AA447" s="13"/>
      <c r="AB447" s="13"/>
      <c r="AC447" s="13"/>
      <c r="AD447" s="13"/>
      <c r="AE447" s="13"/>
      <c r="AT447" s="263" t="s">
        <v>218</v>
      </c>
      <c r="AU447" s="263" t="s">
        <v>83</v>
      </c>
      <c r="AV447" s="13" t="s">
        <v>85</v>
      </c>
      <c r="AW447" s="13" t="s">
        <v>32</v>
      </c>
      <c r="AX447" s="13" t="s">
        <v>76</v>
      </c>
      <c r="AY447" s="263" t="s">
        <v>207</v>
      </c>
    </row>
    <row r="448" s="13" customFormat="1">
      <c r="A448" s="13"/>
      <c r="B448" s="253"/>
      <c r="C448" s="254"/>
      <c r="D448" s="236" t="s">
        <v>218</v>
      </c>
      <c r="E448" s="255" t="s">
        <v>1</v>
      </c>
      <c r="F448" s="256" t="s">
        <v>807</v>
      </c>
      <c r="G448" s="254"/>
      <c r="H448" s="257">
        <v>8.1639999999999997</v>
      </c>
      <c r="I448" s="258"/>
      <c r="J448" s="254"/>
      <c r="K448" s="254"/>
      <c r="L448" s="259"/>
      <c r="M448" s="260"/>
      <c r="N448" s="261"/>
      <c r="O448" s="261"/>
      <c r="P448" s="261"/>
      <c r="Q448" s="261"/>
      <c r="R448" s="261"/>
      <c r="S448" s="261"/>
      <c r="T448" s="262"/>
      <c r="U448" s="13"/>
      <c r="V448" s="13"/>
      <c r="W448" s="13"/>
      <c r="X448" s="13"/>
      <c r="Y448" s="13"/>
      <c r="Z448" s="13"/>
      <c r="AA448" s="13"/>
      <c r="AB448" s="13"/>
      <c r="AC448" s="13"/>
      <c r="AD448" s="13"/>
      <c r="AE448" s="13"/>
      <c r="AT448" s="263" t="s">
        <v>218</v>
      </c>
      <c r="AU448" s="263" t="s">
        <v>83</v>
      </c>
      <c r="AV448" s="13" t="s">
        <v>85</v>
      </c>
      <c r="AW448" s="13" t="s">
        <v>32</v>
      </c>
      <c r="AX448" s="13" t="s">
        <v>76</v>
      </c>
      <c r="AY448" s="263" t="s">
        <v>207</v>
      </c>
    </row>
    <row r="449" s="12" customFormat="1">
      <c r="A449" s="12"/>
      <c r="B449" s="243"/>
      <c r="C449" s="244"/>
      <c r="D449" s="236" t="s">
        <v>218</v>
      </c>
      <c r="E449" s="245" t="s">
        <v>1</v>
      </c>
      <c r="F449" s="246" t="s">
        <v>579</v>
      </c>
      <c r="G449" s="244"/>
      <c r="H449" s="245" t="s">
        <v>1</v>
      </c>
      <c r="I449" s="247"/>
      <c r="J449" s="244"/>
      <c r="K449" s="244"/>
      <c r="L449" s="248"/>
      <c r="M449" s="249"/>
      <c r="N449" s="250"/>
      <c r="O449" s="250"/>
      <c r="P449" s="250"/>
      <c r="Q449" s="250"/>
      <c r="R449" s="250"/>
      <c r="S449" s="250"/>
      <c r="T449" s="251"/>
      <c r="U449" s="12"/>
      <c r="V449" s="12"/>
      <c r="W449" s="12"/>
      <c r="X449" s="12"/>
      <c r="Y449" s="12"/>
      <c r="Z449" s="12"/>
      <c r="AA449" s="12"/>
      <c r="AB449" s="12"/>
      <c r="AC449" s="12"/>
      <c r="AD449" s="12"/>
      <c r="AE449" s="12"/>
      <c r="AT449" s="252" t="s">
        <v>218</v>
      </c>
      <c r="AU449" s="252" t="s">
        <v>83</v>
      </c>
      <c r="AV449" s="12" t="s">
        <v>83</v>
      </c>
      <c r="AW449" s="12" t="s">
        <v>32</v>
      </c>
      <c r="AX449" s="12" t="s">
        <v>76</v>
      </c>
      <c r="AY449" s="252" t="s">
        <v>207</v>
      </c>
    </row>
    <row r="450" s="13" customFormat="1">
      <c r="A450" s="13"/>
      <c r="B450" s="253"/>
      <c r="C450" s="254"/>
      <c r="D450" s="236" t="s">
        <v>218</v>
      </c>
      <c r="E450" s="255" t="s">
        <v>1</v>
      </c>
      <c r="F450" s="256" t="s">
        <v>804</v>
      </c>
      <c r="G450" s="254"/>
      <c r="H450" s="257">
        <v>4.3899999999999997</v>
      </c>
      <c r="I450" s="258"/>
      <c r="J450" s="254"/>
      <c r="K450" s="254"/>
      <c r="L450" s="259"/>
      <c r="M450" s="260"/>
      <c r="N450" s="261"/>
      <c r="O450" s="261"/>
      <c r="P450" s="261"/>
      <c r="Q450" s="261"/>
      <c r="R450" s="261"/>
      <c r="S450" s="261"/>
      <c r="T450" s="262"/>
      <c r="U450" s="13"/>
      <c r="V450" s="13"/>
      <c r="W450" s="13"/>
      <c r="X450" s="13"/>
      <c r="Y450" s="13"/>
      <c r="Z450" s="13"/>
      <c r="AA450" s="13"/>
      <c r="AB450" s="13"/>
      <c r="AC450" s="13"/>
      <c r="AD450" s="13"/>
      <c r="AE450" s="13"/>
      <c r="AT450" s="263" t="s">
        <v>218</v>
      </c>
      <c r="AU450" s="263" t="s">
        <v>83</v>
      </c>
      <c r="AV450" s="13" t="s">
        <v>85</v>
      </c>
      <c r="AW450" s="13" t="s">
        <v>32</v>
      </c>
      <c r="AX450" s="13" t="s">
        <v>76</v>
      </c>
      <c r="AY450" s="263" t="s">
        <v>207</v>
      </c>
    </row>
    <row r="451" s="13" customFormat="1">
      <c r="A451" s="13"/>
      <c r="B451" s="253"/>
      <c r="C451" s="254"/>
      <c r="D451" s="236" t="s">
        <v>218</v>
      </c>
      <c r="E451" s="255" t="s">
        <v>1</v>
      </c>
      <c r="F451" s="256" t="s">
        <v>808</v>
      </c>
      <c r="G451" s="254"/>
      <c r="H451" s="257">
        <v>5.3899999999999997</v>
      </c>
      <c r="I451" s="258"/>
      <c r="J451" s="254"/>
      <c r="K451" s="254"/>
      <c r="L451" s="259"/>
      <c r="M451" s="260"/>
      <c r="N451" s="261"/>
      <c r="O451" s="261"/>
      <c r="P451" s="261"/>
      <c r="Q451" s="261"/>
      <c r="R451" s="261"/>
      <c r="S451" s="261"/>
      <c r="T451" s="262"/>
      <c r="U451" s="13"/>
      <c r="V451" s="13"/>
      <c r="W451" s="13"/>
      <c r="X451" s="13"/>
      <c r="Y451" s="13"/>
      <c r="Z451" s="13"/>
      <c r="AA451" s="13"/>
      <c r="AB451" s="13"/>
      <c r="AC451" s="13"/>
      <c r="AD451" s="13"/>
      <c r="AE451" s="13"/>
      <c r="AT451" s="263" t="s">
        <v>218</v>
      </c>
      <c r="AU451" s="263" t="s">
        <v>83</v>
      </c>
      <c r="AV451" s="13" t="s">
        <v>85</v>
      </c>
      <c r="AW451" s="13" t="s">
        <v>32</v>
      </c>
      <c r="AX451" s="13" t="s">
        <v>76</v>
      </c>
      <c r="AY451" s="263" t="s">
        <v>207</v>
      </c>
    </row>
    <row r="452" s="13" customFormat="1">
      <c r="A452" s="13"/>
      <c r="B452" s="253"/>
      <c r="C452" s="254"/>
      <c r="D452" s="236" t="s">
        <v>218</v>
      </c>
      <c r="E452" s="255" t="s">
        <v>1</v>
      </c>
      <c r="F452" s="256" t="s">
        <v>807</v>
      </c>
      <c r="G452" s="254"/>
      <c r="H452" s="257">
        <v>8.1639999999999997</v>
      </c>
      <c r="I452" s="258"/>
      <c r="J452" s="254"/>
      <c r="K452" s="254"/>
      <c r="L452" s="259"/>
      <c r="M452" s="260"/>
      <c r="N452" s="261"/>
      <c r="O452" s="261"/>
      <c r="P452" s="261"/>
      <c r="Q452" s="261"/>
      <c r="R452" s="261"/>
      <c r="S452" s="261"/>
      <c r="T452" s="262"/>
      <c r="U452" s="13"/>
      <c r="V452" s="13"/>
      <c r="W452" s="13"/>
      <c r="X452" s="13"/>
      <c r="Y452" s="13"/>
      <c r="Z452" s="13"/>
      <c r="AA452" s="13"/>
      <c r="AB452" s="13"/>
      <c r="AC452" s="13"/>
      <c r="AD452" s="13"/>
      <c r="AE452" s="13"/>
      <c r="AT452" s="263" t="s">
        <v>218</v>
      </c>
      <c r="AU452" s="263" t="s">
        <v>83</v>
      </c>
      <c r="AV452" s="13" t="s">
        <v>85</v>
      </c>
      <c r="AW452" s="13" t="s">
        <v>32</v>
      </c>
      <c r="AX452" s="13" t="s">
        <v>76</v>
      </c>
      <c r="AY452" s="263" t="s">
        <v>207</v>
      </c>
    </row>
    <row r="453" s="12" customFormat="1">
      <c r="A453" s="12"/>
      <c r="B453" s="243"/>
      <c r="C453" s="244"/>
      <c r="D453" s="236" t="s">
        <v>218</v>
      </c>
      <c r="E453" s="245" t="s">
        <v>1</v>
      </c>
      <c r="F453" s="246" t="s">
        <v>623</v>
      </c>
      <c r="G453" s="244"/>
      <c r="H453" s="245" t="s">
        <v>1</v>
      </c>
      <c r="I453" s="247"/>
      <c r="J453" s="244"/>
      <c r="K453" s="244"/>
      <c r="L453" s="248"/>
      <c r="M453" s="249"/>
      <c r="N453" s="250"/>
      <c r="O453" s="250"/>
      <c r="P453" s="250"/>
      <c r="Q453" s="250"/>
      <c r="R453" s="250"/>
      <c r="S453" s="250"/>
      <c r="T453" s="251"/>
      <c r="U453" s="12"/>
      <c r="V453" s="12"/>
      <c r="W453" s="12"/>
      <c r="X453" s="12"/>
      <c r="Y453" s="12"/>
      <c r="Z453" s="12"/>
      <c r="AA453" s="12"/>
      <c r="AB453" s="12"/>
      <c r="AC453" s="12"/>
      <c r="AD453" s="12"/>
      <c r="AE453" s="12"/>
      <c r="AT453" s="252" t="s">
        <v>218</v>
      </c>
      <c r="AU453" s="252" t="s">
        <v>83</v>
      </c>
      <c r="AV453" s="12" t="s">
        <v>83</v>
      </c>
      <c r="AW453" s="12" t="s">
        <v>32</v>
      </c>
      <c r="AX453" s="12" t="s">
        <v>76</v>
      </c>
      <c r="AY453" s="252" t="s">
        <v>207</v>
      </c>
    </row>
    <row r="454" s="13" customFormat="1">
      <c r="A454" s="13"/>
      <c r="B454" s="253"/>
      <c r="C454" s="254"/>
      <c r="D454" s="236" t="s">
        <v>218</v>
      </c>
      <c r="E454" s="255" t="s">
        <v>1</v>
      </c>
      <c r="F454" s="256" t="s">
        <v>806</v>
      </c>
      <c r="G454" s="254"/>
      <c r="H454" s="257">
        <v>5.0999999999999996</v>
      </c>
      <c r="I454" s="258"/>
      <c r="J454" s="254"/>
      <c r="K454" s="254"/>
      <c r="L454" s="259"/>
      <c r="M454" s="260"/>
      <c r="N454" s="261"/>
      <c r="O454" s="261"/>
      <c r="P454" s="261"/>
      <c r="Q454" s="261"/>
      <c r="R454" s="261"/>
      <c r="S454" s="261"/>
      <c r="T454" s="262"/>
      <c r="U454" s="13"/>
      <c r="V454" s="13"/>
      <c r="W454" s="13"/>
      <c r="X454" s="13"/>
      <c r="Y454" s="13"/>
      <c r="Z454" s="13"/>
      <c r="AA454" s="13"/>
      <c r="AB454" s="13"/>
      <c r="AC454" s="13"/>
      <c r="AD454" s="13"/>
      <c r="AE454" s="13"/>
      <c r="AT454" s="263" t="s">
        <v>218</v>
      </c>
      <c r="AU454" s="263" t="s">
        <v>83</v>
      </c>
      <c r="AV454" s="13" t="s">
        <v>85</v>
      </c>
      <c r="AW454" s="13" t="s">
        <v>32</v>
      </c>
      <c r="AX454" s="13" t="s">
        <v>76</v>
      </c>
      <c r="AY454" s="263" t="s">
        <v>207</v>
      </c>
    </row>
    <row r="455" s="13" customFormat="1">
      <c r="A455" s="13"/>
      <c r="B455" s="253"/>
      <c r="C455" s="254"/>
      <c r="D455" s="236" t="s">
        <v>218</v>
      </c>
      <c r="E455" s="255" t="s">
        <v>1</v>
      </c>
      <c r="F455" s="256" t="s">
        <v>811</v>
      </c>
      <c r="G455" s="254"/>
      <c r="H455" s="257">
        <v>7.4900000000000002</v>
      </c>
      <c r="I455" s="258"/>
      <c r="J455" s="254"/>
      <c r="K455" s="254"/>
      <c r="L455" s="259"/>
      <c r="M455" s="260"/>
      <c r="N455" s="261"/>
      <c r="O455" s="261"/>
      <c r="P455" s="261"/>
      <c r="Q455" s="261"/>
      <c r="R455" s="261"/>
      <c r="S455" s="261"/>
      <c r="T455" s="262"/>
      <c r="U455" s="13"/>
      <c r="V455" s="13"/>
      <c r="W455" s="13"/>
      <c r="X455" s="13"/>
      <c r="Y455" s="13"/>
      <c r="Z455" s="13"/>
      <c r="AA455" s="13"/>
      <c r="AB455" s="13"/>
      <c r="AC455" s="13"/>
      <c r="AD455" s="13"/>
      <c r="AE455" s="13"/>
      <c r="AT455" s="263" t="s">
        <v>218</v>
      </c>
      <c r="AU455" s="263" t="s">
        <v>83</v>
      </c>
      <c r="AV455" s="13" t="s">
        <v>85</v>
      </c>
      <c r="AW455" s="13" t="s">
        <v>32</v>
      </c>
      <c r="AX455" s="13" t="s">
        <v>76</v>
      </c>
      <c r="AY455" s="263" t="s">
        <v>207</v>
      </c>
    </row>
    <row r="456" s="13" customFormat="1">
      <c r="A456" s="13"/>
      <c r="B456" s="253"/>
      <c r="C456" s="254"/>
      <c r="D456" s="236" t="s">
        <v>218</v>
      </c>
      <c r="E456" s="255" t="s">
        <v>1</v>
      </c>
      <c r="F456" s="256" t="s">
        <v>813</v>
      </c>
      <c r="G456" s="254"/>
      <c r="H456" s="257">
        <v>4.1210000000000004</v>
      </c>
      <c r="I456" s="258"/>
      <c r="J456" s="254"/>
      <c r="K456" s="254"/>
      <c r="L456" s="259"/>
      <c r="M456" s="260"/>
      <c r="N456" s="261"/>
      <c r="O456" s="261"/>
      <c r="P456" s="261"/>
      <c r="Q456" s="261"/>
      <c r="R456" s="261"/>
      <c r="S456" s="261"/>
      <c r="T456" s="262"/>
      <c r="U456" s="13"/>
      <c r="V456" s="13"/>
      <c r="W456" s="13"/>
      <c r="X456" s="13"/>
      <c r="Y456" s="13"/>
      <c r="Z456" s="13"/>
      <c r="AA456" s="13"/>
      <c r="AB456" s="13"/>
      <c r="AC456" s="13"/>
      <c r="AD456" s="13"/>
      <c r="AE456" s="13"/>
      <c r="AT456" s="263" t="s">
        <v>218</v>
      </c>
      <c r="AU456" s="263" t="s">
        <v>83</v>
      </c>
      <c r="AV456" s="13" t="s">
        <v>85</v>
      </c>
      <c r="AW456" s="13" t="s">
        <v>32</v>
      </c>
      <c r="AX456" s="13" t="s">
        <v>76</v>
      </c>
      <c r="AY456" s="263" t="s">
        <v>207</v>
      </c>
    </row>
    <row r="457" s="12" customFormat="1">
      <c r="A457" s="12"/>
      <c r="B457" s="243"/>
      <c r="C457" s="244"/>
      <c r="D457" s="236" t="s">
        <v>218</v>
      </c>
      <c r="E457" s="245" t="s">
        <v>1</v>
      </c>
      <c r="F457" s="246" t="s">
        <v>624</v>
      </c>
      <c r="G457" s="244"/>
      <c r="H457" s="245" t="s">
        <v>1</v>
      </c>
      <c r="I457" s="247"/>
      <c r="J457" s="244"/>
      <c r="K457" s="244"/>
      <c r="L457" s="248"/>
      <c r="M457" s="249"/>
      <c r="N457" s="250"/>
      <c r="O457" s="250"/>
      <c r="P457" s="250"/>
      <c r="Q457" s="250"/>
      <c r="R457" s="250"/>
      <c r="S457" s="250"/>
      <c r="T457" s="251"/>
      <c r="U457" s="12"/>
      <c r="V457" s="12"/>
      <c r="W457" s="12"/>
      <c r="X457" s="12"/>
      <c r="Y457" s="12"/>
      <c r="Z457" s="12"/>
      <c r="AA457" s="12"/>
      <c r="AB457" s="12"/>
      <c r="AC457" s="12"/>
      <c r="AD457" s="12"/>
      <c r="AE457" s="12"/>
      <c r="AT457" s="252" t="s">
        <v>218</v>
      </c>
      <c r="AU457" s="252" t="s">
        <v>83</v>
      </c>
      <c r="AV457" s="12" t="s">
        <v>83</v>
      </c>
      <c r="AW457" s="12" t="s">
        <v>32</v>
      </c>
      <c r="AX457" s="12" t="s">
        <v>76</v>
      </c>
      <c r="AY457" s="252" t="s">
        <v>207</v>
      </c>
    </row>
    <row r="458" s="13" customFormat="1">
      <c r="A458" s="13"/>
      <c r="B458" s="253"/>
      <c r="C458" s="254"/>
      <c r="D458" s="236" t="s">
        <v>218</v>
      </c>
      <c r="E458" s="255" t="s">
        <v>1</v>
      </c>
      <c r="F458" s="256" t="s">
        <v>804</v>
      </c>
      <c r="G458" s="254"/>
      <c r="H458" s="257">
        <v>4.3899999999999997</v>
      </c>
      <c r="I458" s="258"/>
      <c r="J458" s="254"/>
      <c r="K458" s="254"/>
      <c r="L458" s="259"/>
      <c r="M458" s="260"/>
      <c r="N458" s="261"/>
      <c r="O458" s="261"/>
      <c r="P458" s="261"/>
      <c r="Q458" s="261"/>
      <c r="R458" s="261"/>
      <c r="S458" s="261"/>
      <c r="T458" s="262"/>
      <c r="U458" s="13"/>
      <c r="V458" s="13"/>
      <c r="W458" s="13"/>
      <c r="X458" s="13"/>
      <c r="Y458" s="13"/>
      <c r="Z458" s="13"/>
      <c r="AA458" s="13"/>
      <c r="AB458" s="13"/>
      <c r="AC458" s="13"/>
      <c r="AD458" s="13"/>
      <c r="AE458" s="13"/>
      <c r="AT458" s="263" t="s">
        <v>218</v>
      </c>
      <c r="AU458" s="263" t="s">
        <v>83</v>
      </c>
      <c r="AV458" s="13" t="s">
        <v>85</v>
      </c>
      <c r="AW458" s="13" t="s">
        <v>32</v>
      </c>
      <c r="AX458" s="13" t="s">
        <v>76</v>
      </c>
      <c r="AY458" s="263" t="s">
        <v>207</v>
      </c>
    </row>
    <row r="459" s="13" customFormat="1">
      <c r="A459" s="13"/>
      <c r="B459" s="253"/>
      <c r="C459" s="254"/>
      <c r="D459" s="236" t="s">
        <v>218</v>
      </c>
      <c r="E459" s="255" t="s">
        <v>1</v>
      </c>
      <c r="F459" s="256" t="s">
        <v>808</v>
      </c>
      <c r="G459" s="254"/>
      <c r="H459" s="257">
        <v>5.3899999999999997</v>
      </c>
      <c r="I459" s="258"/>
      <c r="J459" s="254"/>
      <c r="K459" s="254"/>
      <c r="L459" s="259"/>
      <c r="M459" s="260"/>
      <c r="N459" s="261"/>
      <c r="O459" s="261"/>
      <c r="P459" s="261"/>
      <c r="Q459" s="261"/>
      <c r="R459" s="261"/>
      <c r="S459" s="261"/>
      <c r="T459" s="262"/>
      <c r="U459" s="13"/>
      <c r="V459" s="13"/>
      <c r="W459" s="13"/>
      <c r="X459" s="13"/>
      <c r="Y459" s="13"/>
      <c r="Z459" s="13"/>
      <c r="AA459" s="13"/>
      <c r="AB459" s="13"/>
      <c r="AC459" s="13"/>
      <c r="AD459" s="13"/>
      <c r="AE459" s="13"/>
      <c r="AT459" s="263" t="s">
        <v>218</v>
      </c>
      <c r="AU459" s="263" t="s">
        <v>83</v>
      </c>
      <c r="AV459" s="13" t="s">
        <v>85</v>
      </c>
      <c r="AW459" s="13" t="s">
        <v>32</v>
      </c>
      <c r="AX459" s="13" t="s">
        <v>76</v>
      </c>
      <c r="AY459" s="263" t="s">
        <v>207</v>
      </c>
    </row>
    <row r="460" s="13" customFormat="1">
      <c r="A460" s="13"/>
      <c r="B460" s="253"/>
      <c r="C460" s="254"/>
      <c r="D460" s="236" t="s">
        <v>218</v>
      </c>
      <c r="E460" s="255" t="s">
        <v>1</v>
      </c>
      <c r="F460" s="256" t="s">
        <v>807</v>
      </c>
      <c r="G460" s="254"/>
      <c r="H460" s="257">
        <v>8.1639999999999997</v>
      </c>
      <c r="I460" s="258"/>
      <c r="J460" s="254"/>
      <c r="K460" s="254"/>
      <c r="L460" s="259"/>
      <c r="M460" s="260"/>
      <c r="N460" s="261"/>
      <c r="O460" s="261"/>
      <c r="P460" s="261"/>
      <c r="Q460" s="261"/>
      <c r="R460" s="261"/>
      <c r="S460" s="261"/>
      <c r="T460" s="262"/>
      <c r="U460" s="13"/>
      <c r="V460" s="13"/>
      <c r="W460" s="13"/>
      <c r="X460" s="13"/>
      <c r="Y460" s="13"/>
      <c r="Z460" s="13"/>
      <c r="AA460" s="13"/>
      <c r="AB460" s="13"/>
      <c r="AC460" s="13"/>
      <c r="AD460" s="13"/>
      <c r="AE460" s="13"/>
      <c r="AT460" s="263" t="s">
        <v>218</v>
      </c>
      <c r="AU460" s="263" t="s">
        <v>83</v>
      </c>
      <c r="AV460" s="13" t="s">
        <v>85</v>
      </c>
      <c r="AW460" s="13" t="s">
        <v>32</v>
      </c>
      <c r="AX460" s="13" t="s">
        <v>76</v>
      </c>
      <c r="AY460" s="263" t="s">
        <v>207</v>
      </c>
    </row>
    <row r="461" s="15" customFormat="1">
      <c r="A461" s="15"/>
      <c r="B461" s="275"/>
      <c r="C461" s="276"/>
      <c r="D461" s="236" t="s">
        <v>218</v>
      </c>
      <c r="E461" s="277" t="s">
        <v>1</v>
      </c>
      <c r="F461" s="278" t="s">
        <v>298</v>
      </c>
      <c r="G461" s="276"/>
      <c r="H461" s="279">
        <v>139.17099999999999</v>
      </c>
      <c r="I461" s="280"/>
      <c r="J461" s="276"/>
      <c r="K461" s="276"/>
      <c r="L461" s="281"/>
      <c r="M461" s="282"/>
      <c r="N461" s="283"/>
      <c r="O461" s="283"/>
      <c r="P461" s="283"/>
      <c r="Q461" s="283"/>
      <c r="R461" s="283"/>
      <c r="S461" s="283"/>
      <c r="T461" s="284"/>
      <c r="U461" s="15"/>
      <c r="V461" s="15"/>
      <c r="W461" s="15"/>
      <c r="X461" s="15"/>
      <c r="Y461" s="15"/>
      <c r="Z461" s="15"/>
      <c r="AA461" s="15"/>
      <c r="AB461" s="15"/>
      <c r="AC461" s="15"/>
      <c r="AD461" s="15"/>
      <c r="AE461" s="15"/>
      <c r="AT461" s="285" t="s">
        <v>218</v>
      </c>
      <c r="AU461" s="285" t="s">
        <v>83</v>
      </c>
      <c r="AV461" s="15" t="s">
        <v>138</v>
      </c>
      <c r="AW461" s="15" t="s">
        <v>32</v>
      </c>
      <c r="AX461" s="15" t="s">
        <v>76</v>
      </c>
      <c r="AY461" s="285" t="s">
        <v>207</v>
      </c>
    </row>
    <row r="462" s="12" customFormat="1">
      <c r="A462" s="12"/>
      <c r="B462" s="243"/>
      <c r="C462" s="244"/>
      <c r="D462" s="236" t="s">
        <v>218</v>
      </c>
      <c r="E462" s="245" t="s">
        <v>1</v>
      </c>
      <c r="F462" s="246" t="s">
        <v>814</v>
      </c>
      <c r="G462" s="244"/>
      <c r="H462" s="245" t="s">
        <v>1</v>
      </c>
      <c r="I462" s="247"/>
      <c r="J462" s="244"/>
      <c r="K462" s="244"/>
      <c r="L462" s="248"/>
      <c r="M462" s="249"/>
      <c r="N462" s="250"/>
      <c r="O462" s="250"/>
      <c r="P462" s="250"/>
      <c r="Q462" s="250"/>
      <c r="R462" s="250"/>
      <c r="S462" s="250"/>
      <c r="T462" s="251"/>
      <c r="U462" s="12"/>
      <c r="V462" s="12"/>
      <c r="W462" s="12"/>
      <c r="X462" s="12"/>
      <c r="Y462" s="12"/>
      <c r="Z462" s="12"/>
      <c r="AA462" s="12"/>
      <c r="AB462" s="12"/>
      <c r="AC462" s="12"/>
      <c r="AD462" s="12"/>
      <c r="AE462" s="12"/>
      <c r="AT462" s="252" t="s">
        <v>218</v>
      </c>
      <c r="AU462" s="252" t="s">
        <v>83</v>
      </c>
      <c r="AV462" s="12" t="s">
        <v>83</v>
      </c>
      <c r="AW462" s="12" t="s">
        <v>32</v>
      </c>
      <c r="AX462" s="12" t="s">
        <v>76</v>
      </c>
      <c r="AY462" s="252" t="s">
        <v>207</v>
      </c>
    </row>
    <row r="463" s="13" customFormat="1">
      <c r="A463" s="13"/>
      <c r="B463" s="253"/>
      <c r="C463" s="254"/>
      <c r="D463" s="236" t="s">
        <v>218</v>
      </c>
      <c r="E463" s="255" t="s">
        <v>1</v>
      </c>
      <c r="F463" s="256" t="s">
        <v>815</v>
      </c>
      <c r="G463" s="254"/>
      <c r="H463" s="257">
        <v>23.613</v>
      </c>
      <c r="I463" s="258"/>
      <c r="J463" s="254"/>
      <c r="K463" s="254"/>
      <c r="L463" s="259"/>
      <c r="M463" s="260"/>
      <c r="N463" s="261"/>
      <c r="O463" s="261"/>
      <c r="P463" s="261"/>
      <c r="Q463" s="261"/>
      <c r="R463" s="261"/>
      <c r="S463" s="261"/>
      <c r="T463" s="262"/>
      <c r="U463" s="13"/>
      <c r="V463" s="13"/>
      <c r="W463" s="13"/>
      <c r="X463" s="13"/>
      <c r="Y463" s="13"/>
      <c r="Z463" s="13"/>
      <c r="AA463" s="13"/>
      <c r="AB463" s="13"/>
      <c r="AC463" s="13"/>
      <c r="AD463" s="13"/>
      <c r="AE463" s="13"/>
      <c r="AT463" s="263" t="s">
        <v>218</v>
      </c>
      <c r="AU463" s="263" t="s">
        <v>83</v>
      </c>
      <c r="AV463" s="13" t="s">
        <v>85</v>
      </c>
      <c r="AW463" s="13" t="s">
        <v>32</v>
      </c>
      <c r="AX463" s="13" t="s">
        <v>76</v>
      </c>
      <c r="AY463" s="263" t="s">
        <v>207</v>
      </c>
    </row>
    <row r="464" s="12" customFormat="1">
      <c r="A464" s="12"/>
      <c r="B464" s="243"/>
      <c r="C464" s="244"/>
      <c r="D464" s="236" t="s">
        <v>218</v>
      </c>
      <c r="E464" s="245" t="s">
        <v>1</v>
      </c>
      <c r="F464" s="246" t="s">
        <v>816</v>
      </c>
      <c r="G464" s="244"/>
      <c r="H464" s="245" t="s">
        <v>1</v>
      </c>
      <c r="I464" s="247"/>
      <c r="J464" s="244"/>
      <c r="K464" s="244"/>
      <c r="L464" s="248"/>
      <c r="M464" s="249"/>
      <c r="N464" s="250"/>
      <c r="O464" s="250"/>
      <c r="P464" s="250"/>
      <c r="Q464" s="250"/>
      <c r="R464" s="250"/>
      <c r="S464" s="250"/>
      <c r="T464" s="251"/>
      <c r="U464" s="12"/>
      <c r="V464" s="12"/>
      <c r="W464" s="12"/>
      <c r="X464" s="12"/>
      <c r="Y464" s="12"/>
      <c r="Z464" s="12"/>
      <c r="AA464" s="12"/>
      <c r="AB464" s="12"/>
      <c r="AC464" s="12"/>
      <c r="AD464" s="12"/>
      <c r="AE464" s="12"/>
      <c r="AT464" s="252" t="s">
        <v>218</v>
      </c>
      <c r="AU464" s="252" t="s">
        <v>83</v>
      </c>
      <c r="AV464" s="12" t="s">
        <v>83</v>
      </c>
      <c r="AW464" s="12" t="s">
        <v>32</v>
      </c>
      <c r="AX464" s="12" t="s">
        <v>76</v>
      </c>
      <c r="AY464" s="252" t="s">
        <v>207</v>
      </c>
    </row>
    <row r="465" s="13" customFormat="1">
      <c r="A465" s="13"/>
      <c r="B465" s="253"/>
      <c r="C465" s="254"/>
      <c r="D465" s="236" t="s">
        <v>218</v>
      </c>
      <c r="E465" s="255" t="s">
        <v>1</v>
      </c>
      <c r="F465" s="256" t="s">
        <v>817</v>
      </c>
      <c r="G465" s="254"/>
      <c r="H465" s="257">
        <v>116.8</v>
      </c>
      <c r="I465" s="258"/>
      <c r="J465" s="254"/>
      <c r="K465" s="254"/>
      <c r="L465" s="259"/>
      <c r="M465" s="260"/>
      <c r="N465" s="261"/>
      <c r="O465" s="261"/>
      <c r="P465" s="261"/>
      <c r="Q465" s="261"/>
      <c r="R465" s="261"/>
      <c r="S465" s="261"/>
      <c r="T465" s="262"/>
      <c r="U465" s="13"/>
      <c r="V465" s="13"/>
      <c r="W465" s="13"/>
      <c r="X465" s="13"/>
      <c r="Y465" s="13"/>
      <c r="Z465" s="13"/>
      <c r="AA465" s="13"/>
      <c r="AB465" s="13"/>
      <c r="AC465" s="13"/>
      <c r="AD465" s="13"/>
      <c r="AE465" s="13"/>
      <c r="AT465" s="263" t="s">
        <v>218</v>
      </c>
      <c r="AU465" s="263" t="s">
        <v>83</v>
      </c>
      <c r="AV465" s="13" t="s">
        <v>85</v>
      </c>
      <c r="AW465" s="13" t="s">
        <v>32</v>
      </c>
      <c r="AX465" s="13" t="s">
        <v>76</v>
      </c>
      <c r="AY465" s="263" t="s">
        <v>207</v>
      </c>
    </row>
    <row r="466" s="12" customFormat="1">
      <c r="A466" s="12"/>
      <c r="B466" s="243"/>
      <c r="C466" s="244"/>
      <c r="D466" s="236" t="s">
        <v>218</v>
      </c>
      <c r="E466" s="245" t="s">
        <v>1</v>
      </c>
      <c r="F466" s="246" t="s">
        <v>818</v>
      </c>
      <c r="G466" s="244"/>
      <c r="H466" s="245" t="s">
        <v>1</v>
      </c>
      <c r="I466" s="247"/>
      <c r="J466" s="244"/>
      <c r="K466" s="244"/>
      <c r="L466" s="248"/>
      <c r="M466" s="249"/>
      <c r="N466" s="250"/>
      <c r="O466" s="250"/>
      <c r="P466" s="250"/>
      <c r="Q466" s="250"/>
      <c r="R466" s="250"/>
      <c r="S466" s="250"/>
      <c r="T466" s="251"/>
      <c r="U466" s="12"/>
      <c r="V466" s="12"/>
      <c r="W466" s="12"/>
      <c r="X466" s="12"/>
      <c r="Y466" s="12"/>
      <c r="Z466" s="12"/>
      <c r="AA466" s="12"/>
      <c r="AB466" s="12"/>
      <c r="AC466" s="12"/>
      <c r="AD466" s="12"/>
      <c r="AE466" s="12"/>
      <c r="AT466" s="252" t="s">
        <v>218</v>
      </c>
      <c r="AU466" s="252" t="s">
        <v>83</v>
      </c>
      <c r="AV466" s="12" t="s">
        <v>83</v>
      </c>
      <c r="AW466" s="12" t="s">
        <v>32</v>
      </c>
      <c r="AX466" s="12" t="s">
        <v>76</v>
      </c>
      <c r="AY466" s="252" t="s">
        <v>207</v>
      </c>
    </row>
    <row r="467" s="13" customFormat="1">
      <c r="A467" s="13"/>
      <c r="B467" s="253"/>
      <c r="C467" s="254"/>
      <c r="D467" s="236" t="s">
        <v>218</v>
      </c>
      <c r="E467" s="255" t="s">
        <v>1</v>
      </c>
      <c r="F467" s="256" t="s">
        <v>819</v>
      </c>
      <c r="G467" s="254"/>
      <c r="H467" s="257">
        <v>39.878</v>
      </c>
      <c r="I467" s="258"/>
      <c r="J467" s="254"/>
      <c r="K467" s="254"/>
      <c r="L467" s="259"/>
      <c r="M467" s="260"/>
      <c r="N467" s="261"/>
      <c r="O467" s="261"/>
      <c r="P467" s="261"/>
      <c r="Q467" s="261"/>
      <c r="R467" s="261"/>
      <c r="S467" s="261"/>
      <c r="T467" s="262"/>
      <c r="U467" s="13"/>
      <c r="V467" s="13"/>
      <c r="W467" s="13"/>
      <c r="X467" s="13"/>
      <c r="Y467" s="13"/>
      <c r="Z467" s="13"/>
      <c r="AA467" s="13"/>
      <c r="AB467" s="13"/>
      <c r="AC467" s="13"/>
      <c r="AD467" s="13"/>
      <c r="AE467" s="13"/>
      <c r="AT467" s="263" t="s">
        <v>218</v>
      </c>
      <c r="AU467" s="263" t="s">
        <v>83</v>
      </c>
      <c r="AV467" s="13" t="s">
        <v>85</v>
      </c>
      <c r="AW467" s="13" t="s">
        <v>32</v>
      </c>
      <c r="AX467" s="13" t="s">
        <v>76</v>
      </c>
      <c r="AY467" s="263" t="s">
        <v>207</v>
      </c>
    </row>
    <row r="468" s="12" customFormat="1">
      <c r="A468" s="12"/>
      <c r="B468" s="243"/>
      <c r="C468" s="244"/>
      <c r="D468" s="236" t="s">
        <v>218</v>
      </c>
      <c r="E468" s="245" t="s">
        <v>1</v>
      </c>
      <c r="F468" s="246" t="s">
        <v>634</v>
      </c>
      <c r="G468" s="244"/>
      <c r="H468" s="245" t="s">
        <v>1</v>
      </c>
      <c r="I468" s="247"/>
      <c r="J468" s="244"/>
      <c r="K468" s="244"/>
      <c r="L468" s="248"/>
      <c r="M468" s="249"/>
      <c r="N468" s="250"/>
      <c r="O468" s="250"/>
      <c r="P468" s="250"/>
      <c r="Q468" s="250"/>
      <c r="R468" s="250"/>
      <c r="S468" s="250"/>
      <c r="T468" s="251"/>
      <c r="U468" s="12"/>
      <c r="V468" s="12"/>
      <c r="W468" s="12"/>
      <c r="X468" s="12"/>
      <c r="Y468" s="12"/>
      <c r="Z468" s="12"/>
      <c r="AA468" s="12"/>
      <c r="AB468" s="12"/>
      <c r="AC468" s="12"/>
      <c r="AD468" s="12"/>
      <c r="AE468" s="12"/>
      <c r="AT468" s="252" t="s">
        <v>218</v>
      </c>
      <c r="AU468" s="252" t="s">
        <v>83</v>
      </c>
      <c r="AV468" s="12" t="s">
        <v>83</v>
      </c>
      <c r="AW468" s="12" t="s">
        <v>32</v>
      </c>
      <c r="AX468" s="12" t="s">
        <v>76</v>
      </c>
      <c r="AY468" s="252" t="s">
        <v>207</v>
      </c>
    </row>
    <row r="469" s="13" customFormat="1">
      <c r="A469" s="13"/>
      <c r="B469" s="253"/>
      <c r="C469" s="254"/>
      <c r="D469" s="236" t="s">
        <v>218</v>
      </c>
      <c r="E469" s="255" t="s">
        <v>1</v>
      </c>
      <c r="F469" s="256" t="s">
        <v>820</v>
      </c>
      <c r="G469" s="254"/>
      <c r="H469" s="257">
        <v>50.554000000000002</v>
      </c>
      <c r="I469" s="258"/>
      <c r="J469" s="254"/>
      <c r="K469" s="254"/>
      <c r="L469" s="259"/>
      <c r="M469" s="260"/>
      <c r="N469" s="261"/>
      <c r="O469" s="261"/>
      <c r="P469" s="261"/>
      <c r="Q469" s="261"/>
      <c r="R469" s="261"/>
      <c r="S469" s="261"/>
      <c r="T469" s="262"/>
      <c r="U469" s="13"/>
      <c r="V469" s="13"/>
      <c r="W469" s="13"/>
      <c r="X469" s="13"/>
      <c r="Y469" s="13"/>
      <c r="Z469" s="13"/>
      <c r="AA469" s="13"/>
      <c r="AB469" s="13"/>
      <c r="AC469" s="13"/>
      <c r="AD469" s="13"/>
      <c r="AE469" s="13"/>
      <c r="AT469" s="263" t="s">
        <v>218</v>
      </c>
      <c r="AU469" s="263" t="s">
        <v>83</v>
      </c>
      <c r="AV469" s="13" t="s">
        <v>85</v>
      </c>
      <c r="AW469" s="13" t="s">
        <v>32</v>
      </c>
      <c r="AX469" s="13" t="s">
        <v>76</v>
      </c>
      <c r="AY469" s="263" t="s">
        <v>207</v>
      </c>
    </row>
    <row r="470" s="12" customFormat="1">
      <c r="A470" s="12"/>
      <c r="B470" s="243"/>
      <c r="C470" s="244"/>
      <c r="D470" s="236" t="s">
        <v>218</v>
      </c>
      <c r="E470" s="245" t="s">
        <v>1</v>
      </c>
      <c r="F470" s="246" t="s">
        <v>821</v>
      </c>
      <c r="G470" s="244"/>
      <c r="H470" s="245" t="s">
        <v>1</v>
      </c>
      <c r="I470" s="247"/>
      <c r="J470" s="244"/>
      <c r="K470" s="244"/>
      <c r="L470" s="248"/>
      <c r="M470" s="249"/>
      <c r="N470" s="250"/>
      <c r="O470" s="250"/>
      <c r="P470" s="250"/>
      <c r="Q470" s="250"/>
      <c r="R470" s="250"/>
      <c r="S470" s="250"/>
      <c r="T470" s="251"/>
      <c r="U470" s="12"/>
      <c r="V470" s="12"/>
      <c r="W470" s="12"/>
      <c r="X470" s="12"/>
      <c r="Y470" s="12"/>
      <c r="Z470" s="12"/>
      <c r="AA470" s="12"/>
      <c r="AB470" s="12"/>
      <c r="AC470" s="12"/>
      <c r="AD470" s="12"/>
      <c r="AE470" s="12"/>
      <c r="AT470" s="252" t="s">
        <v>218</v>
      </c>
      <c r="AU470" s="252" t="s">
        <v>83</v>
      </c>
      <c r="AV470" s="12" t="s">
        <v>83</v>
      </c>
      <c r="AW470" s="12" t="s">
        <v>32</v>
      </c>
      <c r="AX470" s="12" t="s">
        <v>76</v>
      </c>
      <c r="AY470" s="252" t="s">
        <v>207</v>
      </c>
    </row>
    <row r="471" s="13" customFormat="1">
      <c r="A471" s="13"/>
      <c r="B471" s="253"/>
      <c r="C471" s="254"/>
      <c r="D471" s="236" t="s">
        <v>218</v>
      </c>
      <c r="E471" s="255" t="s">
        <v>1</v>
      </c>
      <c r="F471" s="256" t="s">
        <v>822</v>
      </c>
      <c r="G471" s="254"/>
      <c r="H471" s="257">
        <v>51.810000000000002</v>
      </c>
      <c r="I471" s="258"/>
      <c r="J471" s="254"/>
      <c r="K471" s="254"/>
      <c r="L471" s="259"/>
      <c r="M471" s="260"/>
      <c r="N471" s="261"/>
      <c r="O471" s="261"/>
      <c r="P471" s="261"/>
      <c r="Q471" s="261"/>
      <c r="R471" s="261"/>
      <c r="S471" s="261"/>
      <c r="T471" s="262"/>
      <c r="U471" s="13"/>
      <c r="V471" s="13"/>
      <c r="W471" s="13"/>
      <c r="X471" s="13"/>
      <c r="Y471" s="13"/>
      <c r="Z471" s="13"/>
      <c r="AA471" s="13"/>
      <c r="AB471" s="13"/>
      <c r="AC471" s="13"/>
      <c r="AD471" s="13"/>
      <c r="AE471" s="13"/>
      <c r="AT471" s="263" t="s">
        <v>218</v>
      </c>
      <c r="AU471" s="263" t="s">
        <v>83</v>
      </c>
      <c r="AV471" s="13" t="s">
        <v>85</v>
      </c>
      <c r="AW471" s="13" t="s">
        <v>32</v>
      </c>
      <c r="AX471" s="13" t="s">
        <v>76</v>
      </c>
      <c r="AY471" s="263" t="s">
        <v>207</v>
      </c>
    </row>
    <row r="472" s="12" customFormat="1">
      <c r="A472" s="12"/>
      <c r="B472" s="243"/>
      <c r="C472" s="244"/>
      <c r="D472" s="236" t="s">
        <v>218</v>
      </c>
      <c r="E472" s="245" t="s">
        <v>1</v>
      </c>
      <c r="F472" s="246" t="s">
        <v>604</v>
      </c>
      <c r="G472" s="244"/>
      <c r="H472" s="245" t="s">
        <v>1</v>
      </c>
      <c r="I472" s="247"/>
      <c r="J472" s="244"/>
      <c r="K472" s="244"/>
      <c r="L472" s="248"/>
      <c r="M472" s="249"/>
      <c r="N472" s="250"/>
      <c r="O472" s="250"/>
      <c r="P472" s="250"/>
      <c r="Q472" s="250"/>
      <c r="R472" s="250"/>
      <c r="S472" s="250"/>
      <c r="T472" s="251"/>
      <c r="U472" s="12"/>
      <c r="V472" s="12"/>
      <c r="W472" s="12"/>
      <c r="X472" s="12"/>
      <c r="Y472" s="12"/>
      <c r="Z472" s="12"/>
      <c r="AA472" s="12"/>
      <c r="AB472" s="12"/>
      <c r="AC472" s="12"/>
      <c r="AD472" s="12"/>
      <c r="AE472" s="12"/>
      <c r="AT472" s="252" t="s">
        <v>218</v>
      </c>
      <c r="AU472" s="252" t="s">
        <v>83</v>
      </c>
      <c r="AV472" s="12" t="s">
        <v>83</v>
      </c>
      <c r="AW472" s="12" t="s">
        <v>32</v>
      </c>
      <c r="AX472" s="12" t="s">
        <v>76</v>
      </c>
      <c r="AY472" s="252" t="s">
        <v>207</v>
      </c>
    </row>
    <row r="473" s="13" customFormat="1">
      <c r="A473" s="13"/>
      <c r="B473" s="253"/>
      <c r="C473" s="254"/>
      <c r="D473" s="236" t="s">
        <v>218</v>
      </c>
      <c r="E473" s="255" t="s">
        <v>1</v>
      </c>
      <c r="F473" s="256" t="s">
        <v>823</v>
      </c>
      <c r="G473" s="254"/>
      <c r="H473" s="257">
        <v>79.128</v>
      </c>
      <c r="I473" s="258"/>
      <c r="J473" s="254"/>
      <c r="K473" s="254"/>
      <c r="L473" s="259"/>
      <c r="M473" s="260"/>
      <c r="N473" s="261"/>
      <c r="O473" s="261"/>
      <c r="P473" s="261"/>
      <c r="Q473" s="261"/>
      <c r="R473" s="261"/>
      <c r="S473" s="261"/>
      <c r="T473" s="262"/>
      <c r="U473" s="13"/>
      <c r="V473" s="13"/>
      <c r="W473" s="13"/>
      <c r="X473" s="13"/>
      <c r="Y473" s="13"/>
      <c r="Z473" s="13"/>
      <c r="AA473" s="13"/>
      <c r="AB473" s="13"/>
      <c r="AC473" s="13"/>
      <c r="AD473" s="13"/>
      <c r="AE473" s="13"/>
      <c r="AT473" s="263" t="s">
        <v>218</v>
      </c>
      <c r="AU473" s="263" t="s">
        <v>83</v>
      </c>
      <c r="AV473" s="13" t="s">
        <v>85</v>
      </c>
      <c r="AW473" s="13" t="s">
        <v>32</v>
      </c>
      <c r="AX473" s="13" t="s">
        <v>76</v>
      </c>
      <c r="AY473" s="263" t="s">
        <v>207</v>
      </c>
    </row>
    <row r="474" s="15" customFormat="1">
      <c r="A474" s="15"/>
      <c r="B474" s="275"/>
      <c r="C474" s="276"/>
      <c r="D474" s="236" t="s">
        <v>218</v>
      </c>
      <c r="E474" s="277" t="s">
        <v>1</v>
      </c>
      <c r="F474" s="278" t="s">
        <v>298</v>
      </c>
      <c r="G474" s="276"/>
      <c r="H474" s="279">
        <v>361.78300000000002</v>
      </c>
      <c r="I474" s="280"/>
      <c r="J474" s="276"/>
      <c r="K474" s="276"/>
      <c r="L474" s="281"/>
      <c r="M474" s="282"/>
      <c r="N474" s="283"/>
      <c r="O474" s="283"/>
      <c r="P474" s="283"/>
      <c r="Q474" s="283"/>
      <c r="R474" s="283"/>
      <c r="S474" s="283"/>
      <c r="T474" s="284"/>
      <c r="U474" s="15"/>
      <c r="V474" s="15"/>
      <c r="W474" s="15"/>
      <c r="X474" s="15"/>
      <c r="Y474" s="15"/>
      <c r="Z474" s="15"/>
      <c r="AA474" s="15"/>
      <c r="AB474" s="15"/>
      <c r="AC474" s="15"/>
      <c r="AD474" s="15"/>
      <c r="AE474" s="15"/>
      <c r="AT474" s="285" t="s">
        <v>218</v>
      </c>
      <c r="AU474" s="285" t="s">
        <v>83</v>
      </c>
      <c r="AV474" s="15" t="s">
        <v>138</v>
      </c>
      <c r="AW474" s="15" t="s">
        <v>32</v>
      </c>
      <c r="AX474" s="15" t="s">
        <v>76</v>
      </c>
      <c r="AY474" s="285" t="s">
        <v>207</v>
      </c>
    </row>
    <row r="475" s="14" customFormat="1">
      <c r="A475" s="14"/>
      <c r="B475" s="264"/>
      <c r="C475" s="265"/>
      <c r="D475" s="236" t="s">
        <v>218</v>
      </c>
      <c r="E475" s="266" t="s">
        <v>1</v>
      </c>
      <c r="F475" s="267" t="s">
        <v>222</v>
      </c>
      <c r="G475" s="265"/>
      <c r="H475" s="268">
        <v>500.95400000000001</v>
      </c>
      <c r="I475" s="269"/>
      <c r="J475" s="265"/>
      <c r="K475" s="265"/>
      <c r="L475" s="270"/>
      <c r="M475" s="271"/>
      <c r="N475" s="272"/>
      <c r="O475" s="272"/>
      <c r="P475" s="272"/>
      <c r="Q475" s="272"/>
      <c r="R475" s="272"/>
      <c r="S475" s="272"/>
      <c r="T475" s="273"/>
      <c r="U475" s="14"/>
      <c r="V475" s="14"/>
      <c r="W475" s="14"/>
      <c r="X475" s="14"/>
      <c r="Y475" s="14"/>
      <c r="Z475" s="14"/>
      <c r="AA475" s="14"/>
      <c r="AB475" s="14"/>
      <c r="AC475" s="14"/>
      <c r="AD475" s="14"/>
      <c r="AE475" s="14"/>
      <c r="AT475" s="274" t="s">
        <v>218</v>
      </c>
      <c r="AU475" s="274" t="s">
        <v>83</v>
      </c>
      <c r="AV475" s="14" t="s">
        <v>212</v>
      </c>
      <c r="AW475" s="14" t="s">
        <v>32</v>
      </c>
      <c r="AX475" s="14" t="s">
        <v>83</v>
      </c>
      <c r="AY475" s="274" t="s">
        <v>207</v>
      </c>
    </row>
    <row r="476" s="2" customFormat="1" ht="24.15" customHeight="1">
      <c r="A476" s="39"/>
      <c r="B476" s="40"/>
      <c r="C476" s="293" t="s">
        <v>824</v>
      </c>
      <c r="D476" s="293" t="s">
        <v>690</v>
      </c>
      <c r="E476" s="294" t="s">
        <v>825</v>
      </c>
      <c r="F476" s="295" t="s">
        <v>826</v>
      </c>
      <c r="G476" s="296" t="s">
        <v>783</v>
      </c>
      <c r="H476" s="297">
        <v>139.17099999999999</v>
      </c>
      <c r="I476" s="298"/>
      <c r="J476" s="299">
        <f>ROUND(I476*H476,2)</f>
        <v>0</v>
      </c>
      <c r="K476" s="300"/>
      <c r="L476" s="301"/>
      <c r="M476" s="302" t="s">
        <v>1</v>
      </c>
      <c r="N476" s="303" t="s">
        <v>41</v>
      </c>
      <c r="O476" s="92"/>
      <c r="P476" s="232">
        <f>O476*H476</f>
        <v>0</v>
      </c>
      <c r="Q476" s="232">
        <v>4.0000000000000003E-05</v>
      </c>
      <c r="R476" s="232">
        <f>Q476*H476</f>
        <v>0.00556684</v>
      </c>
      <c r="S476" s="232">
        <v>0</v>
      </c>
      <c r="T476" s="233">
        <f>S476*H476</f>
        <v>0</v>
      </c>
      <c r="U476" s="39"/>
      <c r="V476" s="39"/>
      <c r="W476" s="39"/>
      <c r="X476" s="39"/>
      <c r="Y476" s="39"/>
      <c r="Z476" s="39"/>
      <c r="AA476" s="39"/>
      <c r="AB476" s="39"/>
      <c r="AC476" s="39"/>
      <c r="AD476" s="39"/>
      <c r="AE476" s="39"/>
      <c r="AR476" s="234" t="s">
        <v>282</v>
      </c>
      <c r="AT476" s="234" t="s">
        <v>690</v>
      </c>
      <c r="AU476" s="234" t="s">
        <v>83</v>
      </c>
      <c r="AY476" s="18" t="s">
        <v>207</v>
      </c>
      <c r="BE476" s="235">
        <f>IF(N476="základní",J476,0)</f>
        <v>0</v>
      </c>
      <c r="BF476" s="235">
        <f>IF(N476="snížená",J476,0)</f>
        <v>0</v>
      </c>
      <c r="BG476" s="235">
        <f>IF(N476="zákl. přenesená",J476,0)</f>
        <v>0</v>
      </c>
      <c r="BH476" s="235">
        <f>IF(N476="sníž. přenesená",J476,0)</f>
        <v>0</v>
      </c>
      <c r="BI476" s="235">
        <f>IF(N476="nulová",J476,0)</f>
        <v>0</v>
      </c>
      <c r="BJ476" s="18" t="s">
        <v>83</v>
      </c>
      <c r="BK476" s="235">
        <f>ROUND(I476*H476,2)</f>
        <v>0</v>
      </c>
      <c r="BL476" s="18" t="s">
        <v>212</v>
      </c>
      <c r="BM476" s="234" t="s">
        <v>827</v>
      </c>
    </row>
    <row r="477" s="2" customFormat="1">
      <c r="A477" s="39"/>
      <c r="B477" s="40"/>
      <c r="C477" s="41"/>
      <c r="D477" s="236" t="s">
        <v>214</v>
      </c>
      <c r="E477" s="41"/>
      <c r="F477" s="237" t="s">
        <v>826</v>
      </c>
      <c r="G477" s="41"/>
      <c r="H477" s="41"/>
      <c r="I477" s="238"/>
      <c r="J477" s="41"/>
      <c r="K477" s="41"/>
      <c r="L477" s="45"/>
      <c r="M477" s="239"/>
      <c r="N477" s="240"/>
      <c r="O477" s="92"/>
      <c r="P477" s="92"/>
      <c r="Q477" s="92"/>
      <c r="R477" s="92"/>
      <c r="S477" s="92"/>
      <c r="T477" s="93"/>
      <c r="U477" s="39"/>
      <c r="V477" s="39"/>
      <c r="W477" s="39"/>
      <c r="X477" s="39"/>
      <c r="Y477" s="39"/>
      <c r="Z477" s="39"/>
      <c r="AA477" s="39"/>
      <c r="AB477" s="39"/>
      <c r="AC477" s="39"/>
      <c r="AD477" s="39"/>
      <c r="AE477" s="39"/>
      <c r="AT477" s="18" t="s">
        <v>214</v>
      </c>
      <c r="AU477" s="18" t="s">
        <v>83</v>
      </c>
    </row>
    <row r="478" s="2" customFormat="1" ht="24.15" customHeight="1">
      <c r="A478" s="39"/>
      <c r="B478" s="40"/>
      <c r="C478" s="293" t="s">
        <v>828</v>
      </c>
      <c r="D478" s="293" t="s">
        <v>690</v>
      </c>
      <c r="E478" s="294" t="s">
        <v>829</v>
      </c>
      <c r="F478" s="295" t="s">
        <v>830</v>
      </c>
      <c r="G478" s="296" t="s">
        <v>783</v>
      </c>
      <c r="H478" s="297">
        <v>22.25</v>
      </c>
      <c r="I478" s="298"/>
      <c r="J478" s="299">
        <f>ROUND(I478*H478,2)</f>
        <v>0</v>
      </c>
      <c r="K478" s="300"/>
      <c r="L478" s="301"/>
      <c r="M478" s="302" t="s">
        <v>1</v>
      </c>
      <c r="N478" s="303" t="s">
        <v>41</v>
      </c>
      <c r="O478" s="92"/>
      <c r="P478" s="232">
        <f>O478*H478</f>
        <v>0</v>
      </c>
      <c r="Q478" s="232">
        <v>0.00020000000000000001</v>
      </c>
      <c r="R478" s="232">
        <f>Q478*H478</f>
        <v>0.00445</v>
      </c>
      <c r="S478" s="232">
        <v>0</v>
      </c>
      <c r="T478" s="233">
        <f>S478*H478</f>
        <v>0</v>
      </c>
      <c r="U478" s="39"/>
      <c r="V478" s="39"/>
      <c r="W478" s="39"/>
      <c r="X478" s="39"/>
      <c r="Y478" s="39"/>
      <c r="Z478" s="39"/>
      <c r="AA478" s="39"/>
      <c r="AB478" s="39"/>
      <c r="AC478" s="39"/>
      <c r="AD478" s="39"/>
      <c r="AE478" s="39"/>
      <c r="AR478" s="234" t="s">
        <v>282</v>
      </c>
      <c r="AT478" s="234" t="s">
        <v>690</v>
      </c>
      <c r="AU478" s="234" t="s">
        <v>83</v>
      </c>
      <c r="AY478" s="18" t="s">
        <v>207</v>
      </c>
      <c r="BE478" s="235">
        <f>IF(N478="základní",J478,0)</f>
        <v>0</v>
      </c>
      <c r="BF478" s="235">
        <f>IF(N478="snížená",J478,0)</f>
        <v>0</v>
      </c>
      <c r="BG478" s="235">
        <f>IF(N478="zákl. přenesená",J478,0)</f>
        <v>0</v>
      </c>
      <c r="BH478" s="235">
        <f>IF(N478="sníž. přenesená",J478,0)</f>
        <v>0</v>
      </c>
      <c r="BI478" s="235">
        <f>IF(N478="nulová",J478,0)</f>
        <v>0</v>
      </c>
      <c r="BJ478" s="18" t="s">
        <v>83</v>
      </c>
      <c r="BK478" s="235">
        <f>ROUND(I478*H478,2)</f>
        <v>0</v>
      </c>
      <c r="BL478" s="18" t="s">
        <v>212</v>
      </c>
      <c r="BM478" s="234" t="s">
        <v>831</v>
      </c>
    </row>
    <row r="479" s="2" customFormat="1">
      <c r="A479" s="39"/>
      <c r="B479" s="40"/>
      <c r="C479" s="41"/>
      <c r="D479" s="236" t="s">
        <v>214</v>
      </c>
      <c r="E479" s="41"/>
      <c r="F479" s="237" t="s">
        <v>830</v>
      </c>
      <c r="G479" s="41"/>
      <c r="H479" s="41"/>
      <c r="I479" s="238"/>
      <c r="J479" s="41"/>
      <c r="K479" s="41"/>
      <c r="L479" s="45"/>
      <c r="M479" s="239"/>
      <c r="N479" s="240"/>
      <c r="O479" s="92"/>
      <c r="P479" s="92"/>
      <c r="Q479" s="92"/>
      <c r="R479" s="92"/>
      <c r="S479" s="92"/>
      <c r="T479" s="93"/>
      <c r="U479" s="39"/>
      <c r="V479" s="39"/>
      <c r="W479" s="39"/>
      <c r="X479" s="39"/>
      <c r="Y479" s="39"/>
      <c r="Z479" s="39"/>
      <c r="AA479" s="39"/>
      <c r="AB479" s="39"/>
      <c r="AC479" s="39"/>
      <c r="AD479" s="39"/>
      <c r="AE479" s="39"/>
      <c r="AT479" s="18" t="s">
        <v>214</v>
      </c>
      <c r="AU479" s="18" t="s">
        <v>83</v>
      </c>
    </row>
    <row r="480" s="12" customFormat="1">
      <c r="A480" s="12"/>
      <c r="B480" s="243"/>
      <c r="C480" s="244"/>
      <c r="D480" s="236" t="s">
        <v>218</v>
      </c>
      <c r="E480" s="245" t="s">
        <v>1</v>
      </c>
      <c r="F480" s="246" t="s">
        <v>832</v>
      </c>
      <c r="G480" s="244"/>
      <c r="H480" s="245" t="s">
        <v>1</v>
      </c>
      <c r="I480" s="247"/>
      <c r="J480" s="244"/>
      <c r="K480" s="244"/>
      <c r="L480" s="248"/>
      <c r="M480" s="249"/>
      <c r="N480" s="250"/>
      <c r="O480" s="250"/>
      <c r="P480" s="250"/>
      <c r="Q480" s="250"/>
      <c r="R480" s="250"/>
      <c r="S480" s="250"/>
      <c r="T480" s="251"/>
      <c r="U480" s="12"/>
      <c r="V480" s="12"/>
      <c r="W480" s="12"/>
      <c r="X480" s="12"/>
      <c r="Y480" s="12"/>
      <c r="Z480" s="12"/>
      <c r="AA480" s="12"/>
      <c r="AB480" s="12"/>
      <c r="AC480" s="12"/>
      <c r="AD480" s="12"/>
      <c r="AE480" s="12"/>
      <c r="AT480" s="252" t="s">
        <v>218</v>
      </c>
      <c r="AU480" s="252" t="s">
        <v>83</v>
      </c>
      <c r="AV480" s="12" t="s">
        <v>83</v>
      </c>
      <c r="AW480" s="12" t="s">
        <v>32</v>
      </c>
      <c r="AX480" s="12" t="s">
        <v>76</v>
      </c>
      <c r="AY480" s="252" t="s">
        <v>207</v>
      </c>
    </row>
    <row r="481" s="13" customFormat="1">
      <c r="A481" s="13"/>
      <c r="B481" s="253"/>
      <c r="C481" s="254"/>
      <c r="D481" s="236" t="s">
        <v>218</v>
      </c>
      <c r="E481" s="255" t="s">
        <v>1</v>
      </c>
      <c r="F481" s="256" t="s">
        <v>833</v>
      </c>
      <c r="G481" s="254"/>
      <c r="H481" s="257">
        <v>0.59999999999999998</v>
      </c>
      <c r="I481" s="258"/>
      <c r="J481" s="254"/>
      <c r="K481" s="254"/>
      <c r="L481" s="259"/>
      <c r="M481" s="260"/>
      <c r="N481" s="261"/>
      <c r="O481" s="261"/>
      <c r="P481" s="261"/>
      <c r="Q481" s="261"/>
      <c r="R481" s="261"/>
      <c r="S481" s="261"/>
      <c r="T481" s="262"/>
      <c r="U481" s="13"/>
      <c r="V481" s="13"/>
      <c r="W481" s="13"/>
      <c r="X481" s="13"/>
      <c r="Y481" s="13"/>
      <c r="Z481" s="13"/>
      <c r="AA481" s="13"/>
      <c r="AB481" s="13"/>
      <c r="AC481" s="13"/>
      <c r="AD481" s="13"/>
      <c r="AE481" s="13"/>
      <c r="AT481" s="263" t="s">
        <v>218</v>
      </c>
      <c r="AU481" s="263" t="s">
        <v>83</v>
      </c>
      <c r="AV481" s="13" t="s">
        <v>85</v>
      </c>
      <c r="AW481" s="13" t="s">
        <v>32</v>
      </c>
      <c r="AX481" s="13" t="s">
        <v>76</v>
      </c>
      <c r="AY481" s="263" t="s">
        <v>207</v>
      </c>
    </row>
    <row r="482" s="13" customFormat="1">
      <c r="A482" s="13"/>
      <c r="B482" s="253"/>
      <c r="C482" s="254"/>
      <c r="D482" s="236" t="s">
        <v>218</v>
      </c>
      <c r="E482" s="255" t="s">
        <v>1</v>
      </c>
      <c r="F482" s="256" t="s">
        <v>834</v>
      </c>
      <c r="G482" s="254"/>
      <c r="H482" s="257">
        <v>1.4199999999999999</v>
      </c>
      <c r="I482" s="258"/>
      <c r="J482" s="254"/>
      <c r="K482" s="254"/>
      <c r="L482" s="259"/>
      <c r="M482" s="260"/>
      <c r="N482" s="261"/>
      <c r="O482" s="261"/>
      <c r="P482" s="261"/>
      <c r="Q482" s="261"/>
      <c r="R482" s="261"/>
      <c r="S482" s="261"/>
      <c r="T482" s="262"/>
      <c r="U482" s="13"/>
      <c r="V482" s="13"/>
      <c r="W482" s="13"/>
      <c r="X482" s="13"/>
      <c r="Y482" s="13"/>
      <c r="Z482" s="13"/>
      <c r="AA482" s="13"/>
      <c r="AB482" s="13"/>
      <c r="AC482" s="13"/>
      <c r="AD482" s="13"/>
      <c r="AE482" s="13"/>
      <c r="AT482" s="263" t="s">
        <v>218</v>
      </c>
      <c r="AU482" s="263" t="s">
        <v>83</v>
      </c>
      <c r="AV482" s="13" t="s">
        <v>85</v>
      </c>
      <c r="AW482" s="13" t="s">
        <v>32</v>
      </c>
      <c r="AX482" s="13" t="s">
        <v>76</v>
      </c>
      <c r="AY482" s="263" t="s">
        <v>207</v>
      </c>
    </row>
    <row r="483" s="13" customFormat="1">
      <c r="A483" s="13"/>
      <c r="B483" s="253"/>
      <c r="C483" s="254"/>
      <c r="D483" s="236" t="s">
        <v>218</v>
      </c>
      <c r="E483" s="255" t="s">
        <v>1</v>
      </c>
      <c r="F483" s="256" t="s">
        <v>835</v>
      </c>
      <c r="G483" s="254"/>
      <c r="H483" s="257">
        <v>20.23</v>
      </c>
      <c r="I483" s="258"/>
      <c r="J483" s="254"/>
      <c r="K483" s="254"/>
      <c r="L483" s="259"/>
      <c r="M483" s="260"/>
      <c r="N483" s="261"/>
      <c r="O483" s="261"/>
      <c r="P483" s="261"/>
      <c r="Q483" s="261"/>
      <c r="R483" s="261"/>
      <c r="S483" s="261"/>
      <c r="T483" s="262"/>
      <c r="U483" s="13"/>
      <c r="V483" s="13"/>
      <c r="W483" s="13"/>
      <c r="X483" s="13"/>
      <c r="Y483" s="13"/>
      <c r="Z483" s="13"/>
      <c r="AA483" s="13"/>
      <c r="AB483" s="13"/>
      <c r="AC483" s="13"/>
      <c r="AD483" s="13"/>
      <c r="AE483" s="13"/>
      <c r="AT483" s="263" t="s">
        <v>218</v>
      </c>
      <c r="AU483" s="263" t="s">
        <v>83</v>
      </c>
      <c r="AV483" s="13" t="s">
        <v>85</v>
      </c>
      <c r="AW483" s="13" t="s">
        <v>32</v>
      </c>
      <c r="AX483" s="13" t="s">
        <v>76</v>
      </c>
      <c r="AY483" s="263" t="s">
        <v>207</v>
      </c>
    </row>
    <row r="484" s="14" customFormat="1">
      <c r="A484" s="14"/>
      <c r="B484" s="264"/>
      <c r="C484" s="265"/>
      <c r="D484" s="236" t="s">
        <v>218</v>
      </c>
      <c r="E484" s="266" t="s">
        <v>1</v>
      </c>
      <c r="F484" s="267" t="s">
        <v>222</v>
      </c>
      <c r="G484" s="265"/>
      <c r="H484" s="268">
        <v>22.25</v>
      </c>
      <c r="I484" s="269"/>
      <c r="J484" s="265"/>
      <c r="K484" s="265"/>
      <c r="L484" s="270"/>
      <c r="M484" s="271"/>
      <c r="N484" s="272"/>
      <c r="O484" s="272"/>
      <c r="P484" s="272"/>
      <c r="Q484" s="272"/>
      <c r="R484" s="272"/>
      <c r="S484" s="272"/>
      <c r="T484" s="273"/>
      <c r="U484" s="14"/>
      <c r="V484" s="14"/>
      <c r="W484" s="14"/>
      <c r="X484" s="14"/>
      <c r="Y484" s="14"/>
      <c r="Z484" s="14"/>
      <c r="AA484" s="14"/>
      <c r="AB484" s="14"/>
      <c r="AC484" s="14"/>
      <c r="AD484" s="14"/>
      <c r="AE484" s="14"/>
      <c r="AT484" s="274" t="s">
        <v>218</v>
      </c>
      <c r="AU484" s="274" t="s">
        <v>83</v>
      </c>
      <c r="AV484" s="14" t="s">
        <v>212</v>
      </c>
      <c r="AW484" s="14" t="s">
        <v>32</v>
      </c>
      <c r="AX484" s="14" t="s">
        <v>83</v>
      </c>
      <c r="AY484" s="274" t="s">
        <v>207</v>
      </c>
    </row>
    <row r="485" s="2" customFormat="1" ht="24.15" customHeight="1">
      <c r="A485" s="39"/>
      <c r="B485" s="40"/>
      <c r="C485" s="222" t="s">
        <v>836</v>
      </c>
      <c r="D485" s="222" t="s">
        <v>208</v>
      </c>
      <c r="E485" s="223" t="s">
        <v>837</v>
      </c>
      <c r="F485" s="224" t="s">
        <v>838</v>
      </c>
      <c r="G485" s="225" t="s">
        <v>225</v>
      </c>
      <c r="H485" s="226">
        <v>784.38499999999999</v>
      </c>
      <c r="I485" s="227"/>
      <c r="J485" s="228">
        <f>ROUND(I485*H485,2)</f>
        <v>0</v>
      </c>
      <c r="K485" s="229"/>
      <c r="L485" s="45"/>
      <c r="M485" s="230" t="s">
        <v>1</v>
      </c>
      <c r="N485" s="231" t="s">
        <v>41</v>
      </c>
      <c r="O485" s="92"/>
      <c r="P485" s="232">
        <f>O485*H485</f>
        <v>0</v>
      </c>
      <c r="Q485" s="232">
        <v>0.00363</v>
      </c>
      <c r="R485" s="232">
        <f>Q485*H485</f>
        <v>2.8473175500000001</v>
      </c>
      <c r="S485" s="232">
        <v>0</v>
      </c>
      <c r="T485" s="233">
        <f>S485*H485</f>
        <v>0</v>
      </c>
      <c r="U485" s="39"/>
      <c r="V485" s="39"/>
      <c r="W485" s="39"/>
      <c r="X485" s="39"/>
      <c r="Y485" s="39"/>
      <c r="Z485" s="39"/>
      <c r="AA485" s="39"/>
      <c r="AB485" s="39"/>
      <c r="AC485" s="39"/>
      <c r="AD485" s="39"/>
      <c r="AE485" s="39"/>
      <c r="AR485" s="234" t="s">
        <v>212</v>
      </c>
      <c r="AT485" s="234" t="s">
        <v>208</v>
      </c>
      <c r="AU485" s="234" t="s">
        <v>83</v>
      </c>
      <c r="AY485" s="18" t="s">
        <v>207</v>
      </c>
      <c r="BE485" s="235">
        <f>IF(N485="základní",J485,0)</f>
        <v>0</v>
      </c>
      <c r="BF485" s="235">
        <f>IF(N485="snížená",J485,0)</f>
        <v>0</v>
      </c>
      <c r="BG485" s="235">
        <f>IF(N485="zákl. přenesená",J485,0)</f>
        <v>0</v>
      </c>
      <c r="BH485" s="235">
        <f>IF(N485="sníž. přenesená",J485,0)</f>
        <v>0</v>
      </c>
      <c r="BI485" s="235">
        <f>IF(N485="nulová",J485,0)</f>
        <v>0</v>
      </c>
      <c r="BJ485" s="18" t="s">
        <v>83</v>
      </c>
      <c r="BK485" s="235">
        <f>ROUND(I485*H485,2)</f>
        <v>0</v>
      </c>
      <c r="BL485" s="18" t="s">
        <v>212</v>
      </c>
      <c r="BM485" s="234" t="s">
        <v>839</v>
      </c>
    </row>
    <row r="486" s="2" customFormat="1">
      <c r="A486" s="39"/>
      <c r="B486" s="40"/>
      <c r="C486" s="41"/>
      <c r="D486" s="236" t="s">
        <v>214</v>
      </c>
      <c r="E486" s="41"/>
      <c r="F486" s="237" t="s">
        <v>838</v>
      </c>
      <c r="G486" s="41"/>
      <c r="H486" s="41"/>
      <c r="I486" s="238"/>
      <c r="J486" s="41"/>
      <c r="K486" s="41"/>
      <c r="L486" s="45"/>
      <c r="M486" s="239"/>
      <c r="N486" s="240"/>
      <c r="O486" s="92"/>
      <c r="P486" s="92"/>
      <c r="Q486" s="92"/>
      <c r="R486" s="92"/>
      <c r="S486" s="92"/>
      <c r="T486" s="93"/>
      <c r="U486" s="39"/>
      <c r="V486" s="39"/>
      <c r="W486" s="39"/>
      <c r="X486" s="39"/>
      <c r="Y486" s="39"/>
      <c r="Z486" s="39"/>
      <c r="AA486" s="39"/>
      <c r="AB486" s="39"/>
      <c r="AC486" s="39"/>
      <c r="AD486" s="39"/>
      <c r="AE486" s="39"/>
      <c r="AT486" s="18" t="s">
        <v>214</v>
      </c>
      <c r="AU486" s="18" t="s">
        <v>83</v>
      </c>
    </row>
    <row r="487" s="13" customFormat="1">
      <c r="A487" s="13"/>
      <c r="B487" s="253"/>
      <c r="C487" s="254"/>
      <c r="D487" s="236" t="s">
        <v>218</v>
      </c>
      <c r="E487" s="255" t="s">
        <v>1</v>
      </c>
      <c r="F487" s="256" t="s">
        <v>515</v>
      </c>
      <c r="G487" s="254"/>
      <c r="H487" s="257">
        <v>48.749000000000002</v>
      </c>
      <c r="I487" s="258"/>
      <c r="J487" s="254"/>
      <c r="K487" s="254"/>
      <c r="L487" s="259"/>
      <c r="M487" s="260"/>
      <c r="N487" s="261"/>
      <c r="O487" s="261"/>
      <c r="P487" s="261"/>
      <c r="Q487" s="261"/>
      <c r="R487" s="261"/>
      <c r="S487" s="261"/>
      <c r="T487" s="262"/>
      <c r="U487" s="13"/>
      <c r="V487" s="13"/>
      <c r="W487" s="13"/>
      <c r="X487" s="13"/>
      <c r="Y487" s="13"/>
      <c r="Z487" s="13"/>
      <c r="AA487" s="13"/>
      <c r="AB487" s="13"/>
      <c r="AC487" s="13"/>
      <c r="AD487" s="13"/>
      <c r="AE487" s="13"/>
      <c r="AT487" s="263" t="s">
        <v>218</v>
      </c>
      <c r="AU487" s="263" t="s">
        <v>83</v>
      </c>
      <c r="AV487" s="13" t="s">
        <v>85</v>
      </c>
      <c r="AW487" s="13" t="s">
        <v>32</v>
      </c>
      <c r="AX487" s="13" t="s">
        <v>76</v>
      </c>
      <c r="AY487" s="263" t="s">
        <v>207</v>
      </c>
    </row>
    <row r="488" s="13" customFormat="1">
      <c r="A488" s="13"/>
      <c r="B488" s="253"/>
      <c r="C488" s="254"/>
      <c r="D488" s="236" t="s">
        <v>218</v>
      </c>
      <c r="E488" s="255" t="s">
        <v>1</v>
      </c>
      <c r="F488" s="256" t="s">
        <v>518</v>
      </c>
      <c r="G488" s="254"/>
      <c r="H488" s="257">
        <v>83.957999999999998</v>
      </c>
      <c r="I488" s="258"/>
      <c r="J488" s="254"/>
      <c r="K488" s="254"/>
      <c r="L488" s="259"/>
      <c r="M488" s="260"/>
      <c r="N488" s="261"/>
      <c r="O488" s="261"/>
      <c r="P488" s="261"/>
      <c r="Q488" s="261"/>
      <c r="R488" s="261"/>
      <c r="S488" s="261"/>
      <c r="T488" s="262"/>
      <c r="U488" s="13"/>
      <c r="V488" s="13"/>
      <c r="W488" s="13"/>
      <c r="X488" s="13"/>
      <c r="Y488" s="13"/>
      <c r="Z488" s="13"/>
      <c r="AA488" s="13"/>
      <c r="AB488" s="13"/>
      <c r="AC488" s="13"/>
      <c r="AD488" s="13"/>
      <c r="AE488" s="13"/>
      <c r="AT488" s="263" t="s">
        <v>218</v>
      </c>
      <c r="AU488" s="263" t="s">
        <v>83</v>
      </c>
      <c r="AV488" s="13" t="s">
        <v>85</v>
      </c>
      <c r="AW488" s="13" t="s">
        <v>32</v>
      </c>
      <c r="AX488" s="13" t="s">
        <v>76</v>
      </c>
      <c r="AY488" s="263" t="s">
        <v>207</v>
      </c>
    </row>
    <row r="489" s="13" customFormat="1">
      <c r="A489" s="13"/>
      <c r="B489" s="253"/>
      <c r="C489" s="254"/>
      <c r="D489" s="236" t="s">
        <v>218</v>
      </c>
      <c r="E489" s="255" t="s">
        <v>1</v>
      </c>
      <c r="F489" s="256" t="s">
        <v>512</v>
      </c>
      <c r="G489" s="254"/>
      <c r="H489" s="257">
        <v>487.779</v>
      </c>
      <c r="I489" s="258"/>
      <c r="J489" s="254"/>
      <c r="K489" s="254"/>
      <c r="L489" s="259"/>
      <c r="M489" s="260"/>
      <c r="N489" s="261"/>
      <c r="O489" s="261"/>
      <c r="P489" s="261"/>
      <c r="Q489" s="261"/>
      <c r="R489" s="261"/>
      <c r="S489" s="261"/>
      <c r="T489" s="262"/>
      <c r="U489" s="13"/>
      <c r="V489" s="13"/>
      <c r="W489" s="13"/>
      <c r="X489" s="13"/>
      <c r="Y489" s="13"/>
      <c r="Z489" s="13"/>
      <c r="AA489" s="13"/>
      <c r="AB489" s="13"/>
      <c r="AC489" s="13"/>
      <c r="AD489" s="13"/>
      <c r="AE489" s="13"/>
      <c r="AT489" s="263" t="s">
        <v>218</v>
      </c>
      <c r="AU489" s="263" t="s">
        <v>83</v>
      </c>
      <c r="AV489" s="13" t="s">
        <v>85</v>
      </c>
      <c r="AW489" s="13" t="s">
        <v>32</v>
      </c>
      <c r="AX489" s="13" t="s">
        <v>76</v>
      </c>
      <c r="AY489" s="263" t="s">
        <v>207</v>
      </c>
    </row>
    <row r="490" s="13" customFormat="1">
      <c r="A490" s="13"/>
      <c r="B490" s="253"/>
      <c r="C490" s="254"/>
      <c r="D490" s="236" t="s">
        <v>218</v>
      </c>
      <c r="E490" s="255" t="s">
        <v>1</v>
      </c>
      <c r="F490" s="256" t="s">
        <v>487</v>
      </c>
      <c r="G490" s="254"/>
      <c r="H490" s="257">
        <v>39.280999999999999</v>
      </c>
      <c r="I490" s="258"/>
      <c r="J490" s="254"/>
      <c r="K490" s="254"/>
      <c r="L490" s="259"/>
      <c r="M490" s="260"/>
      <c r="N490" s="261"/>
      <c r="O490" s="261"/>
      <c r="P490" s="261"/>
      <c r="Q490" s="261"/>
      <c r="R490" s="261"/>
      <c r="S490" s="261"/>
      <c r="T490" s="262"/>
      <c r="U490" s="13"/>
      <c r="V490" s="13"/>
      <c r="W490" s="13"/>
      <c r="X490" s="13"/>
      <c r="Y490" s="13"/>
      <c r="Z490" s="13"/>
      <c r="AA490" s="13"/>
      <c r="AB490" s="13"/>
      <c r="AC490" s="13"/>
      <c r="AD490" s="13"/>
      <c r="AE490" s="13"/>
      <c r="AT490" s="263" t="s">
        <v>218</v>
      </c>
      <c r="AU490" s="263" t="s">
        <v>83</v>
      </c>
      <c r="AV490" s="13" t="s">
        <v>85</v>
      </c>
      <c r="AW490" s="13" t="s">
        <v>32</v>
      </c>
      <c r="AX490" s="13" t="s">
        <v>76</v>
      </c>
      <c r="AY490" s="263" t="s">
        <v>207</v>
      </c>
    </row>
    <row r="491" s="13" customFormat="1">
      <c r="A491" s="13"/>
      <c r="B491" s="253"/>
      <c r="C491" s="254"/>
      <c r="D491" s="236" t="s">
        <v>218</v>
      </c>
      <c r="E491" s="255" t="s">
        <v>1</v>
      </c>
      <c r="F491" s="256" t="s">
        <v>495</v>
      </c>
      <c r="G491" s="254"/>
      <c r="H491" s="257">
        <v>124.618</v>
      </c>
      <c r="I491" s="258"/>
      <c r="J491" s="254"/>
      <c r="K491" s="254"/>
      <c r="L491" s="259"/>
      <c r="M491" s="260"/>
      <c r="N491" s="261"/>
      <c r="O491" s="261"/>
      <c r="P491" s="261"/>
      <c r="Q491" s="261"/>
      <c r="R491" s="261"/>
      <c r="S491" s="261"/>
      <c r="T491" s="262"/>
      <c r="U491" s="13"/>
      <c r="V491" s="13"/>
      <c r="W491" s="13"/>
      <c r="X491" s="13"/>
      <c r="Y491" s="13"/>
      <c r="Z491" s="13"/>
      <c r="AA491" s="13"/>
      <c r="AB491" s="13"/>
      <c r="AC491" s="13"/>
      <c r="AD491" s="13"/>
      <c r="AE491" s="13"/>
      <c r="AT491" s="263" t="s">
        <v>218</v>
      </c>
      <c r="AU491" s="263" t="s">
        <v>83</v>
      </c>
      <c r="AV491" s="13" t="s">
        <v>85</v>
      </c>
      <c r="AW491" s="13" t="s">
        <v>32</v>
      </c>
      <c r="AX491" s="13" t="s">
        <v>76</v>
      </c>
      <c r="AY491" s="263" t="s">
        <v>207</v>
      </c>
    </row>
    <row r="492" s="14" customFormat="1">
      <c r="A492" s="14"/>
      <c r="B492" s="264"/>
      <c r="C492" s="265"/>
      <c r="D492" s="236" t="s">
        <v>218</v>
      </c>
      <c r="E492" s="266" t="s">
        <v>1</v>
      </c>
      <c r="F492" s="267" t="s">
        <v>222</v>
      </c>
      <c r="G492" s="265"/>
      <c r="H492" s="268">
        <v>784.38499999999999</v>
      </c>
      <c r="I492" s="269"/>
      <c r="J492" s="265"/>
      <c r="K492" s="265"/>
      <c r="L492" s="270"/>
      <c r="M492" s="271"/>
      <c r="N492" s="272"/>
      <c r="O492" s="272"/>
      <c r="P492" s="272"/>
      <c r="Q492" s="272"/>
      <c r="R492" s="272"/>
      <c r="S492" s="272"/>
      <c r="T492" s="273"/>
      <c r="U492" s="14"/>
      <c r="V492" s="14"/>
      <c r="W492" s="14"/>
      <c r="X492" s="14"/>
      <c r="Y492" s="14"/>
      <c r="Z492" s="14"/>
      <c r="AA492" s="14"/>
      <c r="AB492" s="14"/>
      <c r="AC492" s="14"/>
      <c r="AD492" s="14"/>
      <c r="AE492" s="14"/>
      <c r="AT492" s="274" t="s">
        <v>218</v>
      </c>
      <c r="AU492" s="274" t="s">
        <v>83</v>
      </c>
      <c r="AV492" s="14" t="s">
        <v>212</v>
      </c>
      <c r="AW492" s="14" t="s">
        <v>32</v>
      </c>
      <c r="AX492" s="14" t="s">
        <v>83</v>
      </c>
      <c r="AY492" s="274" t="s">
        <v>207</v>
      </c>
    </row>
    <row r="493" s="2" customFormat="1" ht="24.15" customHeight="1">
      <c r="A493" s="39"/>
      <c r="B493" s="40"/>
      <c r="C493" s="222" t="s">
        <v>840</v>
      </c>
      <c r="D493" s="222" t="s">
        <v>208</v>
      </c>
      <c r="E493" s="223" t="s">
        <v>841</v>
      </c>
      <c r="F493" s="224" t="s">
        <v>842</v>
      </c>
      <c r="G493" s="225" t="s">
        <v>225</v>
      </c>
      <c r="H493" s="226">
        <v>34.893000000000001</v>
      </c>
      <c r="I493" s="227"/>
      <c r="J493" s="228">
        <f>ROUND(I493*H493,2)</f>
        <v>0</v>
      </c>
      <c r="K493" s="229"/>
      <c r="L493" s="45"/>
      <c r="M493" s="230" t="s">
        <v>1</v>
      </c>
      <c r="N493" s="231" t="s">
        <v>41</v>
      </c>
      <c r="O493" s="92"/>
      <c r="P493" s="232">
        <f>O493*H493</f>
        <v>0</v>
      </c>
      <c r="Q493" s="232">
        <v>0.0057000000000000002</v>
      </c>
      <c r="R493" s="232">
        <f>Q493*H493</f>
        <v>0.19889010000000001</v>
      </c>
      <c r="S493" s="232">
        <v>0</v>
      </c>
      <c r="T493" s="233">
        <f>S493*H493</f>
        <v>0</v>
      </c>
      <c r="U493" s="39"/>
      <c r="V493" s="39"/>
      <c r="W493" s="39"/>
      <c r="X493" s="39"/>
      <c r="Y493" s="39"/>
      <c r="Z493" s="39"/>
      <c r="AA493" s="39"/>
      <c r="AB493" s="39"/>
      <c r="AC493" s="39"/>
      <c r="AD493" s="39"/>
      <c r="AE493" s="39"/>
      <c r="AR493" s="234" t="s">
        <v>212</v>
      </c>
      <c r="AT493" s="234" t="s">
        <v>208</v>
      </c>
      <c r="AU493" s="234" t="s">
        <v>83</v>
      </c>
      <c r="AY493" s="18" t="s">
        <v>207</v>
      </c>
      <c r="BE493" s="235">
        <f>IF(N493="základní",J493,0)</f>
        <v>0</v>
      </c>
      <c r="BF493" s="235">
        <f>IF(N493="snížená",J493,0)</f>
        <v>0</v>
      </c>
      <c r="BG493" s="235">
        <f>IF(N493="zákl. přenesená",J493,0)</f>
        <v>0</v>
      </c>
      <c r="BH493" s="235">
        <f>IF(N493="sníž. přenesená",J493,0)</f>
        <v>0</v>
      </c>
      <c r="BI493" s="235">
        <f>IF(N493="nulová",J493,0)</f>
        <v>0</v>
      </c>
      <c r="BJ493" s="18" t="s">
        <v>83</v>
      </c>
      <c r="BK493" s="235">
        <f>ROUND(I493*H493,2)</f>
        <v>0</v>
      </c>
      <c r="BL493" s="18" t="s">
        <v>212</v>
      </c>
      <c r="BM493" s="234" t="s">
        <v>843</v>
      </c>
    </row>
    <row r="494" s="2" customFormat="1">
      <c r="A494" s="39"/>
      <c r="B494" s="40"/>
      <c r="C494" s="41"/>
      <c r="D494" s="236" t="s">
        <v>214</v>
      </c>
      <c r="E494" s="41"/>
      <c r="F494" s="237" t="s">
        <v>844</v>
      </c>
      <c r="G494" s="41"/>
      <c r="H494" s="41"/>
      <c r="I494" s="238"/>
      <c r="J494" s="41"/>
      <c r="K494" s="41"/>
      <c r="L494" s="45"/>
      <c r="M494" s="239"/>
      <c r="N494" s="240"/>
      <c r="O494" s="92"/>
      <c r="P494" s="92"/>
      <c r="Q494" s="92"/>
      <c r="R494" s="92"/>
      <c r="S494" s="92"/>
      <c r="T494" s="93"/>
      <c r="U494" s="39"/>
      <c r="V494" s="39"/>
      <c r="W494" s="39"/>
      <c r="X494" s="39"/>
      <c r="Y494" s="39"/>
      <c r="Z494" s="39"/>
      <c r="AA494" s="39"/>
      <c r="AB494" s="39"/>
      <c r="AC494" s="39"/>
      <c r="AD494" s="39"/>
      <c r="AE494" s="39"/>
      <c r="AT494" s="18" t="s">
        <v>214</v>
      </c>
      <c r="AU494" s="18" t="s">
        <v>83</v>
      </c>
    </row>
    <row r="495" s="2" customFormat="1">
      <c r="A495" s="39"/>
      <c r="B495" s="40"/>
      <c r="C495" s="41"/>
      <c r="D495" s="241" t="s">
        <v>216</v>
      </c>
      <c r="E495" s="41"/>
      <c r="F495" s="242" t="s">
        <v>845</v>
      </c>
      <c r="G495" s="41"/>
      <c r="H495" s="41"/>
      <c r="I495" s="238"/>
      <c r="J495" s="41"/>
      <c r="K495" s="41"/>
      <c r="L495" s="45"/>
      <c r="M495" s="239"/>
      <c r="N495" s="240"/>
      <c r="O495" s="92"/>
      <c r="P495" s="92"/>
      <c r="Q495" s="92"/>
      <c r="R495" s="92"/>
      <c r="S495" s="92"/>
      <c r="T495" s="93"/>
      <c r="U495" s="39"/>
      <c r="V495" s="39"/>
      <c r="W495" s="39"/>
      <c r="X495" s="39"/>
      <c r="Y495" s="39"/>
      <c r="Z495" s="39"/>
      <c r="AA495" s="39"/>
      <c r="AB495" s="39"/>
      <c r="AC495" s="39"/>
      <c r="AD495" s="39"/>
      <c r="AE495" s="39"/>
      <c r="AT495" s="18" t="s">
        <v>216</v>
      </c>
      <c r="AU495" s="18" t="s">
        <v>83</v>
      </c>
    </row>
    <row r="496" s="13" customFormat="1">
      <c r="A496" s="13"/>
      <c r="B496" s="253"/>
      <c r="C496" s="254"/>
      <c r="D496" s="236" t="s">
        <v>218</v>
      </c>
      <c r="E496" s="255" t="s">
        <v>1</v>
      </c>
      <c r="F496" s="256" t="s">
        <v>498</v>
      </c>
      <c r="G496" s="254"/>
      <c r="H496" s="257">
        <v>34.893000000000001</v>
      </c>
      <c r="I496" s="258"/>
      <c r="J496" s="254"/>
      <c r="K496" s="254"/>
      <c r="L496" s="259"/>
      <c r="M496" s="260"/>
      <c r="N496" s="261"/>
      <c r="O496" s="261"/>
      <c r="P496" s="261"/>
      <c r="Q496" s="261"/>
      <c r="R496" s="261"/>
      <c r="S496" s="261"/>
      <c r="T496" s="262"/>
      <c r="U496" s="13"/>
      <c r="V496" s="13"/>
      <c r="W496" s="13"/>
      <c r="X496" s="13"/>
      <c r="Y496" s="13"/>
      <c r="Z496" s="13"/>
      <c r="AA496" s="13"/>
      <c r="AB496" s="13"/>
      <c r="AC496" s="13"/>
      <c r="AD496" s="13"/>
      <c r="AE496" s="13"/>
      <c r="AT496" s="263" t="s">
        <v>218</v>
      </c>
      <c r="AU496" s="263" t="s">
        <v>83</v>
      </c>
      <c r="AV496" s="13" t="s">
        <v>85</v>
      </c>
      <c r="AW496" s="13" t="s">
        <v>32</v>
      </c>
      <c r="AX496" s="13" t="s">
        <v>83</v>
      </c>
      <c r="AY496" s="263" t="s">
        <v>207</v>
      </c>
    </row>
    <row r="497" s="2" customFormat="1" ht="16.5" customHeight="1">
      <c r="A497" s="39"/>
      <c r="B497" s="40"/>
      <c r="C497" s="222" t="s">
        <v>846</v>
      </c>
      <c r="D497" s="222" t="s">
        <v>208</v>
      </c>
      <c r="E497" s="223" t="s">
        <v>847</v>
      </c>
      <c r="F497" s="224" t="s">
        <v>848</v>
      </c>
      <c r="G497" s="225" t="s">
        <v>225</v>
      </c>
      <c r="H497" s="226">
        <v>1041.174</v>
      </c>
      <c r="I497" s="227"/>
      <c r="J497" s="228">
        <f>ROUND(I497*H497,2)</f>
        <v>0</v>
      </c>
      <c r="K497" s="229"/>
      <c r="L497" s="45"/>
      <c r="M497" s="230" t="s">
        <v>1</v>
      </c>
      <c r="N497" s="231" t="s">
        <v>41</v>
      </c>
      <c r="O497" s="92"/>
      <c r="P497" s="232">
        <f>O497*H497</f>
        <v>0</v>
      </c>
      <c r="Q497" s="232">
        <v>0</v>
      </c>
      <c r="R497" s="232">
        <f>Q497*H497</f>
        <v>0</v>
      </c>
      <c r="S497" s="232">
        <v>0</v>
      </c>
      <c r="T497" s="233">
        <f>S497*H497</f>
        <v>0</v>
      </c>
      <c r="U497" s="39"/>
      <c r="V497" s="39"/>
      <c r="W497" s="39"/>
      <c r="X497" s="39"/>
      <c r="Y497" s="39"/>
      <c r="Z497" s="39"/>
      <c r="AA497" s="39"/>
      <c r="AB497" s="39"/>
      <c r="AC497" s="39"/>
      <c r="AD497" s="39"/>
      <c r="AE497" s="39"/>
      <c r="AR497" s="234" t="s">
        <v>212</v>
      </c>
      <c r="AT497" s="234" t="s">
        <v>208</v>
      </c>
      <c r="AU497" s="234" t="s">
        <v>83</v>
      </c>
      <c r="AY497" s="18" t="s">
        <v>207</v>
      </c>
      <c r="BE497" s="235">
        <f>IF(N497="základní",J497,0)</f>
        <v>0</v>
      </c>
      <c r="BF497" s="235">
        <f>IF(N497="snížená",J497,0)</f>
        <v>0</v>
      </c>
      <c r="BG497" s="235">
        <f>IF(N497="zákl. přenesená",J497,0)</f>
        <v>0</v>
      </c>
      <c r="BH497" s="235">
        <f>IF(N497="sníž. přenesená",J497,0)</f>
        <v>0</v>
      </c>
      <c r="BI497" s="235">
        <f>IF(N497="nulová",J497,0)</f>
        <v>0</v>
      </c>
      <c r="BJ497" s="18" t="s">
        <v>83</v>
      </c>
      <c r="BK497" s="235">
        <f>ROUND(I497*H497,2)</f>
        <v>0</v>
      </c>
      <c r="BL497" s="18" t="s">
        <v>212</v>
      </c>
      <c r="BM497" s="234" t="s">
        <v>849</v>
      </c>
    </row>
    <row r="498" s="2" customFormat="1">
      <c r="A498" s="39"/>
      <c r="B498" s="40"/>
      <c r="C498" s="41"/>
      <c r="D498" s="236" t="s">
        <v>214</v>
      </c>
      <c r="E498" s="41"/>
      <c r="F498" s="237" t="s">
        <v>850</v>
      </c>
      <c r="G498" s="41"/>
      <c r="H498" s="41"/>
      <c r="I498" s="238"/>
      <c r="J498" s="41"/>
      <c r="K498" s="41"/>
      <c r="L498" s="45"/>
      <c r="M498" s="239"/>
      <c r="N498" s="240"/>
      <c r="O498" s="92"/>
      <c r="P498" s="92"/>
      <c r="Q498" s="92"/>
      <c r="R498" s="92"/>
      <c r="S498" s="92"/>
      <c r="T498" s="93"/>
      <c r="U498" s="39"/>
      <c r="V498" s="39"/>
      <c r="W498" s="39"/>
      <c r="X498" s="39"/>
      <c r="Y498" s="39"/>
      <c r="Z498" s="39"/>
      <c r="AA498" s="39"/>
      <c r="AB498" s="39"/>
      <c r="AC498" s="39"/>
      <c r="AD498" s="39"/>
      <c r="AE498" s="39"/>
      <c r="AT498" s="18" t="s">
        <v>214</v>
      </c>
      <c r="AU498" s="18" t="s">
        <v>83</v>
      </c>
    </row>
    <row r="499" s="2" customFormat="1">
      <c r="A499" s="39"/>
      <c r="B499" s="40"/>
      <c r="C499" s="41"/>
      <c r="D499" s="241" t="s">
        <v>216</v>
      </c>
      <c r="E499" s="41"/>
      <c r="F499" s="242" t="s">
        <v>851</v>
      </c>
      <c r="G499" s="41"/>
      <c r="H499" s="41"/>
      <c r="I499" s="238"/>
      <c r="J499" s="41"/>
      <c r="K499" s="41"/>
      <c r="L499" s="45"/>
      <c r="M499" s="239"/>
      <c r="N499" s="240"/>
      <c r="O499" s="92"/>
      <c r="P499" s="92"/>
      <c r="Q499" s="92"/>
      <c r="R499" s="92"/>
      <c r="S499" s="92"/>
      <c r="T499" s="93"/>
      <c r="U499" s="39"/>
      <c r="V499" s="39"/>
      <c r="W499" s="39"/>
      <c r="X499" s="39"/>
      <c r="Y499" s="39"/>
      <c r="Z499" s="39"/>
      <c r="AA499" s="39"/>
      <c r="AB499" s="39"/>
      <c r="AC499" s="39"/>
      <c r="AD499" s="39"/>
      <c r="AE499" s="39"/>
      <c r="AT499" s="18" t="s">
        <v>216</v>
      </c>
      <c r="AU499" s="18" t="s">
        <v>83</v>
      </c>
    </row>
    <row r="500" s="13" customFormat="1">
      <c r="A500" s="13"/>
      <c r="B500" s="253"/>
      <c r="C500" s="254"/>
      <c r="D500" s="236" t="s">
        <v>218</v>
      </c>
      <c r="E500" s="255" t="s">
        <v>1</v>
      </c>
      <c r="F500" s="256" t="s">
        <v>515</v>
      </c>
      <c r="G500" s="254"/>
      <c r="H500" s="257">
        <v>48.749000000000002</v>
      </c>
      <c r="I500" s="258"/>
      <c r="J500" s="254"/>
      <c r="K500" s="254"/>
      <c r="L500" s="259"/>
      <c r="M500" s="260"/>
      <c r="N500" s="261"/>
      <c r="O500" s="261"/>
      <c r="P500" s="261"/>
      <c r="Q500" s="261"/>
      <c r="R500" s="261"/>
      <c r="S500" s="261"/>
      <c r="T500" s="262"/>
      <c r="U500" s="13"/>
      <c r="V500" s="13"/>
      <c r="W500" s="13"/>
      <c r="X500" s="13"/>
      <c r="Y500" s="13"/>
      <c r="Z500" s="13"/>
      <c r="AA500" s="13"/>
      <c r="AB500" s="13"/>
      <c r="AC500" s="13"/>
      <c r="AD500" s="13"/>
      <c r="AE500" s="13"/>
      <c r="AT500" s="263" t="s">
        <v>218</v>
      </c>
      <c r="AU500" s="263" t="s">
        <v>83</v>
      </c>
      <c r="AV500" s="13" t="s">
        <v>85</v>
      </c>
      <c r="AW500" s="13" t="s">
        <v>32</v>
      </c>
      <c r="AX500" s="13" t="s">
        <v>76</v>
      </c>
      <c r="AY500" s="263" t="s">
        <v>207</v>
      </c>
    </row>
    <row r="501" s="13" customFormat="1">
      <c r="A501" s="13"/>
      <c r="B501" s="253"/>
      <c r="C501" s="254"/>
      <c r="D501" s="236" t="s">
        <v>218</v>
      </c>
      <c r="E501" s="255" t="s">
        <v>1</v>
      </c>
      <c r="F501" s="256" t="s">
        <v>518</v>
      </c>
      <c r="G501" s="254"/>
      <c r="H501" s="257">
        <v>83.957999999999998</v>
      </c>
      <c r="I501" s="258"/>
      <c r="J501" s="254"/>
      <c r="K501" s="254"/>
      <c r="L501" s="259"/>
      <c r="M501" s="260"/>
      <c r="N501" s="261"/>
      <c r="O501" s="261"/>
      <c r="P501" s="261"/>
      <c r="Q501" s="261"/>
      <c r="R501" s="261"/>
      <c r="S501" s="261"/>
      <c r="T501" s="262"/>
      <c r="U501" s="13"/>
      <c r="V501" s="13"/>
      <c r="W501" s="13"/>
      <c r="X501" s="13"/>
      <c r="Y501" s="13"/>
      <c r="Z501" s="13"/>
      <c r="AA501" s="13"/>
      <c r="AB501" s="13"/>
      <c r="AC501" s="13"/>
      <c r="AD501" s="13"/>
      <c r="AE501" s="13"/>
      <c r="AT501" s="263" t="s">
        <v>218</v>
      </c>
      <c r="AU501" s="263" t="s">
        <v>83</v>
      </c>
      <c r="AV501" s="13" t="s">
        <v>85</v>
      </c>
      <c r="AW501" s="13" t="s">
        <v>32</v>
      </c>
      <c r="AX501" s="13" t="s">
        <v>76</v>
      </c>
      <c r="AY501" s="263" t="s">
        <v>207</v>
      </c>
    </row>
    <row r="502" s="13" customFormat="1">
      <c r="A502" s="13"/>
      <c r="B502" s="253"/>
      <c r="C502" s="254"/>
      <c r="D502" s="236" t="s">
        <v>218</v>
      </c>
      <c r="E502" s="255" t="s">
        <v>1</v>
      </c>
      <c r="F502" s="256" t="s">
        <v>512</v>
      </c>
      <c r="G502" s="254"/>
      <c r="H502" s="257">
        <v>487.779</v>
      </c>
      <c r="I502" s="258"/>
      <c r="J502" s="254"/>
      <c r="K502" s="254"/>
      <c r="L502" s="259"/>
      <c r="M502" s="260"/>
      <c r="N502" s="261"/>
      <c r="O502" s="261"/>
      <c r="P502" s="261"/>
      <c r="Q502" s="261"/>
      <c r="R502" s="261"/>
      <c r="S502" s="261"/>
      <c r="T502" s="262"/>
      <c r="U502" s="13"/>
      <c r="V502" s="13"/>
      <c r="W502" s="13"/>
      <c r="X502" s="13"/>
      <c r="Y502" s="13"/>
      <c r="Z502" s="13"/>
      <c r="AA502" s="13"/>
      <c r="AB502" s="13"/>
      <c r="AC502" s="13"/>
      <c r="AD502" s="13"/>
      <c r="AE502" s="13"/>
      <c r="AT502" s="263" t="s">
        <v>218</v>
      </c>
      <c r="AU502" s="263" t="s">
        <v>83</v>
      </c>
      <c r="AV502" s="13" t="s">
        <v>85</v>
      </c>
      <c r="AW502" s="13" t="s">
        <v>32</v>
      </c>
      <c r="AX502" s="13" t="s">
        <v>76</v>
      </c>
      <c r="AY502" s="263" t="s">
        <v>207</v>
      </c>
    </row>
    <row r="503" s="13" customFormat="1">
      <c r="A503" s="13"/>
      <c r="B503" s="253"/>
      <c r="C503" s="254"/>
      <c r="D503" s="236" t="s">
        <v>218</v>
      </c>
      <c r="E503" s="255" t="s">
        <v>1</v>
      </c>
      <c r="F503" s="256" t="s">
        <v>487</v>
      </c>
      <c r="G503" s="254"/>
      <c r="H503" s="257">
        <v>39.280999999999999</v>
      </c>
      <c r="I503" s="258"/>
      <c r="J503" s="254"/>
      <c r="K503" s="254"/>
      <c r="L503" s="259"/>
      <c r="M503" s="260"/>
      <c r="N503" s="261"/>
      <c r="O503" s="261"/>
      <c r="P503" s="261"/>
      <c r="Q503" s="261"/>
      <c r="R503" s="261"/>
      <c r="S503" s="261"/>
      <c r="T503" s="262"/>
      <c r="U503" s="13"/>
      <c r="V503" s="13"/>
      <c r="W503" s="13"/>
      <c r="X503" s="13"/>
      <c r="Y503" s="13"/>
      <c r="Z503" s="13"/>
      <c r="AA503" s="13"/>
      <c r="AB503" s="13"/>
      <c r="AC503" s="13"/>
      <c r="AD503" s="13"/>
      <c r="AE503" s="13"/>
      <c r="AT503" s="263" t="s">
        <v>218</v>
      </c>
      <c r="AU503" s="263" t="s">
        <v>83</v>
      </c>
      <c r="AV503" s="13" t="s">
        <v>85</v>
      </c>
      <c r="AW503" s="13" t="s">
        <v>32</v>
      </c>
      <c r="AX503" s="13" t="s">
        <v>76</v>
      </c>
      <c r="AY503" s="263" t="s">
        <v>207</v>
      </c>
    </row>
    <row r="504" s="13" customFormat="1">
      <c r="A504" s="13"/>
      <c r="B504" s="253"/>
      <c r="C504" s="254"/>
      <c r="D504" s="236" t="s">
        <v>218</v>
      </c>
      <c r="E504" s="255" t="s">
        <v>1</v>
      </c>
      <c r="F504" s="256" t="s">
        <v>490</v>
      </c>
      <c r="G504" s="254"/>
      <c r="H504" s="257">
        <v>127.65600000000001</v>
      </c>
      <c r="I504" s="258"/>
      <c r="J504" s="254"/>
      <c r="K504" s="254"/>
      <c r="L504" s="259"/>
      <c r="M504" s="260"/>
      <c r="N504" s="261"/>
      <c r="O504" s="261"/>
      <c r="P504" s="261"/>
      <c r="Q504" s="261"/>
      <c r="R504" s="261"/>
      <c r="S504" s="261"/>
      <c r="T504" s="262"/>
      <c r="U504" s="13"/>
      <c r="V504" s="13"/>
      <c r="W504" s="13"/>
      <c r="X504" s="13"/>
      <c r="Y504" s="13"/>
      <c r="Z504" s="13"/>
      <c r="AA504" s="13"/>
      <c r="AB504" s="13"/>
      <c r="AC504" s="13"/>
      <c r="AD504" s="13"/>
      <c r="AE504" s="13"/>
      <c r="AT504" s="263" t="s">
        <v>218</v>
      </c>
      <c r="AU504" s="263" t="s">
        <v>83</v>
      </c>
      <c r="AV504" s="13" t="s">
        <v>85</v>
      </c>
      <c r="AW504" s="13" t="s">
        <v>32</v>
      </c>
      <c r="AX504" s="13" t="s">
        <v>76</v>
      </c>
      <c r="AY504" s="263" t="s">
        <v>207</v>
      </c>
    </row>
    <row r="505" s="13" customFormat="1">
      <c r="A505" s="13"/>
      <c r="B505" s="253"/>
      <c r="C505" s="254"/>
      <c r="D505" s="236" t="s">
        <v>218</v>
      </c>
      <c r="E505" s="255" t="s">
        <v>1</v>
      </c>
      <c r="F505" s="256" t="s">
        <v>493</v>
      </c>
      <c r="G505" s="254"/>
      <c r="H505" s="257">
        <v>94.239999999999995</v>
      </c>
      <c r="I505" s="258"/>
      <c r="J505" s="254"/>
      <c r="K505" s="254"/>
      <c r="L505" s="259"/>
      <c r="M505" s="260"/>
      <c r="N505" s="261"/>
      <c r="O505" s="261"/>
      <c r="P505" s="261"/>
      <c r="Q505" s="261"/>
      <c r="R505" s="261"/>
      <c r="S505" s="261"/>
      <c r="T505" s="262"/>
      <c r="U505" s="13"/>
      <c r="V505" s="13"/>
      <c r="W505" s="13"/>
      <c r="X505" s="13"/>
      <c r="Y505" s="13"/>
      <c r="Z505" s="13"/>
      <c r="AA505" s="13"/>
      <c r="AB505" s="13"/>
      <c r="AC505" s="13"/>
      <c r="AD505" s="13"/>
      <c r="AE505" s="13"/>
      <c r="AT505" s="263" t="s">
        <v>218</v>
      </c>
      <c r="AU505" s="263" t="s">
        <v>83</v>
      </c>
      <c r="AV505" s="13" t="s">
        <v>85</v>
      </c>
      <c r="AW505" s="13" t="s">
        <v>32</v>
      </c>
      <c r="AX505" s="13" t="s">
        <v>76</v>
      </c>
      <c r="AY505" s="263" t="s">
        <v>207</v>
      </c>
    </row>
    <row r="506" s="13" customFormat="1">
      <c r="A506" s="13"/>
      <c r="B506" s="253"/>
      <c r="C506" s="254"/>
      <c r="D506" s="236" t="s">
        <v>218</v>
      </c>
      <c r="E506" s="255" t="s">
        <v>1</v>
      </c>
      <c r="F506" s="256" t="s">
        <v>498</v>
      </c>
      <c r="G506" s="254"/>
      <c r="H506" s="257">
        <v>34.893000000000001</v>
      </c>
      <c r="I506" s="258"/>
      <c r="J506" s="254"/>
      <c r="K506" s="254"/>
      <c r="L506" s="259"/>
      <c r="M506" s="260"/>
      <c r="N506" s="261"/>
      <c r="O506" s="261"/>
      <c r="P506" s="261"/>
      <c r="Q506" s="261"/>
      <c r="R506" s="261"/>
      <c r="S506" s="261"/>
      <c r="T506" s="262"/>
      <c r="U506" s="13"/>
      <c r="V506" s="13"/>
      <c r="W506" s="13"/>
      <c r="X506" s="13"/>
      <c r="Y506" s="13"/>
      <c r="Z506" s="13"/>
      <c r="AA506" s="13"/>
      <c r="AB506" s="13"/>
      <c r="AC506" s="13"/>
      <c r="AD506" s="13"/>
      <c r="AE506" s="13"/>
      <c r="AT506" s="263" t="s">
        <v>218</v>
      </c>
      <c r="AU506" s="263" t="s">
        <v>83</v>
      </c>
      <c r="AV506" s="13" t="s">
        <v>85</v>
      </c>
      <c r="AW506" s="13" t="s">
        <v>32</v>
      </c>
      <c r="AX506" s="13" t="s">
        <v>76</v>
      </c>
      <c r="AY506" s="263" t="s">
        <v>207</v>
      </c>
    </row>
    <row r="507" s="13" customFormat="1">
      <c r="A507" s="13"/>
      <c r="B507" s="253"/>
      <c r="C507" s="254"/>
      <c r="D507" s="236" t="s">
        <v>218</v>
      </c>
      <c r="E507" s="255" t="s">
        <v>1</v>
      </c>
      <c r="F507" s="256" t="s">
        <v>495</v>
      </c>
      <c r="G507" s="254"/>
      <c r="H507" s="257">
        <v>124.618</v>
      </c>
      <c r="I507" s="258"/>
      <c r="J507" s="254"/>
      <c r="K507" s="254"/>
      <c r="L507" s="259"/>
      <c r="M507" s="260"/>
      <c r="N507" s="261"/>
      <c r="O507" s="261"/>
      <c r="P507" s="261"/>
      <c r="Q507" s="261"/>
      <c r="R507" s="261"/>
      <c r="S507" s="261"/>
      <c r="T507" s="262"/>
      <c r="U507" s="13"/>
      <c r="V507" s="13"/>
      <c r="W507" s="13"/>
      <c r="X507" s="13"/>
      <c r="Y507" s="13"/>
      <c r="Z507" s="13"/>
      <c r="AA507" s="13"/>
      <c r="AB507" s="13"/>
      <c r="AC507" s="13"/>
      <c r="AD507" s="13"/>
      <c r="AE507" s="13"/>
      <c r="AT507" s="263" t="s">
        <v>218</v>
      </c>
      <c r="AU507" s="263" t="s">
        <v>83</v>
      </c>
      <c r="AV507" s="13" t="s">
        <v>85</v>
      </c>
      <c r="AW507" s="13" t="s">
        <v>32</v>
      </c>
      <c r="AX507" s="13" t="s">
        <v>76</v>
      </c>
      <c r="AY507" s="263" t="s">
        <v>207</v>
      </c>
    </row>
    <row r="508" s="14" customFormat="1">
      <c r="A508" s="14"/>
      <c r="B508" s="264"/>
      <c r="C508" s="265"/>
      <c r="D508" s="236" t="s">
        <v>218</v>
      </c>
      <c r="E508" s="266" t="s">
        <v>1</v>
      </c>
      <c r="F508" s="267" t="s">
        <v>222</v>
      </c>
      <c r="G508" s="265"/>
      <c r="H508" s="268">
        <v>1041.174</v>
      </c>
      <c r="I508" s="269"/>
      <c r="J508" s="265"/>
      <c r="K508" s="265"/>
      <c r="L508" s="270"/>
      <c r="M508" s="271"/>
      <c r="N508" s="272"/>
      <c r="O508" s="272"/>
      <c r="P508" s="272"/>
      <c r="Q508" s="272"/>
      <c r="R508" s="272"/>
      <c r="S508" s="272"/>
      <c r="T508" s="273"/>
      <c r="U508" s="14"/>
      <c r="V508" s="14"/>
      <c r="W508" s="14"/>
      <c r="X508" s="14"/>
      <c r="Y508" s="14"/>
      <c r="Z508" s="14"/>
      <c r="AA508" s="14"/>
      <c r="AB508" s="14"/>
      <c r="AC508" s="14"/>
      <c r="AD508" s="14"/>
      <c r="AE508" s="14"/>
      <c r="AT508" s="274" t="s">
        <v>218</v>
      </c>
      <c r="AU508" s="274" t="s">
        <v>83</v>
      </c>
      <c r="AV508" s="14" t="s">
        <v>212</v>
      </c>
      <c r="AW508" s="14" t="s">
        <v>32</v>
      </c>
      <c r="AX508" s="14" t="s">
        <v>83</v>
      </c>
      <c r="AY508" s="274" t="s">
        <v>207</v>
      </c>
    </row>
    <row r="509" s="2" customFormat="1" ht="16.5" customHeight="1">
      <c r="A509" s="39"/>
      <c r="B509" s="40"/>
      <c r="C509" s="222" t="s">
        <v>852</v>
      </c>
      <c r="D509" s="222" t="s">
        <v>208</v>
      </c>
      <c r="E509" s="223" t="s">
        <v>853</v>
      </c>
      <c r="F509" s="224" t="s">
        <v>854</v>
      </c>
      <c r="G509" s="225" t="s">
        <v>237</v>
      </c>
      <c r="H509" s="226">
        <v>0.125</v>
      </c>
      <c r="I509" s="227"/>
      <c r="J509" s="228">
        <f>ROUND(I509*H509,2)</f>
        <v>0</v>
      </c>
      <c r="K509" s="229"/>
      <c r="L509" s="45"/>
      <c r="M509" s="230" t="s">
        <v>1</v>
      </c>
      <c r="N509" s="231" t="s">
        <v>41</v>
      </c>
      <c r="O509" s="92"/>
      <c r="P509" s="232">
        <f>O509*H509</f>
        <v>0</v>
      </c>
      <c r="Q509" s="232">
        <v>1.06277</v>
      </c>
      <c r="R509" s="232">
        <f>Q509*H509</f>
        <v>0.13284625</v>
      </c>
      <c r="S509" s="232">
        <v>0</v>
      </c>
      <c r="T509" s="233">
        <f>S509*H509</f>
        <v>0</v>
      </c>
      <c r="U509" s="39"/>
      <c r="V509" s="39"/>
      <c r="W509" s="39"/>
      <c r="X509" s="39"/>
      <c r="Y509" s="39"/>
      <c r="Z509" s="39"/>
      <c r="AA509" s="39"/>
      <c r="AB509" s="39"/>
      <c r="AC509" s="39"/>
      <c r="AD509" s="39"/>
      <c r="AE509" s="39"/>
      <c r="AR509" s="234" t="s">
        <v>212</v>
      </c>
      <c r="AT509" s="234" t="s">
        <v>208</v>
      </c>
      <c r="AU509" s="234" t="s">
        <v>83</v>
      </c>
      <c r="AY509" s="18" t="s">
        <v>207</v>
      </c>
      <c r="BE509" s="235">
        <f>IF(N509="základní",J509,0)</f>
        <v>0</v>
      </c>
      <c r="BF509" s="235">
        <f>IF(N509="snížená",J509,0)</f>
        <v>0</v>
      </c>
      <c r="BG509" s="235">
        <f>IF(N509="zákl. přenesená",J509,0)</f>
        <v>0</v>
      </c>
      <c r="BH509" s="235">
        <f>IF(N509="sníž. přenesená",J509,0)</f>
        <v>0</v>
      </c>
      <c r="BI509" s="235">
        <f>IF(N509="nulová",J509,0)</f>
        <v>0</v>
      </c>
      <c r="BJ509" s="18" t="s">
        <v>83</v>
      </c>
      <c r="BK509" s="235">
        <f>ROUND(I509*H509,2)</f>
        <v>0</v>
      </c>
      <c r="BL509" s="18" t="s">
        <v>212</v>
      </c>
      <c r="BM509" s="234" t="s">
        <v>855</v>
      </c>
    </row>
    <row r="510" s="2" customFormat="1">
      <c r="A510" s="39"/>
      <c r="B510" s="40"/>
      <c r="C510" s="41"/>
      <c r="D510" s="236" t="s">
        <v>214</v>
      </c>
      <c r="E510" s="41"/>
      <c r="F510" s="237" t="s">
        <v>856</v>
      </c>
      <c r="G510" s="41"/>
      <c r="H510" s="41"/>
      <c r="I510" s="238"/>
      <c r="J510" s="41"/>
      <c r="K510" s="41"/>
      <c r="L510" s="45"/>
      <c r="M510" s="239"/>
      <c r="N510" s="240"/>
      <c r="O510" s="92"/>
      <c r="P510" s="92"/>
      <c r="Q510" s="92"/>
      <c r="R510" s="92"/>
      <c r="S510" s="92"/>
      <c r="T510" s="93"/>
      <c r="U510" s="39"/>
      <c r="V510" s="39"/>
      <c r="W510" s="39"/>
      <c r="X510" s="39"/>
      <c r="Y510" s="39"/>
      <c r="Z510" s="39"/>
      <c r="AA510" s="39"/>
      <c r="AB510" s="39"/>
      <c r="AC510" s="39"/>
      <c r="AD510" s="39"/>
      <c r="AE510" s="39"/>
      <c r="AT510" s="18" t="s">
        <v>214</v>
      </c>
      <c r="AU510" s="18" t="s">
        <v>83</v>
      </c>
    </row>
    <row r="511" s="2" customFormat="1">
      <c r="A511" s="39"/>
      <c r="B511" s="40"/>
      <c r="C511" s="41"/>
      <c r="D511" s="241" t="s">
        <v>216</v>
      </c>
      <c r="E511" s="41"/>
      <c r="F511" s="242" t="s">
        <v>857</v>
      </c>
      <c r="G511" s="41"/>
      <c r="H511" s="41"/>
      <c r="I511" s="238"/>
      <c r="J511" s="41"/>
      <c r="K511" s="41"/>
      <c r="L511" s="45"/>
      <c r="M511" s="239"/>
      <c r="N511" s="240"/>
      <c r="O511" s="92"/>
      <c r="P511" s="92"/>
      <c r="Q511" s="92"/>
      <c r="R511" s="92"/>
      <c r="S511" s="92"/>
      <c r="T511" s="93"/>
      <c r="U511" s="39"/>
      <c r="V511" s="39"/>
      <c r="W511" s="39"/>
      <c r="X511" s="39"/>
      <c r="Y511" s="39"/>
      <c r="Z511" s="39"/>
      <c r="AA511" s="39"/>
      <c r="AB511" s="39"/>
      <c r="AC511" s="39"/>
      <c r="AD511" s="39"/>
      <c r="AE511" s="39"/>
      <c r="AT511" s="18" t="s">
        <v>216</v>
      </c>
      <c r="AU511" s="18" t="s">
        <v>83</v>
      </c>
    </row>
    <row r="512" s="13" customFormat="1">
      <c r="A512" s="13"/>
      <c r="B512" s="253"/>
      <c r="C512" s="254"/>
      <c r="D512" s="236" t="s">
        <v>218</v>
      </c>
      <c r="E512" s="255" t="s">
        <v>1</v>
      </c>
      <c r="F512" s="256" t="s">
        <v>858</v>
      </c>
      <c r="G512" s="254"/>
      <c r="H512" s="257">
        <v>0.11799999999999999</v>
      </c>
      <c r="I512" s="258"/>
      <c r="J512" s="254"/>
      <c r="K512" s="254"/>
      <c r="L512" s="259"/>
      <c r="M512" s="260"/>
      <c r="N512" s="261"/>
      <c r="O512" s="261"/>
      <c r="P512" s="261"/>
      <c r="Q512" s="261"/>
      <c r="R512" s="261"/>
      <c r="S512" s="261"/>
      <c r="T512" s="262"/>
      <c r="U512" s="13"/>
      <c r="V512" s="13"/>
      <c r="W512" s="13"/>
      <c r="X512" s="13"/>
      <c r="Y512" s="13"/>
      <c r="Z512" s="13"/>
      <c r="AA512" s="13"/>
      <c r="AB512" s="13"/>
      <c r="AC512" s="13"/>
      <c r="AD512" s="13"/>
      <c r="AE512" s="13"/>
      <c r="AT512" s="263" t="s">
        <v>218</v>
      </c>
      <c r="AU512" s="263" t="s">
        <v>83</v>
      </c>
      <c r="AV512" s="13" t="s">
        <v>85</v>
      </c>
      <c r="AW512" s="13" t="s">
        <v>32</v>
      </c>
      <c r="AX512" s="13" t="s">
        <v>76</v>
      </c>
      <c r="AY512" s="263" t="s">
        <v>207</v>
      </c>
    </row>
    <row r="513" s="13" customFormat="1">
      <c r="A513" s="13"/>
      <c r="B513" s="253"/>
      <c r="C513" s="254"/>
      <c r="D513" s="236" t="s">
        <v>218</v>
      </c>
      <c r="E513" s="255" t="s">
        <v>1</v>
      </c>
      <c r="F513" s="256" t="s">
        <v>859</v>
      </c>
      <c r="G513" s="254"/>
      <c r="H513" s="257">
        <v>0.0070000000000000001</v>
      </c>
      <c r="I513" s="258"/>
      <c r="J513" s="254"/>
      <c r="K513" s="254"/>
      <c r="L513" s="259"/>
      <c r="M513" s="260"/>
      <c r="N513" s="261"/>
      <c r="O513" s="261"/>
      <c r="P513" s="261"/>
      <c r="Q513" s="261"/>
      <c r="R513" s="261"/>
      <c r="S513" s="261"/>
      <c r="T513" s="262"/>
      <c r="U513" s="13"/>
      <c r="V513" s="13"/>
      <c r="W513" s="13"/>
      <c r="X513" s="13"/>
      <c r="Y513" s="13"/>
      <c r="Z513" s="13"/>
      <c r="AA513" s="13"/>
      <c r="AB513" s="13"/>
      <c r="AC513" s="13"/>
      <c r="AD513" s="13"/>
      <c r="AE513" s="13"/>
      <c r="AT513" s="263" t="s">
        <v>218</v>
      </c>
      <c r="AU513" s="263" t="s">
        <v>83</v>
      </c>
      <c r="AV513" s="13" t="s">
        <v>85</v>
      </c>
      <c r="AW513" s="13" t="s">
        <v>32</v>
      </c>
      <c r="AX513" s="13" t="s">
        <v>76</v>
      </c>
      <c r="AY513" s="263" t="s">
        <v>207</v>
      </c>
    </row>
    <row r="514" s="14" customFormat="1">
      <c r="A514" s="14"/>
      <c r="B514" s="264"/>
      <c r="C514" s="265"/>
      <c r="D514" s="236" t="s">
        <v>218</v>
      </c>
      <c r="E514" s="266" t="s">
        <v>1</v>
      </c>
      <c r="F514" s="267" t="s">
        <v>222</v>
      </c>
      <c r="G514" s="265"/>
      <c r="H514" s="268">
        <v>0.125</v>
      </c>
      <c r="I514" s="269"/>
      <c r="J514" s="265"/>
      <c r="K514" s="265"/>
      <c r="L514" s="270"/>
      <c r="M514" s="271"/>
      <c r="N514" s="272"/>
      <c r="O514" s="272"/>
      <c r="P514" s="272"/>
      <c r="Q514" s="272"/>
      <c r="R514" s="272"/>
      <c r="S514" s="272"/>
      <c r="T514" s="273"/>
      <c r="U514" s="14"/>
      <c r="V514" s="14"/>
      <c r="W514" s="14"/>
      <c r="X514" s="14"/>
      <c r="Y514" s="14"/>
      <c r="Z514" s="14"/>
      <c r="AA514" s="14"/>
      <c r="AB514" s="14"/>
      <c r="AC514" s="14"/>
      <c r="AD514" s="14"/>
      <c r="AE514" s="14"/>
      <c r="AT514" s="274" t="s">
        <v>218</v>
      </c>
      <c r="AU514" s="274" t="s">
        <v>83</v>
      </c>
      <c r="AV514" s="14" t="s">
        <v>212</v>
      </c>
      <c r="AW514" s="14" t="s">
        <v>32</v>
      </c>
      <c r="AX514" s="14" t="s">
        <v>83</v>
      </c>
      <c r="AY514" s="274" t="s">
        <v>207</v>
      </c>
    </row>
    <row r="515" s="2" customFormat="1" ht="24.15" customHeight="1">
      <c r="A515" s="39"/>
      <c r="B515" s="40"/>
      <c r="C515" s="222" t="s">
        <v>860</v>
      </c>
      <c r="D515" s="222" t="s">
        <v>208</v>
      </c>
      <c r="E515" s="223" t="s">
        <v>861</v>
      </c>
      <c r="F515" s="224" t="s">
        <v>862</v>
      </c>
      <c r="G515" s="225" t="s">
        <v>225</v>
      </c>
      <c r="H515" s="226">
        <v>433.11000000000001</v>
      </c>
      <c r="I515" s="227"/>
      <c r="J515" s="228">
        <f>ROUND(I515*H515,2)</f>
        <v>0</v>
      </c>
      <c r="K515" s="229"/>
      <c r="L515" s="45"/>
      <c r="M515" s="230" t="s">
        <v>1</v>
      </c>
      <c r="N515" s="231" t="s">
        <v>41</v>
      </c>
      <c r="O515" s="92"/>
      <c r="P515" s="232">
        <f>O515*H515</f>
        <v>0</v>
      </c>
      <c r="Q515" s="232">
        <v>0.00048000000000000001</v>
      </c>
      <c r="R515" s="232">
        <f>Q515*H515</f>
        <v>0.20789280000000002</v>
      </c>
      <c r="S515" s="232">
        <v>0</v>
      </c>
      <c r="T515" s="233">
        <f>S515*H515</f>
        <v>0</v>
      </c>
      <c r="U515" s="39"/>
      <c r="V515" s="39"/>
      <c r="W515" s="39"/>
      <c r="X515" s="39"/>
      <c r="Y515" s="39"/>
      <c r="Z515" s="39"/>
      <c r="AA515" s="39"/>
      <c r="AB515" s="39"/>
      <c r="AC515" s="39"/>
      <c r="AD515" s="39"/>
      <c r="AE515" s="39"/>
      <c r="AR515" s="234" t="s">
        <v>212</v>
      </c>
      <c r="AT515" s="234" t="s">
        <v>208</v>
      </c>
      <c r="AU515" s="234" t="s">
        <v>83</v>
      </c>
      <c r="AY515" s="18" t="s">
        <v>207</v>
      </c>
      <c r="BE515" s="235">
        <f>IF(N515="základní",J515,0)</f>
        <v>0</v>
      </c>
      <c r="BF515" s="235">
        <f>IF(N515="snížená",J515,0)</f>
        <v>0</v>
      </c>
      <c r="BG515" s="235">
        <f>IF(N515="zákl. přenesená",J515,0)</f>
        <v>0</v>
      </c>
      <c r="BH515" s="235">
        <f>IF(N515="sníž. přenesená",J515,0)</f>
        <v>0</v>
      </c>
      <c r="BI515" s="235">
        <f>IF(N515="nulová",J515,0)</f>
        <v>0</v>
      </c>
      <c r="BJ515" s="18" t="s">
        <v>83</v>
      </c>
      <c r="BK515" s="235">
        <f>ROUND(I515*H515,2)</f>
        <v>0</v>
      </c>
      <c r="BL515" s="18" t="s">
        <v>212</v>
      </c>
      <c r="BM515" s="234" t="s">
        <v>863</v>
      </c>
    </row>
    <row r="516" s="2" customFormat="1">
      <c r="A516" s="39"/>
      <c r="B516" s="40"/>
      <c r="C516" s="41"/>
      <c r="D516" s="236" t="s">
        <v>214</v>
      </c>
      <c r="E516" s="41"/>
      <c r="F516" s="237" t="s">
        <v>864</v>
      </c>
      <c r="G516" s="41"/>
      <c r="H516" s="41"/>
      <c r="I516" s="238"/>
      <c r="J516" s="41"/>
      <c r="K516" s="41"/>
      <c r="L516" s="45"/>
      <c r="M516" s="239"/>
      <c r="N516" s="240"/>
      <c r="O516" s="92"/>
      <c r="P516" s="92"/>
      <c r="Q516" s="92"/>
      <c r="R516" s="92"/>
      <c r="S516" s="92"/>
      <c r="T516" s="93"/>
      <c r="U516" s="39"/>
      <c r="V516" s="39"/>
      <c r="W516" s="39"/>
      <c r="X516" s="39"/>
      <c r="Y516" s="39"/>
      <c r="Z516" s="39"/>
      <c r="AA516" s="39"/>
      <c r="AB516" s="39"/>
      <c r="AC516" s="39"/>
      <c r="AD516" s="39"/>
      <c r="AE516" s="39"/>
      <c r="AT516" s="18" t="s">
        <v>214</v>
      </c>
      <c r="AU516" s="18" t="s">
        <v>83</v>
      </c>
    </row>
    <row r="517" s="2" customFormat="1">
      <c r="A517" s="39"/>
      <c r="B517" s="40"/>
      <c r="C517" s="41"/>
      <c r="D517" s="241" t="s">
        <v>216</v>
      </c>
      <c r="E517" s="41"/>
      <c r="F517" s="242" t="s">
        <v>865</v>
      </c>
      <c r="G517" s="41"/>
      <c r="H517" s="41"/>
      <c r="I517" s="238"/>
      <c r="J517" s="41"/>
      <c r="K517" s="41"/>
      <c r="L517" s="45"/>
      <c r="M517" s="239"/>
      <c r="N517" s="240"/>
      <c r="O517" s="92"/>
      <c r="P517" s="92"/>
      <c r="Q517" s="92"/>
      <c r="R517" s="92"/>
      <c r="S517" s="92"/>
      <c r="T517" s="93"/>
      <c r="U517" s="39"/>
      <c r="V517" s="39"/>
      <c r="W517" s="39"/>
      <c r="X517" s="39"/>
      <c r="Y517" s="39"/>
      <c r="Z517" s="39"/>
      <c r="AA517" s="39"/>
      <c r="AB517" s="39"/>
      <c r="AC517" s="39"/>
      <c r="AD517" s="39"/>
      <c r="AE517" s="39"/>
      <c r="AT517" s="18" t="s">
        <v>216</v>
      </c>
      <c r="AU517" s="18" t="s">
        <v>83</v>
      </c>
    </row>
    <row r="518" s="13" customFormat="1">
      <c r="A518" s="13"/>
      <c r="B518" s="253"/>
      <c r="C518" s="254"/>
      <c r="D518" s="236" t="s">
        <v>218</v>
      </c>
      <c r="E518" s="255" t="s">
        <v>1</v>
      </c>
      <c r="F518" s="256" t="s">
        <v>429</v>
      </c>
      <c r="G518" s="254"/>
      <c r="H518" s="257">
        <v>12.5</v>
      </c>
      <c r="I518" s="258"/>
      <c r="J518" s="254"/>
      <c r="K518" s="254"/>
      <c r="L518" s="259"/>
      <c r="M518" s="260"/>
      <c r="N518" s="261"/>
      <c r="O518" s="261"/>
      <c r="P518" s="261"/>
      <c r="Q518" s="261"/>
      <c r="R518" s="261"/>
      <c r="S518" s="261"/>
      <c r="T518" s="262"/>
      <c r="U518" s="13"/>
      <c r="V518" s="13"/>
      <c r="W518" s="13"/>
      <c r="X518" s="13"/>
      <c r="Y518" s="13"/>
      <c r="Z518" s="13"/>
      <c r="AA518" s="13"/>
      <c r="AB518" s="13"/>
      <c r="AC518" s="13"/>
      <c r="AD518" s="13"/>
      <c r="AE518" s="13"/>
      <c r="AT518" s="263" t="s">
        <v>218</v>
      </c>
      <c r="AU518" s="263" t="s">
        <v>83</v>
      </c>
      <c r="AV518" s="13" t="s">
        <v>85</v>
      </c>
      <c r="AW518" s="13" t="s">
        <v>32</v>
      </c>
      <c r="AX518" s="13" t="s">
        <v>76</v>
      </c>
      <c r="AY518" s="263" t="s">
        <v>207</v>
      </c>
    </row>
    <row r="519" s="13" customFormat="1">
      <c r="A519" s="13"/>
      <c r="B519" s="253"/>
      <c r="C519" s="254"/>
      <c r="D519" s="236" t="s">
        <v>218</v>
      </c>
      <c r="E519" s="255" t="s">
        <v>1</v>
      </c>
      <c r="F519" s="256" t="s">
        <v>440</v>
      </c>
      <c r="G519" s="254"/>
      <c r="H519" s="257">
        <v>43.280000000000001</v>
      </c>
      <c r="I519" s="258"/>
      <c r="J519" s="254"/>
      <c r="K519" s="254"/>
      <c r="L519" s="259"/>
      <c r="M519" s="260"/>
      <c r="N519" s="261"/>
      <c r="O519" s="261"/>
      <c r="P519" s="261"/>
      <c r="Q519" s="261"/>
      <c r="R519" s="261"/>
      <c r="S519" s="261"/>
      <c r="T519" s="262"/>
      <c r="U519" s="13"/>
      <c r="V519" s="13"/>
      <c r="W519" s="13"/>
      <c r="X519" s="13"/>
      <c r="Y519" s="13"/>
      <c r="Z519" s="13"/>
      <c r="AA519" s="13"/>
      <c r="AB519" s="13"/>
      <c r="AC519" s="13"/>
      <c r="AD519" s="13"/>
      <c r="AE519" s="13"/>
      <c r="AT519" s="263" t="s">
        <v>218</v>
      </c>
      <c r="AU519" s="263" t="s">
        <v>83</v>
      </c>
      <c r="AV519" s="13" t="s">
        <v>85</v>
      </c>
      <c r="AW519" s="13" t="s">
        <v>32</v>
      </c>
      <c r="AX519" s="13" t="s">
        <v>76</v>
      </c>
      <c r="AY519" s="263" t="s">
        <v>207</v>
      </c>
    </row>
    <row r="520" s="13" customFormat="1">
      <c r="A520" s="13"/>
      <c r="B520" s="253"/>
      <c r="C520" s="254"/>
      <c r="D520" s="236" t="s">
        <v>218</v>
      </c>
      <c r="E520" s="255" t="s">
        <v>1</v>
      </c>
      <c r="F520" s="256" t="s">
        <v>443</v>
      </c>
      <c r="G520" s="254"/>
      <c r="H520" s="257">
        <v>21.620000000000001</v>
      </c>
      <c r="I520" s="258"/>
      <c r="J520" s="254"/>
      <c r="K520" s="254"/>
      <c r="L520" s="259"/>
      <c r="M520" s="260"/>
      <c r="N520" s="261"/>
      <c r="O520" s="261"/>
      <c r="P520" s="261"/>
      <c r="Q520" s="261"/>
      <c r="R520" s="261"/>
      <c r="S520" s="261"/>
      <c r="T520" s="262"/>
      <c r="U520" s="13"/>
      <c r="V520" s="13"/>
      <c r="W520" s="13"/>
      <c r="X520" s="13"/>
      <c r="Y520" s="13"/>
      <c r="Z520" s="13"/>
      <c r="AA520" s="13"/>
      <c r="AB520" s="13"/>
      <c r="AC520" s="13"/>
      <c r="AD520" s="13"/>
      <c r="AE520" s="13"/>
      <c r="AT520" s="263" t="s">
        <v>218</v>
      </c>
      <c r="AU520" s="263" t="s">
        <v>83</v>
      </c>
      <c r="AV520" s="13" t="s">
        <v>85</v>
      </c>
      <c r="AW520" s="13" t="s">
        <v>32</v>
      </c>
      <c r="AX520" s="13" t="s">
        <v>76</v>
      </c>
      <c r="AY520" s="263" t="s">
        <v>207</v>
      </c>
    </row>
    <row r="521" s="13" customFormat="1">
      <c r="A521" s="13"/>
      <c r="B521" s="253"/>
      <c r="C521" s="254"/>
      <c r="D521" s="236" t="s">
        <v>218</v>
      </c>
      <c r="E521" s="255" t="s">
        <v>1</v>
      </c>
      <c r="F521" s="256" t="s">
        <v>446</v>
      </c>
      <c r="G521" s="254"/>
      <c r="H521" s="257">
        <v>2.3799999999999999</v>
      </c>
      <c r="I521" s="258"/>
      <c r="J521" s="254"/>
      <c r="K521" s="254"/>
      <c r="L521" s="259"/>
      <c r="M521" s="260"/>
      <c r="N521" s="261"/>
      <c r="O521" s="261"/>
      <c r="P521" s="261"/>
      <c r="Q521" s="261"/>
      <c r="R521" s="261"/>
      <c r="S521" s="261"/>
      <c r="T521" s="262"/>
      <c r="U521" s="13"/>
      <c r="V521" s="13"/>
      <c r="W521" s="13"/>
      <c r="X521" s="13"/>
      <c r="Y521" s="13"/>
      <c r="Z521" s="13"/>
      <c r="AA521" s="13"/>
      <c r="AB521" s="13"/>
      <c r="AC521" s="13"/>
      <c r="AD521" s="13"/>
      <c r="AE521" s="13"/>
      <c r="AT521" s="263" t="s">
        <v>218</v>
      </c>
      <c r="AU521" s="263" t="s">
        <v>83</v>
      </c>
      <c r="AV521" s="13" t="s">
        <v>85</v>
      </c>
      <c r="AW521" s="13" t="s">
        <v>32</v>
      </c>
      <c r="AX521" s="13" t="s">
        <v>76</v>
      </c>
      <c r="AY521" s="263" t="s">
        <v>207</v>
      </c>
    </row>
    <row r="522" s="13" customFormat="1">
      <c r="A522" s="13"/>
      <c r="B522" s="253"/>
      <c r="C522" s="254"/>
      <c r="D522" s="236" t="s">
        <v>218</v>
      </c>
      <c r="E522" s="255" t="s">
        <v>1</v>
      </c>
      <c r="F522" s="256" t="s">
        <v>448</v>
      </c>
      <c r="G522" s="254"/>
      <c r="H522" s="257">
        <v>1.19</v>
      </c>
      <c r="I522" s="258"/>
      <c r="J522" s="254"/>
      <c r="K522" s="254"/>
      <c r="L522" s="259"/>
      <c r="M522" s="260"/>
      <c r="N522" s="261"/>
      <c r="O522" s="261"/>
      <c r="P522" s="261"/>
      <c r="Q522" s="261"/>
      <c r="R522" s="261"/>
      <c r="S522" s="261"/>
      <c r="T522" s="262"/>
      <c r="U522" s="13"/>
      <c r="V522" s="13"/>
      <c r="W522" s="13"/>
      <c r="X522" s="13"/>
      <c r="Y522" s="13"/>
      <c r="Z522" s="13"/>
      <c r="AA522" s="13"/>
      <c r="AB522" s="13"/>
      <c r="AC522" s="13"/>
      <c r="AD522" s="13"/>
      <c r="AE522" s="13"/>
      <c r="AT522" s="263" t="s">
        <v>218</v>
      </c>
      <c r="AU522" s="263" t="s">
        <v>83</v>
      </c>
      <c r="AV522" s="13" t="s">
        <v>85</v>
      </c>
      <c r="AW522" s="13" t="s">
        <v>32</v>
      </c>
      <c r="AX522" s="13" t="s">
        <v>76</v>
      </c>
      <c r="AY522" s="263" t="s">
        <v>207</v>
      </c>
    </row>
    <row r="523" s="13" customFormat="1">
      <c r="A523" s="13"/>
      <c r="B523" s="253"/>
      <c r="C523" s="254"/>
      <c r="D523" s="236" t="s">
        <v>218</v>
      </c>
      <c r="E523" s="255" t="s">
        <v>1</v>
      </c>
      <c r="F523" s="256" t="s">
        <v>450</v>
      </c>
      <c r="G523" s="254"/>
      <c r="H523" s="257">
        <v>19.510000000000002</v>
      </c>
      <c r="I523" s="258"/>
      <c r="J523" s="254"/>
      <c r="K523" s="254"/>
      <c r="L523" s="259"/>
      <c r="M523" s="260"/>
      <c r="N523" s="261"/>
      <c r="O523" s="261"/>
      <c r="P523" s="261"/>
      <c r="Q523" s="261"/>
      <c r="R523" s="261"/>
      <c r="S523" s="261"/>
      <c r="T523" s="262"/>
      <c r="U523" s="13"/>
      <c r="V523" s="13"/>
      <c r="W523" s="13"/>
      <c r="X523" s="13"/>
      <c r="Y523" s="13"/>
      <c r="Z523" s="13"/>
      <c r="AA523" s="13"/>
      <c r="AB523" s="13"/>
      <c r="AC523" s="13"/>
      <c r="AD523" s="13"/>
      <c r="AE523" s="13"/>
      <c r="AT523" s="263" t="s">
        <v>218</v>
      </c>
      <c r="AU523" s="263" t="s">
        <v>83</v>
      </c>
      <c r="AV523" s="13" t="s">
        <v>85</v>
      </c>
      <c r="AW523" s="13" t="s">
        <v>32</v>
      </c>
      <c r="AX523" s="13" t="s">
        <v>76</v>
      </c>
      <c r="AY523" s="263" t="s">
        <v>207</v>
      </c>
    </row>
    <row r="524" s="13" customFormat="1">
      <c r="A524" s="13"/>
      <c r="B524" s="253"/>
      <c r="C524" s="254"/>
      <c r="D524" s="236" t="s">
        <v>218</v>
      </c>
      <c r="E524" s="255" t="s">
        <v>1</v>
      </c>
      <c r="F524" s="256" t="s">
        <v>453</v>
      </c>
      <c r="G524" s="254"/>
      <c r="H524" s="257">
        <v>19.510000000000002</v>
      </c>
      <c r="I524" s="258"/>
      <c r="J524" s="254"/>
      <c r="K524" s="254"/>
      <c r="L524" s="259"/>
      <c r="M524" s="260"/>
      <c r="N524" s="261"/>
      <c r="O524" s="261"/>
      <c r="P524" s="261"/>
      <c r="Q524" s="261"/>
      <c r="R524" s="261"/>
      <c r="S524" s="261"/>
      <c r="T524" s="262"/>
      <c r="U524" s="13"/>
      <c r="V524" s="13"/>
      <c r="W524" s="13"/>
      <c r="X524" s="13"/>
      <c r="Y524" s="13"/>
      <c r="Z524" s="13"/>
      <c r="AA524" s="13"/>
      <c r="AB524" s="13"/>
      <c r="AC524" s="13"/>
      <c r="AD524" s="13"/>
      <c r="AE524" s="13"/>
      <c r="AT524" s="263" t="s">
        <v>218</v>
      </c>
      <c r="AU524" s="263" t="s">
        <v>83</v>
      </c>
      <c r="AV524" s="13" t="s">
        <v>85</v>
      </c>
      <c r="AW524" s="13" t="s">
        <v>32</v>
      </c>
      <c r="AX524" s="13" t="s">
        <v>76</v>
      </c>
      <c r="AY524" s="263" t="s">
        <v>207</v>
      </c>
    </row>
    <row r="525" s="13" customFormat="1">
      <c r="A525" s="13"/>
      <c r="B525" s="253"/>
      <c r="C525" s="254"/>
      <c r="D525" s="236" t="s">
        <v>218</v>
      </c>
      <c r="E525" s="255" t="s">
        <v>1</v>
      </c>
      <c r="F525" s="256" t="s">
        <v>455</v>
      </c>
      <c r="G525" s="254"/>
      <c r="H525" s="257">
        <v>39.020000000000003</v>
      </c>
      <c r="I525" s="258"/>
      <c r="J525" s="254"/>
      <c r="K525" s="254"/>
      <c r="L525" s="259"/>
      <c r="M525" s="260"/>
      <c r="N525" s="261"/>
      <c r="O525" s="261"/>
      <c r="P525" s="261"/>
      <c r="Q525" s="261"/>
      <c r="R525" s="261"/>
      <c r="S525" s="261"/>
      <c r="T525" s="262"/>
      <c r="U525" s="13"/>
      <c r="V525" s="13"/>
      <c r="W525" s="13"/>
      <c r="X525" s="13"/>
      <c r="Y525" s="13"/>
      <c r="Z525" s="13"/>
      <c r="AA525" s="13"/>
      <c r="AB525" s="13"/>
      <c r="AC525" s="13"/>
      <c r="AD525" s="13"/>
      <c r="AE525" s="13"/>
      <c r="AT525" s="263" t="s">
        <v>218</v>
      </c>
      <c r="AU525" s="263" t="s">
        <v>83</v>
      </c>
      <c r="AV525" s="13" t="s">
        <v>85</v>
      </c>
      <c r="AW525" s="13" t="s">
        <v>32</v>
      </c>
      <c r="AX525" s="13" t="s">
        <v>76</v>
      </c>
      <c r="AY525" s="263" t="s">
        <v>207</v>
      </c>
    </row>
    <row r="526" s="13" customFormat="1">
      <c r="A526" s="13"/>
      <c r="B526" s="253"/>
      <c r="C526" s="254"/>
      <c r="D526" s="236" t="s">
        <v>218</v>
      </c>
      <c r="E526" s="255" t="s">
        <v>1</v>
      </c>
      <c r="F526" s="256" t="s">
        <v>458</v>
      </c>
      <c r="G526" s="254"/>
      <c r="H526" s="257">
        <v>24.300000000000001</v>
      </c>
      <c r="I526" s="258"/>
      <c r="J526" s="254"/>
      <c r="K526" s="254"/>
      <c r="L526" s="259"/>
      <c r="M526" s="260"/>
      <c r="N526" s="261"/>
      <c r="O526" s="261"/>
      <c r="P526" s="261"/>
      <c r="Q526" s="261"/>
      <c r="R526" s="261"/>
      <c r="S526" s="261"/>
      <c r="T526" s="262"/>
      <c r="U526" s="13"/>
      <c r="V526" s="13"/>
      <c r="W526" s="13"/>
      <c r="X526" s="13"/>
      <c r="Y526" s="13"/>
      <c r="Z526" s="13"/>
      <c r="AA526" s="13"/>
      <c r="AB526" s="13"/>
      <c r="AC526" s="13"/>
      <c r="AD526" s="13"/>
      <c r="AE526" s="13"/>
      <c r="AT526" s="263" t="s">
        <v>218</v>
      </c>
      <c r="AU526" s="263" t="s">
        <v>83</v>
      </c>
      <c r="AV526" s="13" t="s">
        <v>85</v>
      </c>
      <c r="AW526" s="13" t="s">
        <v>32</v>
      </c>
      <c r="AX526" s="13" t="s">
        <v>76</v>
      </c>
      <c r="AY526" s="263" t="s">
        <v>207</v>
      </c>
    </row>
    <row r="527" s="13" customFormat="1">
      <c r="A527" s="13"/>
      <c r="B527" s="253"/>
      <c r="C527" s="254"/>
      <c r="D527" s="236" t="s">
        <v>218</v>
      </c>
      <c r="E527" s="255" t="s">
        <v>1</v>
      </c>
      <c r="F527" s="256" t="s">
        <v>466</v>
      </c>
      <c r="G527" s="254"/>
      <c r="H527" s="257">
        <v>53.060000000000002</v>
      </c>
      <c r="I527" s="258"/>
      <c r="J527" s="254"/>
      <c r="K527" s="254"/>
      <c r="L527" s="259"/>
      <c r="M527" s="260"/>
      <c r="N527" s="261"/>
      <c r="O527" s="261"/>
      <c r="P527" s="261"/>
      <c r="Q527" s="261"/>
      <c r="R527" s="261"/>
      <c r="S527" s="261"/>
      <c r="T527" s="262"/>
      <c r="U527" s="13"/>
      <c r="V527" s="13"/>
      <c r="W527" s="13"/>
      <c r="X527" s="13"/>
      <c r="Y527" s="13"/>
      <c r="Z527" s="13"/>
      <c r="AA527" s="13"/>
      <c r="AB527" s="13"/>
      <c r="AC527" s="13"/>
      <c r="AD527" s="13"/>
      <c r="AE527" s="13"/>
      <c r="AT527" s="263" t="s">
        <v>218</v>
      </c>
      <c r="AU527" s="263" t="s">
        <v>83</v>
      </c>
      <c r="AV527" s="13" t="s">
        <v>85</v>
      </c>
      <c r="AW527" s="13" t="s">
        <v>32</v>
      </c>
      <c r="AX527" s="13" t="s">
        <v>76</v>
      </c>
      <c r="AY527" s="263" t="s">
        <v>207</v>
      </c>
    </row>
    <row r="528" s="13" customFormat="1">
      <c r="A528" s="13"/>
      <c r="B528" s="253"/>
      <c r="C528" s="254"/>
      <c r="D528" s="236" t="s">
        <v>218</v>
      </c>
      <c r="E528" s="255" t="s">
        <v>1</v>
      </c>
      <c r="F528" s="256" t="s">
        <v>408</v>
      </c>
      <c r="G528" s="254"/>
      <c r="H528" s="257">
        <v>94.239999999999995</v>
      </c>
      <c r="I528" s="258"/>
      <c r="J528" s="254"/>
      <c r="K528" s="254"/>
      <c r="L528" s="259"/>
      <c r="M528" s="260"/>
      <c r="N528" s="261"/>
      <c r="O528" s="261"/>
      <c r="P528" s="261"/>
      <c r="Q528" s="261"/>
      <c r="R528" s="261"/>
      <c r="S528" s="261"/>
      <c r="T528" s="262"/>
      <c r="U528" s="13"/>
      <c r="V528" s="13"/>
      <c r="W528" s="13"/>
      <c r="X528" s="13"/>
      <c r="Y528" s="13"/>
      <c r="Z528" s="13"/>
      <c r="AA528" s="13"/>
      <c r="AB528" s="13"/>
      <c r="AC528" s="13"/>
      <c r="AD528" s="13"/>
      <c r="AE528" s="13"/>
      <c r="AT528" s="263" t="s">
        <v>218</v>
      </c>
      <c r="AU528" s="263" t="s">
        <v>83</v>
      </c>
      <c r="AV528" s="13" t="s">
        <v>85</v>
      </c>
      <c r="AW528" s="13" t="s">
        <v>32</v>
      </c>
      <c r="AX528" s="13" t="s">
        <v>76</v>
      </c>
      <c r="AY528" s="263" t="s">
        <v>207</v>
      </c>
    </row>
    <row r="529" s="13" customFormat="1">
      <c r="A529" s="13"/>
      <c r="B529" s="253"/>
      <c r="C529" s="254"/>
      <c r="D529" s="236" t="s">
        <v>218</v>
      </c>
      <c r="E529" s="255" t="s">
        <v>1</v>
      </c>
      <c r="F529" s="256" t="s">
        <v>412</v>
      </c>
      <c r="G529" s="254"/>
      <c r="H529" s="257">
        <v>102.5</v>
      </c>
      <c r="I529" s="258"/>
      <c r="J529" s="254"/>
      <c r="K529" s="254"/>
      <c r="L529" s="259"/>
      <c r="M529" s="260"/>
      <c r="N529" s="261"/>
      <c r="O529" s="261"/>
      <c r="P529" s="261"/>
      <c r="Q529" s="261"/>
      <c r="R529" s="261"/>
      <c r="S529" s="261"/>
      <c r="T529" s="262"/>
      <c r="U529" s="13"/>
      <c r="V529" s="13"/>
      <c r="W529" s="13"/>
      <c r="X529" s="13"/>
      <c r="Y529" s="13"/>
      <c r="Z529" s="13"/>
      <c r="AA529" s="13"/>
      <c r="AB529" s="13"/>
      <c r="AC529" s="13"/>
      <c r="AD529" s="13"/>
      <c r="AE529" s="13"/>
      <c r="AT529" s="263" t="s">
        <v>218</v>
      </c>
      <c r="AU529" s="263" t="s">
        <v>83</v>
      </c>
      <c r="AV529" s="13" t="s">
        <v>85</v>
      </c>
      <c r="AW529" s="13" t="s">
        <v>32</v>
      </c>
      <c r="AX529" s="13" t="s">
        <v>76</v>
      </c>
      <c r="AY529" s="263" t="s">
        <v>207</v>
      </c>
    </row>
    <row r="530" s="14" customFormat="1">
      <c r="A530" s="14"/>
      <c r="B530" s="264"/>
      <c r="C530" s="265"/>
      <c r="D530" s="236" t="s">
        <v>218</v>
      </c>
      <c r="E530" s="266" t="s">
        <v>1</v>
      </c>
      <c r="F530" s="267" t="s">
        <v>222</v>
      </c>
      <c r="G530" s="265"/>
      <c r="H530" s="268">
        <v>433.11000000000001</v>
      </c>
      <c r="I530" s="269"/>
      <c r="J530" s="265"/>
      <c r="K530" s="265"/>
      <c r="L530" s="270"/>
      <c r="M530" s="271"/>
      <c r="N530" s="272"/>
      <c r="O530" s="272"/>
      <c r="P530" s="272"/>
      <c r="Q530" s="272"/>
      <c r="R530" s="272"/>
      <c r="S530" s="272"/>
      <c r="T530" s="273"/>
      <c r="U530" s="14"/>
      <c r="V530" s="14"/>
      <c r="W530" s="14"/>
      <c r="X530" s="14"/>
      <c r="Y530" s="14"/>
      <c r="Z530" s="14"/>
      <c r="AA530" s="14"/>
      <c r="AB530" s="14"/>
      <c r="AC530" s="14"/>
      <c r="AD530" s="14"/>
      <c r="AE530" s="14"/>
      <c r="AT530" s="274" t="s">
        <v>218</v>
      </c>
      <c r="AU530" s="274" t="s">
        <v>83</v>
      </c>
      <c r="AV530" s="14" t="s">
        <v>212</v>
      </c>
      <c r="AW530" s="14" t="s">
        <v>32</v>
      </c>
      <c r="AX530" s="14" t="s">
        <v>83</v>
      </c>
      <c r="AY530" s="274" t="s">
        <v>207</v>
      </c>
    </row>
    <row r="531" s="2" customFormat="1" ht="24.15" customHeight="1">
      <c r="A531" s="39"/>
      <c r="B531" s="40"/>
      <c r="C531" s="222" t="s">
        <v>866</v>
      </c>
      <c r="D531" s="222" t="s">
        <v>208</v>
      </c>
      <c r="E531" s="223" t="s">
        <v>867</v>
      </c>
      <c r="F531" s="224" t="s">
        <v>868</v>
      </c>
      <c r="G531" s="225" t="s">
        <v>225</v>
      </c>
      <c r="H531" s="226">
        <v>288.18000000000001</v>
      </c>
      <c r="I531" s="227"/>
      <c r="J531" s="228">
        <f>ROUND(I531*H531,2)</f>
        <v>0</v>
      </c>
      <c r="K531" s="229"/>
      <c r="L531" s="45"/>
      <c r="M531" s="230" t="s">
        <v>1</v>
      </c>
      <c r="N531" s="231" t="s">
        <v>41</v>
      </c>
      <c r="O531" s="92"/>
      <c r="P531" s="232">
        <f>O531*H531</f>
        <v>0</v>
      </c>
      <c r="Q531" s="232">
        <v>0.11</v>
      </c>
      <c r="R531" s="232">
        <f>Q531*H531</f>
        <v>31.6998</v>
      </c>
      <c r="S531" s="232">
        <v>0</v>
      </c>
      <c r="T531" s="233">
        <f>S531*H531</f>
        <v>0</v>
      </c>
      <c r="U531" s="39"/>
      <c r="V531" s="39"/>
      <c r="W531" s="39"/>
      <c r="X531" s="39"/>
      <c r="Y531" s="39"/>
      <c r="Z531" s="39"/>
      <c r="AA531" s="39"/>
      <c r="AB531" s="39"/>
      <c r="AC531" s="39"/>
      <c r="AD531" s="39"/>
      <c r="AE531" s="39"/>
      <c r="AR531" s="234" t="s">
        <v>212</v>
      </c>
      <c r="AT531" s="234" t="s">
        <v>208</v>
      </c>
      <c r="AU531" s="234" t="s">
        <v>83</v>
      </c>
      <c r="AY531" s="18" t="s">
        <v>207</v>
      </c>
      <c r="BE531" s="235">
        <f>IF(N531="základní",J531,0)</f>
        <v>0</v>
      </c>
      <c r="BF531" s="235">
        <f>IF(N531="snížená",J531,0)</f>
        <v>0</v>
      </c>
      <c r="BG531" s="235">
        <f>IF(N531="zákl. přenesená",J531,0)</f>
        <v>0</v>
      </c>
      <c r="BH531" s="235">
        <f>IF(N531="sníž. přenesená",J531,0)</f>
        <v>0</v>
      </c>
      <c r="BI531" s="235">
        <f>IF(N531="nulová",J531,0)</f>
        <v>0</v>
      </c>
      <c r="BJ531" s="18" t="s">
        <v>83</v>
      </c>
      <c r="BK531" s="235">
        <f>ROUND(I531*H531,2)</f>
        <v>0</v>
      </c>
      <c r="BL531" s="18" t="s">
        <v>212</v>
      </c>
      <c r="BM531" s="234" t="s">
        <v>869</v>
      </c>
    </row>
    <row r="532" s="2" customFormat="1">
      <c r="A532" s="39"/>
      <c r="B532" s="40"/>
      <c r="C532" s="41"/>
      <c r="D532" s="236" t="s">
        <v>214</v>
      </c>
      <c r="E532" s="41"/>
      <c r="F532" s="237" t="s">
        <v>868</v>
      </c>
      <c r="G532" s="41"/>
      <c r="H532" s="41"/>
      <c r="I532" s="238"/>
      <c r="J532" s="41"/>
      <c r="K532" s="41"/>
      <c r="L532" s="45"/>
      <c r="M532" s="239"/>
      <c r="N532" s="240"/>
      <c r="O532" s="92"/>
      <c r="P532" s="92"/>
      <c r="Q532" s="92"/>
      <c r="R532" s="92"/>
      <c r="S532" s="92"/>
      <c r="T532" s="93"/>
      <c r="U532" s="39"/>
      <c r="V532" s="39"/>
      <c r="W532" s="39"/>
      <c r="X532" s="39"/>
      <c r="Y532" s="39"/>
      <c r="Z532" s="39"/>
      <c r="AA532" s="39"/>
      <c r="AB532" s="39"/>
      <c r="AC532" s="39"/>
      <c r="AD532" s="39"/>
      <c r="AE532" s="39"/>
      <c r="AT532" s="18" t="s">
        <v>214</v>
      </c>
      <c r="AU532" s="18" t="s">
        <v>83</v>
      </c>
    </row>
    <row r="533" s="13" customFormat="1">
      <c r="A533" s="13"/>
      <c r="B533" s="253"/>
      <c r="C533" s="254"/>
      <c r="D533" s="236" t="s">
        <v>218</v>
      </c>
      <c r="E533" s="255" t="s">
        <v>1</v>
      </c>
      <c r="F533" s="256" t="s">
        <v>461</v>
      </c>
      <c r="G533" s="254"/>
      <c r="H533" s="257">
        <v>26.600000000000001</v>
      </c>
      <c r="I533" s="258"/>
      <c r="J533" s="254"/>
      <c r="K533" s="254"/>
      <c r="L533" s="259"/>
      <c r="M533" s="260"/>
      <c r="N533" s="261"/>
      <c r="O533" s="261"/>
      <c r="P533" s="261"/>
      <c r="Q533" s="261"/>
      <c r="R533" s="261"/>
      <c r="S533" s="261"/>
      <c r="T533" s="262"/>
      <c r="U533" s="13"/>
      <c r="V533" s="13"/>
      <c r="W533" s="13"/>
      <c r="X533" s="13"/>
      <c r="Y533" s="13"/>
      <c r="Z533" s="13"/>
      <c r="AA533" s="13"/>
      <c r="AB533" s="13"/>
      <c r="AC533" s="13"/>
      <c r="AD533" s="13"/>
      <c r="AE533" s="13"/>
      <c r="AT533" s="263" t="s">
        <v>218</v>
      </c>
      <c r="AU533" s="263" t="s">
        <v>83</v>
      </c>
      <c r="AV533" s="13" t="s">
        <v>85</v>
      </c>
      <c r="AW533" s="13" t="s">
        <v>32</v>
      </c>
      <c r="AX533" s="13" t="s">
        <v>76</v>
      </c>
      <c r="AY533" s="263" t="s">
        <v>207</v>
      </c>
    </row>
    <row r="534" s="13" customFormat="1">
      <c r="A534" s="13"/>
      <c r="B534" s="253"/>
      <c r="C534" s="254"/>
      <c r="D534" s="236" t="s">
        <v>218</v>
      </c>
      <c r="E534" s="255" t="s">
        <v>1</v>
      </c>
      <c r="F534" s="256" t="s">
        <v>464</v>
      </c>
      <c r="G534" s="254"/>
      <c r="H534" s="257">
        <v>1.6699999999999999</v>
      </c>
      <c r="I534" s="258"/>
      <c r="J534" s="254"/>
      <c r="K534" s="254"/>
      <c r="L534" s="259"/>
      <c r="M534" s="260"/>
      <c r="N534" s="261"/>
      <c r="O534" s="261"/>
      <c r="P534" s="261"/>
      <c r="Q534" s="261"/>
      <c r="R534" s="261"/>
      <c r="S534" s="261"/>
      <c r="T534" s="262"/>
      <c r="U534" s="13"/>
      <c r="V534" s="13"/>
      <c r="W534" s="13"/>
      <c r="X534" s="13"/>
      <c r="Y534" s="13"/>
      <c r="Z534" s="13"/>
      <c r="AA534" s="13"/>
      <c r="AB534" s="13"/>
      <c r="AC534" s="13"/>
      <c r="AD534" s="13"/>
      <c r="AE534" s="13"/>
      <c r="AT534" s="263" t="s">
        <v>218</v>
      </c>
      <c r="AU534" s="263" t="s">
        <v>83</v>
      </c>
      <c r="AV534" s="13" t="s">
        <v>85</v>
      </c>
      <c r="AW534" s="13" t="s">
        <v>32</v>
      </c>
      <c r="AX534" s="13" t="s">
        <v>76</v>
      </c>
      <c r="AY534" s="263" t="s">
        <v>207</v>
      </c>
    </row>
    <row r="535" s="13" customFormat="1">
      <c r="A535" s="13"/>
      <c r="B535" s="253"/>
      <c r="C535" s="254"/>
      <c r="D535" s="236" t="s">
        <v>218</v>
      </c>
      <c r="E535" s="255" t="s">
        <v>1</v>
      </c>
      <c r="F535" s="256" t="s">
        <v>412</v>
      </c>
      <c r="G535" s="254"/>
      <c r="H535" s="257">
        <v>102.5</v>
      </c>
      <c r="I535" s="258"/>
      <c r="J535" s="254"/>
      <c r="K535" s="254"/>
      <c r="L535" s="259"/>
      <c r="M535" s="260"/>
      <c r="N535" s="261"/>
      <c r="O535" s="261"/>
      <c r="P535" s="261"/>
      <c r="Q535" s="261"/>
      <c r="R535" s="261"/>
      <c r="S535" s="261"/>
      <c r="T535" s="262"/>
      <c r="U535" s="13"/>
      <c r="V535" s="13"/>
      <c r="W535" s="13"/>
      <c r="X535" s="13"/>
      <c r="Y535" s="13"/>
      <c r="Z535" s="13"/>
      <c r="AA535" s="13"/>
      <c r="AB535" s="13"/>
      <c r="AC535" s="13"/>
      <c r="AD535" s="13"/>
      <c r="AE535" s="13"/>
      <c r="AT535" s="263" t="s">
        <v>218</v>
      </c>
      <c r="AU535" s="263" t="s">
        <v>83</v>
      </c>
      <c r="AV535" s="13" t="s">
        <v>85</v>
      </c>
      <c r="AW535" s="13" t="s">
        <v>32</v>
      </c>
      <c r="AX535" s="13" t="s">
        <v>76</v>
      </c>
      <c r="AY535" s="263" t="s">
        <v>207</v>
      </c>
    </row>
    <row r="536" s="13" customFormat="1">
      <c r="A536" s="13"/>
      <c r="B536" s="253"/>
      <c r="C536" s="254"/>
      <c r="D536" s="236" t="s">
        <v>218</v>
      </c>
      <c r="E536" s="255" t="s">
        <v>1</v>
      </c>
      <c r="F536" s="256" t="s">
        <v>415</v>
      </c>
      <c r="G536" s="254"/>
      <c r="H536" s="257">
        <v>6.3700000000000001</v>
      </c>
      <c r="I536" s="258"/>
      <c r="J536" s="254"/>
      <c r="K536" s="254"/>
      <c r="L536" s="259"/>
      <c r="M536" s="260"/>
      <c r="N536" s="261"/>
      <c r="O536" s="261"/>
      <c r="P536" s="261"/>
      <c r="Q536" s="261"/>
      <c r="R536" s="261"/>
      <c r="S536" s="261"/>
      <c r="T536" s="262"/>
      <c r="U536" s="13"/>
      <c r="V536" s="13"/>
      <c r="W536" s="13"/>
      <c r="X536" s="13"/>
      <c r="Y536" s="13"/>
      <c r="Z536" s="13"/>
      <c r="AA536" s="13"/>
      <c r="AB536" s="13"/>
      <c r="AC536" s="13"/>
      <c r="AD536" s="13"/>
      <c r="AE536" s="13"/>
      <c r="AT536" s="263" t="s">
        <v>218</v>
      </c>
      <c r="AU536" s="263" t="s">
        <v>83</v>
      </c>
      <c r="AV536" s="13" t="s">
        <v>85</v>
      </c>
      <c r="AW536" s="13" t="s">
        <v>32</v>
      </c>
      <c r="AX536" s="13" t="s">
        <v>76</v>
      </c>
      <c r="AY536" s="263" t="s">
        <v>207</v>
      </c>
    </row>
    <row r="537" s="13" customFormat="1">
      <c r="A537" s="13"/>
      <c r="B537" s="253"/>
      <c r="C537" s="254"/>
      <c r="D537" s="236" t="s">
        <v>218</v>
      </c>
      <c r="E537" s="255" t="s">
        <v>1</v>
      </c>
      <c r="F537" s="256" t="s">
        <v>419</v>
      </c>
      <c r="G537" s="254"/>
      <c r="H537" s="257">
        <v>96.599999999999994</v>
      </c>
      <c r="I537" s="258"/>
      <c r="J537" s="254"/>
      <c r="K537" s="254"/>
      <c r="L537" s="259"/>
      <c r="M537" s="260"/>
      <c r="N537" s="261"/>
      <c r="O537" s="261"/>
      <c r="P537" s="261"/>
      <c r="Q537" s="261"/>
      <c r="R537" s="261"/>
      <c r="S537" s="261"/>
      <c r="T537" s="262"/>
      <c r="U537" s="13"/>
      <c r="V537" s="13"/>
      <c r="W537" s="13"/>
      <c r="X537" s="13"/>
      <c r="Y537" s="13"/>
      <c r="Z537" s="13"/>
      <c r="AA537" s="13"/>
      <c r="AB537" s="13"/>
      <c r="AC537" s="13"/>
      <c r="AD537" s="13"/>
      <c r="AE537" s="13"/>
      <c r="AT537" s="263" t="s">
        <v>218</v>
      </c>
      <c r="AU537" s="263" t="s">
        <v>83</v>
      </c>
      <c r="AV537" s="13" t="s">
        <v>85</v>
      </c>
      <c r="AW537" s="13" t="s">
        <v>32</v>
      </c>
      <c r="AX537" s="13" t="s">
        <v>76</v>
      </c>
      <c r="AY537" s="263" t="s">
        <v>207</v>
      </c>
    </row>
    <row r="538" s="13" customFormat="1">
      <c r="A538" s="13"/>
      <c r="B538" s="253"/>
      <c r="C538" s="254"/>
      <c r="D538" s="236" t="s">
        <v>218</v>
      </c>
      <c r="E538" s="255" t="s">
        <v>1</v>
      </c>
      <c r="F538" s="256" t="s">
        <v>421</v>
      </c>
      <c r="G538" s="254"/>
      <c r="H538" s="257">
        <v>7.7599999999999998</v>
      </c>
      <c r="I538" s="258"/>
      <c r="J538" s="254"/>
      <c r="K538" s="254"/>
      <c r="L538" s="259"/>
      <c r="M538" s="260"/>
      <c r="N538" s="261"/>
      <c r="O538" s="261"/>
      <c r="P538" s="261"/>
      <c r="Q538" s="261"/>
      <c r="R538" s="261"/>
      <c r="S538" s="261"/>
      <c r="T538" s="262"/>
      <c r="U538" s="13"/>
      <c r="V538" s="13"/>
      <c r="W538" s="13"/>
      <c r="X538" s="13"/>
      <c r="Y538" s="13"/>
      <c r="Z538" s="13"/>
      <c r="AA538" s="13"/>
      <c r="AB538" s="13"/>
      <c r="AC538" s="13"/>
      <c r="AD538" s="13"/>
      <c r="AE538" s="13"/>
      <c r="AT538" s="263" t="s">
        <v>218</v>
      </c>
      <c r="AU538" s="263" t="s">
        <v>83</v>
      </c>
      <c r="AV538" s="13" t="s">
        <v>85</v>
      </c>
      <c r="AW538" s="13" t="s">
        <v>32</v>
      </c>
      <c r="AX538" s="13" t="s">
        <v>76</v>
      </c>
      <c r="AY538" s="263" t="s">
        <v>207</v>
      </c>
    </row>
    <row r="539" s="13" customFormat="1">
      <c r="A539" s="13"/>
      <c r="B539" s="253"/>
      <c r="C539" s="254"/>
      <c r="D539" s="236" t="s">
        <v>218</v>
      </c>
      <c r="E539" s="255" t="s">
        <v>1</v>
      </c>
      <c r="F539" s="256" t="s">
        <v>424</v>
      </c>
      <c r="G539" s="254"/>
      <c r="H539" s="257">
        <v>46.68</v>
      </c>
      <c r="I539" s="258"/>
      <c r="J539" s="254"/>
      <c r="K539" s="254"/>
      <c r="L539" s="259"/>
      <c r="M539" s="260"/>
      <c r="N539" s="261"/>
      <c r="O539" s="261"/>
      <c r="P539" s="261"/>
      <c r="Q539" s="261"/>
      <c r="R539" s="261"/>
      <c r="S539" s="261"/>
      <c r="T539" s="262"/>
      <c r="U539" s="13"/>
      <c r="V539" s="13"/>
      <c r="W539" s="13"/>
      <c r="X539" s="13"/>
      <c r="Y539" s="13"/>
      <c r="Z539" s="13"/>
      <c r="AA539" s="13"/>
      <c r="AB539" s="13"/>
      <c r="AC539" s="13"/>
      <c r="AD539" s="13"/>
      <c r="AE539" s="13"/>
      <c r="AT539" s="263" t="s">
        <v>218</v>
      </c>
      <c r="AU539" s="263" t="s">
        <v>83</v>
      </c>
      <c r="AV539" s="13" t="s">
        <v>85</v>
      </c>
      <c r="AW539" s="13" t="s">
        <v>32</v>
      </c>
      <c r="AX539" s="13" t="s">
        <v>76</v>
      </c>
      <c r="AY539" s="263" t="s">
        <v>207</v>
      </c>
    </row>
    <row r="540" s="14" customFormat="1">
      <c r="A540" s="14"/>
      <c r="B540" s="264"/>
      <c r="C540" s="265"/>
      <c r="D540" s="236" t="s">
        <v>218</v>
      </c>
      <c r="E540" s="266" t="s">
        <v>1</v>
      </c>
      <c r="F540" s="267" t="s">
        <v>222</v>
      </c>
      <c r="G540" s="265"/>
      <c r="H540" s="268">
        <v>288.18000000000001</v>
      </c>
      <c r="I540" s="269"/>
      <c r="J540" s="265"/>
      <c r="K540" s="265"/>
      <c r="L540" s="270"/>
      <c r="M540" s="271"/>
      <c r="N540" s="272"/>
      <c r="O540" s="272"/>
      <c r="P540" s="272"/>
      <c r="Q540" s="272"/>
      <c r="R540" s="272"/>
      <c r="S540" s="272"/>
      <c r="T540" s="273"/>
      <c r="U540" s="14"/>
      <c r="V540" s="14"/>
      <c r="W540" s="14"/>
      <c r="X540" s="14"/>
      <c r="Y540" s="14"/>
      <c r="Z540" s="14"/>
      <c r="AA540" s="14"/>
      <c r="AB540" s="14"/>
      <c r="AC540" s="14"/>
      <c r="AD540" s="14"/>
      <c r="AE540" s="14"/>
      <c r="AT540" s="274" t="s">
        <v>218</v>
      </c>
      <c r="AU540" s="274" t="s">
        <v>83</v>
      </c>
      <c r="AV540" s="14" t="s">
        <v>212</v>
      </c>
      <c r="AW540" s="14" t="s">
        <v>32</v>
      </c>
      <c r="AX540" s="14" t="s">
        <v>83</v>
      </c>
      <c r="AY540" s="274" t="s">
        <v>207</v>
      </c>
    </row>
    <row r="541" s="2" customFormat="1" ht="24.15" customHeight="1">
      <c r="A541" s="39"/>
      <c r="B541" s="40"/>
      <c r="C541" s="222" t="s">
        <v>870</v>
      </c>
      <c r="D541" s="222" t="s">
        <v>208</v>
      </c>
      <c r="E541" s="223" t="s">
        <v>871</v>
      </c>
      <c r="F541" s="224" t="s">
        <v>872</v>
      </c>
      <c r="G541" s="225" t="s">
        <v>225</v>
      </c>
      <c r="H541" s="226">
        <v>352.70999999999998</v>
      </c>
      <c r="I541" s="227"/>
      <c r="J541" s="228">
        <f>ROUND(I541*H541,2)</f>
        <v>0</v>
      </c>
      <c r="K541" s="229"/>
      <c r="L541" s="45"/>
      <c r="M541" s="230" t="s">
        <v>1</v>
      </c>
      <c r="N541" s="231" t="s">
        <v>41</v>
      </c>
      <c r="O541" s="92"/>
      <c r="P541" s="232">
        <f>O541*H541</f>
        <v>0</v>
      </c>
      <c r="Q541" s="232">
        <v>0.11</v>
      </c>
      <c r="R541" s="232">
        <f>Q541*H541</f>
        <v>38.798099999999998</v>
      </c>
      <c r="S541" s="232">
        <v>0</v>
      </c>
      <c r="T541" s="233">
        <f>S541*H541</f>
        <v>0</v>
      </c>
      <c r="U541" s="39"/>
      <c r="V541" s="39"/>
      <c r="W541" s="39"/>
      <c r="X541" s="39"/>
      <c r="Y541" s="39"/>
      <c r="Z541" s="39"/>
      <c r="AA541" s="39"/>
      <c r="AB541" s="39"/>
      <c r="AC541" s="39"/>
      <c r="AD541" s="39"/>
      <c r="AE541" s="39"/>
      <c r="AR541" s="234" t="s">
        <v>212</v>
      </c>
      <c r="AT541" s="234" t="s">
        <v>208</v>
      </c>
      <c r="AU541" s="234" t="s">
        <v>83</v>
      </c>
      <c r="AY541" s="18" t="s">
        <v>207</v>
      </c>
      <c r="BE541" s="235">
        <f>IF(N541="základní",J541,0)</f>
        <v>0</v>
      </c>
      <c r="BF541" s="235">
        <f>IF(N541="snížená",J541,0)</f>
        <v>0</v>
      </c>
      <c r="BG541" s="235">
        <f>IF(N541="zákl. přenesená",J541,0)</f>
        <v>0</v>
      </c>
      <c r="BH541" s="235">
        <f>IF(N541="sníž. přenesená",J541,0)</f>
        <v>0</v>
      </c>
      <c r="BI541" s="235">
        <f>IF(N541="nulová",J541,0)</f>
        <v>0</v>
      </c>
      <c r="BJ541" s="18" t="s">
        <v>83</v>
      </c>
      <c r="BK541" s="235">
        <f>ROUND(I541*H541,2)</f>
        <v>0</v>
      </c>
      <c r="BL541" s="18" t="s">
        <v>212</v>
      </c>
      <c r="BM541" s="234" t="s">
        <v>873</v>
      </c>
    </row>
    <row r="542" s="2" customFormat="1">
      <c r="A542" s="39"/>
      <c r="B542" s="40"/>
      <c r="C542" s="41"/>
      <c r="D542" s="236" t="s">
        <v>214</v>
      </c>
      <c r="E542" s="41"/>
      <c r="F542" s="237" t="s">
        <v>872</v>
      </c>
      <c r="G542" s="41"/>
      <c r="H542" s="41"/>
      <c r="I542" s="238"/>
      <c r="J542" s="41"/>
      <c r="K542" s="41"/>
      <c r="L542" s="45"/>
      <c r="M542" s="239"/>
      <c r="N542" s="240"/>
      <c r="O542" s="92"/>
      <c r="P542" s="92"/>
      <c r="Q542" s="92"/>
      <c r="R542" s="92"/>
      <c r="S542" s="92"/>
      <c r="T542" s="93"/>
      <c r="U542" s="39"/>
      <c r="V542" s="39"/>
      <c r="W542" s="39"/>
      <c r="X542" s="39"/>
      <c r="Y542" s="39"/>
      <c r="Z542" s="39"/>
      <c r="AA542" s="39"/>
      <c r="AB542" s="39"/>
      <c r="AC542" s="39"/>
      <c r="AD542" s="39"/>
      <c r="AE542" s="39"/>
      <c r="AT542" s="18" t="s">
        <v>214</v>
      </c>
      <c r="AU542" s="18" t="s">
        <v>83</v>
      </c>
    </row>
    <row r="543" s="2" customFormat="1">
      <c r="A543" s="39"/>
      <c r="B543" s="40"/>
      <c r="C543" s="41"/>
      <c r="D543" s="236" t="s">
        <v>385</v>
      </c>
      <c r="E543" s="41"/>
      <c r="F543" s="290" t="s">
        <v>874</v>
      </c>
      <c r="G543" s="41"/>
      <c r="H543" s="41"/>
      <c r="I543" s="238"/>
      <c r="J543" s="41"/>
      <c r="K543" s="41"/>
      <c r="L543" s="45"/>
      <c r="M543" s="239"/>
      <c r="N543" s="240"/>
      <c r="O543" s="92"/>
      <c r="P543" s="92"/>
      <c r="Q543" s="92"/>
      <c r="R543" s="92"/>
      <c r="S543" s="92"/>
      <c r="T543" s="93"/>
      <c r="U543" s="39"/>
      <c r="V543" s="39"/>
      <c r="W543" s="39"/>
      <c r="X543" s="39"/>
      <c r="Y543" s="39"/>
      <c r="Z543" s="39"/>
      <c r="AA543" s="39"/>
      <c r="AB543" s="39"/>
      <c r="AC543" s="39"/>
      <c r="AD543" s="39"/>
      <c r="AE543" s="39"/>
      <c r="AT543" s="18" t="s">
        <v>385</v>
      </c>
      <c r="AU543" s="18" t="s">
        <v>83</v>
      </c>
    </row>
    <row r="544" s="13" customFormat="1">
      <c r="A544" s="13"/>
      <c r="B544" s="253"/>
      <c r="C544" s="254"/>
      <c r="D544" s="236" t="s">
        <v>218</v>
      </c>
      <c r="E544" s="255" t="s">
        <v>1</v>
      </c>
      <c r="F544" s="256" t="s">
        <v>875</v>
      </c>
      <c r="G544" s="254"/>
      <c r="H544" s="257">
        <v>6.5</v>
      </c>
      <c r="I544" s="258"/>
      <c r="J544" s="254"/>
      <c r="K544" s="254"/>
      <c r="L544" s="259"/>
      <c r="M544" s="260"/>
      <c r="N544" s="261"/>
      <c r="O544" s="261"/>
      <c r="P544" s="261"/>
      <c r="Q544" s="261"/>
      <c r="R544" s="261"/>
      <c r="S544" s="261"/>
      <c r="T544" s="262"/>
      <c r="U544" s="13"/>
      <c r="V544" s="13"/>
      <c r="W544" s="13"/>
      <c r="X544" s="13"/>
      <c r="Y544" s="13"/>
      <c r="Z544" s="13"/>
      <c r="AA544" s="13"/>
      <c r="AB544" s="13"/>
      <c r="AC544" s="13"/>
      <c r="AD544" s="13"/>
      <c r="AE544" s="13"/>
      <c r="AT544" s="263" t="s">
        <v>218</v>
      </c>
      <c r="AU544" s="263" t="s">
        <v>83</v>
      </c>
      <c r="AV544" s="13" t="s">
        <v>85</v>
      </c>
      <c r="AW544" s="13" t="s">
        <v>32</v>
      </c>
      <c r="AX544" s="13" t="s">
        <v>76</v>
      </c>
      <c r="AY544" s="263" t="s">
        <v>207</v>
      </c>
    </row>
    <row r="545" s="13" customFormat="1">
      <c r="A545" s="13"/>
      <c r="B545" s="253"/>
      <c r="C545" s="254"/>
      <c r="D545" s="236" t="s">
        <v>218</v>
      </c>
      <c r="E545" s="255" t="s">
        <v>1</v>
      </c>
      <c r="F545" s="256" t="s">
        <v>429</v>
      </c>
      <c r="G545" s="254"/>
      <c r="H545" s="257">
        <v>12.5</v>
      </c>
      <c r="I545" s="258"/>
      <c r="J545" s="254"/>
      <c r="K545" s="254"/>
      <c r="L545" s="259"/>
      <c r="M545" s="260"/>
      <c r="N545" s="261"/>
      <c r="O545" s="261"/>
      <c r="P545" s="261"/>
      <c r="Q545" s="261"/>
      <c r="R545" s="261"/>
      <c r="S545" s="261"/>
      <c r="T545" s="262"/>
      <c r="U545" s="13"/>
      <c r="V545" s="13"/>
      <c r="W545" s="13"/>
      <c r="X545" s="13"/>
      <c r="Y545" s="13"/>
      <c r="Z545" s="13"/>
      <c r="AA545" s="13"/>
      <c r="AB545" s="13"/>
      <c r="AC545" s="13"/>
      <c r="AD545" s="13"/>
      <c r="AE545" s="13"/>
      <c r="AT545" s="263" t="s">
        <v>218</v>
      </c>
      <c r="AU545" s="263" t="s">
        <v>83</v>
      </c>
      <c r="AV545" s="13" t="s">
        <v>85</v>
      </c>
      <c r="AW545" s="13" t="s">
        <v>32</v>
      </c>
      <c r="AX545" s="13" t="s">
        <v>76</v>
      </c>
      <c r="AY545" s="263" t="s">
        <v>207</v>
      </c>
    </row>
    <row r="546" s="13" customFormat="1">
      <c r="A546" s="13"/>
      <c r="B546" s="253"/>
      <c r="C546" s="254"/>
      <c r="D546" s="236" t="s">
        <v>218</v>
      </c>
      <c r="E546" s="255" t="s">
        <v>1</v>
      </c>
      <c r="F546" s="256" t="s">
        <v>432</v>
      </c>
      <c r="G546" s="254"/>
      <c r="H546" s="257">
        <v>7.7999999999999998</v>
      </c>
      <c r="I546" s="258"/>
      <c r="J546" s="254"/>
      <c r="K546" s="254"/>
      <c r="L546" s="259"/>
      <c r="M546" s="260"/>
      <c r="N546" s="261"/>
      <c r="O546" s="261"/>
      <c r="P546" s="261"/>
      <c r="Q546" s="261"/>
      <c r="R546" s="261"/>
      <c r="S546" s="261"/>
      <c r="T546" s="262"/>
      <c r="U546" s="13"/>
      <c r="V546" s="13"/>
      <c r="W546" s="13"/>
      <c r="X546" s="13"/>
      <c r="Y546" s="13"/>
      <c r="Z546" s="13"/>
      <c r="AA546" s="13"/>
      <c r="AB546" s="13"/>
      <c r="AC546" s="13"/>
      <c r="AD546" s="13"/>
      <c r="AE546" s="13"/>
      <c r="AT546" s="263" t="s">
        <v>218</v>
      </c>
      <c r="AU546" s="263" t="s">
        <v>83</v>
      </c>
      <c r="AV546" s="13" t="s">
        <v>85</v>
      </c>
      <c r="AW546" s="13" t="s">
        <v>32</v>
      </c>
      <c r="AX546" s="13" t="s">
        <v>76</v>
      </c>
      <c r="AY546" s="263" t="s">
        <v>207</v>
      </c>
    </row>
    <row r="547" s="13" customFormat="1">
      <c r="A547" s="13"/>
      <c r="B547" s="253"/>
      <c r="C547" s="254"/>
      <c r="D547" s="236" t="s">
        <v>218</v>
      </c>
      <c r="E547" s="255" t="s">
        <v>1</v>
      </c>
      <c r="F547" s="256" t="s">
        <v>435</v>
      </c>
      <c r="G547" s="254"/>
      <c r="H547" s="257">
        <v>3.8999999999999999</v>
      </c>
      <c r="I547" s="258"/>
      <c r="J547" s="254"/>
      <c r="K547" s="254"/>
      <c r="L547" s="259"/>
      <c r="M547" s="260"/>
      <c r="N547" s="261"/>
      <c r="O547" s="261"/>
      <c r="P547" s="261"/>
      <c r="Q547" s="261"/>
      <c r="R547" s="261"/>
      <c r="S547" s="261"/>
      <c r="T547" s="262"/>
      <c r="U547" s="13"/>
      <c r="V547" s="13"/>
      <c r="W547" s="13"/>
      <c r="X547" s="13"/>
      <c r="Y547" s="13"/>
      <c r="Z547" s="13"/>
      <c r="AA547" s="13"/>
      <c r="AB547" s="13"/>
      <c r="AC547" s="13"/>
      <c r="AD547" s="13"/>
      <c r="AE547" s="13"/>
      <c r="AT547" s="263" t="s">
        <v>218</v>
      </c>
      <c r="AU547" s="263" t="s">
        <v>83</v>
      </c>
      <c r="AV547" s="13" t="s">
        <v>85</v>
      </c>
      <c r="AW547" s="13" t="s">
        <v>32</v>
      </c>
      <c r="AX547" s="13" t="s">
        <v>76</v>
      </c>
      <c r="AY547" s="263" t="s">
        <v>207</v>
      </c>
    </row>
    <row r="548" s="13" customFormat="1">
      <c r="A548" s="13"/>
      <c r="B548" s="253"/>
      <c r="C548" s="254"/>
      <c r="D548" s="236" t="s">
        <v>218</v>
      </c>
      <c r="E548" s="255" t="s">
        <v>1</v>
      </c>
      <c r="F548" s="256" t="s">
        <v>438</v>
      </c>
      <c r="G548" s="254"/>
      <c r="H548" s="257">
        <v>3.8999999999999999</v>
      </c>
      <c r="I548" s="258"/>
      <c r="J548" s="254"/>
      <c r="K548" s="254"/>
      <c r="L548" s="259"/>
      <c r="M548" s="260"/>
      <c r="N548" s="261"/>
      <c r="O548" s="261"/>
      <c r="P548" s="261"/>
      <c r="Q548" s="261"/>
      <c r="R548" s="261"/>
      <c r="S548" s="261"/>
      <c r="T548" s="262"/>
      <c r="U548" s="13"/>
      <c r="V548" s="13"/>
      <c r="W548" s="13"/>
      <c r="X548" s="13"/>
      <c r="Y548" s="13"/>
      <c r="Z548" s="13"/>
      <c r="AA548" s="13"/>
      <c r="AB548" s="13"/>
      <c r="AC548" s="13"/>
      <c r="AD548" s="13"/>
      <c r="AE548" s="13"/>
      <c r="AT548" s="263" t="s">
        <v>218</v>
      </c>
      <c r="AU548" s="263" t="s">
        <v>83</v>
      </c>
      <c r="AV548" s="13" t="s">
        <v>85</v>
      </c>
      <c r="AW548" s="13" t="s">
        <v>32</v>
      </c>
      <c r="AX548" s="13" t="s">
        <v>76</v>
      </c>
      <c r="AY548" s="263" t="s">
        <v>207</v>
      </c>
    </row>
    <row r="549" s="13" customFormat="1">
      <c r="A549" s="13"/>
      <c r="B549" s="253"/>
      <c r="C549" s="254"/>
      <c r="D549" s="236" t="s">
        <v>218</v>
      </c>
      <c r="E549" s="255" t="s">
        <v>1</v>
      </c>
      <c r="F549" s="256" t="s">
        <v>876</v>
      </c>
      <c r="G549" s="254"/>
      <c r="H549" s="257">
        <v>43.280000000000001</v>
      </c>
      <c r="I549" s="258"/>
      <c r="J549" s="254"/>
      <c r="K549" s="254"/>
      <c r="L549" s="259"/>
      <c r="M549" s="260"/>
      <c r="N549" s="261"/>
      <c r="O549" s="261"/>
      <c r="P549" s="261"/>
      <c r="Q549" s="261"/>
      <c r="R549" s="261"/>
      <c r="S549" s="261"/>
      <c r="T549" s="262"/>
      <c r="U549" s="13"/>
      <c r="V549" s="13"/>
      <c r="W549" s="13"/>
      <c r="X549" s="13"/>
      <c r="Y549" s="13"/>
      <c r="Z549" s="13"/>
      <c r="AA549" s="13"/>
      <c r="AB549" s="13"/>
      <c r="AC549" s="13"/>
      <c r="AD549" s="13"/>
      <c r="AE549" s="13"/>
      <c r="AT549" s="263" t="s">
        <v>218</v>
      </c>
      <c r="AU549" s="263" t="s">
        <v>83</v>
      </c>
      <c r="AV549" s="13" t="s">
        <v>85</v>
      </c>
      <c r="AW549" s="13" t="s">
        <v>32</v>
      </c>
      <c r="AX549" s="13" t="s">
        <v>76</v>
      </c>
      <c r="AY549" s="263" t="s">
        <v>207</v>
      </c>
    </row>
    <row r="550" s="13" customFormat="1">
      <c r="A550" s="13"/>
      <c r="B550" s="253"/>
      <c r="C550" s="254"/>
      <c r="D550" s="236" t="s">
        <v>218</v>
      </c>
      <c r="E550" s="255" t="s">
        <v>1</v>
      </c>
      <c r="F550" s="256" t="s">
        <v>877</v>
      </c>
      <c r="G550" s="254"/>
      <c r="H550" s="257">
        <v>21.620000000000001</v>
      </c>
      <c r="I550" s="258"/>
      <c r="J550" s="254"/>
      <c r="K550" s="254"/>
      <c r="L550" s="259"/>
      <c r="M550" s="260"/>
      <c r="N550" s="261"/>
      <c r="O550" s="261"/>
      <c r="P550" s="261"/>
      <c r="Q550" s="261"/>
      <c r="R550" s="261"/>
      <c r="S550" s="261"/>
      <c r="T550" s="262"/>
      <c r="U550" s="13"/>
      <c r="V550" s="13"/>
      <c r="W550" s="13"/>
      <c r="X550" s="13"/>
      <c r="Y550" s="13"/>
      <c r="Z550" s="13"/>
      <c r="AA550" s="13"/>
      <c r="AB550" s="13"/>
      <c r="AC550" s="13"/>
      <c r="AD550" s="13"/>
      <c r="AE550" s="13"/>
      <c r="AT550" s="263" t="s">
        <v>218</v>
      </c>
      <c r="AU550" s="263" t="s">
        <v>83</v>
      </c>
      <c r="AV550" s="13" t="s">
        <v>85</v>
      </c>
      <c r="AW550" s="13" t="s">
        <v>32</v>
      </c>
      <c r="AX550" s="13" t="s">
        <v>76</v>
      </c>
      <c r="AY550" s="263" t="s">
        <v>207</v>
      </c>
    </row>
    <row r="551" s="13" customFormat="1">
      <c r="A551" s="13"/>
      <c r="B551" s="253"/>
      <c r="C551" s="254"/>
      <c r="D551" s="236" t="s">
        <v>218</v>
      </c>
      <c r="E551" s="255" t="s">
        <v>1</v>
      </c>
      <c r="F551" s="256" t="s">
        <v>446</v>
      </c>
      <c r="G551" s="254"/>
      <c r="H551" s="257">
        <v>2.3799999999999999</v>
      </c>
      <c r="I551" s="258"/>
      <c r="J551" s="254"/>
      <c r="K551" s="254"/>
      <c r="L551" s="259"/>
      <c r="M551" s="260"/>
      <c r="N551" s="261"/>
      <c r="O551" s="261"/>
      <c r="P551" s="261"/>
      <c r="Q551" s="261"/>
      <c r="R551" s="261"/>
      <c r="S551" s="261"/>
      <c r="T551" s="262"/>
      <c r="U551" s="13"/>
      <c r="V551" s="13"/>
      <c r="W551" s="13"/>
      <c r="X551" s="13"/>
      <c r="Y551" s="13"/>
      <c r="Z551" s="13"/>
      <c r="AA551" s="13"/>
      <c r="AB551" s="13"/>
      <c r="AC551" s="13"/>
      <c r="AD551" s="13"/>
      <c r="AE551" s="13"/>
      <c r="AT551" s="263" t="s">
        <v>218</v>
      </c>
      <c r="AU551" s="263" t="s">
        <v>83</v>
      </c>
      <c r="AV551" s="13" t="s">
        <v>85</v>
      </c>
      <c r="AW551" s="13" t="s">
        <v>32</v>
      </c>
      <c r="AX551" s="13" t="s">
        <v>76</v>
      </c>
      <c r="AY551" s="263" t="s">
        <v>207</v>
      </c>
    </row>
    <row r="552" s="13" customFormat="1">
      <c r="A552" s="13"/>
      <c r="B552" s="253"/>
      <c r="C552" s="254"/>
      <c r="D552" s="236" t="s">
        <v>218</v>
      </c>
      <c r="E552" s="255" t="s">
        <v>1</v>
      </c>
      <c r="F552" s="256" t="s">
        <v>448</v>
      </c>
      <c r="G552" s="254"/>
      <c r="H552" s="257">
        <v>1.19</v>
      </c>
      <c r="I552" s="258"/>
      <c r="J552" s="254"/>
      <c r="K552" s="254"/>
      <c r="L552" s="259"/>
      <c r="M552" s="260"/>
      <c r="N552" s="261"/>
      <c r="O552" s="261"/>
      <c r="P552" s="261"/>
      <c r="Q552" s="261"/>
      <c r="R552" s="261"/>
      <c r="S552" s="261"/>
      <c r="T552" s="262"/>
      <c r="U552" s="13"/>
      <c r="V552" s="13"/>
      <c r="W552" s="13"/>
      <c r="X552" s="13"/>
      <c r="Y552" s="13"/>
      <c r="Z552" s="13"/>
      <c r="AA552" s="13"/>
      <c r="AB552" s="13"/>
      <c r="AC552" s="13"/>
      <c r="AD552" s="13"/>
      <c r="AE552" s="13"/>
      <c r="AT552" s="263" t="s">
        <v>218</v>
      </c>
      <c r="AU552" s="263" t="s">
        <v>83</v>
      </c>
      <c r="AV552" s="13" t="s">
        <v>85</v>
      </c>
      <c r="AW552" s="13" t="s">
        <v>32</v>
      </c>
      <c r="AX552" s="13" t="s">
        <v>76</v>
      </c>
      <c r="AY552" s="263" t="s">
        <v>207</v>
      </c>
    </row>
    <row r="553" s="13" customFormat="1">
      <c r="A553" s="13"/>
      <c r="B553" s="253"/>
      <c r="C553" s="254"/>
      <c r="D553" s="236" t="s">
        <v>218</v>
      </c>
      <c r="E553" s="255" t="s">
        <v>1</v>
      </c>
      <c r="F553" s="256" t="s">
        <v>450</v>
      </c>
      <c r="G553" s="254"/>
      <c r="H553" s="257">
        <v>19.510000000000002</v>
      </c>
      <c r="I553" s="258"/>
      <c r="J553" s="254"/>
      <c r="K553" s="254"/>
      <c r="L553" s="259"/>
      <c r="M553" s="260"/>
      <c r="N553" s="261"/>
      <c r="O553" s="261"/>
      <c r="P553" s="261"/>
      <c r="Q553" s="261"/>
      <c r="R553" s="261"/>
      <c r="S553" s="261"/>
      <c r="T553" s="262"/>
      <c r="U553" s="13"/>
      <c r="V553" s="13"/>
      <c r="W553" s="13"/>
      <c r="X553" s="13"/>
      <c r="Y553" s="13"/>
      <c r="Z553" s="13"/>
      <c r="AA553" s="13"/>
      <c r="AB553" s="13"/>
      <c r="AC553" s="13"/>
      <c r="AD553" s="13"/>
      <c r="AE553" s="13"/>
      <c r="AT553" s="263" t="s">
        <v>218</v>
      </c>
      <c r="AU553" s="263" t="s">
        <v>83</v>
      </c>
      <c r="AV553" s="13" t="s">
        <v>85</v>
      </c>
      <c r="AW553" s="13" t="s">
        <v>32</v>
      </c>
      <c r="AX553" s="13" t="s">
        <v>76</v>
      </c>
      <c r="AY553" s="263" t="s">
        <v>207</v>
      </c>
    </row>
    <row r="554" s="13" customFormat="1">
      <c r="A554" s="13"/>
      <c r="B554" s="253"/>
      <c r="C554" s="254"/>
      <c r="D554" s="236" t="s">
        <v>218</v>
      </c>
      <c r="E554" s="255" t="s">
        <v>1</v>
      </c>
      <c r="F554" s="256" t="s">
        <v>453</v>
      </c>
      <c r="G554" s="254"/>
      <c r="H554" s="257">
        <v>19.510000000000002</v>
      </c>
      <c r="I554" s="258"/>
      <c r="J554" s="254"/>
      <c r="K554" s="254"/>
      <c r="L554" s="259"/>
      <c r="M554" s="260"/>
      <c r="N554" s="261"/>
      <c r="O554" s="261"/>
      <c r="P554" s="261"/>
      <c r="Q554" s="261"/>
      <c r="R554" s="261"/>
      <c r="S554" s="261"/>
      <c r="T554" s="262"/>
      <c r="U554" s="13"/>
      <c r="V554" s="13"/>
      <c r="W554" s="13"/>
      <c r="X554" s="13"/>
      <c r="Y554" s="13"/>
      <c r="Z554" s="13"/>
      <c r="AA554" s="13"/>
      <c r="AB554" s="13"/>
      <c r="AC554" s="13"/>
      <c r="AD554" s="13"/>
      <c r="AE554" s="13"/>
      <c r="AT554" s="263" t="s">
        <v>218</v>
      </c>
      <c r="AU554" s="263" t="s">
        <v>83</v>
      </c>
      <c r="AV554" s="13" t="s">
        <v>85</v>
      </c>
      <c r="AW554" s="13" t="s">
        <v>32</v>
      </c>
      <c r="AX554" s="13" t="s">
        <v>76</v>
      </c>
      <c r="AY554" s="263" t="s">
        <v>207</v>
      </c>
    </row>
    <row r="555" s="13" customFormat="1">
      <c r="A555" s="13"/>
      <c r="B555" s="253"/>
      <c r="C555" s="254"/>
      <c r="D555" s="236" t="s">
        <v>218</v>
      </c>
      <c r="E555" s="255" t="s">
        <v>1</v>
      </c>
      <c r="F555" s="256" t="s">
        <v>455</v>
      </c>
      <c r="G555" s="254"/>
      <c r="H555" s="257">
        <v>39.020000000000003</v>
      </c>
      <c r="I555" s="258"/>
      <c r="J555" s="254"/>
      <c r="K555" s="254"/>
      <c r="L555" s="259"/>
      <c r="M555" s="260"/>
      <c r="N555" s="261"/>
      <c r="O555" s="261"/>
      <c r="P555" s="261"/>
      <c r="Q555" s="261"/>
      <c r="R555" s="261"/>
      <c r="S555" s="261"/>
      <c r="T555" s="262"/>
      <c r="U555" s="13"/>
      <c r="V555" s="13"/>
      <c r="W555" s="13"/>
      <c r="X555" s="13"/>
      <c r="Y555" s="13"/>
      <c r="Z555" s="13"/>
      <c r="AA555" s="13"/>
      <c r="AB555" s="13"/>
      <c r="AC555" s="13"/>
      <c r="AD555" s="13"/>
      <c r="AE555" s="13"/>
      <c r="AT555" s="263" t="s">
        <v>218</v>
      </c>
      <c r="AU555" s="263" t="s">
        <v>83</v>
      </c>
      <c r="AV555" s="13" t="s">
        <v>85</v>
      </c>
      <c r="AW555" s="13" t="s">
        <v>32</v>
      </c>
      <c r="AX555" s="13" t="s">
        <v>76</v>
      </c>
      <c r="AY555" s="263" t="s">
        <v>207</v>
      </c>
    </row>
    <row r="556" s="13" customFormat="1">
      <c r="A556" s="13"/>
      <c r="B556" s="253"/>
      <c r="C556" s="254"/>
      <c r="D556" s="236" t="s">
        <v>218</v>
      </c>
      <c r="E556" s="255" t="s">
        <v>1</v>
      </c>
      <c r="F556" s="256" t="s">
        <v>458</v>
      </c>
      <c r="G556" s="254"/>
      <c r="H556" s="257">
        <v>24.300000000000001</v>
      </c>
      <c r="I556" s="258"/>
      <c r="J556" s="254"/>
      <c r="K556" s="254"/>
      <c r="L556" s="259"/>
      <c r="M556" s="260"/>
      <c r="N556" s="261"/>
      <c r="O556" s="261"/>
      <c r="P556" s="261"/>
      <c r="Q556" s="261"/>
      <c r="R556" s="261"/>
      <c r="S556" s="261"/>
      <c r="T556" s="262"/>
      <c r="U556" s="13"/>
      <c r="V556" s="13"/>
      <c r="W556" s="13"/>
      <c r="X556" s="13"/>
      <c r="Y556" s="13"/>
      <c r="Z556" s="13"/>
      <c r="AA556" s="13"/>
      <c r="AB556" s="13"/>
      <c r="AC556" s="13"/>
      <c r="AD556" s="13"/>
      <c r="AE556" s="13"/>
      <c r="AT556" s="263" t="s">
        <v>218</v>
      </c>
      <c r="AU556" s="263" t="s">
        <v>83</v>
      </c>
      <c r="AV556" s="13" t="s">
        <v>85</v>
      </c>
      <c r="AW556" s="13" t="s">
        <v>32</v>
      </c>
      <c r="AX556" s="13" t="s">
        <v>76</v>
      </c>
      <c r="AY556" s="263" t="s">
        <v>207</v>
      </c>
    </row>
    <row r="557" s="13" customFormat="1">
      <c r="A557" s="13"/>
      <c r="B557" s="253"/>
      <c r="C557" s="254"/>
      <c r="D557" s="236" t="s">
        <v>218</v>
      </c>
      <c r="E557" s="255" t="s">
        <v>1</v>
      </c>
      <c r="F557" s="256" t="s">
        <v>466</v>
      </c>
      <c r="G557" s="254"/>
      <c r="H557" s="257">
        <v>53.060000000000002</v>
      </c>
      <c r="I557" s="258"/>
      <c r="J557" s="254"/>
      <c r="K557" s="254"/>
      <c r="L557" s="259"/>
      <c r="M557" s="260"/>
      <c r="N557" s="261"/>
      <c r="O557" s="261"/>
      <c r="P557" s="261"/>
      <c r="Q557" s="261"/>
      <c r="R557" s="261"/>
      <c r="S557" s="261"/>
      <c r="T557" s="262"/>
      <c r="U557" s="13"/>
      <c r="V557" s="13"/>
      <c r="W557" s="13"/>
      <c r="X557" s="13"/>
      <c r="Y557" s="13"/>
      <c r="Z557" s="13"/>
      <c r="AA557" s="13"/>
      <c r="AB557" s="13"/>
      <c r="AC557" s="13"/>
      <c r="AD557" s="13"/>
      <c r="AE557" s="13"/>
      <c r="AT557" s="263" t="s">
        <v>218</v>
      </c>
      <c r="AU557" s="263" t="s">
        <v>83</v>
      </c>
      <c r="AV557" s="13" t="s">
        <v>85</v>
      </c>
      <c r="AW557" s="13" t="s">
        <v>32</v>
      </c>
      <c r="AX557" s="13" t="s">
        <v>76</v>
      </c>
      <c r="AY557" s="263" t="s">
        <v>207</v>
      </c>
    </row>
    <row r="558" s="13" customFormat="1">
      <c r="A558" s="13"/>
      <c r="B558" s="253"/>
      <c r="C558" s="254"/>
      <c r="D558" s="236" t="s">
        <v>218</v>
      </c>
      <c r="E558" s="255" t="s">
        <v>1</v>
      </c>
      <c r="F558" s="256" t="s">
        <v>408</v>
      </c>
      <c r="G558" s="254"/>
      <c r="H558" s="257">
        <v>94.239999999999995</v>
      </c>
      <c r="I558" s="258"/>
      <c r="J558" s="254"/>
      <c r="K558" s="254"/>
      <c r="L558" s="259"/>
      <c r="M558" s="260"/>
      <c r="N558" s="261"/>
      <c r="O558" s="261"/>
      <c r="P558" s="261"/>
      <c r="Q558" s="261"/>
      <c r="R558" s="261"/>
      <c r="S558" s="261"/>
      <c r="T558" s="262"/>
      <c r="U558" s="13"/>
      <c r="V558" s="13"/>
      <c r="W558" s="13"/>
      <c r="X558" s="13"/>
      <c r="Y558" s="13"/>
      <c r="Z558" s="13"/>
      <c r="AA558" s="13"/>
      <c r="AB558" s="13"/>
      <c r="AC558" s="13"/>
      <c r="AD558" s="13"/>
      <c r="AE558" s="13"/>
      <c r="AT558" s="263" t="s">
        <v>218</v>
      </c>
      <c r="AU558" s="263" t="s">
        <v>83</v>
      </c>
      <c r="AV558" s="13" t="s">
        <v>85</v>
      </c>
      <c r="AW558" s="13" t="s">
        <v>32</v>
      </c>
      <c r="AX558" s="13" t="s">
        <v>76</v>
      </c>
      <c r="AY558" s="263" t="s">
        <v>207</v>
      </c>
    </row>
    <row r="559" s="14" customFormat="1">
      <c r="A559" s="14"/>
      <c r="B559" s="264"/>
      <c r="C559" s="265"/>
      <c r="D559" s="236" t="s">
        <v>218</v>
      </c>
      <c r="E559" s="266" t="s">
        <v>1</v>
      </c>
      <c r="F559" s="267" t="s">
        <v>222</v>
      </c>
      <c r="G559" s="265"/>
      <c r="H559" s="268">
        <v>352.70999999999998</v>
      </c>
      <c r="I559" s="269"/>
      <c r="J559" s="265"/>
      <c r="K559" s="265"/>
      <c r="L559" s="270"/>
      <c r="M559" s="271"/>
      <c r="N559" s="272"/>
      <c r="O559" s="272"/>
      <c r="P559" s="272"/>
      <c r="Q559" s="272"/>
      <c r="R559" s="272"/>
      <c r="S559" s="272"/>
      <c r="T559" s="273"/>
      <c r="U559" s="14"/>
      <c r="V559" s="14"/>
      <c r="W559" s="14"/>
      <c r="X559" s="14"/>
      <c r="Y559" s="14"/>
      <c r="Z559" s="14"/>
      <c r="AA559" s="14"/>
      <c r="AB559" s="14"/>
      <c r="AC559" s="14"/>
      <c r="AD559" s="14"/>
      <c r="AE559" s="14"/>
      <c r="AT559" s="274" t="s">
        <v>218</v>
      </c>
      <c r="AU559" s="274" t="s">
        <v>83</v>
      </c>
      <c r="AV559" s="14" t="s">
        <v>212</v>
      </c>
      <c r="AW559" s="14" t="s">
        <v>32</v>
      </c>
      <c r="AX559" s="14" t="s">
        <v>83</v>
      </c>
      <c r="AY559" s="274" t="s">
        <v>207</v>
      </c>
    </row>
    <row r="560" s="12" customFormat="1">
      <c r="A560" s="12"/>
      <c r="B560" s="243"/>
      <c r="C560" s="244"/>
      <c r="D560" s="236" t="s">
        <v>218</v>
      </c>
      <c r="E560" s="245" t="s">
        <v>1</v>
      </c>
      <c r="F560" s="246" t="s">
        <v>35</v>
      </c>
      <c r="G560" s="244"/>
      <c r="H560" s="245" t="s">
        <v>1</v>
      </c>
      <c r="I560" s="247"/>
      <c r="J560" s="244"/>
      <c r="K560" s="244"/>
      <c r="L560" s="248"/>
      <c r="M560" s="249"/>
      <c r="N560" s="250"/>
      <c r="O560" s="250"/>
      <c r="P560" s="250"/>
      <c r="Q560" s="250"/>
      <c r="R560" s="250"/>
      <c r="S560" s="250"/>
      <c r="T560" s="251"/>
      <c r="U560" s="12"/>
      <c r="V560" s="12"/>
      <c r="W560" s="12"/>
      <c r="X560" s="12"/>
      <c r="Y560" s="12"/>
      <c r="Z560" s="12"/>
      <c r="AA560" s="12"/>
      <c r="AB560" s="12"/>
      <c r="AC560" s="12"/>
      <c r="AD560" s="12"/>
      <c r="AE560" s="12"/>
      <c r="AT560" s="252" t="s">
        <v>218</v>
      </c>
      <c r="AU560" s="252" t="s">
        <v>83</v>
      </c>
      <c r="AV560" s="12" t="s">
        <v>83</v>
      </c>
      <c r="AW560" s="12" t="s">
        <v>32</v>
      </c>
      <c r="AX560" s="12" t="s">
        <v>76</v>
      </c>
      <c r="AY560" s="252" t="s">
        <v>207</v>
      </c>
    </row>
    <row r="561" s="12" customFormat="1">
      <c r="A561" s="12"/>
      <c r="B561" s="243"/>
      <c r="C561" s="244"/>
      <c r="D561" s="236" t="s">
        <v>218</v>
      </c>
      <c r="E561" s="245" t="s">
        <v>1</v>
      </c>
      <c r="F561" s="246" t="s">
        <v>878</v>
      </c>
      <c r="G561" s="244"/>
      <c r="H561" s="245" t="s">
        <v>1</v>
      </c>
      <c r="I561" s="247"/>
      <c r="J561" s="244"/>
      <c r="K561" s="244"/>
      <c r="L561" s="248"/>
      <c r="M561" s="249"/>
      <c r="N561" s="250"/>
      <c r="O561" s="250"/>
      <c r="P561" s="250"/>
      <c r="Q561" s="250"/>
      <c r="R561" s="250"/>
      <c r="S561" s="250"/>
      <c r="T561" s="251"/>
      <c r="U561" s="12"/>
      <c r="V561" s="12"/>
      <c r="W561" s="12"/>
      <c r="X561" s="12"/>
      <c r="Y561" s="12"/>
      <c r="Z561" s="12"/>
      <c r="AA561" s="12"/>
      <c r="AB561" s="12"/>
      <c r="AC561" s="12"/>
      <c r="AD561" s="12"/>
      <c r="AE561" s="12"/>
      <c r="AT561" s="252" t="s">
        <v>218</v>
      </c>
      <c r="AU561" s="252" t="s">
        <v>83</v>
      </c>
      <c r="AV561" s="12" t="s">
        <v>83</v>
      </c>
      <c r="AW561" s="12" t="s">
        <v>32</v>
      </c>
      <c r="AX561" s="12" t="s">
        <v>76</v>
      </c>
      <c r="AY561" s="252" t="s">
        <v>207</v>
      </c>
    </row>
    <row r="562" s="2" customFormat="1" ht="24.15" customHeight="1">
      <c r="A562" s="39"/>
      <c r="B562" s="40"/>
      <c r="C562" s="222" t="s">
        <v>879</v>
      </c>
      <c r="D562" s="222" t="s">
        <v>208</v>
      </c>
      <c r="E562" s="223" t="s">
        <v>880</v>
      </c>
      <c r="F562" s="224" t="s">
        <v>881</v>
      </c>
      <c r="G562" s="225" t="s">
        <v>225</v>
      </c>
      <c r="H562" s="226">
        <v>1755.8699999999999</v>
      </c>
      <c r="I562" s="227"/>
      <c r="J562" s="228">
        <f>ROUND(I562*H562,2)</f>
        <v>0</v>
      </c>
      <c r="K562" s="229"/>
      <c r="L562" s="45"/>
      <c r="M562" s="230" t="s">
        <v>1</v>
      </c>
      <c r="N562" s="231" t="s">
        <v>41</v>
      </c>
      <c r="O562" s="92"/>
      <c r="P562" s="232">
        <f>O562*H562</f>
        <v>0</v>
      </c>
      <c r="Q562" s="232">
        <v>0.010999999999999999</v>
      </c>
      <c r="R562" s="232">
        <f>Q562*H562</f>
        <v>19.314569999999996</v>
      </c>
      <c r="S562" s="232">
        <v>0</v>
      </c>
      <c r="T562" s="233">
        <f>S562*H562</f>
        <v>0</v>
      </c>
      <c r="U562" s="39"/>
      <c r="V562" s="39"/>
      <c r="W562" s="39"/>
      <c r="X562" s="39"/>
      <c r="Y562" s="39"/>
      <c r="Z562" s="39"/>
      <c r="AA562" s="39"/>
      <c r="AB562" s="39"/>
      <c r="AC562" s="39"/>
      <c r="AD562" s="39"/>
      <c r="AE562" s="39"/>
      <c r="AR562" s="234" t="s">
        <v>212</v>
      </c>
      <c r="AT562" s="234" t="s">
        <v>208</v>
      </c>
      <c r="AU562" s="234" t="s">
        <v>83</v>
      </c>
      <c r="AY562" s="18" t="s">
        <v>207</v>
      </c>
      <c r="BE562" s="235">
        <f>IF(N562="základní",J562,0)</f>
        <v>0</v>
      </c>
      <c r="BF562" s="235">
        <f>IF(N562="snížená",J562,0)</f>
        <v>0</v>
      </c>
      <c r="BG562" s="235">
        <f>IF(N562="zákl. přenesená",J562,0)</f>
        <v>0</v>
      </c>
      <c r="BH562" s="235">
        <f>IF(N562="sníž. přenesená",J562,0)</f>
        <v>0</v>
      </c>
      <c r="BI562" s="235">
        <f>IF(N562="nulová",J562,0)</f>
        <v>0</v>
      </c>
      <c r="BJ562" s="18" t="s">
        <v>83</v>
      </c>
      <c r="BK562" s="235">
        <f>ROUND(I562*H562,2)</f>
        <v>0</v>
      </c>
      <c r="BL562" s="18" t="s">
        <v>212</v>
      </c>
      <c r="BM562" s="234" t="s">
        <v>882</v>
      </c>
    </row>
    <row r="563" s="2" customFormat="1">
      <c r="A563" s="39"/>
      <c r="B563" s="40"/>
      <c r="C563" s="41"/>
      <c r="D563" s="236" t="s">
        <v>214</v>
      </c>
      <c r="E563" s="41"/>
      <c r="F563" s="237" t="s">
        <v>883</v>
      </c>
      <c r="G563" s="41"/>
      <c r="H563" s="41"/>
      <c r="I563" s="238"/>
      <c r="J563" s="41"/>
      <c r="K563" s="41"/>
      <c r="L563" s="45"/>
      <c r="M563" s="239"/>
      <c r="N563" s="240"/>
      <c r="O563" s="92"/>
      <c r="P563" s="92"/>
      <c r="Q563" s="92"/>
      <c r="R563" s="92"/>
      <c r="S563" s="92"/>
      <c r="T563" s="93"/>
      <c r="U563" s="39"/>
      <c r="V563" s="39"/>
      <c r="W563" s="39"/>
      <c r="X563" s="39"/>
      <c r="Y563" s="39"/>
      <c r="Z563" s="39"/>
      <c r="AA563" s="39"/>
      <c r="AB563" s="39"/>
      <c r="AC563" s="39"/>
      <c r="AD563" s="39"/>
      <c r="AE563" s="39"/>
      <c r="AT563" s="18" t="s">
        <v>214</v>
      </c>
      <c r="AU563" s="18" t="s">
        <v>83</v>
      </c>
    </row>
    <row r="564" s="2" customFormat="1">
      <c r="A564" s="39"/>
      <c r="B564" s="40"/>
      <c r="C564" s="41"/>
      <c r="D564" s="241" t="s">
        <v>216</v>
      </c>
      <c r="E564" s="41"/>
      <c r="F564" s="242" t="s">
        <v>884</v>
      </c>
      <c r="G564" s="41"/>
      <c r="H564" s="41"/>
      <c r="I564" s="238"/>
      <c r="J564" s="41"/>
      <c r="K564" s="41"/>
      <c r="L564" s="45"/>
      <c r="M564" s="239"/>
      <c r="N564" s="240"/>
      <c r="O564" s="92"/>
      <c r="P564" s="92"/>
      <c r="Q564" s="92"/>
      <c r="R564" s="92"/>
      <c r="S564" s="92"/>
      <c r="T564" s="93"/>
      <c r="U564" s="39"/>
      <c r="V564" s="39"/>
      <c r="W564" s="39"/>
      <c r="X564" s="39"/>
      <c r="Y564" s="39"/>
      <c r="Z564" s="39"/>
      <c r="AA564" s="39"/>
      <c r="AB564" s="39"/>
      <c r="AC564" s="39"/>
      <c r="AD564" s="39"/>
      <c r="AE564" s="39"/>
      <c r="AT564" s="18" t="s">
        <v>216</v>
      </c>
      <c r="AU564" s="18" t="s">
        <v>83</v>
      </c>
    </row>
    <row r="565" s="13" customFormat="1">
      <c r="A565" s="13"/>
      <c r="B565" s="253"/>
      <c r="C565" s="254"/>
      <c r="D565" s="236" t="s">
        <v>218</v>
      </c>
      <c r="E565" s="255" t="s">
        <v>1</v>
      </c>
      <c r="F565" s="256" t="s">
        <v>885</v>
      </c>
      <c r="G565" s="254"/>
      <c r="H565" s="257">
        <v>345.80000000000001</v>
      </c>
      <c r="I565" s="258"/>
      <c r="J565" s="254"/>
      <c r="K565" s="254"/>
      <c r="L565" s="259"/>
      <c r="M565" s="260"/>
      <c r="N565" s="261"/>
      <c r="O565" s="261"/>
      <c r="P565" s="261"/>
      <c r="Q565" s="261"/>
      <c r="R565" s="261"/>
      <c r="S565" s="261"/>
      <c r="T565" s="262"/>
      <c r="U565" s="13"/>
      <c r="V565" s="13"/>
      <c r="W565" s="13"/>
      <c r="X565" s="13"/>
      <c r="Y565" s="13"/>
      <c r="Z565" s="13"/>
      <c r="AA565" s="13"/>
      <c r="AB565" s="13"/>
      <c r="AC565" s="13"/>
      <c r="AD565" s="13"/>
      <c r="AE565" s="13"/>
      <c r="AT565" s="263" t="s">
        <v>218</v>
      </c>
      <c r="AU565" s="263" t="s">
        <v>83</v>
      </c>
      <c r="AV565" s="13" t="s">
        <v>85</v>
      </c>
      <c r="AW565" s="13" t="s">
        <v>32</v>
      </c>
      <c r="AX565" s="13" t="s">
        <v>76</v>
      </c>
      <c r="AY565" s="263" t="s">
        <v>207</v>
      </c>
    </row>
    <row r="566" s="13" customFormat="1">
      <c r="A566" s="13"/>
      <c r="B566" s="253"/>
      <c r="C566" s="254"/>
      <c r="D566" s="236" t="s">
        <v>218</v>
      </c>
      <c r="E566" s="255" t="s">
        <v>1</v>
      </c>
      <c r="F566" s="256" t="s">
        <v>886</v>
      </c>
      <c r="G566" s="254"/>
      <c r="H566" s="257">
        <v>21.710000000000001</v>
      </c>
      <c r="I566" s="258"/>
      <c r="J566" s="254"/>
      <c r="K566" s="254"/>
      <c r="L566" s="259"/>
      <c r="M566" s="260"/>
      <c r="N566" s="261"/>
      <c r="O566" s="261"/>
      <c r="P566" s="261"/>
      <c r="Q566" s="261"/>
      <c r="R566" s="261"/>
      <c r="S566" s="261"/>
      <c r="T566" s="262"/>
      <c r="U566" s="13"/>
      <c r="V566" s="13"/>
      <c r="W566" s="13"/>
      <c r="X566" s="13"/>
      <c r="Y566" s="13"/>
      <c r="Z566" s="13"/>
      <c r="AA566" s="13"/>
      <c r="AB566" s="13"/>
      <c r="AC566" s="13"/>
      <c r="AD566" s="13"/>
      <c r="AE566" s="13"/>
      <c r="AT566" s="263" t="s">
        <v>218</v>
      </c>
      <c r="AU566" s="263" t="s">
        <v>83</v>
      </c>
      <c r="AV566" s="13" t="s">
        <v>85</v>
      </c>
      <c r="AW566" s="13" t="s">
        <v>32</v>
      </c>
      <c r="AX566" s="13" t="s">
        <v>76</v>
      </c>
      <c r="AY566" s="263" t="s">
        <v>207</v>
      </c>
    </row>
    <row r="567" s="13" customFormat="1">
      <c r="A567" s="13"/>
      <c r="B567" s="253"/>
      <c r="C567" s="254"/>
      <c r="D567" s="236" t="s">
        <v>218</v>
      </c>
      <c r="E567" s="255" t="s">
        <v>1</v>
      </c>
      <c r="F567" s="256" t="s">
        <v>887</v>
      </c>
      <c r="G567" s="254"/>
      <c r="H567" s="257">
        <v>922.5</v>
      </c>
      <c r="I567" s="258"/>
      <c r="J567" s="254"/>
      <c r="K567" s="254"/>
      <c r="L567" s="259"/>
      <c r="M567" s="260"/>
      <c r="N567" s="261"/>
      <c r="O567" s="261"/>
      <c r="P567" s="261"/>
      <c r="Q567" s="261"/>
      <c r="R567" s="261"/>
      <c r="S567" s="261"/>
      <c r="T567" s="262"/>
      <c r="U567" s="13"/>
      <c r="V567" s="13"/>
      <c r="W567" s="13"/>
      <c r="X567" s="13"/>
      <c r="Y567" s="13"/>
      <c r="Z567" s="13"/>
      <c r="AA567" s="13"/>
      <c r="AB567" s="13"/>
      <c r="AC567" s="13"/>
      <c r="AD567" s="13"/>
      <c r="AE567" s="13"/>
      <c r="AT567" s="263" t="s">
        <v>218</v>
      </c>
      <c r="AU567" s="263" t="s">
        <v>83</v>
      </c>
      <c r="AV567" s="13" t="s">
        <v>85</v>
      </c>
      <c r="AW567" s="13" t="s">
        <v>32</v>
      </c>
      <c r="AX567" s="13" t="s">
        <v>76</v>
      </c>
      <c r="AY567" s="263" t="s">
        <v>207</v>
      </c>
    </row>
    <row r="568" s="13" customFormat="1">
      <c r="A568" s="13"/>
      <c r="B568" s="253"/>
      <c r="C568" s="254"/>
      <c r="D568" s="236" t="s">
        <v>218</v>
      </c>
      <c r="E568" s="255" t="s">
        <v>1</v>
      </c>
      <c r="F568" s="256" t="s">
        <v>888</v>
      </c>
      <c r="G568" s="254"/>
      <c r="H568" s="257">
        <v>12.74</v>
      </c>
      <c r="I568" s="258"/>
      <c r="J568" s="254"/>
      <c r="K568" s="254"/>
      <c r="L568" s="259"/>
      <c r="M568" s="260"/>
      <c r="N568" s="261"/>
      <c r="O568" s="261"/>
      <c r="P568" s="261"/>
      <c r="Q568" s="261"/>
      <c r="R568" s="261"/>
      <c r="S568" s="261"/>
      <c r="T568" s="262"/>
      <c r="U568" s="13"/>
      <c r="V568" s="13"/>
      <c r="W568" s="13"/>
      <c r="X568" s="13"/>
      <c r="Y568" s="13"/>
      <c r="Z568" s="13"/>
      <c r="AA568" s="13"/>
      <c r="AB568" s="13"/>
      <c r="AC568" s="13"/>
      <c r="AD568" s="13"/>
      <c r="AE568" s="13"/>
      <c r="AT568" s="263" t="s">
        <v>218</v>
      </c>
      <c r="AU568" s="263" t="s">
        <v>83</v>
      </c>
      <c r="AV568" s="13" t="s">
        <v>85</v>
      </c>
      <c r="AW568" s="13" t="s">
        <v>32</v>
      </c>
      <c r="AX568" s="13" t="s">
        <v>76</v>
      </c>
      <c r="AY568" s="263" t="s">
        <v>207</v>
      </c>
    </row>
    <row r="569" s="13" customFormat="1">
      <c r="A569" s="13"/>
      <c r="B569" s="253"/>
      <c r="C569" s="254"/>
      <c r="D569" s="236" t="s">
        <v>218</v>
      </c>
      <c r="E569" s="255" t="s">
        <v>1</v>
      </c>
      <c r="F569" s="256" t="s">
        <v>889</v>
      </c>
      <c r="G569" s="254"/>
      <c r="H569" s="257">
        <v>289.80000000000001</v>
      </c>
      <c r="I569" s="258"/>
      <c r="J569" s="254"/>
      <c r="K569" s="254"/>
      <c r="L569" s="259"/>
      <c r="M569" s="260"/>
      <c r="N569" s="261"/>
      <c r="O569" s="261"/>
      <c r="P569" s="261"/>
      <c r="Q569" s="261"/>
      <c r="R569" s="261"/>
      <c r="S569" s="261"/>
      <c r="T569" s="262"/>
      <c r="U569" s="13"/>
      <c r="V569" s="13"/>
      <c r="W569" s="13"/>
      <c r="X569" s="13"/>
      <c r="Y569" s="13"/>
      <c r="Z569" s="13"/>
      <c r="AA569" s="13"/>
      <c r="AB569" s="13"/>
      <c r="AC569" s="13"/>
      <c r="AD569" s="13"/>
      <c r="AE569" s="13"/>
      <c r="AT569" s="263" t="s">
        <v>218</v>
      </c>
      <c r="AU569" s="263" t="s">
        <v>83</v>
      </c>
      <c r="AV569" s="13" t="s">
        <v>85</v>
      </c>
      <c r="AW569" s="13" t="s">
        <v>32</v>
      </c>
      <c r="AX569" s="13" t="s">
        <v>76</v>
      </c>
      <c r="AY569" s="263" t="s">
        <v>207</v>
      </c>
    </row>
    <row r="570" s="13" customFormat="1">
      <c r="A570" s="13"/>
      <c r="B570" s="253"/>
      <c r="C570" s="254"/>
      <c r="D570" s="236" t="s">
        <v>218</v>
      </c>
      <c r="E570" s="255" t="s">
        <v>1</v>
      </c>
      <c r="F570" s="256" t="s">
        <v>890</v>
      </c>
      <c r="G570" s="254"/>
      <c r="H570" s="257">
        <v>23.280000000000001</v>
      </c>
      <c r="I570" s="258"/>
      <c r="J570" s="254"/>
      <c r="K570" s="254"/>
      <c r="L570" s="259"/>
      <c r="M570" s="260"/>
      <c r="N570" s="261"/>
      <c r="O570" s="261"/>
      <c r="P570" s="261"/>
      <c r="Q570" s="261"/>
      <c r="R570" s="261"/>
      <c r="S570" s="261"/>
      <c r="T570" s="262"/>
      <c r="U570" s="13"/>
      <c r="V570" s="13"/>
      <c r="W570" s="13"/>
      <c r="X570" s="13"/>
      <c r="Y570" s="13"/>
      <c r="Z570" s="13"/>
      <c r="AA570" s="13"/>
      <c r="AB570" s="13"/>
      <c r="AC570" s="13"/>
      <c r="AD570" s="13"/>
      <c r="AE570" s="13"/>
      <c r="AT570" s="263" t="s">
        <v>218</v>
      </c>
      <c r="AU570" s="263" t="s">
        <v>83</v>
      </c>
      <c r="AV570" s="13" t="s">
        <v>85</v>
      </c>
      <c r="AW570" s="13" t="s">
        <v>32</v>
      </c>
      <c r="AX570" s="13" t="s">
        <v>76</v>
      </c>
      <c r="AY570" s="263" t="s">
        <v>207</v>
      </c>
    </row>
    <row r="571" s="13" customFormat="1">
      <c r="A571" s="13"/>
      <c r="B571" s="253"/>
      <c r="C571" s="254"/>
      <c r="D571" s="236" t="s">
        <v>218</v>
      </c>
      <c r="E571" s="255" t="s">
        <v>1</v>
      </c>
      <c r="F571" s="256" t="s">
        <v>891</v>
      </c>
      <c r="G571" s="254"/>
      <c r="H571" s="257">
        <v>140.03999999999999</v>
      </c>
      <c r="I571" s="258"/>
      <c r="J571" s="254"/>
      <c r="K571" s="254"/>
      <c r="L571" s="259"/>
      <c r="M571" s="260"/>
      <c r="N571" s="261"/>
      <c r="O571" s="261"/>
      <c r="P571" s="261"/>
      <c r="Q571" s="261"/>
      <c r="R571" s="261"/>
      <c r="S571" s="261"/>
      <c r="T571" s="262"/>
      <c r="U571" s="13"/>
      <c r="V571" s="13"/>
      <c r="W571" s="13"/>
      <c r="X571" s="13"/>
      <c r="Y571" s="13"/>
      <c r="Z571" s="13"/>
      <c r="AA571" s="13"/>
      <c r="AB571" s="13"/>
      <c r="AC571" s="13"/>
      <c r="AD571" s="13"/>
      <c r="AE571" s="13"/>
      <c r="AT571" s="263" t="s">
        <v>218</v>
      </c>
      <c r="AU571" s="263" t="s">
        <v>83</v>
      </c>
      <c r="AV571" s="13" t="s">
        <v>85</v>
      </c>
      <c r="AW571" s="13" t="s">
        <v>32</v>
      </c>
      <c r="AX571" s="13" t="s">
        <v>76</v>
      </c>
      <c r="AY571" s="263" t="s">
        <v>207</v>
      </c>
    </row>
    <row r="572" s="14" customFormat="1">
      <c r="A572" s="14"/>
      <c r="B572" s="264"/>
      <c r="C572" s="265"/>
      <c r="D572" s="236" t="s">
        <v>218</v>
      </c>
      <c r="E572" s="266" t="s">
        <v>1</v>
      </c>
      <c r="F572" s="267" t="s">
        <v>222</v>
      </c>
      <c r="G572" s="265"/>
      <c r="H572" s="268">
        <v>1755.8699999999999</v>
      </c>
      <c r="I572" s="269"/>
      <c r="J572" s="265"/>
      <c r="K572" s="265"/>
      <c r="L572" s="270"/>
      <c r="M572" s="271"/>
      <c r="N572" s="272"/>
      <c r="O572" s="272"/>
      <c r="P572" s="272"/>
      <c r="Q572" s="272"/>
      <c r="R572" s="272"/>
      <c r="S572" s="272"/>
      <c r="T572" s="273"/>
      <c r="U572" s="14"/>
      <c r="V572" s="14"/>
      <c r="W572" s="14"/>
      <c r="X572" s="14"/>
      <c r="Y572" s="14"/>
      <c r="Z572" s="14"/>
      <c r="AA572" s="14"/>
      <c r="AB572" s="14"/>
      <c r="AC572" s="14"/>
      <c r="AD572" s="14"/>
      <c r="AE572" s="14"/>
      <c r="AT572" s="274" t="s">
        <v>218</v>
      </c>
      <c r="AU572" s="274" t="s">
        <v>83</v>
      </c>
      <c r="AV572" s="14" t="s">
        <v>212</v>
      </c>
      <c r="AW572" s="14" t="s">
        <v>32</v>
      </c>
      <c r="AX572" s="14" t="s">
        <v>83</v>
      </c>
      <c r="AY572" s="274" t="s">
        <v>207</v>
      </c>
    </row>
    <row r="573" s="2" customFormat="1" ht="33" customHeight="1">
      <c r="A573" s="39"/>
      <c r="B573" s="40"/>
      <c r="C573" s="222" t="s">
        <v>892</v>
      </c>
      <c r="D573" s="222" t="s">
        <v>208</v>
      </c>
      <c r="E573" s="223" t="s">
        <v>893</v>
      </c>
      <c r="F573" s="224" t="s">
        <v>894</v>
      </c>
      <c r="G573" s="225" t="s">
        <v>225</v>
      </c>
      <c r="H573" s="226">
        <v>2387.0300000000002</v>
      </c>
      <c r="I573" s="227"/>
      <c r="J573" s="228">
        <f>ROUND(I573*H573,2)</f>
        <v>0</v>
      </c>
      <c r="K573" s="229"/>
      <c r="L573" s="45"/>
      <c r="M573" s="230" t="s">
        <v>1</v>
      </c>
      <c r="N573" s="231" t="s">
        <v>41</v>
      </c>
      <c r="O573" s="92"/>
      <c r="P573" s="232">
        <f>O573*H573</f>
        <v>0</v>
      </c>
      <c r="Q573" s="232">
        <v>0.010999999999999999</v>
      </c>
      <c r="R573" s="232">
        <f>Q573*H573</f>
        <v>26.25733</v>
      </c>
      <c r="S573" s="232">
        <v>0</v>
      </c>
      <c r="T573" s="233">
        <f>S573*H573</f>
        <v>0</v>
      </c>
      <c r="U573" s="39"/>
      <c r="V573" s="39"/>
      <c r="W573" s="39"/>
      <c r="X573" s="39"/>
      <c r="Y573" s="39"/>
      <c r="Z573" s="39"/>
      <c r="AA573" s="39"/>
      <c r="AB573" s="39"/>
      <c r="AC573" s="39"/>
      <c r="AD573" s="39"/>
      <c r="AE573" s="39"/>
      <c r="AR573" s="234" t="s">
        <v>212</v>
      </c>
      <c r="AT573" s="234" t="s">
        <v>208</v>
      </c>
      <c r="AU573" s="234" t="s">
        <v>83</v>
      </c>
      <c r="AY573" s="18" t="s">
        <v>207</v>
      </c>
      <c r="BE573" s="235">
        <f>IF(N573="základní",J573,0)</f>
        <v>0</v>
      </c>
      <c r="BF573" s="235">
        <f>IF(N573="snížená",J573,0)</f>
        <v>0</v>
      </c>
      <c r="BG573" s="235">
        <f>IF(N573="zákl. přenesená",J573,0)</f>
        <v>0</v>
      </c>
      <c r="BH573" s="235">
        <f>IF(N573="sníž. přenesená",J573,0)</f>
        <v>0</v>
      </c>
      <c r="BI573" s="235">
        <f>IF(N573="nulová",J573,0)</f>
        <v>0</v>
      </c>
      <c r="BJ573" s="18" t="s">
        <v>83</v>
      </c>
      <c r="BK573" s="235">
        <f>ROUND(I573*H573,2)</f>
        <v>0</v>
      </c>
      <c r="BL573" s="18" t="s">
        <v>212</v>
      </c>
      <c r="BM573" s="234" t="s">
        <v>895</v>
      </c>
    </row>
    <row r="574" s="2" customFormat="1">
      <c r="A574" s="39"/>
      <c r="B574" s="40"/>
      <c r="C574" s="41"/>
      <c r="D574" s="236" t="s">
        <v>214</v>
      </c>
      <c r="E574" s="41"/>
      <c r="F574" s="237" t="s">
        <v>894</v>
      </c>
      <c r="G574" s="41"/>
      <c r="H574" s="41"/>
      <c r="I574" s="238"/>
      <c r="J574" s="41"/>
      <c r="K574" s="41"/>
      <c r="L574" s="45"/>
      <c r="M574" s="239"/>
      <c r="N574" s="240"/>
      <c r="O574" s="92"/>
      <c r="P574" s="92"/>
      <c r="Q574" s="92"/>
      <c r="R574" s="92"/>
      <c r="S574" s="92"/>
      <c r="T574" s="93"/>
      <c r="U574" s="39"/>
      <c r="V574" s="39"/>
      <c r="W574" s="39"/>
      <c r="X574" s="39"/>
      <c r="Y574" s="39"/>
      <c r="Z574" s="39"/>
      <c r="AA574" s="39"/>
      <c r="AB574" s="39"/>
      <c r="AC574" s="39"/>
      <c r="AD574" s="39"/>
      <c r="AE574" s="39"/>
      <c r="AT574" s="18" t="s">
        <v>214</v>
      </c>
      <c r="AU574" s="18" t="s">
        <v>83</v>
      </c>
    </row>
    <row r="575" s="13" customFormat="1">
      <c r="A575" s="13"/>
      <c r="B575" s="253"/>
      <c r="C575" s="254"/>
      <c r="D575" s="236" t="s">
        <v>218</v>
      </c>
      <c r="E575" s="255" t="s">
        <v>1</v>
      </c>
      <c r="F575" s="256" t="s">
        <v>896</v>
      </c>
      <c r="G575" s="254"/>
      <c r="H575" s="257">
        <v>32.5</v>
      </c>
      <c r="I575" s="258"/>
      <c r="J575" s="254"/>
      <c r="K575" s="254"/>
      <c r="L575" s="259"/>
      <c r="M575" s="260"/>
      <c r="N575" s="261"/>
      <c r="O575" s="261"/>
      <c r="P575" s="261"/>
      <c r="Q575" s="261"/>
      <c r="R575" s="261"/>
      <c r="S575" s="261"/>
      <c r="T575" s="262"/>
      <c r="U575" s="13"/>
      <c r="V575" s="13"/>
      <c r="W575" s="13"/>
      <c r="X575" s="13"/>
      <c r="Y575" s="13"/>
      <c r="Z575" s="13"/>
      <c r="AA575" s="13"/>
      <c r="AB575" s="13"/>
      <c r="AC575" s="13"/>
      <c r="AD575" s="13"/>
      <c r="AE575" s="13"/>
      <c r="AT575" s="263" t="s">
        <v>218</v>
      </c>
      <c r="AU575" s="263" t="s">
        <v>83</v>
      </c>
      <c r="AV575" s="13" t="s">
        <v>85</v>
      </c>
      <c r="AW575" s="13" t="s">
        <v>32</v>
      </c>
      <c r="AX575" s="13" t="s">
        <v>76</v>
      </c>
      <c r="AY575" s="263" t="s">
        <v>207</v>
      </c>
    </row>
    <row r="576" s="13" customFormat="1">
      <c r="A576" s="13"/>
      <c r="B576" s="253"/>
      <c r="C576" s="254"/>
      <c r="D576" s="236" t="s">
        <v>218</v>
      </c>
      <c r="E576" s="255" t="s">
        <v>1</v>
      </c>
      <c r="F576" s="256" t="s">
        <v>897</v>
      </c>
      <c r="G576" s="254"/>
      <c r="H576" s="257">
        <v>62.5</v>
      </c>
      <c r="I576" s="258"/>
      <c r="J576" s="254"/>
      <c r="K576" s="254"/>
      <c r="L576" s="259"/>
      <c r="M576" s="260"/>
      <c r="N576" s="261"/>
      <c r="O576" s="261"/>
      <c r="P576" s="261"/>
      <c r="Q576" s="261"/>
      <c r="R576" s="261"/>
      <c r="S576" s="261"/>
      <c r="T576" s="262"/>
      <c r="U576" s="13"/>
      <c r="V576" s="13"/>
      <c r="W576" s="13"/>
      <c r="X576" s="13"/>
      <c r="Y576" s="13"/>
      <c r="Z576" s="13"/>
      <c r="AA576" s="13"/>
      <c r="AB576" s="13"/>
      <c r="AC576" s="13"/>
      <c r="AD576" s="13"/>
      <c r="AE576" s="13"/>
      <c r="AT576" s="263" t="s">
        <v>218</v>
      </c>
      <c r="AU576" s="263" t="s">
        <v>83</v>
      </c>
      <c r="AV576" s="13" t="s">
        <v>85</v>
      </c>
      <c r="AW576" s="13" t="s">
        <v>32</v>
      </c>
      <c r="AX576" s="13" t="s">
        <v>76</v>
      </c>
      <c r="AY576" s="263" t="s">
        <v>207</v>
      </c>
    </row>
    <row r="577" s="13" customFormat="1">
      <c r="A577" s="13"/>
      <c r="B577" s="253"/>
      <c r="C577" s="254"/>
      <c r="D577" s="236" t="s">
        <v>218</v>
      </c>
      <c r="E577" s="255" t="s">
        <v>1</v>
      </c>
      <c r="F577" s="256" t="s">
        <v>898</v>
      </c>
      <c r="G577" s="254"/>
      <c r="H577" s="257">
        <v>23.399999999999999</v>
      </c>
      <c r="I577" s="258"/>
      <c r="J577" s="254"/>
      <c r="K577" s="254"/>
      <c r="L577" s="259"/>
      <c r="M577" s="260"/>
      <c r="N577" s="261"/>
      <c r="O577" s="261"/>
      <c r="P577" s="261"/>
      <c r="Q577" s="261"/>
      <c r="R577" s="261"/>
      <c r="S577" s="261"/>
      <c r="T577" s="262"/>
      <c r="U577" s="13"/>
      <c r="V577" s="13"/>
      <c r="W577" s="13"/>
      <c r="X577" s="13"/>
      <c r="Y577" s="13"/>
      <c r="Z577" s="13"/>
      <c r="AA577" s="13"/>
      <c r="AB577" s="13"/>
      <c r="AC577" s="13"/>
      <c r="AD577" s="13"/>
      <c r="AE577" s="13"/>
      <c r="AT577" s="263" t="s">
        <v>218</v>
      </c>
      <c r="AU577" s="263" t="s">
        <v>83</v>
      </c>
      <c r="AV577" s="13" t="s">
        <v>85</v>
      </c>
      <c r="AW577" s="13" t="s">
        <v>32</v>
      </c>
      <c r="AX577" s="13" t="s">
        <v>76</v>
      </c>
      <c r="AY577" s="263" t="s">
        <v>207</v>
      </c>
    </row>
    <row r="578" s="13" customFormat="1">
      <c r="A578" s="13"/>
      <c r="B578" s="253"/>
      <c r="C578" s="254"/>
      <c r="D578" s="236" t="s">
        <v>218</v>
      </c>
      <c r="E578" s="255" t="s">
        <v>1</v>
      </c>
      <c r="F578" s="256" t="s">
        <v>899</v>
      </c>
      <c r="G578" s="254"/>
      <c r="H578" s="257">
        <v>11.699999999999999</v>
      </c>
      <c r="I578" s="258"/>
      <c r="J578" s="254"/>
      <c r="K578" s="254"/>
      <c r="L578" s="259"/>
      <c r="M578" s="260"/>
      <c r="N578" s="261"/>
      <c r="O578" s="261"/>
      <c r="P578" s="261"/>
      <c r="Q578" s="261"/>
      <c r="R578" s="261"/>
      <c r="S578" s="261"/>
      <c r="T578" s="262"/>
      <c r="U578" s="13"/>
      <c r="V578" s="13"/>
      <c r="W578" s="13"/>
      <c r="X578" s="13"/>
      <c r="Y578" s="13"/>
      <c r="Z578" s="13"/>
      <c r="AA578" s="13"/>
      <c r="AB578" s="13"/>
      <c r="AC578" s="13"/>
      <c r="AD578" s="13"/>
      <c r="AE578" s="13"/>
      <c r="AT578" s="263" t="s">
        <v>218</v>
      </c>
      <c r="AU578" s="263" t="s">
        <v>83</v>
      </c>
      <c r="AV578" s="13" t="s">
        <v>85</v>
      </c>
      <c r="AW578" s="13" t="s">
        <v>32</v>
      </c>
      <c r="AX578" s="13" t="s">
        <v>76</v>
      </c>
      <c r="AY578" s="263" t="s">
        <v>207</v>
      </c>
    </row>
    <row r="579" s="13" customFormat="1">
      <c r="A579" s="13"/>
      <c r="B579" s="253"/>
      <c r="C579" s="254"/>
      <c r="D579" s="236" t="s">
        <v>218</v>
      </c>
      <c r="E579" s="255" t="s">
        <v>1</v>
      </c>
      <c r="F579" s="256" t="s">
        <v>900</v>
      </c>
      <c r="G579" s="254"/>
      <c r="H579" s="257">
        <v>11.699999999999999</v>
      </c>
      <c r="I579" s="258"/>
      <c r="J579" s="254"/>
      <c r="K579" s="254"/>
      <c r="L579" s="259"/>
      <c r="M579" s="260"/>
      <c r="N579" s="261"/>
      <c r="O579" s="261"/>
      <c r="P579" s="261"/>
      <c r="Q579" s="261"/>
      <c r="R579" s="261"/>
      <c r="S579" s="261"/>
      <c r="T579" s="262"/>
      <c r="U579" s="13"/>
      <c r="V579" s="13"/>
      <c r="W579" s="13"/>
      <c r="X579" s="13"/>
      <c r="Y579" s="13"/>
      <c r="Z579" s="13"/>
      <c r="AA579" s="13"/>
      <c r="AB579" s="13"/>
      <c r="AC579" s="13"/>
      <c r="AD579" s="13"/>
      <c r="AE579" s="13"/>
      <c r="AT579" s="263" t="s">
        <v>218</v>
      </c>
      <c r="AU579" s="263" t="s">
        <v>83</v>
      </c>
      <c r="AV579" s="13" t="s">
        <v>85</v>
      </c>
      <c r="AW579" s="13" t="s">
        <v>32</v>
      </c>
      <c r="AX579" s="13" t="s">
        <v>76</v>
      </c>
      <c r="AY579" s="263" t="s">
        <v>207</v>
      </c>
    </row>
    <row r="580" s="13" customFormat="1">
      <c r="A580" s="13"/>
      <c r="B580" s="253"/>
      <c r="C580" s="254"/>
      <c r="D580" s="236" t="s">
        <v>218</v>
      </c>
      <c r="E580" s="255" t="s">
        <v>1</v>
      </c>
      <c r="F580" s="256" t="s">
        <v>901</v>
      </c>
      <c r="G580" s="254"/>
      <c r="H580" s="257">
        <v>216.40000000000001</v>
      </c>
      <c r="I580" s="258"/>
      <c r="J580" s="254"/>
      <c r="K580" s="254"/>
      <c r="L580" s="259"/>
      <c r="M580" s="260"/>
      <c r="N580" s="261"/>
      <c r="O580" s="261"/>
      <c r="P580" s="261"/>
      <c r="Q580" s="261"/>
      <c r="R580" s="261"/>
      <c r="S580" s="261"/>
      <c r="T580" s="262"/>
      <c r="U580" s="13"/>
      <c r="V580" s="13"/>
      <c r="W580" s="13"/>
      <c r="X580" s="13"/>
      <c r="Y580" s="13"/>
      <c r="Z580" s="13"/>
      <c r="AA580" s="13"/>
      <c r="AB580" s="13"/>
      <c r="AC580" s="13"/>
      <c r="AD580" s="13"/>
      <c r="AE580" s="13"/>
      <c r="AT580" s="263" t="s">
        <v>218</v>
      </c>
      <c r="AU580" s="263" t="s">
        <v>83</v>
      </c>
      <c r="AV580" s="13" t="s">
        <v>85</v>
      </c>
      <c r="AW580" s="13" t="s">
        <v>32</v>
      </c>
      <c r="AX580" s="13" t="s">
        <v>76</v>
      </c>
      <c r="AY580" s="263" t="s">
        <v>207</v>
      </c>
    </row>
    <row r="581" s="13" customFormat="1">
      <c r="A581" s="13"/>
      <c r="B581" s="253"/>
      <c r="C581" s="254"/>
      <c r="D581" s="236" t="s">
        <v>218</v>
      </c>
      <c r="E581" s="255" t="s">
        <v>1</v>
      </c>
      <c r="F581" s="256" t="s">
        <v>902</v>
      </c>
      <c r="G581" s="254"/>
      <c r="H581" s="257">
        <v>151.34</v>
      </c>
      <c r="I581" s="258"/>
      <c r="J581" s="254"/>
      <c r="K581" s="254"/>
      <c r="L581" s="259"/>
      <c r="M581" s="260"/>
      <c r="N581" s="261"/>
      <c r="O581" s="261"/>
      <c r="P581" s="261"/>
      <c r="Q581" s="261"/>
      <c r="R581" s="261"/>
      <c r="S581" s="261"/>
      <c r="T581" s="262"/>
      <c r="U581" s="13"/>
      <c r="V581" s="13"/>
      <c r="W581" s="13"/>
      <c r="X581" s="13"/>
      <c r="Y581" s="13"/>
      <c r="Z581" s="13"/>
      <c r="AA581" s="13"/>
      <c r="AB581" s="13"/>
      <c r="AC581" s="13"/>
      <c r="AD581" s="13"/>
      <c r="AE581" s="13"/>
      <c r="AT581" s="263" t="s">
        <v>218</v>
      </c>
      <c r="AU581" s="263" t="s">
        <v>83</v>
      </c>
      <c r="AV581" s="13" t="s">
        <v>85</v>
      </c>
      <c r="AW581" s="13" t="s">
        <v>32</v>
      </c>
      <c r="AX581" s="13" t="s">
        <v>76</v>
      </c>
      <c r="AY581" s="263" t="s">
        <v>207</v>
      </c>
    </row>
    <row r="582" s="13" customFormat="1">
      <c r="A582" s="13"/>
      <c r="B582" s="253"/>
      <c r="C582" s="254"/>
      <c r="D582" s="236" t="s">
        <v>218</v>
      </c>
      <c r="E582" s="255" t="s">
        <v>1</v>
      </c>
      <c r="F582" s="256" t="s">
        <v>903</v>
      </c>
      <c r="G582" s="254"/>
      <c r="H582" s="257">
        <v>11.9</v>
      </c>
      <c r="I582" s="258"/>
      <c r="J582" s="254"/>
      <c r="K582" s="254"/>
      <c r="L582" s="259"/>
      <c r="M582" s="260"/>
      <c r="N582" s="261"/>
      <c r="O582" s="261"/>
      <c r="P582" s="261"/>
      <c r="Q582" s="261"/>
      <c r="R582" s="261"/>
      <c r="S582" s="261"/>
      <c r="T582" s="262"/>
      <c r="U582" s="13"/>
      <c r="V582" s="13"/>
      <c r="W582" s="13"/>
      <c r="X582" s="13"/>
      <c r="Y582" s="13"/>
      <c r="Z582" s="13"/>
      <c r="AA582" s="13"/>
      <c r="AB582" s="13"/>
      <c r="AC582" s="13"/>
      <c r="AD582" s="13"/>
      <c r="AE582" s="13"/>
      <c r="AT582" s="263" t="s">
        <v>218</v>
      </c>
      <c r="AU582" s="263" t="s">
        <v>83</v>
      </c>
      <c r="AV582" s="13" t="s">
        <v>85</v>
      </c>
      <c r="AW582" s="13" t="s">
        <v>32</v>
      </c>
      <c r="AX582" s="13" t="s">
        <v>76</v>
      </c>
      <c r="AY582" s="263" t="s">
        <v>207</v>
      </c>
    </row>
    <row r="583" s="13" customFormat="1">
      <c r="A583" s="13"/>
      <c r="B583" s="253"/>
      <c r="C583" s="254"/>
      <c r="D583" s="236" t="s">
        <v>218</v>
      </c>
      <c r="E583" s="255" t="s">
        <v>1</v>
      </c>
      <c r="F583" s="256" t="s">
        <v>904</v>
      </c>
      <c r="G583" s="254"/>
      <c r="H583" s="257">
        <v>8.3300000000000001</v>
      </c>
      <c r="I583" s="258"/>
      <c r="J583" s="254"/>
      <c r="K583" s="254"/>
      <c r="L583" s="259"/>
      <c r="M583" s="260"/>
      <c r="N583" s="261"/>
      <c r="O583" s="261"/>
      <c r="P583" s="261"/>
      <c r="Q583" s="261"/>
      <c r="R583" s="261"/>
      <c r="S583" s="261"/>
      <c r="T583" s="262"/>
      <c r="U583" s="13"/>
      <c r="V583" s="13"/>
      <c r="W583" s="13"/>
      <c r="X583" s="13"/>
      <c r="Y583" s="13"/>
      <c r="Z583" s="13"/>
      <c r="AA583" s="13"/>
      <c r="AB583" s="13"/>
      <c r="AC583" s="13"/>
      <c r="AD583" s="13"/>
      <c r="AE583" s="13"/>
      <c r="AT583" s="263" t="s">
        <v>218</v>
      </c>
      <c r="AU583" s="263" t="s">
        <v>83</v>
      </c>
      <c r="AV583" s="13" t="s">
        <v>85</v>
      </c>
      <c r="AW583" s="13" t="s">
        <v>32</v>
      </c>
      <c r="AX583" s="13" t="s">
        <v>76</v>
      </c>
      <c r="AY583" s="263" t="s">
        <v>207</v>
      </c>
    </row>
    <row r="584" s="13" customFormat="1">
      <c r="A584" s="13"/>
      <c r="B584" s="253"/>
      <c r="C584" s="254"/>
      <c r="D584" s="236" t="s">
        <v>218</v>
      </c>
      <c r="E584" s="255" t="s">
        <v>1</v>
      </c>
      <c r="F584" s="256" t="s">
        <v>905</v>
      </c>
      <c r="G584" s="254"/>
      <c r="H584" s="257">
        <v>136.56999999999999</v>
      </c>
      <c r="I584" s="258"/>
      <c r="J584" s="254"/>
      <c r="K584" s="254"/>
      <c r="L584" s="259"/>
      <c r="M584" s="260"/>
      <c r="N584" s="261"/>
      <c r="O584" s="261"/>
      <c r="P584" s="261"/>
      <c r="Q584" s="261"/>
      <c r="R584" s="261"/>
      <c r="S584" s="261"/>
      <c r="T584" s="262"/>
      <c r="U584" s="13"/>
      <c r="V584" s="13"/>
      <c r="W584" s="13"/>
      <c r="X584" s="13"/>
      <c r="Y584" s="13"/>
      <c r="Z584" s="13"/>
      <c r="AA584" s="13"/>
      <c r="AB584" s="13"/>
      <c r="AC584" s="13"/>
      <c r="AD584" s="13"/>
      <c r="AE584" s="13"/>
      <c r="AT584" s="263" t="s">
        <v>218</v>
      </c>
      <c r="AU584" s="263" t="s">
        <v>83</v>
      </c>
      <c r="AV584" s="13" t="s">
        <v>85</v>
      </c>
      <c r="AW584" s="13" t="s">
        <v>32</v>
      </c>
      <c r="AX584" s="13" t="s">
        <v>76</v>
      </c>
      <c r="AY584" s="263" t="s">
        <v>207</v>
      </c>
    </row>
    <row r="585" s="13" customFormat="1">
      <c r="A585" s="13"/>
      <c r="B585" s="253"/>
      <c r="C585" s="254"/>
      <c r="D585" s="236" t="s">
        <v>218</v>
      </c>
      <c r="E585" s="255" t="s">
        <v>1</v>
      </c>
      <c r="F585" s="256" t="s">
        <v>906</v>
      </c>
      <c r="G585" s="254"/>
      <c r="H585" s="257">
        <v>97.549999999999997</v>
      </c>
      <c r="I585" s="258"/>
      <c r="J585" s="254"/>
      <c r="K585" s="254"/>
      <c r="L585" s="259"/>
      <c r="M585" s="260"/>
      <c r="N585" s="261"/>
      <c r="O585" s="261"/>
      <c r="P585" s="261"/>
      <c r="Q585" s="261"/>
      <c r="R585" s="261"/>
      <c r="S585" s="261"/>
      <c r="T585" s="262"/>
      <c r="U585" s="13"/>
      <c r="V585" s="13"/>
      <c r="W585" s="13"/>
      <c r="X585" s="13"/>
      <c r="Y585" s="13"/>
      <c r="Z585" s="13"/>
      <c r="AA585" s="13"/>
      <c r="AB585" s="13"/>
      <c r="AC585" s="13"/>
      <c r="AD585" s="13"/>
      <c r="AE585" s="13"/>
      <c r="AT585" s="263" t="s">
        <v>218</v>
      </c>
      <c r="AU585" s="263" t="s">
        <v>83</v>
      </c>
      <c r="AV585" s="13" t="s">
        <v>85</v>
      </c>
      <c r="AW585" s="13" t="s">
        <v>32</v>
      </c>
      <c r="AX585" s="13" t="s">
        <v>76</v>
      </c>
      <c r="AY585" s="263" t="s">
        <v>207</v>
      </c>
    </row>
    <row r="586" s="13" customFormat="1">
      <c r="A586" s="13"/>
      <c r="B586" s="253"/>
      <c r="C586" s="254"/>
      <c r="D586" s="236" t="s">
        <v>218</v>
      </c>
      <c r="E586" s="255" t="s">
        <v>1</v>
      </c>
      <c r="F586" s="256" t="s">
        <v>907</v>
      </c>
      <c r="G586" s="254"/>
      <c r="H586" s="257">
        <v>273.13999999999999</v>
      </c>
      <c r="I586" s="258"/>
      <c r="J586" s="254"/>
      <c r="K586" s="254"/>
      <c r="L586" s="259"/>
      <c r="M586" s="260"/>
      <c r="N586" s="261"/>
      <c r="O586" s="261"/>
      <c r="P586" s="261"/>
      <c r="Q586" s="261"/>
      <c r="R586" s="261"/>
      <c r="S586" s="261"/>
      <c r="T586" s="262"/>
      <c r="U586" s="13"/>
      <c r="V586" s="13"/>
      <c r="W586" s="13"/>
      <c r="X586" s="13"/>
      <c r="Y586" s="13"/>
      <c r="Z586" s="13"/>
      <c r="AA586" s="13"/>
      <c r="AB586" s="13"/>
      <c r="AC586" s="13"/>
      <c r="AD586" s="13"/>
      <c r="AE586" s="13"/>
      <c r="AT586" s="263" t="s">
        <v>218</v>
      </c>
      <c r="AU586" s="263" t="s">
        <v>83</v>
      </c>
      <c r="AV586" s="13" t="s">
        <v>85</v>
      </c>
      <c r="AW586" s="13" t="s">
        <v>32</v>
      </c>
      <c r="AX586" s="13" t="s">
        <v>76</v>
      </c>
      <c r="AY586" s="263" t="s">
        <v>207</v>
      </c>
    </row>
    <row r="587" s="13" customFormat="1">
      <c r="A587" s="13"/>
      <c r="B587" s="253"/>
      <c r="C587" s="254"/>
      <c r="D587" s="236" t="s">
        <v>218</v>
      </c>
      <c r="E587" s="255" t="s">
        <v>1</v>
      </c>
      <c r="F587" s="256" t="s">
        <v>458</v>
      </c>
      <c r="G587" s="254"/>
      <c r="H587" s="257">
        <v>24.300000000000001</v>
      </c>
      <c r="I587" s="258"/>
      <c r="J587" s="254"/>
      <c r="K587" s="254"/>
      <c r="L587" s="259"/>
      <c r="M587" s="260"/>
      <c r="N587" s="261"/>
      <c r="O587" s="261"/>
      <c r="P587" s="261"/>
      <c r="Q587" s="261"/>
      <c r="R587" s="261"/>
      <c r="S587" s="261"/>
      <c r="T587" s="262"/>
      <c r="U587" s="13"/>
      <c r="V587" s="13"/>
      <c r="W587" s="13"/>
      <c r="X587" s="13"/>
      <c r="Y587" s="13"/>
      <c r="Z587" s="13"/>
      <c r="AA587" s="13"/>
      <c r="AB587" s="13"/>
      <c r="AC587" s="13"/>
      <c r="AD587" s="13"/>
      <c r="AE587" s="13"/>
      <c r="AT587" s="263" t="s">
        <v>218</v>
      </c>
      <c r="AU587" s="263" t="s">
        <v>83</v>
      </c>
      <c r="AV587" s="13" t="s">
        <v>85</v>
      </c>
      <c r="AW587" s="13" t="s">
        <v>32</v>
      </c>
      <c r="AX587" s="13" t="s">
        <v>76</v>
      </c>
      <c r="AY587" s="263" t="s">
        <v>207</v>
      </c>
    </row>
    <row r="588" s="13" customFormat="1">
      <c r="A588" s="13"/>
      <c r="B588" s="253"/>
      <c r="C588" s="254"/>
      <c r="D588" s="236" t="s">
        <v>218</v>
      </c>
      <c r="E588" s="255" t="s">
        <v>1</v>
      </c>
      <c r="F588" s="256" t="s">
        <v>908</v>
      </c>
      <c r="G588" s="254"/>
      <c r="H588" s="257">
        <v>477.54000000000002</v>
      </c>
      <c r="I588" s="258"/>
      <c r="J588" s="254"/>
      <c r="K588" s="254"/>
      <c r="L588" s="259"/>
      <c r="M588" s="260"/>
      <c r="N588" s="261"/>
      <c r="O588" s="261"/>
      <c r="P588" s="261"/>
      <c r="Q588" s="261"/>
      <c r="R588" s="261"/>
      <c r="S588" s="261"/>
      <c r="T588" s="262"/>
      <c r="U588" s="13"/>
      <c r="V588" s="13"/>
      <c r="W588" s="13"/>
      <c r="X588" s="13"/>
      <c r="Y588" s="13"/>
      <c r="Z588" s="13"/>
      <c r="AA588" s="13"/>
      <c r="AB588" s="13"/>
      <c r="AC588" s="13"/>
      <c r="AD588" s="13"/>
      <c r="AE588" s="13"/>
      <c r="AT588" s="263" t="s">
        <v>218</v>
      </c>
      <c r="AU588" s="263" t="s">
        <v>83</v>
      </c>
      <c r="AV588" s="13" t="s">
        <v>85</v>
      </c>
      <c r="AW588" s="13" t="s">
        <v>32</v>
      </c>
      <c r="AX588" s="13" t="s">
        <v>76</v>
      </c>
      <c r="AY588" s="263" t="s">
        <v>207</v>
      </c>
    </row>
    <row r="589" s="13" customFormat="1">
      <c r="A589" s="13"/>
      <c r="B589" s="253"/>
      <c r="C589" s="254"/>
      <c r="D589" s="236" t="s">
        <v>218</v>
      </c>
      <c r="E589" s="255" t="s">
        <v>1</v>
      </c>
      <c r="F589" s="256" t="s">
        <v>909</v>
      </c>
      <c r="G589" s="254"/>
      <c r="H589" s="257">
        <v>848.15999999999997</v>
      </c>
      <c r="I589" s="258"/>
      <c r="J589" s="254"/>
      <c r="K589" s="254"/>
      <c r="L589" s="259"/>
      <c r="M589" s="260"/>
      <c r="N589" s="261"/>
      <c r="O589" s="261"/>
      <c r="P589" s="261"/>
      <c r="Q589" s="261"/>
      <c r="R589" s="261"/>
      <c r="S589" s="261"/>
      <c r="T589" s="262"/>
      <c r="U589" s="13"/>
      <c r="V589" s="13"/>
      <c r="W589" s="13"/>
      <c r="X589" s="13"/>
      <c r="Y589" s="13"/>
      <c r="Z589" s="13"/>
      <c r="AA589" s="13"/>
      <c r="AB589" s="13"/>
      <c r="AC589" s="13"/>
      <c r="AD589" s="13"/>
      <c r="AE589" s="13"/>
      <c r="AT589" s="263" t="s">
        <v>218</v>
      </c>
      <c r="AU589" s="263" t="s">
        <v>83</v>
      </c>
      <c r="AV589" s="13" t="s">
        <v>85</v>
      </c>
      <c r="AW589" s="13" t="s">
        <v>32</v>
      </c>
      <c r="AX589" s="13" t="s">
        <v>76</v>
      </c>
      <c r="AY589" s="263" t="s">
        <v>207</v>
      </c>
    </row>
    <row r="590" s="14" customFormat="1">
      <c r="A590" s="14"/>
      <c r="B590" s="264"/>
      <c r="C590" s="265"/>
      <c r="D590" s="236" t="s">
        <v>218</v>
      </c>
      <c r="E590" s="266" t="s">
        <v>1</v>
      </c>
      <c r="F590" s="267" t="s">
        <v>222</v>
      </c>
      <c r="G590" s="265"/>
      <c r="H590" s="268">
        <v>2387.0299999999997</v>
      </c>
      <c r="I590" s="269"/>
      <c r="J590" s="265"/>
      <c r="K590" s="265"/>
      <c r="L590" s="270"/>
      <c r="M590" s="271"/>
      <c r="N590" s="272"/>
      <c r="O590" s="272"/>
      <c r="P590" s="272"/>
      <c r="Q590" s="272"/>
      <c r="R590" s="272"/>
      <c r="S590" s="272"/>
      <c r="T590" s="273"/>
      <c r="U590" s="14"/>
      <c r="V590" s="14"/>
      <c r="W590" s="14"/>
      <c r="X590" s="14"/>
      <c r="Y590" s="14"/>
      <c r="Z590" s="14"/>
      <c r="AA590" s="14"/>
      <c r="AB590" s="14"/>
      <c r="AC590" s="14"/>
      <c r="AD590" s="14"/>
      <c r="AE590" s="14"/>
      <c r="AT590" s="274" t="s">
        <v>218</v>
      </c>
      <c r="AU590" s="274" t="s">
        <v>83</v>
      </c>
      <c r="AV590" s="14" t="s">
        <v>212</v>
      </c>
      <c r="AW590" s="14" t="s">
        <v>32</v>
      </c>
      <c r="AX590" s="14" t="s">
        <v>83</v>
      </c>
      <c r="AY590" s="274" t="s">
        <v>207</v>
      </c>
    </row>
    <row r="591" s="2" customFormat="1" ht="24.15" customHeight="1">
      <c r="A591" s="39"/>
      <c r="B591" s="40"/>
      <c r="C591" s="222" t="s">
        <v>910</v>
      </c>
      <c r="D591" s="222" t="s">
        <v>208</v>
      </c>
      <c r="E591" s="223" t="s">
        <v>911</v>
      </c>
      <c r="F591" s="224" t="s">
        <v>912</v>
      </c>
      <c r="G591" s="225" t="s">
        <v>592</v>
      </c>
      <c r="H591" s="226">
        <v>2</v>
      </c>
      <c r="I591" s="227"/>
      <c r="J591" s="228">
        <f>ROUND(I591*H591,2)</f>
        <v>0</v>
      </c>
      <c r="K591" s="229"/>
      <c r="L591" s="45"/>
      <c r="M591" s="230" t="s">
        <v>1</v>
      </c>
      <c r="N591" s="231" t="s">
        <v>41</v>
      </c>
      <c r="O591" s="92"/>
      <c r="P591" s="232">
        <f>O591*H591</f>
        <v>0</v>
      </c>
      <c r="Q591" s="232">
        <v>0.00048000000000000001</v>
      </c>
      <c r="R591" s="232">
        <f>Q591*H591</f>
        <v>0.00096000000000000002</v>
      </c>
      <c r="S591" s="232">
        <v>0</v>
      </c>
      <c r="T591" s="233">
        <f>S591*H591</f>
        <v>0</v>
      </c>
      <c r="U591" s="39"/>
      <c r="V591" s="39"/>
      <c r="W591" s="39"/>
      <c r="X591" s="39"/>
      <c r="Y591" s="39"/>
      <c r="Z591" s="39"/>
      <c r="AA591" s="39"/>
      <c r="AB591" s="39"/>
      <c r="AC591" s="39"/>
      <c r="AD591" s="39"/>
      <c r="AE591" s="39"/>
      <c r="AR591" s="234" t="s">
        <v>212</v>
      </c>
      <c r="AT591" s="234" t="s">
        <v>208</v>
      </c>
      <c r="AU591" s="234" t="s">
        <v>83</v>
      </c>
      <c r="AY591" s="18" t="s">
        <v>207</v>
      </c>
      <c r="BE591" s="235">
        <f>IF(N591="základní",J591,0)</f>
        <v>0</v>
      </c>
      <c r="BF591" s="235">
        <f>IF(N591="snížená",J591,0)</f>
        <v>0</v>
      </c>
      <c r="BG591" s="235">
        <f>IF(N591="zákl. přenesená",J591,0)</f>
        <v>0</v>
      </c>
      <c r="BH591" s="235">
        <f>IF(N591="sníž. přenesená",J591,0)</f>
        <v>0</v>
      </c>
      <c r="BI591" s="235">
        <f>IF(N591="nulová",J591,0)</f>
        <v>0</v>
      </c>
      <c r="BJ591" s="18" t="s">
        <v>83</v>
      </c>
      <c r="BK591" s="235">
        <f>ROUND(I591*H591,2)</f>
        <v>0</v>
      </c>
      <c r="BL591" s="18" t="s">
        <v>212</v>
      </c>
      <c r="BM591" s="234" t="s">
        <v>913</v>
      </c>
    </row>
    <row r="592" s="2" customFormat="1">
      <c r="A592" s="39"/>
      <c r="B592" s="40"/>
      <c r="C592" s="41"/>
      <c r="D592" s="236" t="s">
        <v>214</v>
      </c>
      <c r="E592" s="41"/>
      <c r="F592" s="237" t="s">
        <v>914</v>
      </c>
      <c r="G592" s="41"/>
      <c r="H592" s="41"/>
      <c r="I592" s="238"/>
      <c r="J592" s="41"/>
      <c r="K592" s="41"/>
      <c r="L592" s="45"/>
      <c r="M592" s="239"/>
      <c r="N592" s="240"/>
      <c r="O592" s="92"/>
      <c r="P592" s="92"/>
      <c r="Q592" s="92"/>
      <c r="R592" s="92"/>
      <c r="S592" s="92"/>
      <c r="T592" s="93"/>
      <c r="U592" s="39"/>
      <c r="V592" s="39"/>
      <c r="W592" s="39"/>
      <c r="X592" s="39"/>
      <c r="Y592" s="39"/>
      <c r="Z592" s="39"/>
      <c r="AA592" s="39"/>
      <c r="AB592" s="39"/>
      <c r="AC592" s="39"/>
      <c r="AD592" s="39"/>
      <c r="AE592" s="39"/>
      <c r="AT592" s="18" t="s">
        <v>214</v>
      </c>
      <c r="AU592" s="18" t="s">
        <v>83</v>
      </c>
    </row>
    <row r="593" s="2" customFormat="1">
      <c r="A593" s="39"/>
      <c r="B593" s="40"/>
      <c r="C593" s="41"/>
      <c r="D593" s="241" t="s">
        <v>216</v>
      </c>
      <c r="E593" s="41"/>
      <c r="F593" s="242" t="s">
        <v>915</v>
      </c>
      <c r="G593" s="41"/>
      <c r="H593" s="41"/>
      <c r="I593" s="238"/>
      <c r="J593" s="41"/>
      <c r="K593" s="41"/>
      <c r="L593" s="45"/>
      <c r="M593" s="239"/>
      <c r="N593" s="240"/>
      <c r="O593" s="92"/>
      <c r="P593" s="92"/>
      <c r="Q593" s="92"/>
      <c r="R593" s="92"/>
      <c r="S593" s="92"/>
      <c r="T593" s="93"/>
      <c r="U593" s="39"/>
      <c r="V593" s="39"/>
      <c r="W593" s="39"/>
      <c r="X593" s="39"/>
      <c r="Y593" s="39"/>
      <c r="Z593" s="39"/>
      <c r="AA593" s="39"/>
      <c r="AB593" s="39"/>
      <c r="AC593" s="39"/>
      <c r="AD593" s="39"/>
      <c r="AE593" s="39"/>
      <c r="AT593" s="18" t="s">
        <v>216</v>
      </c>
      <c r="AU593" s="18" t="s">
        <v>83</v>
      </c>
    </row>
    <row r="594" s="12" customFormat="1">
      <c r="A594" s="12"/>
      <c r="B594" s="243"/>
      <c r="C594" s="244"/>
      <c r="D594" s="236" t="s">
        <v>218</v>
      </c>
      <c r="E594" s="245" t="s">
        <v>1</v>
      </c>
      <c r="F594" s="246" t="s">
        <v>916</v>
      </c>
      <c r="G594" s="244"/>
      <c r="H594" s="245" t="s">
        <v>1</v>
      </c>
      <c r="I594" s="247"/>
      <c r="J594" s="244"/>
      <c r="K594" s="244"/>
      <c r="L594" s="248"/>
      <c r="M594" s="249"/>
      <c r="N594" s="250"/>
      <c r="O594" s="250"/>
      <c r="P594" s="250"/>
      <c r="Q594" s="250"/>
      <c r="R594" s="250"/>
      <c r="S594" s="250"/>
      <c r="T594" s="251"/>
      <c r="U594" s="12"/>
      <c r="V594" s="12"/>
      <c r="W594" s="12"/>
      <c r="X594" s="12"/>
      <c r="Y594" s="12"/>
      <c r="Z594" s="12"/>
      <c r="AA594" s="12"/>
      <c r="AB594" s="12"/>
      <c r="AC594" s="12"/>
      <c r="AD594" s="12"/>
      <c r="AE594" s="12"/>
      <c r="AT594" s="252" t="s">
        <v>218</v>
      </c>
      <c r="AU594" s="252" t="s">
        <v>83</v>
      </c>
      <c r="AV594" s="12" t="s">
        <v>83</v>
      </c>
      <c r="AW594" s="12" t="s">
        <v>32</v>
      </c>
      <c r="AX594" s="12" t="s">
        <v>76</v>
      </c>
      <c r="AY594" s="252" t="s">
        <v>207</v>
      </c>
    </row>
    <row r="595" s="13" customFormat="1">
      <c r="A595" s="13"/>
      <c r="B595" s="253"/>
      <c r="C595" s="254"/>
      <c r="D595" s="236" t="s">
        <v>218</v>
      </c>
      <c r="E595" s="255" t="s">
        <v>1</v>
      </c>
      <c r="F595" s="256" t="s">
        <v>83</v>
      </c>
      <c r="G595" s="254"/>
      <c r="H595" s="257">
        <v>1</v>
      </c>
      <c r="I595" s="258"/>
      <c r="J595" s="254"/>
      <c r="K595" s="254"/>
      <c r="L595" s="259"/>
      <c r="M595" s="260"/>
      <c r="N595" s="261"/>
      <c r="O595" s="261"/>
      <c r="P595" s="261"/>
      <c r="Q595" s="261"/>
      <c r="R595" s="261"/>
      <c r="S595" s="261"/>
      <c r="T595" s="262"/>
      <c r="U595" s="13"/>
      <c r="V595" s="13"/>
      <c r="W595" s="13"/>
      <c r="X595" s="13"/>
      <c r="Y595" s="13"/>
      <c r="Z595" s="13"/>
      <c r="AA595" s="13"/>
      <c r="AB595" s="13"/>
      <c r="AC595" s="13"/>
      <c r="AD595" s="13"/>
      <c r="AE595" s="13"/>
      <c r="AT595" s="263" t="s">
        <v>218</v>
      </c>
      <c r="AU595" s="263" t="s">
        <v>83</v>
      </c>
      <c r="AV595" s="13" t="s">
        <v>85</v>
      </c>
      <c r="AW595" s="13" t="s">
        <v>32</v>
      </c>
      <c r="AX595" s="13" t="s">
        <v>76</v>
      </c>
      <c r="AY595" s="263" t="s">
        <v>207</v>
      </c>
    </row>
    <row r="596" s="12" customFormat="1">
      <c r="A596" s="12"/>
      <c r="B596" s="243"/>
      <c r="C596" s="244"/>
      <c r="D596" s="236" t="s">
        <v>218</v>
      </c>
      <c r="E596" s="245" t="s">
        <v>1</v>
      </c>
      <c r="F596" s="246" t="s">
        <v>917</v>
      </c>
      <c r="G596" s="244"/>
      <c r="H596" s="245" t="s">
        <v>1</v>
      </c>
      <c r="I596" s="247"/>
      <c r="J596" s="244"/>
      <c r="K596" s="244"/>
      <c r="L596" s="248"/>
      <c r="M596" s="249"/>
      <c r="N596" s="250"/>
      <c r="O596" s="250"/>
      <c r="P596" s="250"/>
      <c r="Q596" s="250"/>
      <c r="R596" s="250"/>
      <c r="S596" s="250"/>
      <c r="T596" s="251"/>
      <c r="U596" s="12"/>
      <c r="V596" s="12"/>
      <c r="W596" s="12"/>
      <c r="X596" s="12"/>
      <c r="Y596" s="12"/>
      <c r="Z596" s="12"/>
      <c r="AA596" s="12"/>
      <c r="AB596" s="12"/>
      <c r="AC596" s="12"/>
      <c r="AD596" s="12"/>
      <c r="AE596" s="12"/>
      <c r="AT596" s="252" t="s">
        <v>218</v>
      </c>
      <c r="AU596" s="252" t="s">
        <v>83</v>
      </c>
      <c r="AV596" s="12" t="s">
        <v>83</v>
      </c>
      <c r="AW596" s="12" t="s">
        <v>32</v>
      </c>
      <c r="AX596" s="12" t="s">
        <v>76</v>
      </c>
      <c r="AY596" s="252" t="s">
        <v>207</v>
      </c>
    </row>
    <row r="597" s="13" customFormat="1">
      <c r="A597" s="13"/>
      <c r="B597" s="253"/>
      <c r="C597" s="254"/>
      <c r="D597" s="236" t="s">
        <v>218</v>
      </c>
      <c r="E597" s="255" t="s">
        <v>1</v>
      </c>
      <c r="F597" s="256" t="s">
        <v>83</v>
      </c>
      <c r="G597" s="254"/>
      <c r="H597" s="257">
        <v>1</v>
      </c>
      <c r="I597" s="258"/>
      <c r="J597" s="254"/>
      <c r="K597" s="254"/>
      <c r="L597" s="259"/>
      <c r="M597" s="260"/>
      <c r="N597" s="261"/>
      <c r="O597" s="261"/>
      <c r="P597" s="261"/>
      <c r="Q597" s="261"/>
      <c r="R597" s="261"/>
      <c r="S597" s="261"/>
      <c r="T597" s="262"/>
      <c r="U597" s="13"/>
      <c r="V597" s="13"/>
      <c r="W597" s="13"/>
      <c r="X597" s="13"/>
      <c r="Y597" s="13"/>
      <c r="Z597" s="13"/>
      <c r="AA597" s="13"/>
      <c r="AB597" s="13"/>
      <c r="AC597" s="13"/>
      <c r="AD597" s="13"/>
      <c r="AE597" s="13"/>
      <c r="AT597" s="263" t="s">
        <v>218</v>
      </c>
      <c r="AU597" s="263" t="s">
        <v>83</v>
      </c>
      <c r="AV597" s="13" t="s">
        <v>85</v>
      </c>
      <c r="AW597" s="13" t="s">
        <v>32</v>
      </c>
      <c r="AX597" s="13" t="s">
        <v>76</v>
      </c>
      <c r="AY597" s="263" t="s">
        <v>207</v>
      </c>
    </row>
    <row r="598" s="14" customFormat="1">
      <c r="A598" s="14"/>
      <c r="B598" s="264"/>
      <c r="C598" s="265"/>
      <c r="D598" s="236" t="s">
        <v>218</v>
      </c>
      <c r="E598" s="266" t="s">
        <v>1</v>
      </c>
      <c r="F598" s="267" t="s">
        <v>222</v>
      </c>
      <c r="G598" s="265"/>
      <c r="H598" s="268">
        <v>2</v>
      </c>
      <c r="I598" s="269"/>
      <c r="J598" s="265"/>
      <c r="K598" s="265"/>
      <c r="L598" s="270"/>
      <c r="M598" s="271"/>
      <c r="N598" s="272"/>
      <c r="O598" s="272"/>
      <c r="P598" s="272"/>
      <c r="Q598" s="272"/>
      <c r="R598" s="272"/>
      <c r="S598" s="272"/>
      <c r="T598" s="273"/>
      <c r="U598" s="14"/>
      <c r="V598" s="14"/>
      <c r="W598" s="14"/>
      <c r="X598" s="14"/>
      <c r="Y598" s="14"/>
      <c r="Z598" s="14"/>
      <c r="AA598" s="14"/>
      <c r="AB598" s="14"/>
      <c r="AC598" s="14"/>
      <c r="AD598" s="14"/>
      <c r="AE598" s="14"/>
      <c r="AT598" s="274" t="s">
        <v>218</v>
      </c>
      <c r="AU598" s="274" t="s">
        <v>83</v>
      </c>
      <c r="AV598" s="14" t="s">
        <v>212</v>
      </c>
      <c r="AW598" s="14" t="s">
        <v>32</v>
      </c>
      <c r="AX598" s="14" t="s">
        <v>83</v>
      </c>
      <c r="AY598" s="274" t="s">
        <v>207</v>
      </c>
    </row>
    <row r="599" s="2" customFormat="1" ht="24.15" customHeight="1">
      <c r="A599" s="39"/>
      <c r="B599" s="40"/>
      <c r="C599" s="293" t="s">
        <v>918</v>
      </c>
      <c r="D599" s="293" t="s">
        <v>690</v>
      </c>
      <c r="E599" s="294" t="s">
        <v>919</v>
      </c>
      <c r="F599" s="295" t="s">
        <v>920</v>
      </c>
      <c r="G599" s="296" t="s">
        <v>592</v>
      </c>
      <c r="H599" s="297">
        <v>1</v>
      </c>
      <c r="I599" s="298"/>
      <c r="J599" s="299">
        <f>ROUND(I599*H599,2)</f>
        <v>0</v>
      </c>
      <c r="K599" s="300"/>
      <c r="L599" s="301"/>
      <c r="M599" s="302" t="s">
        <v>1</v>
      </c>
      <c r="N599" s="303" t="s">
        <v>41</v>
      </c>
      <c r="O599" s="92"/>
      <c r="P599" s="232">
        <f>O599*H599</f>
        <v>0</v>
      </c>
      <c r="Q599" s="232">
        <v>0.012489999999999999</v>
      </c>
      <c r="R599" s="232">
        <f>Q599*H599</f>
        <v>0.012489999999999999</v>
      </c>
      <c r="S599" s="232">
        <v>0</v>
      </c>
      <c r="T599" s="233">
        <f>S599*H599</f>
        <v>0</v>
      </c>
      <c r="U599" s="39"/>
      <c r="V599" s="39"/>
      <c r="W599" s="39"/>
      <c r="X599" s="39"/>
      <c r="Y599" s="39"/>
      <c r="Z599" s="39"/>
      <c r="AA599" s="39"/>
      <c r="AB599" s="39"/>
      <c r="AC599" s="39"/>
      <c r="AD599" s="39"/>
      <c r="AE599" s="39"/>
      <c r="AR599" s="234" t="s">
        <v>282</v>
      </c>
      <c r="AT599" s="234" t="s">
        <v>690</v>
      </c>
      <c r="AU599" s="234" t="s">
        <v>83</v>
      </c>
      <c r="AY599" s="18" t="s">
        <v>207</v>
      </c>
      <c r="BE599" s="235">
        <f>IF(N599="základní",J599,0)</f>
        <v>0</v>
      </c>
      <c r="BF599" s="235">
        <f>IF(N599="snížená",J599,0)</f>
        <v>0</v>
      </c>
      <c r="BG599" s="235">
        <f>IF(N599="zákl. přenesená",J599,0)</f>
        <v>0</v>
      </c>
      <c r="BH599" s="235">
        <f>IF(N599="sníž. přenesená",J599,0)</f>
        <v>0</v>
      </c>
      <c r="BI599" s="235">
        <f>IF(N599="nulová",J599,0)</f>
        <v>0</v>
      </c>
      <c r="BJ599" s="18" t="s">
        <v>83</v>
      </c>
      <c r="BK599" s="235">
        <f>ROUND(I599*H599,2)</f>
        <v>0</v>
      </c>
      <c r="BL599" s="18" t="s">
        <v>212</v>
      </c>
      <c r="BM599" s="234" t="s">
        <v>921</v>
      </c>
    </row>
    <row r="600" s="2" customFormat="1">
      <c r="A600" s="39"/>
      <c r="B600" s="40"/>
      <c r="C600" s="41"/>
      <c r="D600" s="236" t="s">
        <v>214</v>
      </c>
      <c r="E600" s="41"/>
      <c r="F600" s="237" t="s">
        <v>920</v>
      </c>
      <c r="G600" s="41"/>
      <c r="H600" s="41"/>
      <c r="I600" s="238"/>
      <c r="J600" s="41"/>
      <c r="K600" s="41"/>
      <c r="L600" s="45"/>
      <c r="M600" s="239"/>
      <c r="N600" s="240"/>
      <c r="O600" s="92"/>
      <c r="P600" s="92"/>
      <c r="Q600" s="92"/>
      <c r="R600" s="92"/>
      <c r="S600" s="92"/>
      <c r="T600" s="93"/>
      <c r="U600" s="39"/>
      <c r="V600" s="39"/>
      <c r="W600" s="39"/>
      <c r="X600" s="39"/>
      <c r="Y600" s="39"/>
      <c r="Z600" s="39"/>
      <c r="AA600" s="39"/>
      <c r="AB600" s="39"/>
      <c r="AC600" s="39"/>
      <c r="AD600" s="39"/>
      <c r="AE600" s="39"/>
      <c r="AT600" s="18" t="s">
        <v>214</v>
      </c>
      <c r="AU600" s="18" t="s">
        <v>83</v>
      </c>
    </row>
    <row r="601" s="2" customFormat="1">
      <c r="A601" s="39"/>
      <c r="B601" s="40"/>
      <c r="C601" s="41"/>
      <c r="D601" s="236" t="s">
        <v>385</v>
      </c>
      <c r="E601" s="41"/>
      <c r="F601" s="290" t="s">
        <v>922</v>
      </c>
      <c r="G601" s="41"/>
      <c r="H601" s="41"/>
      <c r="I601" s="238"/>
      <c r="J601" s="41"/>
      <c r="K601" s="41"/>
      <c r="L601" s="45"/>
      <c r="M601" s="239"/>
      <c r="N601" s="240"/>
      <c r="O601" s="92"/>
      <c r="P601" s="92"/>
      <c r="Q601" s="92"/>
      <c r="R601" s="92"/>
      <c r="S601" s="92"/>
      <c r="T601" s="93"/>
      <c r="U601" s="39"/>
      <c r="V601" s="39"/>
      <c r="W601" s="39"/>
      <c r="X601" s="39"/>
      <c r="Y601" s="39"/>
      <c r="Z601" s="39"/>
      <c r="AA601" s="39"/>
      <c r="AB601" s="39"/>
      <c r="AC601" s="39"/>
      <c r="AD601" s="39"/>
      <c r="AE601" s="39"/>
      <c r="AT601" s="18" t="s">
        <v>385</v>
      </c>
      <c r="AU601" s="18" t="s">
        <v>83</v>
      </c>
    </row>
    <row r="602" s="12" customFormat="1">
      <c r="A602" s="12"/>
      <c r="B602" s="243"/>
      <c r="C602" s="244"/>
      <c r="D602" s="236" t="s">
        <v>218</v>
      </c>
      <c r="E602" s="245" t="s">
        <v>1</v>
      </c>
      <c r="F602" s="246" t="s">
        <v>916</v>
      </c>
      <c r="G602" s="244"/>
      <c r="H602" s="245" t="s">
        <v>1</v>
      </c>
      <c r="I602" s="247"/>
      <c r="J602" s="244"/>
      <c r="K602" s="244"/>
      <c r="L602" s="248"/>
      <c r="M602" s="249"/>
      <c r="N602" s="250"/>
      <c r="O602" s="250"/>
      <c r="P602" s="250"/>
      <c r="Q602" s="250"/>
      <c r="R602" s="250"/>
      <c r="S602" s="250"/>
      <c r="T602" s="251"/>
      <c r="U602" s="12"/>
      <c r="V602" s="12"/>
      <c r="W602" s="12"/>
      <c r="X602" s="12"/>
      <c r="Y602" s="12"/>
      <c r="Z602" s="12"/>
      <c r="AA602" s="12"/>
      <c r="AB602" s="12"/>
      <c r="AC602" s="12"/>
      <c r="AD602" s="12"/>
      <c r="AE602" s="12"/>
      <c r="AT602" s="252" t="s">
        <v>218</v>
      </c>
      <c r="AU602" s="252" t="s">
        <v>83</v>
      </c>
      <c r="AV602" s="12" t="s">
        <v>83</v>
      </c>
      <c r="AW602" s="12" t="s">
        <v>32</v>
      </c>
      <c r="AX602" s="12" t="s">
        <v>76</v>
      </c>
      <c r="AY602" s="252" t="s">
        <v>207</v>
      </c>
    </row>
    <row r="603" s="13" customFormat="1">
      <c r="A603" s="13"/>
      <c r="B603" s="253"/>
      <c r="C603" s="254"/>
      <c r="D603" s="236" t="s">
        <v>218</v>
      </c>
      <c r="E603" s="255" t="s">
        <v>1</v>
      </c>
      <c r="F603" s="256" t="s">
        <v>83</v>
      </c>
      <c r="G603" s="254"/>
      <c r="H603" s="257">
        <v>1</v>
      </c>
      <c r="I603" s="258"/>
      <c r="J603" s="254"/>
      <c r="K603" s="254"/>
      <c r="L603" s="259"/>
      <c r="M603" s="260"/>
      <c r="N603" s="261"/>
      <c r="O603" s="261"/>
      <c r="P603" s="261"/>
      <c r="Q603" s="261"/>
      <c r="R603" s="261"/>
      <c r="S603" s="261"/>
      <c r="T603" s="262"/>
      <c r="U603" s="13"/>
      <c r="V603" s="13"/>
      <c r="W603" s="13"/>
      <c r="X603" s="13"/>
      <c r="Y603" s="13"/>
      <c r="Z603" s="13"/>
      <c r="AA603" s="13"/>
      <c r="AB603" s="13"/>
      <c r="AC603" s="13"/>
      <c r="AD603" s="13"/>
      <c r="AE603" s="13"/>
      <c r="AT603" s="263" t="s">
        <v>218</v>
      </c>
      <c r="AU603" s="263" t="s">
        <v>83</v>
      </c>
      <c r="AV603" s="13" t="s">
        <v>85</v>
      </c>
      <c r="AW603" s="13" t="s">
        <v>32</v>
      </c>
      <c r="AX603" s="13" t="s">
        <v>83</v>
      </c>
      <c r="AY603" s="263" t="s">
        <v>207</v>
      </c>
    </row>
    <row r="604" s="2" customFormat="1" ht="24.15" customHeight="1">
      <c r="A604" s="39"/>
      <c r="B604" s="40"/>
      <c r="C604" s="293" t="s">
        <v>923</v>
      </c>
      <c r="D604" s="293" t="s">
        <v>690</v>
      </c>
      <c r="E604" s="294" t="s">
        <v>924</v>
      </c>
      <c r="F604" s="295" t="s">
        <v>925</v>
      </c>
      <c r="G604" s="296" t="s">
        <v>592</v>
      </c>
      <c r="H604" s="297">
        <v>1</v>
      </c>
      <c r="I604" s="298"/>
      <c r="J604" s="299">
        <f>ROUND(I604*H604,2)</f>
        <v>0</v>
      </c>
      <c r="K604" s="300"/>
      <c r="L604" s="301"/>
      <c r="M604" s="302" t="s">
        <v>1</v>
      </c>
      <c r="N604" s="303" t="s">
        <v>41</v>
      </c>
      <c r="O604" s="92"/>
      <c r="P604" s="232">
        <f>O604*H604</f>
        <v>0</v>
      </c>
      <c r="Q604" s="232">
        <v>0.018339999999999999</v>
      </c>
      <c r="R604" s="232">
        <f>Q604*H604</f>
        <v>0.018339999999999999</v>
      </c>
      <c r="S604" s="232">
        <v>0</v>
      </c>
      <c r="T604" s="233">
        <f>S604*H604</f>
        <v>0</v>
      </c>
      <c r="U604" s="39"/>
      <c r="V604" s="39"/>
      <c r="W604" s="39"/>
      <c r="X604" s="39"/>
      <c r="Y604" s="39"/>
      <c r="Z604" s="39"/>
      <c r="AA604" s="39"/>
      <c r="AB604" s="39"/>
      <c r="AC604" s="39"/>
      <c r="AD604" s="39"/>
      <c r="AE604" s="39"/>
      <c r="AR604" s="234" t="s">
        <v>282</v>
      </c>
      <c r="AT604" s="234" t="s">
        <v>690</v>
      </c>
      <c r="AU604" s="234" t="s">
        <v>83</v>
      </c>
      <c r="AY604" s="18" t="s">
        <v>207</v>
      </c>
      <c r="BE604" s="235">
        <f>IF(N604="základní",J604,0)</f>
        <v>0</v>
      </c>
      <c r="BF604" s="235">
        <f>IF(N604="snížená",J604,0)</f>
        <v>0</v>
      </c>
      <c r="BG604" s="235">
        <f>IF(N604="zákl. přenesená",J604,0)</f>
        <v>0</v>
      </c>
      <c r="BH604" s="235">
        <f>IF(N604="sníž. přenesená",J604,0)</f>
        <v>0</v>
      </c>
      <c r="BI604" s="235">
        <f>IF(N604="nulová",J604,0)</f>
        <v>0</v>
      </c>
      <c r="BJ604" s="18" t="s">
        <v>83</v>
      </c>
      <c r="BK604" s="235">
        <f>ROUND(I604*H604,2)</f>
        <v>0</v>
      </c>
      <c r="BL604" s="18" t="s">
        <v>212</v>
      </c>
      <c r="BM604" s="234" t="s">
        <v>926</v>
      </c>
    </row>
    <row r="605" s="2" customFormat="1">
      <c r="A605" s="39"/>
      <c r="B605" s="40"/>
      <c r="C605" s="41"/>
      <c r="D605" s="236" t="s">
        <v>214</v>
      </c>
      <c r="E605" s="41"/>
      <c r="F605" s="237" t="s">
        <v>925</v>
      </c>
      <c r="G605" s="41"/>
      <c r="H605" s="41"/>
      <c r="I605" s="238"/>
      <c r="J605" s="41"/>
      <c r="K605" s="41"/>
      <c r="L605" s="45"/>
      <c r="M605" s="239"/>
      <c r="N605" s="240"/>
      <c r="O605" s="92"/>
      <c r="P605" s="92"/>
      <c r="Q605" s="92"/>
      <c r="R605" s="92"/>
      <c r="S605" s="92"/>
      <c r="T605" s="93"/>
      <c r="U605" s="39"/>
      <c r="V605" s="39"/>
      <c r="W605" s="39"/>
      <c r="X605" s="39"/>
      <c r="Y605" s="39"/>
      <c r="Z605" s="39"/>
      <c r="AA605" s="39"/>
      <c r="AB605" s="39"/>
      <c r="AC605" s="39"/>
      <c r="AD605" s="39"/>
      <c r="AE605" s="39"/>
      <c r="AT605" s="18" t="s">
        <v>214</v>
      </c>
      <c r="AU605" s="18" t="s">
        <v>83</v>
      </c>
    </row>
    <row r="606" s="2" customFormat="1">
      <c r="A606" s="39"/>
      <c r="B606" s="40"/>
      <c r="C606" s="41"/>
      <c r="D606" s="236" t="s">
        <v>385</v>
      </c>
      <c r="E606" s="41"/>
      <c r="F606" s="290" t="s">
        <v>927</v>
      </c>
      <c r="G606" s="41"/>
      <c r="H606" s="41"/>
      <c r="I606" s="238"/>
      <c r="J606" s="41"/>
      <c r="K606" s="41"/>
      <c r="L606" s="45"/>
      <c r="M606" s="239"/>
      <c r="N606" s="240"/>
      <c r="O606" s="92"/>
      <c r="P606" s="92"/>
      <c r="Q606" s="92"/>
      <c r="R606" s="92"/>
      <c r="S606" s="92"/>
      <c r="T606" s="93"/>
      <c r="U606" s="39"/>
      <c r="V606" s="39"/>
      <c r="W606" s="39"/>
      <c r="X606" s="39"/>
      <c r="Y606" s="39"/>
      <c r="Z606" s="39"/>
      <c r="AA606" s="39"/>
      <c r="AB606" s="39"/>
      <c r="AC606" s="39"/>
      <c r="AD606" s="39"/>
      <c r="AE606" s="39"/>
      <c r="AT606" s="18" t="s">
        <v>385</v>
      </c>
      <c r="AU606" s="18" t="s">
        <v>83</v>
      </c>
    </row>
    <row r="607" s="12" customFormat="1">
      <c r="A607" s="12"/>
      <c r="B607" s="243"/>
      <c r="C607" s="244"/>
      <c r="D607" s="236" t="s">
        <v>218</v>
      </c>
      <c r="E607" s="245" t="s">
        <v>1</v>
      </c>
      <c r="F607" s="246" t="s">
        <v>917</v>
      </c>
      <c r="G607" s="244"/>
      <c r="H607" s="245" t="s">
        <v>1</v>
      </c>
      <c r="I607" s="247"/>
      <c r="J607" s="244"/>
      <c r="K607" s="244"/>
      <c r="L607" s="248"/>
      <c r="M607" s="249"/>
      <c r="N607" s="250"/>
      <c r="O607" s="250"/>
      <c r="P607" s="250"/>
      <c r="Q607" s="250"/>
      <c r="R607" s="250"/>
      <c r="S607" s="250"/>
      <c r="T607" s="251"/>
      <c r="U607" s="12"/>
      <c r="V607" s="12"/>
      <c r="W607" s="12"/>
      <c r="X607" s="12"/>
      <c r="Y607" s="12"/>
      <c r="Z607" s="12"/>
      <c r="AA607" s="12"/>
      <c r="AB607" s="12"/>
      <c r="AC607" s="12"/>
      <c r="AD607" s="12"/>
      <c r="AE607" s="12"/>
      <c r="AT607" s="252" t="s">
        <v>218</v>
      </c>
      <c r="AU607" s="252" t="s">
        <v>83</v>
      </c>
      <c r="AV607" s="12" t="s">
        <v>83</v>
      </c>
      <c r="AW607" s="12" t="s">
        <v>32</v>
      </c>
      <c r="AX607" s="12" t="s">
        <v>76</v>
      </c>
      <c r="AY607" s="252" t="s">
        <v>207</v>
      </c>
    </row>
    <row r="608" s="13" customFormat="1">
      <c r="A608" s="13"/>
      <c r="B608" s="253"/>
      <c r="C608" s="254"/>
      <c r="D608" s="236" t="s">
        <v>218</v>
      </c>
      <c r="E608" s="255" t="s">
        <v>1</v>
      </c>
      <c r="F608" s="256" t="s">
        <v>83</v>
      </c>
      <c r="G608" s="254"/>
      <c r="H608" s="257">
        <v>1</v>
      </c>
      <c r="I608" s="258"/>
      <c r="J608" s="254"/>
      <c r="K608" s="254"/>
      <c r="L608" s="259"/>
      <c r="M608" s="260"/>
      <c r="N608" s="261"/>
      <c r="O608" s="261"/>
      <c r="P608" s="261"/>
      <c r="Q608" s="261"/>
      <c r="R608" s="261"/>
      <c r="S608" s="261"/>
      <c r="T608" s="262"/>
      <c r="U608" s="13"/>
      <c r="V608" s="13"/>
      <c r="W608" s="13"/>
      <c r="X608" s="13"/>
      <c r="Y608" s="13"/>
      <c r="Z608" s="13"/>
      <c r="AA608" s="13"/>
      <c r="AB608" s="13"/>
      <c r="AC608" s="13"/>
      <c r="AD608" s="13"/>
      <c r="AE608" s="13"/>
      <c r="AT608" s="263" t="s">
        <v>218</v>
      </c>
      <c r="AU608" s="263" t="s">
        <v>83</v>
      </c>
      <c r="AV608" s="13" t="s">
        <v>85</v>
      </c>
      <c r="AW608" s="13" t="s">
        <v>32</v>
      </c>
      <c r="AX608" s="13" t="s">
        <v>83</v>
      </c>
      <c r="AY608" s="263" t="s">
        <v>207</v>
      </c>
    </row>
    <row r="609" s="2" customFormat="1" ht="24.15" customHeight="1">
      <c r="A609" s="39"/>
      <c r="B609" s="40"/>
      <c r="C609" s="222" t="s">
        <v>928</v>
      </c>
      <c r="D609" s="222" t="s">
        <v>208</v>
      </c>
      <c r="E609" s="223" t="s">
        <v>929</v>
      </c>
      <c r="F609" s="224" t="s">
        <v>930</v>
      </c>
      <c r="G609" s="225" t="s">
        <v>931</v>
      </c>
      <c r="H609" s="226">
        <v>3</v>
      </c>
      <c r="I609" s="227"/>
      <c r="J609" s="228">
        <f>ROUND(I609*H609,2)</f>
        <v>0</v>
      </c>
      <c r="K609" s="229"/>
      <c r="L609" s="45"/>
      <c r="M609" s="230" t="s">
        <v>1</v>
      </c>
      <c r="N609" s="231" t="s">
        <v>41</v>
      </c>
      <c r="O609" s="92"/>
      <c r="P609" s="232">
        <f>O609*H609</f>
        <v>0</v>
      </c>
      <c r="Q609" s="232">
        <v>0</v>
      </c>
      <c r="R609" s="232">
        <f>Q609*H609</f>
        <v>0</v>
      </c>
      <c r="S609" s="232">
        <v>0</v>
      </c>
      <c r="T609" s="233">
        <f>S609*H609</f>
        <v>0</v>
      </c>
      <c r="U609" s="39"/>
      <c r="V609" s="39"/>
      <c r="W609" s="39"/>
      <c r="X609" s="39"/>
      <c r="Y609" s="39"/>
      <c r="Z609" s="39"/>
      <c r="AA609" s="39"/>
      <c r="AB609" s="39"/>
      <c r="AC609" s="39"/>
      <c r="AD609" s="39"/>
      <c r="AE609" s="39"/>
      <c r="AR609" s="234" t="s">
        <v>212</v>
      </c>
      <c r="AT609" s="234" t="s">
        <v>208</v>
      </c>
      <c r="AU609" s="234" t="s">
        <v>83</v>
      </c>
      <c r="AY609" s="18" t="s">
        <v>207</v>
      </c>
      <c r="BE609" s="235">
        <f>IF(N609="základní",J609,0)</f>
        <v>0</v>
      </c>
      <c r="BF609" s="235">
        <f>IF(N609="snížená",J609,0)</f>
        <v>0</v>
      </c>
      <c r="BG609" s="235">
        <f>IF(N609="zákl. přenesená",J609,0)</f>
        <v>0</v>
      </c>
      <c r="BH609" s="235">
        <f>IF(N609="sníž. přenesená",J609,0)</f>
        <v>0</v>
      </c>
      <c r="BI609" s="235">
        <f>IF(N609="nulová",J609,0)</f>
        <v>0</v>
      </c>
      <c r="BJ609" s="18" t="s">
        <v>83</v>
      </c>
      <c r="BK609" s="235">
        <f>ROUND(I609*H609,2)</f>
        <v>0</v>
      </c>
      <c r="BL609" s="18" t="s">
        <v>212</v>
      </c>
      <c r="BM609" s="234" t="s">
        <v>932</v>
      </c>
    </row>
    <row r="610" s="2" customFormat="1">
      <c r="A610" s="39"/>
      <c r="B610" s="40"/>
      <c r="C610" s="41"/>
      <c r="D610" s="236" t="s">
        <v>214</v>
      </c>
      <c r="E610" s="41"/>
      <c r="F610" s="237" t="s">
        <v>930</v>
      </c>
      <c r="G610" s="41"/>
      <c r="H610" s="41"/>
      <c r="I610" s="238"/>
      <c r="J610" s="41"/>
      <c r="K610" s="41"/>
      <c r="L610" s="45"/>
      <c r="M610" s="239"/>
      <c r="N610" s="240"/>
      <c r="O610" s="92"/>
      <c r="P610" s="92"/>
      <c r="Q610" s="92"/>
      <c r="R610" s="92"/>
      <c r="S610" s="92"/>
      <c r="T610" s="93"/>
      <c r="U610" s="39"/>
      <c r="V610" s="39"/>
      <c r="W610" s="39"/>
      <c r="X610" s="39"/>
      <c r="Y610" s="39"/>
      <c r="Z610" s="39"/>
      <c r="AA610" s="39"/>
      <c r="AB610" s="39"/>
      <c r="AC610" s="39"/>
      <c r="AD610" s="39"/>
      <c r="AE610" s="39"/>
      <c r="AT610" s="18" t="s">
        <v>214</v>
      </c>
      <c r="AU610" s="18" t="s">
        <v>83</v>
      </c>
    </row>
    <row r="611" s="11" customFormat="1" ht="25.92" customHeight="1">
      <c r="A611" s="11"/>
      <c r="B611" s="208"/>
      <c r="C611" s="209"/>
      <c r="D611" s="210" t="s">
        <v>75</v>
      </c>
      <c r="E611" s="211" t="s">
        <v>301</v>
      </c>
      <c r="F611" s="211" t="s">
        <v>933</v>
      </c>
      <c r="G611" s="209"/>
      <c r="H611" s="209"/>
      <c r="I611" s="212"/>
      <c r="J611" s="213">
        <f>BK611</f>
        <v>0</v>
      </c>
      <c r="K611" s="209"/>
      <c r="L611" s="214"/>
      <c r="M611" s="215"/>
      <c r="N611" s="216"/>
      <c r="O611" s="216"/>
      <c r="P611" s="217">
        <f>SUM(P612:P811)</f>
        <v>0</v>
      </c>
      <c r="Q611" s="216"/>
      <c r="R611" s="217">
        <f>SUM(R612:R811)</f>
        <v>3.5973898000000002</v>
      </c>
      <c r="S611" s="216"/>
      <c r="T611" s="218">
        <f>SUM(T612:T811)</f>
        <v>501.09361299999995</v>
      </c>
      <c r="U611" s="11"/>
      <c r="V611" s="11"/>
      <c r="W611" s="11"/>
      <c r="X611" s="11"/>
      <c r="Y611" s="11"/>
      <c r="Z611" s="11"/>
      <c r="AA611" s="11"/>
      <c r="AB611" s="11"/>
      <c r="AC611" s="11"/>
      <c r="AD611" s="11"/>
      <c r="AE611" s="11"/>
      <c r="AR611" s="219" t="s">
        <v>83</v>
      </c>
      <c r="AT611" s="220" t="s">
        <v>75</v>
      </c>
      <c r="AU611" s="220" t="s">
        <v>76</v>
      </c>
      <c r="AY611" s="219" t="s">
        <v>207</v>
      </c>
      <c r="BK611" s="221">
        <f>SUM(BK612:BK811)</f>
        <v>0</v>
      </c>
    </row>
    <row r="612" s="2" customFormat="1" ht="33" customHeight="1">
      <c r="A612" s="39"/>
      <c r="B612" s="40"/>
      <c r="C612" s="222" t="s">
        <v>934</v>
      </c>
      <c r="D612" s="222" t="s">
        <v>208</v>
      </c>
      <c r="E612" s="223" t="s">
        <v>935</v>
      </c>
      <c r="F612" s="224" t="s">
        <v>936</v>
      </c>
      <c r="G612" s="225" t="s">
        <v>225</v>
      </c>
      <c r="H612" s="226">
        <v>730.04999999999995</v>
      </c>
      <c r="I612" s="227"/>
      <c r="J612" s="228">
        <f>ROUND(I612*H612,2)</f>
        <v>0</v>
      </c>
      <c r="K612" s="229"/>
      <c r="L612" s="45"/>
      <c r="M612" s="230" t="s">
        <v>1</v>
      </c>
      <c r="N612" s="231" t="s">
        <v>41</v>
      </c>
      <c r="O612" s="92"/>
      <c r="P612" s="232">
        <f>O612*H612</f>
        <v>0</v>
      </c>
      <c r="Q612" s="232">
        <v>0</v>
      </c>
      <c r="R612" s="232">
        <f>Q612*H612</f>
        <v>0</v>
      </c>
      <c r="S612" s="232">
        <v>0</v>
      </c>
      <c r="T612" s="233">
        <f>S612*H612</f>
        <v>0</v>
      </c>
      <c r="U612" s="39"/>
      <c r="V612" s="39"/>
      <c r="W612" s="39"/>
      <c r="X612" s="39"/>
      <c r="Y612" s="39"/>
      <c r="Z612" s="39"/>
      <c r="AA612" s="39"/>
      <c r="AB612" s="39"/>
      <c r="AC612" s="39"/>
      <c r="AD612" s="39"/>
      <c r="AE612" s="39"/>
      <c r="AR612" s="234" t="s">
        <v>212</v>
      </c>
      <c r="AT612" s="234" t="s">
        <v>208</v>
      </c>
      <c r="AU612" s="234" t="s">
        <v>83</v>
      </c>
      <c r="AY612" s="18" t="s">
        <v>207</v>
      </c>
      <c r="BE612" s="235">
        <f>IF(N612="základní",J612,0)</f>
        <v>0</v>
      </c>
      <c r="BF612" s="235">
        <f>IF(N612="snížená",J612,0)</f>
        <v>0</v>
      </c>
      <c r="BG612" s="235">
        <f>IF(N612="zákl. přenesená",J612,0)</f>
        <v>0</v>
      </c>
      <c r="BH612" s="235">
        <f>IF(N612="sníž. přenesená",J612,0)</f>
        <v>0</v>
      </c>
      <c r="BI612" s="235">
        <f>IF(N612="nulová",J612,0)</f>
        <v>0</v>
      </c>
      <c r="BJ612" s="18" t="s">
        <v>83</v>
      </c>
      <c r="BK612" s="235">
        <f>ROUND(I612*H612,2)</f>
        <v>0</v>
      </c>
      <c r="BL612" s="18" t="s">
        <v>212</v>
      </c>
      <c r="BM612" s="234" t="s">
        <v>937</v>
      </c>
    </row>
    <row r="613" s="2" customFormat="1">
      <c r="A613" s="39"/>
      <c r="B613" s="40"/>
      <c r="C613" s="41"/>
      <c r="D613" s="236" t="s">
        <v>214</v>
      </c>
      <c r="E613" s="41"/>
      <c r="F613" s="237" t="s">
        <v>938</v>
      </c>
      <c r="G613" s="41"/>
      <c r="H613" s="41"/>
      <c r="I613" s="238"/>
      <c r="J613" s="41"/>
      <c r="K613" s="41"/>
      <c r="L613" s="45"/>
      <c r="M613" s="239"/>
      <c r="N613" s="240"/>
      <c r="O613" s="92"/>
      <c r="P613" s="92"/>
      <c r="Q613" s="92"/>
      <c r="R613" s="92"/>
      <c r="S613" s="92"/>
      <c r="T613" s="93"/>
      <c r="U613" s="39"/>
      <c r="V613" s="39"/>
      <c r="W613" s="39"/>
      <c r="X613" s="39"/>
      <c r="Y613" s="39"/>
      <c r="Z613" s="39"/>
      <c r="AA613" s="39"/>
      <c r="AB613" s="39"/>
      <c r="AC613" s="39"/>
      <c r="AD613" s="39"/>
      <c r="AE613" s="39"/>
      <c r="AT613" s="18" t="s">
        <v>214</v>
      </c>
      <c r="AU613" s="18" t="s">
        <v>83</v>
      </c>
    </row>
    <row r="614" s="2" customFormat="1">
      <c r="A614" s="39"/>
      <c r="B614" s="40"/>
      <c r="C614" s="41"/>
      <c r="D614" s="241" t="s">
        <v>216</v>
      </c>
      <c r="E614" s="41"/>
      <c r="F614" s="242" t="s">
        <v>939</v>
      </c>
      <c r="G614" s="41"/>
      <c r="H614" s="41"/>
      <c r="I614" s="238"/>
      <c r="J614" s="41"/>
      <c r="K614" s="41"/>
      <c r="L614" s="45"/>
      <c r="M614" s="239"/>
      <c r="N614" s="240"/>
      <c r="O614" s="92"/>
      <c r="P614" s="92"/>
      <c r="Q614" s="92"/>
      <c r="R614" s="92"/>
      <c r="S614" s="92"/>
      <c r="T614" s="93"/>
      <c r="U614" s="39"/>
      <c r="V614" s="39"/>
      <c r="W614" s="39"/>
      <c r="X614" s="39"/>
      <c r="Y614" s="39"/>
      <c r="Z614" s="39"/>
      <c r="AA614" s="39"/>
      <c r="AB614" s="39"/>
      <c r="AC614" s="39"/>
      <c r="AD614" s="39"/>
      <c r="AE614" s="39"/>
      <c r="AT614" s="18" t="s">
        <v>216</v>
      </c>
      <c r="AU614" s="18" t="s">
        <v>83</v>
      </c>
    </row>
    <row r="615" s="13" customFormat="1">
      <c r="A615" s="13"/>
      <c r="B615" s="253"/>
      <c r="C615" s="254"/>
      <c r="D615" s="236" t="s">
        <v>218</v>
      </c>
      <c r="E615" s="255" t="s">
        <v>1</v>
      </c>
      <c r="F615" s="256" t="s">
        <v>940</v>
      </c>
      <c r="G615" s="254"/>
      <c r="H615" s="257">
        <v>730.04999999999995</v>
      </c>
      <c r="I615" s="258"/>
      <c r="J615" s="254"/>
      <c r="K615" s="254"/>
      <c r="L615" s="259"/>
      <c r="M615" s="260"/>
      <c r="N615" s="261"/>
      <c r="O615" s="261"/>
      <c r="P615" s="261"/>
      <c r="Q615" s="261"/>
      <c r="R615" s="261"/>
      <c r="S615" s="261"/>
      <c r="T615" s="262"/>
      <c r="U615" s="13"/>
      <c r="V615" s="13"/>
      <c r="W615" s="13"/>
      <c r="X615" s="13"/>
      <c r="Y615" s="13"/>
      <c r="Z615" s="13"/>
      <c r="AA615" s="13"/>
      <c r="AB615" s="13"/>
      <c r="AC615" s="13"/>
      <c r="AD615" s="13"/>
      <c r="AE615" s="13"/>
      <c r="AT615" s="263" t="s">
        <v>218</v>
      </c>
      <c r="AU615" s="263" t="s">
        <v>83</v>
      </c>
      <c r="AV615" s="13" t="s">
        <v>85</v>
      </c>
      <c r="AW615" s="13" t="s">
        <v>32</v>
      </c>
      <c r="AX615" s="13" t="s">
        <v>83</v>
      </c>
      <c r="AY615" s="263" t="s">
        <v>207</v>
      </c>
    </row>
    <row r="616" s="2" customFormat="1" ht="37.8" customHeight="1">
      <c r="A616" s="39"/>
      <c r="B616" s="40"/>
      <c r="C616" s="222" t="s">
        <v>941</v>
      </c>
      <c r="D616" s="222" t="s">
        <v>208</v>
      </c>
      <c r="E616" s="223" t="s">
        <v>942</v>
      </c>
      <c r="F616" s="224" t="s">
        <v>943</v>
      </c>
      <c r="G616" s="225" t="s">
        <v>225</v>
      </c>
      <c r="H616" s="226">
        <v>43803</v>
      </c>
      <c r="I616" s="227"/>
      <c r="J616" s="228">
        <f>ROUND(I616*H616,2)</f>
        <v>0</v>
      </c>
      <c r="K616" s="229"/>
      <c r="L616" s="45"/>
      <c r="M616" s="230" t="s">
        <v>1</v>
      </c>
      <c r="N616" s="231" t="s">
        <v>41</v>
      </c>
      <c r="O616" s="92"/>
      <c r="P616" s="232">
        <f>O616*H616</f>
        <v>0</v>
      </c>
      <c r="Q616" s="232">
        <v>0</v>
      </c>
      <c r="R616" s="232">
        <f>Q616*H616</f>
        <v>0</v>
      </c>
      <c r="S616" s="232">
        <v>0</v>
      </c>
      <c r="T616" s="233">
        <f>S616*H616</f>
        <v>0</v>
      </c>
      <c r="U616" s="39"/>
      <c r="V616" s="39"/>
      <c r="W616" s="39"/>
      <c r="X616" s="39"/>
      <c r="Y616" s="39"/>
      <c r="Z616" s="39"/>
      <c r="AA616" s="39"/>
      <c r="AB616" s="39"/>
      <c r="AC616" s="39"/>
      <c r="AD616" s="39"/>
      <c r="AE616" s="39"/>
      <c r="AR616" s="234" t="s">
        <v>212</v>
      </c>
      <c r="AT616" s="234" t="s">
        <v>208</v>
      </c>
      <c r="AU616" s="234" t="s">
        <v>83</v>
      </c>
      <c r="AY616" s="18" t="s">
        <v>207</v>
      </c>
      <c r="BE616" s="235">
        <f>IF(N616="základní",J616,0)</f>
        <v>0</v>
      </c>
      <c r="BF616" s="235">
        <f>IF(N616="snížená",J616,0)</f>
        <v>0</v>
      </c>
      <c r="BG616" s="235">
        <f>IF(N616="zákl. přenesená",J616,0)</f>
        <v>0</v>
      </c>
      <c r="BH616" s="235">
        <f>IF(N616="sníž. přenesená",J616,0)</f>
        <v>0</v>
      </c>
      <c r="BI616" s="235">
        <f>IF(N616="nulová",J616,0)</f>
        <v>0</v>
      </c>
      <c r="BJ616" s="18" t="s">
        <v>83</v>
      </c>
      <c r="BK616" s="235">
        <f>ROUND(I616*H616,2)</f>
        <v>0</v>
      </c>
      <c r="BL616" s="18" t="s">
        <v>212</v>
      </c>
      <c r="BM616" s="234" t="s">
        <v>944</v>
      </c>
    </row>
    <row r="617" s="2" customFormat="1">
      <c r="A617" s="39"/>
      <c r="B617" s="40"/>
      <c r="C617" s="41"/>
      <c r="D617" s="236" t="s">
        <v>214</v>
      </c>
      <c r="E617" s="41"/>
      <c r="F617" s="237" t="s">
        <v>945</v>
      </c>
      <c r="G617" s="41"/>
      <c r="H617" s="41"/>
      <c r="I617" s="238"/>
      <c r="J617" s="41"/>
      <c r="K617" s="41"/>
      <c r="L617" s="45"/>
      <c r="M617" s="239"/>
      <c r="N617" s="240"/>
      <c r="O617" s="92"/>
      <c r="P617" s="92"/>
      <c r="Q617" s="92"/>
      <c r="R617" s="92"/>
      <c r="S617" s="92"/>
      <c r="T617" s="93"/>
      <c r="U617" s="39"/>
      <c r="V617" s="39"/>
      <c r="W617" s="39"/>
      <c r="X617" s="39"/>
      <c r="Y617" s="39"/>
      <c r="Z617" s="39"/>
      <c r="AA617" s="39"/>
      <c r="AB617" s="39"/>
      <c r="AC617" s="39"/>
      <c r="AD617" s="39"/>
      <c r="AE617" s="39"/>
      <c r="AT617" s="18" t="s">
        <v>214</v>
      </c>
      <c r="AU617" s="18" t="s">
        <v>83</v>
      </c>
    </row>
    <row r="618" s="2" customFormat="1">
      <c r="A618" s="39"/>
      <c r="B618" s="40"/>
      <c r="C618" s="41"/>
      <c r="D618" s="241" t="s">
        <v>216</v>
      </c>
      <c r="E618" s="41"/>
      <c r="F618" s="242" t="s">
        <v>946</v>
      </c>
      <c r="G618" s="41"/>
      <c r="H618" s="41"/>
      <c r="I618" s="238"/>
      <c r="J618" s="41"/>
      <c r="K618" s="41"/>
      <c r="L618" s="45"/>
      <c r="M618" s="239"/>
      <c r="N618" s="240"/>
      <c r="O618" s="92"/>
      <c r="P618" s="92"/>
      <c r="Q618" s="92"/>
      <c r="R618" s="92"/>
      <c r="S618" s="92"/>
      <c r="T618" s="93"/>
      <c r="U618" s="39"/>
      <c r="V618" s="39"/>
      <c r="W618" s="39"/>
      <c r="X618" s="39"/>
      <c r="Y618" s="39"/>
      <c r="Z618" s="39"/>
      <c r="AA618" s="39"/>
      <c r="AB618" s="39"/>
      <c r="AC618" s="39"/>
      <c r="AD618" s="39"/>
      <c r="AE618" s="39"/>
      <c r="AT618" s="18" t="s">
        <v>216</v>
      </c>
      <c r="AU618" s="18" t="s">
        <v>83</v>
      </c>
    </row>
    <row r="619" s="13" customFormat="1">
      <c r="A619" s="13"/>
      <c r="B619" s="253"/>
      <c r="C619" s="254"/>
      <c r="D619" s="236" t="s">
        <v>218</v>
      </c>
      <c r="E619" s="254"/>
      <c r="F619" s="256" t="s">
        <v>947</v>
      </c>
      <c r="G619" s="254"/>
      <c r="H619" s="257">
        <v>43803</v>
      </c>
      <c r="I619" s="258"/>
      <c r="J619" s="254"/>
      <c r="K619" s="254"/>
      <c r="L619" s="259"/>
      <c r="M619" s="260"/>
      <c r="N619" s="261"/>
      <c r="O619" s="261"/>
      <c r="P619" s="261"/>
      <c r="Q619" s="261"/>
      <c r="R619" s="261"/>
      <c r="S619" s="261"/>
      <c r="T619" s="262"/>
      <c r="U619" s="13"/>
      <c r="V619" s="13"/>
      <c r="W619" s="13"/>
      <c r="X619" s="13"/>
      <c r="Y619" s="13"/>
      <c r="Z619" s="13"/>
      <c r="AA619" s="13"/>
      <c r="AB619" s="13"/>
      <c r="AC619" s="13"/>
      <c r="AD619" s="13"/>
      <c r="AE619" s="13"/>
      <c r="AT619" s="263" t="s">
        <v>218</v>
      </c>
      <c r="AU619" s="263" t="s">
        <v>83</v>
      </c>
      <c r="AV619" s="13" t="s">
        <v>85</v>
      </c>
      <c r="AW619" s="13" t="s">
        <v>4</v>
      </c>
      <c r="AX619" s="13" t="s">
        <v>83</v>
      </c>
      <c r="AY619" s="263" t="s">
        <v>207</v>
      </c>
    </row>
    <row r="620" s="2" customFormat="1" ht="33" customHeight="1">
      <c r="A620" s="39"/>
      <c r="B620" s="40"/>
      <c r="C620" s="222" t="s">
        <v>948</v>
      </c>
      <c r="D620" s="222" t="s">
        <v>208</v>
      </c>
      <c r="E620" s="223" t="s">
        <v>949</v>
      </c>
      <c r="F620" s="224" t="s">
        <v>950</v>
      </c>
      <c r="G620" s="225" t="s">
        <v>225</v>
      </c>
      <c r="H620" s="226">
        <v>730.04999999999995</v>
      </c>
      <c r="I620" s="227"/>
      <c r="J620" s="228">
        <f>ROUND(I620*H620,2)</f>
        <v>0</v>
      </c>
      <c r="K620" s="229"/>
      <c r="L620" s="45"/>
      <c r="M620" s="230" t="s">
        <v>1</v>
      </c>
      <c r="N620" s="231" t="s">
        <v>41</v>
      </c>
      <c r="O620" s="92"/>
      <c r="P620" s="232">
        <f>O620*H620</f>
        <v>0</v>
      </c>
      <c r="Q620" s="232">
        <v>0</v>
      </c>
      <c r="R620" s="232">
        <f>Q620*H620</f>
        <v>0</v>
      </c>
      <c r="S620" s="232">
        <v>0</v>
      </c>
      <c r="T620" s="233">
        <f>S620*H620</f>
        <v>0</v>
      </c>
      <c r="U620" s="39"/>
      <c r="V620" s="39"/>
      <c r="W620" s="39"/>
      <c r="X620" s="39"/>
      <c r="Y620" s="39"/>
      <c r="Z620" s="39"/>
      <c r="AA620" s="39"/>
      <c r="AB620" s="39"/>
      <c r="AC620" s="39"/>
      <c r="AD620" s="39"/>
      <c r="AE620" s="39"/>
      <c r="AR620" s="234" t="s">
        <v>212</v>
      </c>
      <c r="AT620" s="234" t="s">
        <v>208</v>
      </c>
      <c r="AU620" s="234" t="s">
        <v>83</v>
      </c>
      <c r="AY620" s="18" t="s">
        <v>207</v>
      </c>
      <c r="BE620" s="235">
        <f>IF(N620="základní",J620,0)</f>
        <v>0</v>
      </c>
      <c r="BF620" s="235">
        <f>IF(N620="snížená",J620,0)</f>
        <v>0</v>
      </c>
      <c r="BG620" s="235">
        <f>IF(N620="zákl. přenesená",J620,0)</f>
        <v>0</v>
      </c>
      <c r="BH620" s="235">
        <f>IF(N620="sníž. přenesená",J620,0)</f>
        <v>0</v>
      </c>
      <c r="BI620" s="235">
        <f>IF(N620="nulová",J620,0)</f>
        <v>0</v>
      </c>
      <c r="BJ620" s="18" t="s">
        <v>83</v>
      </c>
      <c r="BK620" s="235">
        <f>ROUND(I620*H620,2)</f>
        <v>0</v>
      </c>
      <c r="BL620" s="18" t="s">
        <v>212</v>
      </c>
      <c r="BM620" s="234" t="s">
        <v>951</v>
      </c>
    </row>
    <row r="621" s="2" customFormat="1">
      <c r="A621" s="39"/>
      <c r="B621" s="40"/>
      <c r="C621" s="41"/>
      <c r="D621" s="236" t="s">
        <v>214</v>
      </c>
      <c r="E621" s="41"/>
      <c r="F621" s="237" t="s">
        <v>952</v>
      </c>
      <c r="G621" s="41"/>
      <c r="H621" s="41"/>
      <c r="I621" s="238"/>
      <c r="J621" s="41"/>
      <c r="K621" s="41"/>
      <c r="L621" s="45"/>
      <c r="M621" s="239"/>
      <c r="N621" s="240"/>
      <c r="O621" s="92"/>
      <c r="P621" s="92"/>
      <c r="Q621" s="92"/>
      <c r="R621" s="92"/>
      <c r="S621" s="92"/>
      <c r="T621" s="93"/>
      <c r="U621" s="39"/>
      <c r="V621" s="39"/>
      <c r="W621" s="39"/>
      <c r="X621" s="39"/>
      <c r="Y621" s="39"/>
      <c r="Z621" s="39"/>
      <c r="AA621" s="39"/>
      <c r="AB621" s="39"/>
      <c r="AC621" s="39"/>
      <c r="AD621" s="39"/>
      <c r="AE621" s="39"/>
      <c r="AT621" s="18" t="s">
        <v>214</v>
      </c>
      <c r="AU621" s="18" t="s">
        <v>83</v>
      </c>
    </row>
    <row r="622" s="2" customFormat="1">
      <c r="A622" s="39"/>
      <c r="B622" s="40"/>
      <c r="C622" s="41"/>
      <c r="D622" s="241" t="s">
        <v>216</v>
      </c>
      <c r="E622" s="41"/>
      <c r="F622" s="242" t="s">
        <v>953</v>
      </c>
      <c r="G622" s="41"/>
      <c r="H622" s="41"/>
      <c r="I622" s="238"/>
      <c r="J622" s="41"/>
      <c r="K622" s="41"/>
      <c r="L622" s="45"/>
      <c r="M622" s="239"/>
      <c r="N622" s="240"/>
      <c r="O622" s="92"/>
      <c r="P622" s="92"/>
      <c r="Q622" s="92"/>
      <c r="R622" s="92"/>
      <c r="S622" s="92"/>
      <c r="T622" s="93"/>
      <c r="U622" s="39"/>
      <c r="V622" s="39"/>
      <c r="W622" s="39"/>
      <c r="X622" s="39"/>
      <c r="Y622" s="39"/>
      <c r="Z622" s="39"/>
      <c r="AA622" s="39"/>
      <c r="AB622" s="39"/>
      <c r="AC622" s="39"/>
      <c r="AD622" s="39"/>
      <c r="AE622" s="39"/>
      <c r="AT622" s="18" t="s">
        <v>216</v>
      </c>
      <c r="AU622" s="18" t="s">
        <v>83</v>
      </c>
    </row>
    <row r="623" s="2" customFormat="1" ht="16.5" customHeight="1">
      <c r="A623" s="39"/>
      <c r="B623" s="40"/>
      <c r="C623" s="222" t="s">
        <v>954</v>
      </c>
      <c r="D623" s="222" t="s">
        <v>208</v>
      </c>
      <c r="E623" s="223" t="s">
        <v>955</v>
      </c>
      <c r="F623" s="224" t="s">
        <v>956</v>
      </c>
      <c r="G623" s="225" t="s">
        <v>225</v>
      </c>
      <c r="H623" s="226">
        <v>730.04999999999995</v>
      </c>
      <c r="I623" s="227"/>
      <c r="J623" s="228">
        <f>ROUND(I623*H623,2)</f>
        <v>0</v>
      </c>
      <c r="K623" s="229"/>
      <c r="L623" s="45"/>
      <c r="M623" s="230" t="s">
        <v>1</v>
      </c>
      <c r="N623" s="231" t="s">
        <v>41</v>
      </c>
      <c r="O623" s="92"/>
      <c r="P623" s="232">
        <f>O623*H623</f>
        <v>0</v>
      </c>
      <c r="Q623" s="232">
        <v>0</v>
      </c>
      <c r="R623" s="232">
        <f>Q623*H623</f>
        <v>0</v>
      </c>
      <c r="S623" s="232">
        <v>0</v>
      </c>
      <c r="T623" s="233">
        <f>S623*H623</f>
        <v>0</v>
      </c>
      <c r="U623" s="39"/>
      <c r="V623" s="39"/>
      <c r="W623" s="39"/>
      <c r="X623" s="39"/>
      <c r="Y623" s="39"/>
      <c r="Z623" s="39"/>
      <c r="AA623" s="39"/>
      <c r="AB623" s="39"/>
      <c r="AC623" s="39"/>
      <c r="AD623" s="39"/>
      <c r="AE623" s="39"/>
      <c r="AR623" s="234" t="s">
        <v>212</v>
      </c>
      <c r="AT623" s="234" t="s">
        <v>208</v>
      </c>
      <c r="AU623" s="234" t="s">
        <v>83</v>
      </c>
      <c r="AY623" s="18" t="s">
        <v>207</v>
      </c>
      <c r="BE623" s="235">
        <f>IF(N623="základní",J623,0)</f>
        <v>0</v>
      </c>
      <c r="BF623" s="235">
        <f>IF(N623="snížená",J623,0)</f>
        <v>0</v>
      </c>
      <c r="BG623" s="235">
        <f>IF(N623="zákl. přenesená",J623,0)</f>
        <v>0</v>
      </c>
      <c r="BH623" s="235">
        <f>IF(N623="sníž. přenesená",J623,0)</f>
        <v>0</v>
      </c>
      <c r="BI623" s="235">
        <f>IF(N623="nulová",J623,0)</f>
        <v>0</v>
      </c>
      <c r="BJ623" s="18" t="s">
        <v>83</v>
      </c>
      <c r="BK623" s="235">
        <f>ROUND(I623*H623,2)</f>
        <v>0</v>
      </c>
      <c r="BL623" s="18" t="s">
        <v>212</v>
      </c>
      <c r="BM623" s="234" t="s">
        <v>957</v>
      </c>
    </row>
    <row r="624" s="2" customFormat="1">
      <c r="A624" s="39"/>
      <c r="B624" s="40"/>
      <c r="C624" s="41"/>
      <c r="D624" s="236" t="s">
        <v>214</v>
      </c>
      <c r="E624" s="41"/>
      <c r="F624" s="237" t="s">
        <v>958</v>
      </c>
      <c r="G624" s="41"/>
      <c r="H624" s="41"/>
      <c r="I624" s="238"/>
      <c r="J624" s="41"/>
      <c r="K624" s="41"/>
      <c r="L624" s="45"/>
      <c r="M624" s="239"/>
      <c r="N624" s="240"/>
      <c r="O624" s="92"/>
      <c r="P624" s="92"/>
      <c r="Q624" s="92"/>
      <c r="R624" s="92"/>
      <c r="S624" s="92"/>
      <c r="T624" s="93"/>
      <c r="U624" s="39"/>
      <c r="V624" s="39"/>
      <c r="W624" s="39"/>
      <c r="X624" s="39"/>
      <c r="Y624" s="39"/>
      <c r="Z624" s="39"/>
      <c r="AA624" s="39"/>
      <c r="AB624" s="39"/>
      <c r="AC624" s="39"/>
      <c r="AD624" s="39"/>
      <c r="AE624" s="39"/>
      <c r="AT624" s="18" t="s">
        <v>214</v>
      </c>
      <c r="AU624" s="18" t="s">
        <v>83</v>
      </c>
    </row>
    <row r="625" s="2" customFormat="1">
      <c r="A625" s="39"/>
      <c r="B625" s="40"/>
      <c r="C625" s="41"/>
      <c r="D625" s="241" t="s">
        <v>216</v>
      </c>
      <c r="E625" s="41"/>
      <c r="F625" s="242" t="s">
        <v>959</v>
      </c>
      <c r="G625" s="41"/>
      <c r="H625" s="41"/>
      <c r="I625" s="238"/>
      <c r="J625" s="41"/>
      <c r="K625" s="41"/>
      <c r="L625" s="45"/>
      <c r="M625" s="239"/>
      <c r="N625" s="240"/>
      <c r="O625" s="92"/>
      <c r="P625" s="92"/>
      <c r="Q625" s="92"/>
      <c r="R625" s="92"/>
      <c r="S625" s="92"/>
      <c r="T625" s="93"/>
      <c r="U625" s="39"/>
      <c r="V625" s="39"/>
      <c r="W625" s="39"/>
      <c r="X625" s="39"/>
      <c r="Y625" s="39"/>
      <c r="Z625" s="39"/>
      <c r="AA625" s="39"/>
      <c r="AB625" s="39"/>
      <c r="AC625" s="39"/>
      <c r="AD625" s="39"/>
      <c r="AE625" s="39"/>
      <c r="AT625" s="18" t="s">
        <v>216</v>
      </c>
      <c r="AU625" s="18" t="s">
        <v>83</v>
      </c>
    </row>
    <row r="626" s="2" customFormat="1" ht="16.5" customHeight="1">
      <c r="A626" s="39"/>
      <c r="B626" s="40"/>
      <c r="C626" s="222" t="s">
        <v>960</v>
      </c>
      <c r="D626" s="222" t="s">
        <v>208</v>
      </c>
      <c r="E626" s="223" t="s">
        <v>961</v>
      </c>
      <c r="F626" s="224" t="s">
        <v>962</v>
      </c>
      <c r="G626" s="225" t="s">
        <v>225</v>
      </c>
      <c r="H626" s="226">
        <v>43803</v>
      </c>
      <c r="I626" s="227"/>
      <c r="J626" s="228">
        <f>ROUND(I626*H626,2)</f>
        <v>0</v>
      </c>
      <c r="K626" s="229"/>
      <c r="L626" s="45"/>
      <c r="M626" s="230" t="s">
        <v>1</v>
      </c>
      <c r="N626" s="231" t="s">
        <v>41</v>
      </c>
      <c r="O626" s="92"/>
      <c r="P626" s="232">
        <f>O626*H626</f>
        <v>0</v>
      </c>
      <c r="Q626" s="232">
        <v>0</v>
      </c>
      <c r="R626" s="232">
        <f>Q626*H626</f>
        <v>0</v>
      </c>
      <c r="S626" s="232">
        <v>0</v>
      </c>
      <c r="T626" s="233">
        <f>S626*H626</f>
        <v>0</v>
      </c>
      <c r="U626" s="39"/>
      <c r="V626" s="39"/>
      <c r="W626" s="39"/>
      <c r="X626" s="39"/>
      <c r="Y626" s="39"/>
      <c r="Z626" s="39"/>
      <c r="AA626" s="39"/>
      <c r="AB626" s="39"/>
      <c r="AC626" s="39"/>
      <c r="AD626" s="39"/>
      <c r="AE626" s="39"/>
      <c r="AR626" s="234" t="s">
        <v>212</v>
      </c>
      <c r="AT626" s="234" t="s">
        <v>208</v>
      </c>
      <c r="AU626" s="234" t="s">
        <v>83</v>
      </c>
      <c r="AY626" s="18" t="s">
        <v>207</v>
      </c>
      <c r="BE626" s="235">
        <f>IF(N626="základní",J626,0)</f>
        <v>0</v>
      </c>
      <c r="BF626" s="235">
        <f>IF(N626="snížená",J626,0)</f>
        <v>0</v>
      </c>
      <c r="BG626" s="235">
        <f>IF(N626="zákl. přenesená",J626,0)</f>
        <v>0</v>
      </c>
      <c r="BH626" s="235">
        <f>IF(N626="sníž. přenesená",J626,0)</f>
        <v>0</v>
      </c>
      <c r="BI626" s="235">
        <f>IF(N626="nulová",J626,0)</f>
        <v>0</v>
      </c>
      <c r="BJ626" s="18" t="s">
        <v>83</v>
      </c>
      <c r="BK626" s="235">
        <f>ROUND(I626*H626,2)</f>
        <v>0</v>
      </c>
      <c r="BL626" s="18" t="s">
        <v>212</v>
      </c>
      <c r="BM626" s="234" t="s">
        <v>963</v>
      </c>
    </row>
    <row r="627" s="2" customFormat="1">
      <c r="A627" s="39"/>
      <c r="B627" s="40"/>
      <c r="C627" s="41"/>
      <c r="D627" s="236" t="s">
        <v>214</v>
      </c>
      <c r="E627" s="41"/>
      <c r="F627" s="237" t="s">
        <v>964</v>
      </c>
      <c r="G627" s="41"/>
      <c r="H627" s="41"/>
      <c r="I627" s="238"/>
      <c r="J627" s="41"/>
      <c r="K627" s="41"/>
      <c r="L627" s="45"/>
      <c r="M627" s="239"/>
      <c r="N627" s="240"/>
      <c r="O627" s="92"/>
      <c r="P627" s="92"/>
      <c r="Q627" s="92"/>
      <c r="R627" s="92"/>
      <c r="S627" s="92"/>
      <c r="T627" s="93"/>
      <c r="U627" s="39"/>
      <c r="V627" s="39"/>
      <c r="W627" s="39"/>
      <c r="X627" s="39"/>
      <c r="Y627" s="39"/>
      <c r="Z627" s="39"/>
      <c r="AA627" s="39"/>
      <c r="AB627" s="39"/>
      <c r="AC627" s="39"/>
      <c r="AD627" s="39"/>
      <c r="AE627" s="39"/>
      <c r="AT627" s="18" t="s">
        <v>214</v>
      </c>
      <c r="AU627" s="18" t="s">
        <v>83</v>
      </c>
    </row>
    <row r="628" s="2" customFormat="1">
      <c r="A628" s="39"/>
      <c r="B628" s="40"/>
      <c r="C628" s="41"/>
      <c r="D628" s="241" t="s">
        <v>216</v>
      </c>
      <c r="E628" s="41"/>
      <c r="F628" s="242" t="s">
        <v>965</v>
      </c>
      <c r="G628" s="41"/>
      <c r="H628" s="41"/>
      <c r="I628" s="238"/>
      <c r="J628" s="41"/>
      <c r="K628" s="41"/>
      <c r="L628" s="45"/>
      <c r="M628" s="239"/>
      <c r="N628" s="240"/>
      <c r="O628" s="92"/>
      <c r="P628" s="92"/>
      <c r="Q628" s="92"/>
      <c r="R628" s="92"/>
      <c r="S628" s="92"/>
      <c r="T628" s="93"/>
      <c r="U628" s="39"/>
      <c r="V628" s="39"/>
      <c r="W628" s="39"/>
      <c r="X628" s="39"/>
      <c r="Y628" s="39"/>
      <c r="Z628" s="39"/>
      <c r="AA628" s="39"/>
      <c r="AB628" s="39"/>
      <c r="AC628" s="39"/>
      <c r="AD628" s="39"/>
      <c r="AE628" s="39"/>
      <c r="AT628" s="18" t="s">
        <v>216</v>
      </c>
      <c r="AU628" s="18" t="s">
        <v>83</v>
      </c>
    </row>
    <row r="629" s="13" customFormat="1">
      <c r="A629" s="13"/>
      <c r="B629" s="253"/>
      <c r="C629" s="254"/>
      <c r="D629" s="236" t="s">
        <v>218</v>
      </c>
      <c r="E629" s="254"/>
      <c r="F629" s="256" t="s">
        <v>947</v>
      </c>
      <c r="G629" s="254"/>
      <c r="H629" s="257">
        <v>43803</v>
      </c>
      <c r="I629" s="258"/>
      <c r="J629" s="254"/>
      <c r="K629" s="254"/>
      <c r="L629" s="259"/>
      <c r="M629" s="260"/>
      <c r="N629" s="261"/>
      <c r="O629" s="261"/>
      <c r="P629" s="261"/>
      <c r="Q629" s="261"/>
      <c r="R629" s="261"/>
      <c r="S629" s="261"/>
      <c r="T629" s="262"/>
      <c r="U629" s="13"/>
      <c r="V629" s="13"/>
      <c r="W629" s="13"/>
      <c r="X629" s="13"/>
      <c r="Y629" s="13"/>
      <c r="Z629" s="13"/>
      <c r="AA629" s="13"/>
      <c r="AB629" s="13"/>
      <c r="AC629" s="13"/>
      <c r="AD629" s="13"/>
      <c r="AE629" s="13"/>
      <c r="AT629" s="263" t="s">
        <v>218</v>
      </c>
      <c r="AU629" s="263" t="s">
        <v>83</v>
      </c>
      <c r="AV629" s="13" t="s">
        <v>85</v>
      </c>
      <c r="AW629" s="13" t="s">
        <v>4</v>
      </c>
      <c r="AX629" s="13" t="s">
        <v>83</v>
      </c>
      <c r="AY629" s="263" t="s">
        <v>207</v>
      </c>
    </row>
    <row r="630" s="2" customFormat="1" ht="21.75" customHeight="1">
      <c r="A630" s="39"/>
      <c r="B630" s="40"/>
      <c r="C630" s="222" t="s">
        <v>966</v>
      </c>
      <c r="D630" s="222" t="s">
        <v>208</v>
      </c>
      <c r="E630" s="223" t="s">
        <v>967</v>
      </c>
      <c r="F630" s="224" t="s">
        <v>968</v>
      </c>
      <c r="G630" s="225" t="s">
        <v>225</v>
      </c>
      <c r="H630" s="226">
        <v>730.04999999999995</v>
      </c>
      <c r="I630" s="227"/>
      <c r="J630" s="228">
        <f>ROUND(I630*H630,2)</f>
        <v>0</v>
      </c>
      <c r="K630" s="229"/>
      <c r="L630" s="45"/>
      <c r="M630" s="230" t="s">
        <v>1</v>
      </c>
      <c r="N630" s="231" t="s">
        <v>41</v>
      </c>
      <c r="O630" s="92"/>
      <c r="P630" s="232">
        <f>O630*H630</f>
        <v>0</v>
      </c>
      <c r="Q630" s="232">
        <v>0</v>
      </c>
      <c r="R630" s="232">
        <f>Q630*H630</f>
        <v>0</v>
      </c>
      <c r="S630" s="232">
        <v>0</v>
      </c>
      <c r="T630" s="233">
        <f>S630*H630</f>
        <v>0</v>
      </c>
      <c r="U630" s="39"/>
      <c r="V630" s="39"/>
      <c r="W630" s="39"/>
      <c r="X630" s="39"/>
      <c r="Y630" s="39"/>
      <c r="Z630" s="39"/>
      <c r="AA630" s="39"/>
      <c r="AB630" s="39"/>
      <c r="AC630" s="39"/>
      <c r="AD630" s="39"/>
      <c r="AE630" s="39"/>
      <c r="AR630" s="234" t="s">
        <v>212</v>
      </c>
      <c r="AT630" s="234" t="s">
        <v>208</v>
      </c>
      <c r="AU630" s="234" t="s">
        <v>83</v>
      </c>
      <c r="AY630" s="18" t="s">
        <v>207</v>
      </c>
      <c r="BE630" s="235">
        <f>IF(N630="základní",J630,0)</f>
        <v>0</v>
      </c>
      <c r="BF630" s="235">
        <f>IF(N630="snížená",J630,0)</f>
        <v>0</v>
      </c>
      <c r="BG630" s="235">
        <f>IF(N630="zákl. přenesená",J630,0)</f>
        <v>0</v>
      </c>
      <c r="BH630" s="235">
        <f>IF(N630="sníž. přenesená",J630,0)</f>
        <v>0</v>
      </c>
      <c r="BI630" s="235">
        <f>IF(N630="nulová",J630,0)</f>
        <v>0</v>
      </c>
      <c r="BJ630" s="18" t="s">
        <v>83</v>
      </c>
      <c r="BK630" s="235">
        <f>ROUND(I630*H630,2)</f>
        <v>0</v>
      </c>
      <c r="BL630" s="18" t="s">
        <v>212</v>
      </c>
      <c r="BM630" s="234" t="s">
        <v>969</v>
      </c>
    </row>
    <row r="631" s="2" customFormat="1">
      <c r="A631" s="39"/>
      <c r="B631" s="40"/>
      <c r="C631" s="41"/>
      <c r="D631" s="236" t="s">
        <v>214</v>
      </c>
      <c r="E631" s="41"/>
      <c r="F631" s="237" t="s">
        <v>970</v>
      </c>
      <c r="G631" s="41"/>
      <c r="H631" s="41"/>
      <c r="I631" s="238"/>
      <c r="J631" s="41"/>
      <c r="K631" s="41"/>
      <c r="L631" s="45"/>
      <c r="M631" s="239"/>
      <c r="N631" s="240"/>
      <c r="O631" s="92"/>
      <c r="P631" s="92"/>
      <c r="Q631" s="92"/>
      <c r="R631" s="92"/>
      <c r="S631" s="92"/>
      <c r="T631" s="93"/>
      <c r="U631" s="39"/>
      <c r="V631" s="39"/>
      <c r="W631" s="39"/>
      <c r="X631" s="39"/>
      <c r="Y631" s="39"/>
      <c r="Z631" s="39"/>
      <c r="AA631" s="39"/>
      <c r="AB631" s="39"/>
      <c r="AC631" s="39"/>
      <c r="AD631" s="39"/>
      <c r="AE631" s="39"/>
      <c r="AT631" s="18" t="s">
        <v>214</v>
      </c>
      <c r="AU631" s="18" t="s">
        <v>83</v>
      </c>
    </row>
    <row r="632" s="2" customFormat="1">
      <c r="A632" s="39"/>
      <c r="B632" s="40"/>
      <c r="C632" s="41"/>
      <c r="D632" s="241" t="s">
        <v>216</v>
      </c>
      <c r="E632" s="41"/>
      <c r="F632" s="242" t="s">
        <v>971</v>
      </c>
      <c r="G632" s="41"/>
      <c r="H632" s="41"/>
      <c r="I632" s="238"/>
      <c r="J632" s="41"/>
      <c r="K632" s="41"/>
      <c r="L632" s="45"/>
      <c r="M632" s="239"/>
      <c r="N632" s="240"/>
      <c r="O632" s="92"/>
      <c r="P632" s="92"/>
      <c r="Q632" s="92"/>
      <c r="R632" s="92"/>
      <c r="S632" s="92"/>
      <c r="T632" s="93"/>
      <c r="U632" s="39"/>
      <c r="V632" s="39"/>
      <c r="W632" s="39"/>
      <c r="X632" s="39"/>
      <c r="Y632" s="39"/>
      <c r="Z632" s="39"/>
      <c r="AA632" s="39"/>
      <c r="AB632" s="39"/>
      <c r="AC632" s="39"/>
      <c r="AD632" s="39"/>
      <c r="AE632" s="39"/>
      <c r="AT632" s="18" t="s">
        <v>216</v>
      </c>
      <c r="AU632" s="18" t="s">
        <v>83</v>
      </c>
    </row>
    <row r="633" s="2" customFormat="1" ht="24.15" customHeight="1">
      <c r="A633" s="39"/>
      <c r="B633" s="40"/>
      <c r="C633" s="222" t="s">
        <v>972</v>
      </c>
      <c r="D633" s="222" t="s">
        <v>208</v>
      </c>
      <c r="E633" s="223" t="s">
        <v>973</v>
      </c>
      <c r="F633" s="224" t="s">
        <v>974</v>
      </c>
      <c r="G633" s="225" t="s">
        <v>975</v>
      </c>
      <c r="H633" s="226">
        <v>250</v>
      </c>
      <c r="I633" s="227"/>
      <c r="J633" s="228">
        <f>ROUND(I633*H633,2)</f>
        <v>0</v>
      </c>
      <c r="K633" s="229"/>
      <c r="L633" s="45"/>
      <c r="M633" s="230" t="s">
        <v>1</v>
      </c>
      <c r="N633" s="231" t="s">
        <v>41</v>
      </c>
      <c r="O633" s="92"/>
      <c r="P633" s="232">
        <f>O633*H633</f>
        <v>0</v>
      </c>
      <c r="Q633" s="232">
        <v>0</v>
      </c>
      <c r="R633" s="232">
        <f>Q633*H633</f>
        <v>0</v>
      </c>
      <c r="S633" s="232">
        <v>0</v>
      </c>
      <c r="T633" s="233">
        <f>S633*H633</f>
        <v>0</v>
      </c>
      <c r="U633" s="39"/>
      <c r="V633" s="39"/>
      <c r="W633" s="39"/>
      <c r="X633" s="39"/>
      <c r="Y633" s="39"/>
      <c r="Z633" s="39"/>
      <c r="AA633" s="39"/>
      <c r="AB633" s="39"/>
      <c r="AC633" s="39"/>
      <c r="AD633" s="39"/>
      <c r="AE633" s="39"/>
      <c r="AR633" s="234" t="s">
        <v>212</v>
      </c>
      <c r="AT633" s="234" t="s">
        <v>208</v>
      </c>
      <c r="AU633" s="234" t="s">
        <v>83</v>
      </c>
      <c r="AY633" s="18" t="s">
        <v>207</v>
      </c>
      <c r="BE633" s="235">
        <f>IF(N633="základní",J633,0)</f>
        <v>0</v>
      </c>
      <c r="BF633" s="235">
        <f>IF(N633="snížená",J633,0)</f>
        <v>0</v>
      </c>
      <c r="BG633" s="235">
        <f>IF(N633="zákl. přenesená",J633,0)</f>
        <v>0</v>
      </c>
      <c r="BH633" s="235">
        <f>IF(N633="sníž. přenesená",J633,0)</f>
        <v>0</v>
      </c>
      <c r="BI633" s="235">
        <f>IF(N633="nulová",J633,0)</f>
        <v>0</v>
      </c>
      <c r="BJ633" s="18" t="s">
        <v>83</v>
      </c>
      <c r="BK633" s="235">
        <f>ROUND(I633*H633,2)</f>
        <v>0</v>
      </c>
      <c r="BL633" s="18" t="s">
        <v>212</v>
      </c>
      <c r="BM633" s="234" t="s">
        <v>976</v>
      </c>
    </row>
    <row r="634" s="2" customFormat="1">
      <c r="A634" s="39"/>
      <c r="B634" s="40"/>
      <c r="C634" s="41"/>
      <c r="D634" s="236" t="s">
        <v>214</v>
      </c>
      <c r="E634" s="41"/>
      <c r="F634" s="237" t="s">
        <v>977</v>
      </c>
      <c r="G634" s="41"/>
      <c r="H634" s="41"/>
      <c r="I634" s="238"/>
      <c r="J634" s="41"/>
      <c r="K634" s="41"/>
      <c r="L634" s="45"/>
      <c r="M634" s="239"/>
      <c r="N634" s="240"/>
      <c r="O634" s="92"/>
      <c r="P634" s="92"/>
      <c r="Q634" s="92"/>
      <c r="R634" s="92"/>
      <c r="S634" s="92"/>
      <c r="T634" s="93"/>
      <c r="U634" s="39"/>
      <c r="V634" s="39"/>
      <c r="W634" s="39"/>
      <c r="X634" s="39"/>
      <c r="Y634" s="39"/>
      <c r="Z634" s="39"/>
      <c r="AA634" s="39"/>
      <c r="AB634" s="39"/>
      <c r="AC634" s="39"/>
      <c r="AD634" s="39"/>
      <c r="AE634" s="39"/>
      <c r="AT634" s="18" t="s">
        <v>214</v>
      </c>
      <c r="AU634" s="18" t="s">
        <v>83</v>
      </c>
    </row>
    <row r="635" s="2" customFormat="1">
      <c r="A635" s="39"/>
      <c r="B635" s="40"/>
      <c r="C635" s="41"/>
      <c r="D635" s="241" t="s">
        <v>216</v>
      </c>
      <c r="E635" s="41"/>
      <c r="F635" s="242" t="s">
        <v>978</v>
      </c>
      <c r="G635" s="41"/>
      <c r="H635" s="41"/>
      <c r="I635" s="238"/>
      <c r="J635" s="41"/>
      <c r="K635" s="41"/>
      <c r="L635" s="45"/>
      <c r="M635" s="239"/>
      <c r="N635" s="240"/>
      <c r="O635" s="92"/>
      <c r="P635" s="92"/>
      <c r="Q635" s="92"/>
      <c r="R635" s="92"/>
      <c r="S635" s="92"/>
      <c r="T635" s="93"/>
      <c r="U635" s="39"/>
      <c r="V635" s="39"/>
      <c r="W635" s="39"/>
      <c r="X635" s="39"/>
      <c r="Y635" s="39"/>
      <c r="Z635" s="39"/>
      <c r="AA635" s="39"/>
      <c r="AB635" s="39"/>
      <c r="AC635" s="39"/>
      <c r="AD635" s="39"/>
      <c r="AE635" s="39"/>
      <c r="AT635" s="18" t="s">
        <v>216</v>
      </c>
      <c r="AU635" s="18" t="s">
        <v>83</v>
      </c>
    </row>
    <row r="636" s="2" customFormat="1" ht="24.15" customHeight="1">
      <c r="A636" s="39"/>
      <c r="B636" s="40"/>
      <c r="C636" s="222" t="s">
        <v>979</v>
      </c>
      <c r="D636" s="222" t="s">
        <v>208</v>
      </c>
      <c r="E636" s="223" t="s">
        <v>980</v>
      </c>
      <c r="F636" s="224" t="s">
        <v>981</v>
      </c>
      <c r="G636" s="225" t="s">
        <v>225</v>
      </c>
      <c r="H636" s="226">
        <v>1319.423</v>
      </c>
      <c r="I636" s="227"/>
      <c r="J636" s="228">
        <f>ROUND(I636*H636,2)</f>
        <v>0</v>
      </c>
      <c r="K636" s="229"/>
      <c r="L636" s="45"/>
      <c r="M636" s="230" t="s">
        <v>1</v>
      </c>
      <c r="N636" s="231" t="s">
        <v>41</v>
      </c>
      <c r="O636" s="92"/>
      <c r="P636" s="232">
        <f>O636*H636</f>
        <v>0</v>
      </c>
      <c r="Q636" s="232">
        <v>4.0000000000000003E-05</v>
      </c>
      <c r="R636" s="232">
        <f>Q636*H636</f>
        <v>0.052776920000000005</v>
      </c>
      <c r="S636" s="232">
        <v>0</v>
      </c>
      <c r="T636" s="233">
        <f>S636*H636</f>
        <v>0</v>
      </c>
      <c r="U636" s="39"/>
      <c r="V636" s="39"/>
      <c r="W636" s="39"/>
      <c r="X636" s="39"/>
      <c r="Y636" s="39"/>
      <c r="Z636" s="39"/>
      <c r="AA636" s="39"/>
      <c r="AB636" s="39"/>
      <c r="AC636" s="39"/>
      <c r="AD636" s="39"/>
      <c r="AE636" s="39"/>
      <c r="AR636" s="234" t="s">
        <v>212</v>
      </c>
      <c r="AT636" s="234" t="s">
        <v>208</v>
      </c>
      <c r="AU636" s="234" t="s">
        <v>83</v>
      </c>
      <c r="AY636" s="18" t="s">
        <v>207</v>
      </c>
      <c r="BE636" s="235">
        <f>IF(N636="základní",J636,0)</f>
        <v>0</v>
      </c>
      <c r="BF636" s="235">
        <f>IF(N636="snížená",J636,0)</f>
        <v>0</v>
      </c>
      <c r="BG636" s="235">
        <f>IF(N636="zákl. přenesená",J636,0)</f>
        <v>0</v>
      </c>
      <c r="BH636" s="235">
        <f>IF(N636="sníž. přenesená",J636,0)</f>
        <v>0</v>
      </c>
      <c r="BI636" s="235">
        <f>IF(N636="nulová",J636,0)</f>
        <v>0</v>
      </c>
      <c r="BJ636" s="18" t="s">
        <v>83</v>
      </c>
      <c r="BK636" s="235">
        <f>ROUND(I636*H636,2)</f>
        <v>0</v>
      </c>
      <c r="BL636" s="18" t="s">
        <v>212</v>
      </c>
      <c r="BM636" s="234" t="s">
        <v>982</v>
      </c>
    </row>
    <row r="637" s="2" customFormat="1">
      <c r="A637" s="39"/>
      <c r="B637" s="40"/>
      <c r="C637" s="41"/>
      <c r="D637" s="236" t="s">
        <v>214</v>
      </c>
      <c r="E637" s="41"/>
      <c r="F637" s="237" t="s">
        <v>983</v>
      </c>
      <c r="G637" s="41"/>
      <c r="H637" s="41"/>
      <c r="I637" s="238"/>
      <c r="J637" s="41"/>
      <c r="K637" s="41"/>
      <c r="L637" s="45"/>
      <c r="M637" s="239"/>
      <c r="N637" s="240"/>
      <c r="O637" s="92"/>
      <c r="P637" s="92"/>
      <c r="Q637" s="92"/>
      <c r="R637" s="92"/>
      <c r="S637" s="92"/>
      <c r="T637" s="93"/>
      <c r="U637" s="39"/>
      <c r="V637" s="39"/>
      <c r="W637" s="39"/>
      <c r="X637" s="39"/>
      <c r="Y637" s="39"/>
      <c r="Z637" s="39"/>
      <c r="AA637" s="39"/>
      <c r="AB637" s="39"/>
      <c r="AC637" s="39"/>
      <c r="AD637" s="39"/>
      <c r="AE637" s="39"/>
      <c r="AT637" s="18" t="s">
        <v>214</v>
      </c>
      <c r="AU637" s="18" t="s">
        <v>83</v>
      </c>
    </row>
    <row r="638" s="2" customFormat="1">
      <c r="A638" s="39"/>
      <c r="B638" s="40"/>
      <c r="C638" s="41"/>
      <c r="D638" s="241" t="s">
        <v>216</v>
      </c>
      <c r="E638" s="41"/>
      <c r="F638" s="242" t="s">
        <v>984</v>
      </c>
      <c r="G638" s="41"/>
      <c r="H638" s="41"/>
      <c r="I638" s="238"/>
      <c r="J638" s="41"/>
      <c r="K638" s="41"/>
      <c r="L638" s="45"/>
      <c r="M638" s="239"/>
      <c r="N638" s="240"/>
      <c r="O638" s="92"/>
      <c r="P638" s="92"/>
      <c r="Q638" s="92"/>
      <c r="R638" s="92"/>
      <c r="S638" s="92"/>
      <c r="T638" s="93"/>
      <c r="U638" s="39"/>
      <c r="V638" s="39"/>
      <c r="W638" s="39"/>
      <c r="X638" s="39"/>
      <c r="Y638" s="39"/>
      <c r="Z638" s="39"/>
      <c r="AA638" s="39"/>
      <c r="AB638" s="39"/>
      <c r="AC638" s="39"/>
      <c r="AD638" s="39"/>
      <c r="AE638" s="39"/>
      <c r="AT638" s="18" t="s">
        <v>216</v>
      </c>
      <c r="AU638" s="18" t="s">
        <v>83</v>
      </c>
    </row>
    <row r="639" s="12" customFormat="1">
      <c r="A639" s="12"/>
      <c r="B639" s="243"/>
      <c r="C639" s="244"/>
      <c r="D639" s="236" t="s">
        <v>218</v>
      </c>
      <c r="E639" s="245" t="s">
        <v>1</v>
      </c>
      <c r="F639" s="246" t="s">
        <v>985</v>
      </c>
      <c r="G639" s="244"/>
      <c r="H639" s="245" t="s">
        <v>1</v>
      </c>
      <c r="I639" s="247"/>
      <c r="J639" s="244"/>
      <c r="K639" s="244"/>
      <c r="L639" s="248"/>
      <c r="M639" s="249"/>
      <c r="N639" s="250"/>
      <c r="O639" s="250"/>
      <c r="P639" s="250"/>
      <c r="Q639" s="250"/>
      <c r="R639" s="250"/>
      <c r="S639" s="250"/>
      <c r="T639" s="251"/>
      <c r="U639" s="12"/>
      <c r="V639" s="12"/>
      <c r="W639" s="12"/>
      <c r="X639" s="12"/>
      <c r="Y639" s="12"/>
      <c r="Z639" s="12"/>
      <c r="AA639" s="12"/>
      <c r="AB639" s="12"/>
      <c r="AC639" s="12"/>
      <c r="AD639" s="12"/>
      <c r="AE639" s="12"/>
      <c r="AT639" s="252" t="s">
        <v>218</v>
      </c>
      <c r="AU639" s="252" t="s">
        <v>83</v>
      </c>
      <c r="AV639" s="12" t="s">
        <v>83</v>
      </c>
      <c r="AW639" s="12" t="s">
        <v>32</v>
      </c>
      <c r="AX639" s="12" t="s">
        <v>76</v>
      </c>
      <c r="AY639" s="252" t="s">
        <v>207</v>
      </c>
    </row>
    <row r="640" s="13" customFormat="1">
      <c r="A640" s="13"/>
      <c r="B640" s="253"/>
      <c r="C640" s="254"/>
      <c r="D640" s="236" t="s">
        <v>218</v>
      </c>
      <c r="E640" s="255" t="s">
        <v>1</v>
      </c>
      <c r="F640" s="256" t="s">
        <v>986</v>
      </c>
      <c r="G640" s="254"/>
      <c r="H640" s="257">
        <v>321.899</v>
      </c>
      <c r="I640" s="258"/>
      <c r="J640" s="254"/>
      <c r="K640" s="254"/>
      <c r="L640" s="259"/>
      <c r="M640" s="260"/>
      <c r="N640" s="261"/>
      <c r="O640" s="261"/>
      <c r="P640" s="261"/>
      <c r="Q640" s="261"/>
      <c r="R640" s="261"/>
      <c r="S640" s="261"/>
      <c r="T640" s="262"/>
      <c r="U640" s="13"/>
      <c r="V640" s="13"/>
      <c r="W640" s="13"/>
      <c r="X640" s="13"/>
      <c r="Y640" s="13"/>
      <c r="Z640" s="13"/>
      <c r="AA640" s="13"/>
      <c r="AB640" s="13"/>
      <c r="AC640" s="13"/>
      <c r="AD640" s="13"/>
      <c r="AE640" s="13"/>
      <c r="AT640" s="263" t="s">
        <v>218</v>
      </c>
      <c r="AU640" s="263" t="s">
        <v>83</v>
      </c>
      <c r="AV640" s="13" t="s">
        <v>85</v>
      </c>
      <c r="AW640" s="13" t="s">
        <v>32</v>
      </c>
      <c r="AX640" s="13" t="s">
        <v>76</v>
      </c>
      <c r="AY640" s="263" t="s">
        <v>207</v>
      </c>
    </row>
    <row r="641" s="12" customFormat="1">
      <c r="A641" s="12"/>
      <c r="B641" s="243"/>
      <c r="C641" s="244"/>
      <c r="D641" s="236" t="s">
        <v>218</v>
      </c>
      <c r="E641" s="245" t="s">
        <v>1</v>
      </c>
      <c r="F641" s="246" t="s">
        <v>814</v>
      </c>
      <c r="G641" s="244"/>
      <c r="H641" s="245" t="s">
        <v>1</v>
      </c>
      <c r="I641" s="247"/>
      <c r="J641" s="244"/>
      <c r="K641" s="244"/>
      <c r="L641" s="248"/>
      <c r="M641" s="249"/>
      <c r="N641" s="250"/>
      <c r="O641" s="250"/>
      <c r="P641" s="250"/>
      <c r="Q641" s="250"/>
      <c r="R641" s="250"/>
      <c r="S641" s="250"/>
      <c r="T641" s="251"/>
      <c r="U641" s="12"/>
      <c r="V641" s="12"/>
      <c r="W641" s="12"/>
      <c r="X641" s="12"/>
      <c r="Y641" s="12"/>
      <c r="Z641" s="12"/>
      <c r="AA641" s="12"/>
      <c r="AB641" s="12"/>
      <c r="AC641" s="12"/>
      <c r="AD641" s="12"/>
      <c r="AE641" s="12"/>
      <c r="AT641" s="252" t="s">
        <v>218</v>
      </c>
      <c r="AU641" s="252" t="s">
        <v>83</v>
      </c>
      <c r="AV641" s="12" t="s">
        <v>83</v>
      </c>
      <c r="AW641" s="12" t="s">
        <v>32</v>
      </c>
      <c r="AX641" s="12" t="s">
        <v>76</v>
      </c>
      <c r="AY641" s="252" t="s">
        <v>207</v>
      </c>
    </row>
    <row r="642" s="13" customFormat="1">
      <c r="A642" s="13"/>
      <c r="B642" s="253"/>
      <c r="C642" s="254"/>
      <c r="D642" s="236" t="s">
        <v>218</v>
      </c>
      <c r="E642" s="255" t="s">
        <v>1</v>
      </c>
      <c r="F642" s="256" t="s">
        <v>987</v>
      </c>
      <c r="G642" s="254"/>
      <c r="H642" s="257">
        <v>44.155999999999999</v>
      </c>
      <c r="I642" s="258"/>
      <c r="J642" s="254"/>
      <c r="K642" s="254"/>
      <c r="L642" s="259"/>
      <c r="M642" s="260"/>
      <c r="N642" s="261"/>
      <c r="O642" s="261"/>
      <c r="P642" s="261"/>
      <c r="Q642" s="261"/>
      <c r="R642" s="261"/>
      <c r="S642" s="261"/>
      <c r="T642" s="262"/>
      <c r="U642" s="13"/>
      <c r="V642" s="13"/>
      <c r="W642" s="13"/>
      <c r="X642" s="13"/>
      <c r="Y642" s="13"/>
      <c r="Z642" s="13"/>
      <c r="AA642" s="13"/>
      <c r="AB642" s="13"/>
      <c r="AC642" s="13"/>
      <c r="AD642" s="13"/>
      <c r="AE642" s="13"/>
      <c r="AT642" s="263" t="s">
        <v>218</v>
      </c>
      <c r="AU642" s="263" t="s">
        <v>83</v>
      </c>
      <c r="AV642" s="13" t="s">
        <v>85</v>
      </c>
      <c r="AW642" s="13" t="s">
        <v>32</v>
      </c>
      <c r="AX642" s="13" t="s">
        <v>76</v>
      </c>
      <c r="AY642" s="263" t="s">
        <v>207</v>
      </c>
    </row>
    <row r="643" s="12" customFormat="1">
      <c r="A643" s="12"/>
      <c r="B643" s="243"/>
      <c r="C643" s="244"/>
      <c r="D643" s="236" t="s">
        <v>218</v>
      </c>
      <c r="E643" s="245" t="s">
        <v>1</v>
      </c>
      <c r="F643" s="246" t="s">
        <v>818</v>
      </c>
      <c r="G643" s="244"/>
      <c r="H643" s="245" t="s">
        <v>1</v>
      </c>
      <c r="I643" s="247"/>
      <c r="J643" s="244"/>
      <c r="K643" s="244"/>
      <c r="L643" s="248"/>
      <c r="M643" s="249"/>
      <c r="N643" s="250"/>
      <c r="O643" s="250"/>
      <c r="P643" s="250"/>
      <c r="Q643" s="250"/>
      <c r="R643" s="250"/>
      <c r="S643" s="250"/>
      <c r="T643" s="251"/>
      <c r="U643" s="12"/>
      <c r="V643" s="12"/>
      <c r="W643" s="12"/>
      <c r="X643" s="12"/>
      <c r="Y643" s="12"/>
      <c r="Z643" s="12"/>
      <c r="AA643" s="12"/>
      <c r="AB643" s="12"/>
      <c r="AC643" s="12"/>
      <c r="AD643" s="12"/>
      <c r="AE643" s="12"/>
      <c r="AT643" s="252" t="s">
        <v>218</v>
      </c>
      <c r="AU643" s="252" t="s">
        <v>83</v>
      </c>
      <c r="AV643" s="12" t="s">
        <v>83</v>
      </c>
      <c r="AW643" s="12" t="s">
        <v>32</v>
      </c>
      <c r="AX643" s="12" t="s">
        <v>76</v>
      </c>
      <c r="AY643" s="252" t="s">
        <v>207</v>
      </c>
    </row>
    <row r="644" s="13" customFormat="1">
      <c r="A644" s="13"/>
      <c r="B644" s="253"/>
      <c r="C644" s="254"/>
      <c r="D644" s="236" t="s">
        <v>218</v>
      </c>
      <c r="E644" s="255" t="s">
        <v>1</v>
      </c>
      <c r="F644" s="256" t="s">
        <v>988</v>
      </c>
      <c r="G644" s="254"/>
      <c r="H644" s="257">
        <v>126.613</v>
      </c>
      <c r="I644" s="258"/>
      <c r="J644" s="254"/>
      <c r="K644" s="254"/>
      <c r="L644" s="259"/>
      <c r="M644" s="260"/>
      <c r="N644" s="261"/>
      <c r="O644" s="261"/>
      <c r="P644" s="261"/>
      <c r="Q644" s="261"/>
      <c r="R644" s="261"/>
      <c r="S644" s="261"/>
      <c r="T644" s="262"/>
      <c r="U644" s="13"/>
      <c r="V644" s="13"/>
      <c r="W644" s="13"/>
      <c r="X644" s="13"/>
      <c r="Y644" s="13"/>
      <c r="Z644" s="13"/>
      <c r="AA644" s="13"/>
      <c r="AB644" s="13"/>
      <c r="AC644" s="13"/>
      <c r="AD644" s="13"/>
      <c r="AE644" s="13"/>
      <c r="AT644" s="263" t="s">
        <v>218</v>
      </c>
      <c r="AU644" s="263" t="s">
        <v>83</v>
      </c>
      <c r="AV644" s="13" t="s">
        <v>85</v>
      </c>
      <c r="AW644" s="13" t="s">
        <v>32</v>
      </c>
      <c r="AX644" s="13" t="s">
        <v>76</v>
      </c>
      <c r="AY644" s="263" t="s">
        <v>207</v>
      </c>
    </row>
    <row r="645" s="12" customFormat="1">
      <c r="A645" s="12"/>
      <c r="B645" s="243"/>
      <c r="C645" s="244"/>
      <c r="D645" s="236" t="s">
        <v>218</v>
      </c>
      <c r="E645" s="245" t="s">
        <v>1</v>
      </c>
      <c r="F645" s="246" t="s">
        <v>634</v>
      </c>
      <c r="G645" s="244"/>
      <c r="H645" s="245" t="s">
        <v>1</v>
      </c>
      <c r="I645" s="247"/>
      <c r="J645" s="244"/>
      <c r="K645" s="244"/>
      <c r="L645" s="248"/>
      <c r="M645" s="249"/>
      <c r="N645" s="250"/>
      <c r="O645" s="250"/>
      <c r="P645" s="250"/>
      <c r="Q645" s="250"/>
      <c r="R645" s="250"/>
      <c r="S645" s="250"/>
      <c r="T645" s="251"/>
      <c r="U645" s="12"/>
      <c r="V645" s="12"/>
      <c r="W645" s="12"/>
      <c r="X645" s="12"/>
      <c r="Y645" s="12"/>
      <c r="Z645" s="12"/>
      <c r="AA645" s="12"/>
      <c r="AB645" s="12"/>
      <c r="AC645" s="12"/>
      <c r="AD645" s="12"/>
      <c r="AE645" s="12"/>
      <c r="AT645" s="252" t="s">
        <v>218</v>
      </c>
      <c r="AU645" s="252" t="s">
        <v>83</v>
      </c>
      <c r="AV645" s="12" t="s">
        <v>83</v>
      </c>
      <c r="AW645" s="12" t="s">
        <v>32</v>
      </c>
      <c r="AX645" s="12" t="s">
        <v>76</v>
      </c>
      <c r="AY645" s="252" t="s">
        <v>207</v>
      </c>
    </row>
    <row r="646" s="13" customFormat="1">
      <c r="A646" s="13"/>
      <c r="B646" s="253"/>
      <c r="C646" s="254"/>
      <c r="D646" s="236" t="s">
        <v>218</v>
      </c>
      <c r="E646" s="255" t="s">
        <v>1</v>
      </c>
      <c r="F646" s="256" t="s">
        <v>989</v>
      </c>
      <c r="G646" s="254"/>
      <c r="H646" s="257">
        <v>203.47999999999999</v>
      </c>
      <c r="I646" s="258"/>
      <c r="J646" s="254"/>
      <c r="K646" s="254"/>
      <c r="L646" s="259"/>
      <c r="M646" s="260"/>
      <c r="N646" s="261"/>
      <c r="O646" s="261"/>
      <c r="P646" s="261"/>
      <c r="Q646" s="261"/>
      <c r="R646" s="261"/>
      <c r="S646" s="261"/>
      <c r="T646" s="262"/>
      <c r="U646" s="13"/>
      <c r="V646" s="13"/>
      <c r="W646" s="13"/>
      <c r="X646" s="13"/>
      <c r="Y646" s="13"/>
      <c r="Z646" s="13"/>
      <c r="AA646" s="13"/>
      <c r="AB646" s="13"/>
      <c r="AC646" s="13"/>
      <c r="AD646" s="13"/>
      <c r="AE646" s="13"/>
      <c r="AT646" s="263" t="s">
        <v>218</v>
      </c>
      <c r="AU646" s="263" t="s">
        <v>83</v>
      </c>
      <c r="AV646" s="13" t="s">
        <v>85</v>
      </c>
      <c r="AW646" s="13" t="s">
        <v>32</v>
      </c>
      <c r="AX646" s="13" t="s">
        <v>76</v>
      </c>
      <c r="AY646" s="263" t="s">
        <v>207</v>
      </c>
    </row>
    <row r="647" s="12" customFormat="1">
      <c r="A647" s="12"/>
      <c r="B647" s="243"/>
      <c r="C647" s="244"/>
      <c r="D647" s="236" t="s">
        <v>218</v>
      </c>
      <c r="E647" s="245" t="s">
        <v>1</v>
      </c>
      <c r="F647" s="246" t="s">
        <v>582</v>
      </c>
      <c r="G647" s="244"/>
      <c r="H647" s="245" t="s">
        <v>1</v>
      </c>
      <c r="I647" s="247"/>
      <c r="J647" s="244"/>
      <c r="K647" s="244"/>
      <c r="L647" s="248"/>
      <c r="M647" s="249"/>
      <c r="N647" s="250"/>
      <c r="O647" s="250"/>
      <c r="P647" s="250"/>
      <c r="Q647" s="250"/>
      <c r="R647" s="250"/>
      <c r="S647" s="250"/>
      <c r="T647" s="251"/>
      <c r="U647" s="12"/>
      <c r="V647" s="12"/>
      <c r="W647" s="12"/>
      <c r="X647" s="12"/>
      <c r="Y647" s="12"/>
      <c r="Z647" s="12"/>
      <c r="AA647" s="12"/>
      <c r="AB647" s="12"/>
      <c r="AC647" s="12"/>
      <c r="AD647" s="12"/>
      <c r="AE647" s="12"/>
      <c r="AT647" s="252" t="s">
        <v>218</v>
      </c>
      <c r="AU647" s="252" t="s">
        <v>83</v>
      </c>
      <c r="AV647" s="12" t="s">
        <v>83</v>
      </c>
      <c r="AW647" s="12" t="s">
        <v>32</v>
      </c>
      <c r="AX647" s="12" t="s">
        <v>76</v>
      </c>
      <c r="AY647" s="252" t="s">
        <v>207</v>
      </c>
    </row>
    <row r="648" s="13" customFormat="1">
      <c r="A648" s="13"/>
      <c r="B648" s="253"/>
      <c r="C648" s="254"/>
      <c r="D648" s="236" t="s">
        <v>218</v>
      </c>
      <c r="E648" s="255" t="s">
        <v>1</v>
      </c>
      <c r="F648" s="256" t="s">
        <v>990</v>
      </c>
      <c r="G648" s="254"/>
      <c r="H648" s="257">
        <v>216.315</v>
      </c>
      <c r="I648" s="258"/>
      <c r="J648" s="254"/>
      <c r="K648" s="254"/>
      <c r="L648" s="259"/>
      <c r="M648" s="260"/>
      <c r="N648" s="261"/>
      <c r="O648" s="261"/>
      <c r="P648" s="261"/>
      <c r="Q648" s="261"/>
      <c r="R648" s="261"/>
      <c r="S648" s="261"/>
      <c r="T648" s="262"/>
      <c r="U648" s="13"/>
      <c r="V648" s="13"/>
      <c r="W648" s="13"/>
      <c r="X648" s="13"/>
      <c r="Y648" s="13"/>
      <c r="Z648" s="13"/>
      <c r="AA648" s="13"/>
      <c r="AB648" s="13"/>
      <c r="AC648" s="13"/>
      <c r="AD648" s="13"/>
      <c r="AE648" s="13"/>
      <c r="AT648" s="263" t="s">
        <v>218</v>
      </c>
      <c r="AU648" s="263" t="s">
        <v>83</v>
      </c>
      <c r="AV648" s="13" t="s">
        <v>85</v>
      </c>
      <c r="AW648" s="13" t="s">
        <v>32</v>
      </c>
      <c r="AX648" s="13" t="s">
        <v>76</v>
      </c>
      <c r="AY648" s="263" t="s">
        <v>207</v>
      </c>
    </row>
    <row r="649" s="12" customFormat="1">
      <c r="A649" s="12"/>
      <c r="B649" s="243"/>
      <c r="C649" s="244"/>
      <c r="D649" s="236" t="s">
        <v>218</v>
      </c>
      <c r="E649" s="245" t="s">
        <v>1</v>
      </c>
      <c r="F649" s="246" t="s">
        <v>991</v>
      </c>
      <c r="G649" s="244"/>
      <c r="H649" s="245" t="s">
        <v>1</v>
      </c>
      <c r="I649" s="247"/>
      <c r="J649" s="244"/>
      <c r="K649" s="244"/>
      <c r="L649" s="248"/>
      <c r="M649" s="249"/>
      <c r="N649" s="250"/>
      <c r="O649" s="250"/>
      <c r="P649" s="250"/>
      <c r="Q649" s="250"/>
      <c r="R649" s="250"/>
      <c r="S649" s="250"/>
      <c r="T649" s="251"/>
      <c r="U649" s="12"/>
      <c r="V649" s="12"/>
      <c r="W649" s="12"/>
      <c r="X649" s="12"/>
      <c r="Y649" s="12"/>
      <c r="Z649" s="12"/>
      <c r="AA649" s="12"/>
      <c r="AB649" s="12"/>
      <c r="AC649" s="12"/>
      <c r="AD649" s="12"/>
      <c r="AE649" s="12"/>
      <c r="AT649" s="252" t="s">
        <v>218</v>
      </c>
      <c r="AU649" s="252" t="s">
        <v>83</v>
      </c>
      <c r="AV649" s="12" t="s">
        <v>83</v>
      </c>
      <c r="AW649" s="12" t="s">
        <v>32</v>
      </c>
      <c r="AX649" s="12" t="s">
        <v>76</v>
      </c>
      <c r="AY649" s="252" t="s">
        <v>207</v>
      </c>
    </row>
    <row r="650" s="13" customFormat="1">
      <c r="A650" s="13"/>
      <c r="B650" s="253"/>
      <c r="C650" s="254"/>
      <c r="D650" s="236" t="s">
        <v>218</v>
      </c>
      <c r="E650" s="255" t="s">
        <v>1</v>
      </c>
      <c r="F650" s="256" t="s">
        <v>992</v>
      </c>
      <c r="G650" s="254"/>
      <c r="H650" s="257">
        <v>406.95999999999998</v>
      </c>
      <c r="I650" s="258"/>
      <c r="J650" s="254"/>
      <c r="K650" s="254"/>
      <c r="L650" s="259"/>
      <c r="M650" s="260"/>
      <c r="N650" s="261"/>
      <c r="O650" s="261"/>
      <c r="P650" s="261"/>
      <c r="Q650" s="261"/>
      <c r="R650" s="261"/>
      <c r="S650" s="261"/>
      <c r="T650" s="262"/>
      <c r="U650" s="13"/>
      <c r="V650" s="13"/>
      <c r="W650" s="13"/>
      <c r="X650" s="13"/>
      <c r="Y650" s="13"/>
      <c r="Z650" s="13"/>
      <c r="AA650" s="13"/>
      <c r="AB650" s="13"/>
      <c r="AC650" s="13"/>
      <c r="AD650" s="13"/>
      <c r="AE650" s="13"/>
      <c r="AT650" s="263" t="s">
        <v>218</v>
      </c>
      <c r="AU650" s="263" t="s">
        <v>83</v>
      </c>
      <c r="AV650" s="13" t="s">
        <v>85</v>
      </c>
      <c r="AW650" s="13" t="s">
        <v>32</v>
      </c>
      <c r="AX650" s="13" t="s">
        <v>76</v>
      </c>
      <c r="AY650" s="263" t="s">
        <v>207</v>
      </c>
    </row>
    <row r="651" s="14" customFormat="1">
      <c r="A651" s="14"/>
      <c r="B651" s="264"/>
      <c r="C651" s="265"/>
      <c r="D651" s="236" t="s">
        <v>218</v>
      </c>
      <c r="E651" s="266" t="s">
        <v>1</v>
      </c>
      <c r="F651" s="267" t="s">
        <v>222</v>
      </c>
      <c r="G651" s="265"/>
      <c r="H651" s="268">
        <v>1319.423</v>
      </c>
      <c r="I651" s="269"/>
      <c r="J651" s="265"/>
      <c r="K651" s="265"/>
      <c r="L651" s="270"/>
      <c r="M651" s="271"/>
      <c r="N651" s="272"/>
      <c r="O651" s="272"/>
      <c r="P651" s="272"/>
      <c r="Q651" s="272"/>
      <c r="R651" s="272"/>
      <c r="S651" s="272"/>
      <c r="T651" s="273"/>
      <c r="U651" s="14"/>
      <c r="V651" s="14"/>
      <c r="W651" s="14"/>
      <c r="X651" s="14"/>
      <c r="Y651" s="14"/>
      <c r="Z651" s="14"/>
      <c r="AA651" s="14"/>
      <c r="AB651" s="14"/>
      <c r="AC651" s="14"/>
      <c r="AD651" s="14"/>
      <c r="AE651" s="14"/>
      <c r="AT651" s="274" t="s">
        <v>218</v>
      </c>
      <c r="AU651" s="274" t="s">
        <v>83</v>
      </c>
      <c r="AV651" s="14" t="s">
        <v>212</v>
      </c>
      <c r="AW651" s="14" t="s">
        <v>32</v>
      </c>
      <c r="AX651" s="14" t="s">
        <v>83</v>
      </c>
      <c r="AY651" s="274" t="s">
        <v>207</v>
      </c>
    </row>
    <row r="652" s="2" customFormat="1" ht="24.15" customHeight="1">
      <c r="A652" s="39"/>
      <c r="B652" s="40"/>
      <c r="C652" s="222" t="s">
        <v>993</v>
      </c>
      <c r="D652" s="222" t="s">
        <v>208</v>
      </c>
      <c r="E652" s="223" t="s">
        <v>994</v>
      </c>
      <c r="F652" s="224" t="s">
        <v>995</v>
      </c>
      <c r="G652" s="225" t="s">
        <v>225</v>
      </c>
      <c r="H652" s="226">
        <v>322.56900000000002</v>
      </c>
      <c r="I652" s="227"/>
      <c r="J652" s="228">
        <f>ROUND(I652*H652,2)</f>
        <v>0</v>
      </c>
      <c r="K652" s="229"/>
      <c r="L652" s="45"/>
      <c r="M652" s="230" t="s">
        <v>1</v>
      </c>
      <c r="N652" s="231" t="s">
        <v>41</v>
      </c>
      <c r="O652" s="92"/>
      <c r="P652" s="232">
        <f>O652*H652</f>
        <v>0</v>
      </c>
      <c r="Q652" s="232">
        <v>0</v>
      </c>
      <c r="R652" s="232">
        <f>Q652*H652</f>
        <v>0</v>
      </c>
      <c r="S652" s="232">
        <v>0.26100000000000001</v>
      </c>
      <c r="T652" s="233">
        <f>S652*H652</f>
        <v>84.190509000000006</v>
      </c>
      <c r="U652" s="39"/>
      <c r="V652" s="39"/>
      <c r="W652" s="39"/>
      <c r="X652" s="39"/>
      <c r="Y652" s="39"/>
      <c r="Z652" s="39"/>
      <c r="AA652" s="39"/>
      <c r="AB652" s="39"/>
      <c r="AC652" s="39"/>
      <c r="AD652" s="39"/>
      <c r="AE652" s="39"/>
      <c r="AR652" s="234" t="s">
        <v>212</v>
      </c>
      <c r="AT652" s="234" t="s">
        <v>208</v>
      </c>
      <c r="AU652" s="234" t="s">
        <v>83</v>
      </c>
      <c r="AY652" s="18" t="s">
        <v>207</v>
      </c>
      <c r="BE652" s="235">
        <f>IF(N652="základní",J652,0)</f>
        <v>0</v>
      </c>
      <c r="BF652" s="235">
        <f>IF(N652="snížená",J652,0)</f>
        <v>0</v>
      </c>
      <c r="BG652" s="235">
        <f>IF(N652="zákl. přenesená",J652,0)</f>
        <v>0</v>
      </c>
      <c r="BH652" s="235">
        <f>IF(N652="sníž. přenesená",J652,0)</f>
        <v>0</v>
      </c>
      <c r="BI652" s="235">
        <f>IF(N652="nulová",J652,0)</f>
        <v>0</v>
      </c>
      <c r="BJ652" s="18" t="s">
        <v>83</v>
      </c>
      <c r="BK652" s="235">
        <f>ROUND(I652*H652,2)</f>
        <v>0</v>
      </c>
      <c r="BL652" s="18" t="s">
        <v>212</v>
      </c>
      <c r="BM652" s="234" t="s">
        <v>996</v>
      </c>
    </row>
    <row r="653" s="2" customFormat="1">
      <c r="A653" s="39"/>
      <c r="B653" s="40"/>
      <c r="C653" s="41"/>
      <c r="D653" s="236" t="s">
        <v>214</v>
      </c>
      <c r="E653" s="41"/>
      <c r="F653" s="237" t="s">
        <v>997</v>
      </c>
      <c r="G653" s="41"/>
      <c r="H653" s="41"/>
      <c r="I653" s="238"/>
      <c r="J653" s="41"/>
      <c r="K653" s="41"/>
      <c r="L653" s="45"/>
      <c r="M653" s="239"/>
      <c r="N653" s="240"/>
      <c r="O653" s="92"/>
      <c r="P653" s="92"/>
      <c r="Q653" s="92"/>
      <c r="R653" s="92"/>
      <c r="S653" s="92"/>
      <c r="T653" s="93"/>
      <c r="U653" s="39"/>
      <c r="V653" s="39"/>
      <c r="W653" s="39"/>
      <c r="X653" s="39"/>
      <c r="Y653" s="39"/>
      <c r="Z653" s="39"/>
      <c r="AA653" s="39"/>
      <c r="AB653" s="39"/>
      <c r="AC653" s="39"/>
      <c r="AD653" s="39"/>
      <c r="AE653" s="39"/>
      <c r="AT653" s="18" t="s">
        <v>214</v>
      </c>
      <c r="AU653" s="18" t="s">
        <v>83</v>
      </c>
    </row>
    <row r="654" s="2" customFormat="1">
      <c r="A654" s="39"/>
      <c r="B654" s="40"/>
      <c r="C654" s="41"/>
      <c r="D654" s="241" t="s">
        <v>216</v>
      </c>
      <c r="E654" s="41"/>
      <c r="F654" s="242" t="s">
        <v>998</v>
      </c>
      <c r="G654" s="41"/>
      <c r="H654" s="41"/>
      <c r="I654" s="238"/>
      <c r="J654" s="41"/>
      <c r="K654" s="41"/>
      <c r="L654" s="45"/>
      <c r="M654" s="239"/>
      <c r="N654" s="240"/>
      <c r="O654" s="92"/>
      <c r="P654" s="92"/>
      <c r="Q654" s="92"/>
      <c r="R654" s="92"/>
      <c r="S654" s="92"/>
      <c r="T654" s="93"/>
      <c r="U654" s="39"/>
      <c r="V654" s="39"/>
      <c r="W654" s="39"/>
      <c r="X654" s="39"/>
      <c r="Y654" s="39"/>
      <c r="Z654" s="39"/>
      <c r="AA654" s="39"/>
      <c r="AB654" s="39"/>
      <c r="AC654" s="39"/>
      <c r="AD654" s="39"/>
      <c r="AE654" s="39"/>
      <c r="AT654" s="18" t="s">
        <v>216</v>
      </c>
      <c r="AU654" s="18" t="s">
        <v>83</v>
      </c>
    </row>
    <row r="655" s="12" customFormat="1">
      <c r="A655" s="12"/>
      <c r="B655" s="243"/>
      <c r="C655" s="244"/>
      <c r="D655" s="236" t="s">
        <v>218</v>
      </c>
      <c r="E655" s="245" t="s">
        <v>1</v>
      </c>
      <c r="F655" s="246" t="s">
        <v>818</v>
      </c>
      <c r="G655" s="244"/>
      <c r="H655" s="245" t="s">
        <v>1</v>
      </c>
      <c r="I655" s="247"/>
      <c r="J655" s="244"/>
      <c r="K655" s="244"/>
      <c r="L655" s="248"/>
      <c r="M655" s="249"/>
      <c r="N655" s="250"/>
      <c r="O655" s="250"/>
      <c r="P655" s="250"/>
      <c r="Q655" s="250"/>
      <c r="R655" s="250"/>
      <c r="S655" s="250"/>
      <c r="T655" s="251"/>
      <c r="U655" s="12"/>
      <c r="V655" s="12"/>
      <c r="W655" s="12"/>
      <c r="X655" s="12"/>
      <c r="Y655" s="12"/>
      <c r="Z655" s="12"/>
      <c r="AA655" s="12"/>
      <c r="AB655" s="12"/>
      <c r="AC655" s="12"/>
      <c r="AD655" s="12"/>
      <c r="AE655" s="12"/>
      <c r="AT655" s="252" t="s">
        <v>218</v>
      </c>
      <c r="AU655" s="252" t="s">
        <v>83</v>
      </c>
      <c r="AV655" s="12" t="s">
        <v>83</v>
      </c>
      <c r="AW655" s="12" t="s">
        <v>32</v>
      </c>
      <c r="AX655" s="12" t="s">
        <v>76</v>
      </c>
      <c r="AY655" s="252" t="s">
        <v>207</v>
      </c>
    </row>
    <row r="656" s="12" customFormat="1">
      <c r="A656" s="12"/>
      <c r="B656" s="243"/>
      <c r="C656" s="244"/>
      <c r="D656" s="236" t="s">
        <v>218</v>
      </c>
      <c r="E656" s="245" t="s">
        <v>1</v>
      </c>
      <c r="F656" s="246" t="s">
        <v>999</v>
      </c>
      <c r="G656" s="244"/>
      <c r="H656" s="245" t="s">
        <v>1</v>
      </c>
      <c r="I656" s="247"/>
      <c r="J656" s="244"/>
      <c r="K656" s="244"/>
      <c r="L656" s="248"/>
      <c r="M656" s="249"/>
      <c r="N656" s="250"/>
      <c r="O656" s="250"/>
      <c r="P656" s="250"/>
      <c r="Q656" s="250"/>
      <c r="R656" s="250"/>
      <c r="S656" s="250"/>
      <c r="T656" s="251"/>
      <c r="U656" s="12"/>
      <c r="V656" s="12"/>
      <c r="W656" s="12"/>
      <c r="X656" s="12"/>
      <c r="Y656" s="12"/>
      <c r="Z656" s="12"/>
      <c r="AA656" s="12"/>
      <c r="AB656" s="12"/>
      <c r="AC656" s="12"/>
      <c r="AD656" s="12"/>
      <c r="AE656" s="12"/>
      <c r="AT656" s="252" t="s">
        <v>218</v>
      </c>
      <c r="AU656" s="252" t="s">
        <v>83</v>
      </c>
      <c r="AV656" s="12" t="s">
        <v>83</v>
      </c>
      <c r="AW656" s="12" t="s">
        <v>32</v>
      </c>
      <c r="AX656" s="12" t="s">
        <v>76</v>
      </c>
      <c r="AY656" s="252" t="s">
        <v>207</v>
      </c>
    </row>
    <row r="657" s="13" customFormat="1">
      <c r="A657" s="13"/>
      <c r="B657" s="253"/>
      <c r="C657" s="254"/>
      <c r="D657" s="236" t="s">
        <v>218</v>
      </c>
      <c r="E657" s="255" t="s">
        <v>1</v>
      </c>
      <c r="F657" s="256" t="s">
        <v>1000</v>
      </c>
      <c r="G657" s="254"/>
      <c r="H657" s="257">
        <v>322.56900000000002</v>
      </c>
      <c r="I657" s="258"/>
      <c r="J657" s="254"/>
      <c r="K657" s="254"/>
      <c r="L657" s="259"/>
      <c r="M657" s="260"/>
      <c r="N657" s="261"/>
      <c r="O657" s="261"/>
      <c r="P657" s="261"/>
      <c r="Q657" s="261"/>
      <c r="R657" s="261"/>
      <c r="S657" s="261"/>
      <c r="T657" s="262"/>
      <c r="U657" s="13"/>
      <c r="V657" s="13"/>
      <c r="W657" s="13"/>
      <c r="X657" s="13"/>
      <c r="Y657" s="13"/>
      <c r="Z657" s="13"/>
      <c r="AA657" s="13"/>
      <c r="AB657" s="13"/>
      <c r="AC657" s="13"/>
      <c r="AD657" s="13"/>
      <c r="AE657" s="13"/>
      <c r="AT657" s="263" t="s">
        <v>218</v>
      </c>
      <c r="AU657" s="263" t="s">
        <v>83</v>
      </c>
      <c r="AV657" s="13" t="s">
        <v>85</v>
      </c>
      <c r="AW657" s="13" t="s">
        <v>32</v>
      </c>
      <c r="AX657" s="13" t="s">
        <v>83</v>
      </c>
      <c r="AY657" s="263" t="s">
        <v>207</v>
      </c>
    </row>
    <row r="658" s="2" customFormat="1" ht="16.5" customHeight="1">
      <c r="A658" s="39"/>
      <c r="B658" s="40"/>
      <c r="C658" s="222" t="s">
        <v>1001</v>
      </c>
      <c r="D658" s="222" t="s">
        <v>208</v>
      </c>
      <c r="E658" s="223" t="s">
        <v>1002</v>
      </c>
      <c r="F658" s="224" t="s">
        <v>1003</v>
      </c>
      <c r="G658" s="225" t="s">
        <v>225</v>
      </c>
      <c r="H658" s="226">
        <v>195.14599999999999</v>
      </c>
      <c r="I658" s="227"/>
      <c r="J658" s="228">
        <f>ROUND(I658*H658,2)</f>
        <v>0</v>
      </c>
      <c r="K658" s="229"/>
      <c r="L658" s="45"/>
      <c r="M658" s="230" t="s">
        <v>1</v>
      </c>
      <c r="N658" s="231" t="s">
        <v>41</v>
      </c>
      <c r="O658" s="92"/>
      <c r="P658" s="232">
        <f>O658*H658</f>
        <v>0</v>
      </c>
      <c r="Q658" s="232">
        <v>0</v>
      </c>
      <c r="R658" s="232">
        <f>Q658*H658</f>
        <v>0</v>
      </c>
      <c r="S658" s="232">
        <v>0.32400000000000001</v>
      </c>
      <c r="T658" s="233">
        <f>S658*H658</f>
        <v>63.227303999999997</v>
      </c>
      <c r="U658" s="39"/>
      <c r="V658" s="39"/>
      <c r="W658" s="39"/>
      <c r="X658" s="39"/>
      <c r="Y658" s="39"/>
      <c r="Z658" s="39"/>
      <c r="AA658" s="39"/>
      <c r="AB658" s="39"/>
      <c r="AC658" s="39"/>
      <c r="AD658" s="39"/>
      <c r="AE658" s="39"/>
      <c r="AR658" s="234" t="s">
        <v>212</v>
      </c>
      <c r="AT658" s="234" t="s">
        <v>208</v>
      </c>
      <c r="AU658" s="234" t="s">
        <v>83</v>
      </c>
      <c r="AY658" s="18" t="s">
        <v>207</v>
      </c>
      <c r="BE658" s="235">
        <f>IF(N658="základní",J658,0)</f>
        <v>0</v>
      </c>
      <c r="BF658" s="235">
        <f>IF(N658="snížená",J658,0)</f>
        <v>0</v>
      </c>
      <c r="BG658" s="235">
        <f>IF(N658="zákl. přenesená",J658,0)</f>
        <v>0</v>
      </c>
      <c r="BH658" s="235">
        <f>IF(N658="sníž. přenesená",J658,0)</f>
        <v>0</v>
      </c>
      <c r="BI658" s="235">
        <f>IF(N658="nulová",J658,0)</f>
        <v>0</v>
      </c>
      <c r="BJ658" s="18" t="s">
        <v>83</v>
      </c>
      <c r="BK658" s="235">
        <f>ROUND(I658*H658,2)</f>
        <v>0</v>
      </c>
      <c r="BL658" s="18" t="s">
        <v>212</v>
      </c>
      <c r="BM658" s="234" t="s">
        <v>1004</v>
      </c>
    </row>
    <row r="659" s="2" customFormat="1">
      <c r="A659" s="39"/>
      <c r="B659" s="40"/>
      <c r="C659" s="41"/>
      <c r="D659" s="236" t="s">
        <v>214</v>
      </c>
      <c r="E659" s="41"/>
      <c r="F659" s="237" t="s">
        <v>1005</v>
      </c>
      <c r="G659" s="41"/>
      <c r="H659" s="41"/>
      <c r="I659" s="238"/>
      <c r="J659" s="41"/>
      <c r="K659" s="41"/>
      <c r="L659" s="45"/>
      <c r="M659" s="239"/>
      <c r="N659" s="240"/>
      <c r="O659" s="92"/>
      <c r="P659" s="92"/>
      <c r="Q659" s="92"/>
      <c r="R659" s="92"/>
      <c r="S659" s="92"/>
      <c r="T659" s="93"/>
      <c r="U659" s="39"/>
      <c r="V659" s="39"/>
      <c r="W659" s="39"/>
      <c r="X659" s="39"/>
      <c r="Y659" s="39"/>
      <c r="Z659" s="39"/>
      <c r="AA659" s="39"/>
      <c r="AB659" s="39"/>
      <c r="AC659" s="39"/>
      <c r="AD659" s="39"/>
      <c r="AE659" s="39"/>
      <c r="AT659" s="18" t="s">
        <v>214</v>
      </c>
      <c r="AU659" s="18" t="s">
        <v>83</v>
      </c>
    </row>
    <row r="660" s="2" customFormat="1">
      <c r="A660" s="39"/>
      <c r="B660" s="40"/>
      <c r="C660" s="41"/>
      <c r="D660" s="241" t="s">
        <v>216</v>
      </c>
      <c r="E660" s="41"/>
      <c r="F660" s="242" t="s">
        <v>1006</v>
      </c>
      <c r="G660" s="41"/>
      <c r="H660" s="41"/>
      <c r="I660" s="238"/>
      <c r="J660" s="41"/>
      <c r="K660" s="41"/>
      <c r="L660" s="45"/>
      <c r="M660" s="239"/>
      <c r="N660" s="240"/>
      <c r="O660" s="92"/>
      <c r="P660" s="92"/>
      <c r="Q660" s="92"/>
      <c r="R660" s="92"/>
      <c r="S660" s="92"/>
      <c r="T660" s="93"/>
      <c r="U660" s="39"/>
      <c r="V660" s="39"/>
      <c r="W660" s="39"/>
      <c r="X660" s="39"/>
      <c r="Y660" s="39"/>
      <c r="Z660" s="39"/>
      <c r="AA660" s="39"/>
      <c r="AB660" s="39"/>
      <c r="AC660" s="39"/>
      <c r="AD660" s="39"/>
      <c r="AE660" s="39"/>
      <c r="AT660" s="18" t="s">
        <v>216</v>
      </c>
      <c r="AU660" s="18" t="s">
        <v>83</v>
      </c>
    </row>
    <row r="661" s="12" customFormat="1">
      <c r="A661" s="12"/>
      <c r="B661" s="243"/>
      <c r="C661" s="244"/>
      <c r="D661" s="236" t="s">
        <v>218</v>
      </c>
      <c r="E661" s="245" t="s">
        <v>1</v>
      </c>
      <c r="F661" s="246" t="s">
        <v>1007</v>
      </c>
      <c r="G661" s="244"/>
      <c r="H661" s="245" t="s">
        <v>1</v>
      </c>
      <c r="I661" s="247"/>
      <c r="J661" s="244"/>
      <c r="K661" s="244"/>
      <c r="L661" s="248"/>
      <c r="M661" s="249"/>
      <c r="N661" s="250"/>
      <c r="O661" s="250"/>
      <c r="P661" s="250"/>
      <c r="Q661" s="250"/>
      <c r="R661" s="250"/>
      <c r="S661" s="250"/>
      <c r="T661" s="251"/>
      <c r="U661" s="12"/>
      <c r="V661" s="12"/>
      <c r="W661" s="12"/>
      <c r="X661" s="12"/>
      <c r="Y661" s="12"/>
      <c r="Z661" s="12"/>
      <c r="AA661" s="12"/>
      <c r="AB661" s="12"/>
      <c r="AC661" s="12"/>
      <c r="AD661" s="12"/>
      <c r="AE661" s="12"/>
      <c r="AT661" s="252" t="s">
        <v>218</v>
      </c>
      <c r="AU661" s="252" t="s">
        <v>83</v>
      </c>
      <c r="AV661" s="12" t="s">
        <v>83</v>
      </c>
      <c r="AW661" s="12" t="s">
        <v>32</v>
      </c>
      <c r="AX661" s="12" t="s">
        <v>76</v>
      </c>
      <c r="AY661" s="252" t="s">
        <v>207</v>
      </c>
    </row>
    <row r="662" s="13" customFormat="1">
      <c r="A662" s="13"/>
      <c r="B662" s="253"/>
      <c r="C662" s="254"/>
      <c r="D662" s="236" t="s">
        <v>218</v>
      </c>
      <c r="E662" s="255" t="s">
        <v>1</v>
      </c>
      <c r="F662" s="256" t="s">
        <v>1008</v>
      </c>
      <c r="G662" s="254"/>
      <c r="H662" s="257">
        <v>181.398</v>
      </c>
      <c r="I662" s="258"/>
      <c r="J662" s="254"/>
      <c r="K662" s="254"/>
      <c r="L662" s="259"/>
      <c r="M662" s="260"/>
      <c r="N662" s="261"/>
      <c r="O662" s="261"/>
      <c r="P662" s="261"/>
      <c r="Q662" s="261"/>
      <c r="R662" s="261"/>
      <c r="S662" s="261"/>
      <c r="T662" s="262"/>
      <c r="U662" s="13"/>
      <c r="V662" s="13"/>
      <c r="W662" s="13"/>
      <c r="X662" s="13"/>
      <c r="Y662" s="13"/>
      <c r="Z662" s="13"/>
      <c r="AA662" s="13"/>
      <c r="AB662" s="13"/>
      <c r="AC662" s="13"/>
      <c r="AD662" s="13"/>
      <c r="AE662" s="13"/>
      <c r="AT662" s="263" t="s">
        <v>218</v>
      </c>
      <c r="AU662" s="263" t="s">
        <v>83</v>
      </c>
      <c r="AV662" s="13" t="s">
        <v>85</v>
      </c>
      <c r="AW662" s="13" t="s">
        <v>32</v>
      </c>
      <c r="AX662" s="13" t="s">
        <v>76</v>
      </c>
      <c r="AY662" s="263" t="s">
        <v>207</v>
      </c>
    </row>
    <row r="663" s="12" customFormat="1">
      <c r="A663" s="12"/>
      <c r="B663" s="243"/>
      <c r="C663" s="244"/>
      <c r="D663" s="236" t="s">
        <v>218</v>
      </c>
      <c r="E663" s="245" t="s">
        <v>1</v>
      </c>
      <c r="F663" s="246" t="s">
        <v>1009</v>
      </c>
      <c r="G663" s="244"/>
      <c r="H663" s="245" t="s">
        <v>1</v>
      </c>
      <c r="I663" s="247"/>
      <c r="J663" s="244"/>
      <c r="K663" s="244"/>
      <c r="L663" s="248"/>
      <c r="M663" s="249"/>
      <c r="N663" s="250"/>
      <c r="O663" s="250"/>
      <c r="P663" s="250"/>
      <c r="Q663" s="250"/>
      <c r="R663" s="250"/>
      <c r="S663" s="250"/>
      <c r="T663" s="251"/>
      <c r="U663" s="12"/>
      <c r="V663" s="12"/>
      <c r="W663" s="12"/>
      <c r="X663" s="12"/>
      <c r="Y663" s="12"/>
      <c r="Z663" s="12"/>
      <c r="AA663" s="12"/>
      <c r="AB663" s="12"/>
      <c r="AC663" s="12"/>
      <c r="AD663" s="12"/>
      <c r="AE663" s="12"/>
      <c r="AT663" s="252" t="s">
        <v>218</v>
      </c>
      <c r="AU663" s="252" t="s">
        <v>83</v>
      </c>
      <c r="AV663" s="12" t="s">
        <v>83</v>
      </c>
      <c r="AW663" s="12" t="s">
        <v>32</v>
      </c>
      <c r="AX663" s="12" t="s">
        <v>76</v>
      </c>
      <c r="AY663" s="252" t="s">
        <v>207</v>
      </c>
    </row>
    <row r="664" s="13" customFormat="1">
      <c r="A664" s="13"/>
      <c r="B664" s="253"/>
      <c r="C664" s="254"/>
      <c r="D664" s="236" t="s">
        <v>218</v>
      </c>
      <c r="E664" s="255" t="s">
        <v>1</v>
      </c>
      <c r="F664" s="256" t="s">
        <v>1010</v>
      </c>
      <c r="G664" s="254"/>
      <c r="H664" s="257">
        <v>13.747999999999999</v>
      </c>
      <c r="I664" s="258"/>
      <c r="J664" s="254"/>
      <c r="K664" s="254"/>
      <c r="L664" s="259"/>
      <c r="M664" s="260"/>
      <c r="N664" s="261"/>
      <c r="O664" s="261"/>
      <c r="P664" s="261"/>
      <c r="Q664" s="261"/>
      <c r="R664" s="261"/>
      <c r="S664" s="261"/>
      <c r="T664" s="262"/>
      <c r="U664" s="13"/>
      <c r="V664" s="13"/>
      <c r="W664" s="13"/>
      <c r="X664" s="13"/>
      <c r="Y664" s="13"/>
      <c r="Z664" s="13"/>
      <c r="AA664" s="13"/>
      <c r="AB664" s="13"/>
      <c r="AC664" s="13"/>
      <c r="AD664" s="13"/>
      <c r="AE664" s="13"/>
      <c r="AT664" s="263" t="s">
        <v>218</v>
      </c>
      <c r="AU664" s="263" t="s">
        <v>83</v>
      </c>
      <c r="AV664" s="13" t="s">
        <v>85</v>
      </c>
      <c r="AW664" s="13" t="s">
        <v>32</v>
      </c>
      <c r="AX664" s="13" t="s">
        <v>76</v>
      </c>
      <c r="AY664" s="263" t="s">
        <v>207</v>
      </c>
    </row>
    <row r="665" s="14" customFormat="1">
      <c r="A665" s="14"/>
      <c r="B665" s="264"/>
      <c r="C665" s="265"/>
      <c r="D665" s="236" t="s">
        <v>218</v>
      </c>
      <c r="E665" s="266" t="s">
        <v>1</v>
      </c>
      <c r="F665" s="267" t="s">
        <v>222</v>
      </c>
      <c r="G665" s="265"/>
      <c r="H665" s="268">
        <v>195.14599999999999</v>
      </c>
      <c r="I665" s="269"/>
      <c r="J665" s="265"/>
      <c r="K665" s="265"/>
      <c r="L665" s="270"/>
      <c r="M665" s="271"/>
      <c r="N665" s="272"/>
      <c r="O665" s="272"/>
      <c r="P665" s="272"/>
      <c r="Q665" s="272"/>
      <c r="R665" s="272"/>
      <c r="S665" s="272"/>
      <c r="T665" s="273"/>
      <c r="U665" s="14"/>
      <c r="V665" s="14"/>
      <c r="W665" s="14"/>
      <c r="X665" s="14"/>
      <c r="Y665" s="14"/>
      <c r="Z665" s="14"/>
      <c r="AA665" s="14"/>
      <c r="AB665" s="14"/>
      <c r="AC665" s="14"/>
      <c r="AD665" s="14"/>
      <c r="AE665" s="14"/>
      <c r="AT665" s="274" t="s">
        <v>218</v>
      </c>
      <c r="AU665" s="274" t="s">
        <v>83</v>
      </c>
      <c r="AV665" s="14" t="s">
        <v>212</v>
      </c>
      <c r="AW665" s="14" t="s">
        <v>32</v>
      </c>
      <c r="AX665" s="14" t="s">
        <v>83</v>
      </c>
      <c r="AY665" s="274" t="s">
        <v>207</v>
      </c>
    </row>
    <row r="666" s="2" customFormat="1" ht="16.5" customHeight="1">
      <c r="A666" s="39"/>
      <c r="B666" s="40"/>
      <c r="C666" s="222" t="s">
        <v>1011</v>
      </c>
      <c r="D666" s="222" t="s">
        <v>208</v>
      </c>
      <c r="E666" s="223" t="s">
        <v>1012</v>
      </c>
      <c r="F666" s="224" t="s">
        <v>1013</v>
      </c>
      <c r="G666" s="225" t="s">
        <v>211</v>
      </c>
      <c r="H666" s="226">
        <v>14.994</v>
      </c>
      <c r="I666" s="227"/>
      <c r="J666" s="228">
        <f>ROUND(I666*H666,2)</f>
        <v>0</v>
      </c>
      <c r="K666" s="229"/>
      <c r="L666" s="45"/>
      <c r="M666" s="230" t="s">
        <v>1</v>
      </c>
      <c r="N666" s="231" t="s">
        <v>41</v>
      </c>
      <c r="O666" s="92"/>
      <c r="P666" s="232">
        <f>O666*H666</f>
        <v>0</v>
      </c>
      <c r="Q666" s="232">
        <v>0</v>
      </c>
      <c r="R666" s="232">
        <f>Q666*H666</f>
        <v>0</v>
      </c>
      <c r="S666" s="232">
        <v>2.3999999999999999</v>
      </c>
      <c r="T666" s="233">
        <f>S666*H666</f>
        <v>35.985599999999998</v>
      </c>
      <c r="U666" s="39"/>
      <c r="V666" s="39"/>
      <c r="W666" s="39"/>
      <c r="X666" s="39"/>
      <c r="Y666" s="39"/>
      <c r="Z666" s="39"/>
      <c r="AA666" s="39"/>
      <c r="AB666" s="39"/>
      <c r="AC666" s="39"/>
      <c r="AD666" s="39"/>
      <c r="AE666" s="39"/>
      <c r="AR666" s="234" t="s">
        <v>212</v>
      </c>
      <c r="AT666" s="234" t="s">
        <v>208</v>
      </c>
      <c r="AU666" s="234" t="s">
        <v>83</v>
      </c>
      <c r="AY666" s="18" t="s">
        <v>207</v>
      </c>
      <c r="BE666" s="235">
        <f>IF(N666="základní",J666,0)</f>
        <v>0</v>
      </c>
      <c r="BF666" s="235">
        <f>IF(N666="snížená",J666,0)</f>
        <v>0</v>
      </c>
      <c r="BG666" s="235">
        <f>IF(N666="zákl. přenesená",J666,0)</f>
        <v>0</v>
      </c>
      <c r="BH666" s="235">
        <f>IF(N666="sníž. přenesená",J666,0)</f>
        <v>0</v>
      </c>
      <c r="BI666" s="235">
        <f>IF(N666="nulová",J666,0)</f>
        <v>0</v>
      </c>
      <c r="BJ666" s="18" t="s">
        <v>83</v>
      </c>
      <c r="BK666" s="235">
        <f>ROUND(I666*H666,2)</f>
        <v>0</v>
      </c>
      <c r="BL666" s="18" t="s">
        <v>212</v>
      </c>
      <c r="BM666" s="234" t="s">
        <v>1014</v>
      </c>
    </row>
    <row r="667" s="2" customFormat="1">
      <c r="A667" s="39"/>
      <c r="B667" s="40"/>
      <c r="C667" s="41"/>
      <c r="D667" s="236" t="s">
        <v>214</v>
      </c>
      <c r="E667" s="41"/>
      <c r="F667" s="237" t="s">
        <v>1015</v>
      </c>
      <c r="G667" s="41"/>
      <c r="H667" s="41"/>
      <c r="I667" s="238"/>
      <c r="J667" s="41"/>
      <c r="K667" s="41"/>
      <c r="L667" s="45"/>
      <c r="M667" s="239"/>
      <c r="N667" s="240"/>
      <c r="O667" s="92"/>
      <c r="P667" s="92"/>
      <c r="Q667" s="92"/>
      <c r="R667" s="92"/>
      <c r="S667" s="92"/>
      <c r="T667" s="93"/>
      <c r="U667" s="39"/>
      <c r="V667" s="39"/>
      <c r="W667" s="39"/>
      <c r="X667" s="39"/>
      <c r="Y667" s="39"/>
      <c r="Z667" s="39"/>
      <c r="AA667" s="39"/>
      <c r="AB667" s="39"/>
      <c r="AC667" s="39"/>
      <c r="AD667" s="39"/>
      <c r="AE667" s="39"/>
      <c r="AT667" s="18" t="s">
        <v>214</v>
      </c>
      <c r="AU667" s="18" t="s">
        <v>83</v>
      </c>
    </row>
    <row r="668" s="2" customFormat="1">
      <c r="A668" s="39"/>
      <c r="B668" s="40"/>
      <c r="C668" s="41"/>
      <c r="D668" s="241" t="s">
        <v>216</v>
      </c>
      <c r="E668" s="41"/>
      <c r="F668" s="242" t="s">
        <v>1016</v>
      </c>
      <c r="G668" s="41"/>
      <c r="H668" s="41"/>
      <c r="I668" s="238"/>
      <c r="J668" s="41"/>
      <c r="K668" s="41"/>
      <c r="L668" s="45"/>
      <c r="M668" s="239"/>
      <c r="N668" s="240"/>
      <c r="O668" s="92"/>
      <c r="P668" s="92"/>
      <c r="Q668" s="92"/>
      <c r="R668" s="92"/>
      <c r="S668" s="92"/>
      <c r="T668" s="93"/>
      <c r="U668" s="39"/>
      <c r="V668" s="39"/>
      <c r="W668" s="39"/>
      <c r="X668" s="39"/>
      <c r="Y668" s="39"/>
      <c r="Z668" s="39"/>
      <c r="AA668" s="39"/>
      <c r="AB668" s="39"/>
      <c r="AC668" s="39"/>
      <c r="AD668" s="39"/>
      <c r="AE668" s="39"/>
      <c r="AT668" s="18" t="s">
        <v>216</v>
      </c>
      <c r="AU668" s="18" t="s">
        <v>83</v>
      </c>
    </row>
    <row r="669" s="12" customFormat="1">
      <c r="A669" s="12"/>
      <c r="B669" s="243"/>
      <c r="C669" s="244"/>
      <c r="D669" s="236" t="s">
        <v>218</v>
      </c>
      <c r="E669" s="245" t="s">
        <v>1</v>
      </c>
      <c r="F669" s="246" t="s">
        <v>1017</v>
      </c>
      <c r="G669" s="244"/>
      <c r="H669" s="245" t="s">
        <v>1</v>
      </c>
      <c r="I669" s="247"/>
      <c r="J669" s="244"/>
      <c r="K669" s="244"/>
      <c r="L669" s="248"/>
      <c r="M669" s="249"/>
      <c r="N669" s="250"/>
      <c r="O669" s="250"/>
      <c r="P669" s="250"/>
      <c r="Q669" s="250"/>
      <c r="R669" s="250"/>
      <c r="S669" s="250"/>
      <c r="T669" s="251"/>
      <c r="U669" s="12"/>
      <c r="V669" s="12"/>
      <c r="W669" s="12"/>
      <c r="X669" s="12"/>
      <c r="Y669" s="12"/>
      <c r="Z669" s="12"/>
      <c r="AA669" s="12"/>
      <c r="AB669" s="12"/>
      <c r="AC669" s="12"/>
      <c r="AD669" s="12"/>
      <c r="AE669" s="12"/>
      <c r="AT669" s="252" t="s">
        <v>218</v>
      </c>
      <c r="AU669" s="252" t="s">
        <v>83</v>
      </c>
      <c r="AV669" s="12" t="s">
        <v>83</v>
      </c>
      <c r="AW669" s="12" t="s">
        <v>32</v>
      </c>
      <c r="AX669" s="12" t="s">
        <v>76</v>
      </c>
      <c r="AY669" s="252" t="s">
        <v>207</v>
      </c>
    </row>
    <row r="670" s="13" customFormat="1">
      <c r="A670" s="13"/>
      <c r="B670" s="253"/>
      <c r="C670" s="254"/>
      <c r="D670" s="236" t="s">
        <v>218</v>
      </c>
      <c r="E670" s="255" t="s">
        <v>1</v>
      </c>
      <c r="F670" s="256" t="s">
        <v>1018</v>
      </c>
      <c r="G670" s="254"/>
      <c r="H670" s="257">
        <v>14.994</v>
      </c>
      <c r="I670" s="258"/>
      <c r="J670" s="254"/>
      <c r="K670" s="254"/>
      <c r="L670" s="259"/>
      <c r="M670" s="260"/>
      <c r="N670" s="261"/>
      <c r="O670" s="261"/>
      <c r="P670" s="261"/>
      <c r="Q670" s="261"/>
      <c r="R670" s="261"/>
      <c r="S670" s="261"/>
      <c r="T670" s="262"/>
      <c r="U670" s="13"/>
      <c r="V670" s="13"/>
      <c r="W670" s="13"/>
      <c r="X670" s="13"/>
      <c r="Y670" s="13"/>
      <c r="Z670" s="13"/>
      <c r="AA670" s="13"/>
      <c r="AB670" s="13"/>
      <c r="AC670" s="13"/>
      <c r="AD670" s="13"/>
      <c r="AE670" s="13"/>
      <c r="AT670" s="263" t="s">
        <v>218</v>
      </c>
      <c r="AU670" s="263" t="s">
        <v>83</v>
      </c>
      <c r="AV670" s="13" t="s">
        <v>85</v>
      </c>
      <c r="AW670" s="13" t="s">
        <v>32</v>
      </c>
      <c r="AX670" s="13" t="s">
        <v>83</v>
      </c>
      <c r="AY670" s="263" t="s">
        <v>207</v>
      </c>
    </row>
    <row r="671" s="2" customFormat="1" ht="33" customHeight="1">
      <c r="A671" s="39"/>
      <c r="B671" s="40"/>
      <c r="C671" s="222" t="s">
        <v>1019</v>
      </c>
      <c r="D671" s="222" t="s">
        <v>208</v>
      </c>
      <c r="E671" s="223" t="s">
        <v>1020</v>
      </c>
      <c r="F671" s="224" t="s">
        <v>1021</v>
      </c>
      <c r="G671" s="225" t="s">
        <v>211</v>
      </c>
      <c r="H671" s="226">
        <v>110.301</v>
      </c>
      <c r="I671" s="227"/>
      <c r="J671" s="228">
        <f>ROUND(I671*H671,2)</f>
        <v>0</v>
      </c>
      <c r="K671" s="229"/>
      <c r="L671" s="45"/>
      <c r="M671" s="230" t="s">
        <v>1</v>
      </c>
      <c r="N671" s="231" t="s">
        <v>41</v>
      </c>
      <c r="O671" s="92"/>
      <c r="P671" s="232">
        <f>O671*H671</f>
        <v>0</v>
      </c>
      <c r="Q671" s="232">
        <v>0</v>
      </c>
      <c r="R671" s="232">
        <f>Q671*H671</f>
        <v>0</v>
      </c>
      <c r="S671" s="232">
        <v>2.2000000000000002</v>
      </c>
      <c r="T671" s="233">
        <f>S671*H671</f>
        <v>242.66220000000001</v>
      </c>
      <c r="U671" s="39"/>
      <c r="V671" s="39"/>
      <c r="W671" s="39"/>
      <c r="X671" s="39"/>
      <c r="Y671" s="39"/>
      <c r="Z671" s="39"/>
      <c r="AA671" s="39"/>
      <c r="AB671" s="39"/>
      <c r="AC671" s="39"/>
      <c r="AD671" s="39"/>
      <c r="AE671" s="39"/>
      <c r="AR671" s="234" t="s">
        <v>212</v>
      </c>
      <c r="AT671" s="234" t="s">
        <v>208</v>
      </c>
      <c r="AU671" s="234" t="s">
        <v>83</v>
      </c>
      <c r="AY671" s="18" t="s">
        <v>207</v>
      </c>
      <c r="BE671" s="235">
        <f>IF(N671="základní",J671,0)</f>
        <v>0</v>
      </c>
      <c r="BF671" s="235">
        <f>IF(N671="snížená",J671,0)</f>
        <v>0</v>
      </c>
      <c r="BG671" s="235">
        <f>IF(N671="zákl. přenesená",J671,0)</f>
        <v>0</v>
      </c>
      <c r="BH671" s="235">
        <f>IF(N671="sníž. přenesená",J671,0)</f>
        <v>0</v>
      </c>
      <c r="BI671" s="235">
        <f>IF(N671="nulová",J671,0)</f>
        <v>0</v>
      </c>
      <c r="BJ671" s="18" t="s">
        <v>83</v>
      </c>
      <c r="BK671" s="235">
        <f>ROUND(I671*H671,2)</f>
        <v>0</v>
      </c>
      <c r="BL671" s="18" t="s">
        <v>212</v>
      </c>
      <c r="BM671" s="234" t="s">
        <v>1022</v>
      </c>
    </row>
    <row r="672" s="2" customFormat="1">
      <c r="A672" s="39"/>
      <c r="B672" s="40"/>
      <c r="C672" s="41"/>
      <c r="D672" s="236" t="s">
        <v>214</v>
      </c>
      <c r="E672" s="41"/>
      <c r="F672" s="237" t="s">
        <v>1023</v>
      </c>
      <c r="G672" s="41"/>
      <c r="H672" s="41"/>
      <c r="I672" s="238"/>
      <c r="J672" s="41"/>
      <c r="K672" s="41"/>
      <c r="L672" s="45"/>
      <c r="M672" s="239"/>
      <c r="N672" s="240"/>
      <c r="O672" s="92"/>
      <c r="P672" s="92"/>
      <c r="Q672" s="92"/>
      <c r="R672" s="92"/>
      <c r="S672" s="92"/>
      <c r="T672" s="93"/>
      <c r="U672" s="39"/>
      <c r="V672" s="39"/>
      <c r="W672" s="39"/>
      <c r="X672" s="39"/>
      <c r="Y672" s="39"/>
      <c r="Z672" s="39"/>
      <c r="AA672" s="39"/>
      <c r="AB672" s="39"/>
      <c r="AC672" s="39"/>
      <c r="AD672" s="39"/>
      <c r="AE672" s="39"/>
      <c r="AT672" s="18" t="s">
        <v>214</v>
      </c>
      <c r="AU672" s="18" t="s">
        <v>83</v>
      </c>
    </row>
    <row r="673" s="2" customFormat="1">
      <c r="A673" s="39"/>
      <c r="B673" s="40"/>
      <c r="C673" s="41"/>
      <c r="D673" s="241" t="s">
        <v>216</v>
      </c>
      <c r="E673" s="41"/>
      <c r="F673" s="242" t="s">
        <v>1024</v>
      </c>
      <c r="G673" s="41"/>
      <c r="H673" s="41"/>
      <c r="I673" s="238"/>
      <c r="J673" s="41"/>
      <c r="K673" s="41"/>
      <c r="L673" s="45"/>
      <c r="M673" s="239"/>
      <c r="N673" s="240"/>
      <c r="O673" s="92"/>
      <c r="P673" s="92"/>
      <c r="Q673" s="92"/>
      <c r="R673" s="92"/>
      <c r="S673" s="92"/>
      <c r="T673" s="93"/>
      <c r="U673" s="39"/>
      <c r="V673" s="39"/>
      <c r="W673" s="39"/>
      <c r="X673" s="39"/>
      <c r="Y673" s="39"/>
      <c r="Z673" s="39"/>
      <c r="AA673" s="39"/>
      <c r="AB673" s="39"/>
      <c r="AC673" s="39"/>
      <c r="AD673" s="39"/>
      <c r="AE673" s="39"/>
      <c r="AT673" s="18" t="s">
        <v>216</v>
      </c>
      <c r="AU673" s="18" t="s">
        <v>83</v>
      </c>
    </row>
    <row r="674" s="12" customFormat="1">
      <c r="A674" s="12"/>
      <c r="B674" s="243"/>
      <c r="C674" s="244"/>
      <c r="D674" s="236" t="s">
        <v>218</v>
      </c>
      <c r="E674" s="245" t="s">
        <v>1</v>
      </c>
      <c r="F674" s="246" t="s">
        <v>1025</v>
      </c>
      <c r="G674" s="244"/>
      <c r="H674" s="245" t="s">
        <v>1</v>
      </c>
      <c r="I674" s="247"/>
      <c r="J674" s="244"/>
      <c r="K674" s="244"/>
      <c r="L674" s="248"/>
      <c r="M674" s="249"/>
      <c r="N674" s="250"/>
      <c r="O674" s="250"/>
      <c r="P674" s="250"/>
      <c r="Q674" s="250"/>
      <c r="R674" s="250"/>
      <c r="S674" s="250"/>
      <c r="T674" s="251"/>
      <c r="U674" s="12"/>
      <c r="V674" s="12"/>
      <c r="W674" s="12"/>
      <c r="X674" s="12"/>
      <c r="Y674" s="12"/>
      <c r="Z674" s="12"/>
      <c r="AA674" s="12"/>
      <c r="AB674" s="12"/>
      <c r="AC674" s="12"/>
      <c r="AD674" s="12"/>
      <c r="AE674" s="12"/>
      <c r="AT674" s="252" t="s">
        <v>218</v>
      </c>
      <c r="AU674" s="252" t="s">
        <v>83</v>
      </c>
      <c r="AV674" s="12" t="s">
        <v>83</v>
      </c>
      <c r="AW674" s="12" t="s">
        <v>32</v>
      </c>
      <c r="AX674" s="12" t="s">
        <v>76</v>
      </c>
      <c r="AY674" s="252" t="s">
        <v>207</v>
      </c>
    </row>
    <row r="675" s="12" customFormat="1">
      <c r="A675" s="12"/>
      <c r="B675" s="243"/>
      <c r="C675" s="244"/>
      <c r="D675" s="236" t="s">
        <v>218</v>
      </c>
      <c r="E675" s="245" t="s">
        <v>1</v>
      </c>
      <c r="F675" s="246" t="s">
        <v>1026</v>
      </c>
      <c r="G675" s="244"/>
      <c r="H675" s="245" t="s">
        <v>1</v>
      </c>
      <c r="I675" s="247"/>
      <c r="J675" s="244"/>
      <c r="K675" s="244"/>
      <c r="L675" s="248"/>
      <c r="M675" s="249"/>
      <c r="N675" s="250"/>
      <c r="O675" s="250"/>
      <c r="P675" s="250"/>
      <c r="Q675" s="250"/>
      <c r="R675" s="250"/>
      <c r="S675" s="250"/>
      <c r="T675" s="251"/>
      <c r="U675" s="12"/>
      <c r="V675" s="12"/>
      <c r="W675" s="12"/>
      <c r="X675" s="12"/>
      <c r="Y675" s="12"/>
      <c r="Z675" s="12"/>
      <c r="AA675" s="12"/>
      <c r="AB675" s="12"/>
      <c r="AC675" s="12"/>
      <c r="AD675" s="12"/>
      <c r="AE675" s="12"/>
      <c r="AT675" s="252" t="s">
        <v>218</v>
      </c>
      <c r="AU675" s="252" t="s">
        <v>83</v>
      </c>
      <c r="AV675" s="12" t="s">
        <v>83</v>
      </c>
      <c r="AW675" s="12" t="s">
        <v>32</v>
      </c>
      <c r="AX675" s="12" t="s">
        <v>76</v>
      </c>
      <c r="AY675" s="252" t="s">
        <v>207</v>
      </c>
    </row>
    <row r="676" s="13" customFormat="1">
      <c r="A676" s="13"/>
      <c r="B676" s="253"/>
      <c r="C676" s="254"/>
      <c r="D676" s="236" t="s">
        <v>218</v>
      </c>
      <c r="E676" s="255" t="s">
        <v>1</v>
      </c>
      <c r="F676" s="256" t="s">
        <v>1027</v>
      </c>
      <c r="G676" s="254"/>
      <c r="H676" s="257">
        <v>14.009</v>
      </c>
      <c r="I676" s="258"/>
      <c r="J676" s="254"/>
      <c r="K676" s="254"/>
      <c r="L676" s="259"/>
      <c r="M676" s="260"/>
      <c r="N676" s="261"/>
      <c r="O676" s="261"/>
      <c r="P676" s="261"/>
      <c r="Q676" s="261"/>
      <c r="R676" s="261"/>
      <c r="S676" s="261"/>
      <c r="T676" s="262"/>
      <c r="U676" s="13"/>
      <c r="V676" s="13"/>
      <c r="W676" s="13"/>
      <c r="X676" s="13"/>
      <c r="Y676" s="13"/>
      <c r="Z676" s="13"/>
      <c r="AA676" s="13"/>
      <c r="AB676" s="13"/>
      <c r="AC676" s="13"/>
      <c r="AD676" s="13"/>
      <c r="AE676" s="13"/>
      <c r="AT676" s="263" t="s">
        <v>218</v>
      </c>
      <c r="AU676" s="263" t="s">
        <v>83</v>
      </c>
      <c r="AV676" s="13" t="s">
        <v>85</v>
      </c>
      <c r="AW676" s="13" t="s">
        <v>32</v>
      </c>
      <c r="AX676" s="13" t="s">
        <v>76</v>
      </c>
      <c r="AY676" s="263" t="s">
        <v>207</v>
      </c>
    </row>
    <row r="677" s="12" customFormat="1">
      <c r="A677" s="12"/>
      <c r="B677" s="243"/>
      <c r="C677" s="244"/>
      <c r="D677" s="236" t="s">
        <v>218</v>
      </c>
      <c r="E677" s="245" t="s">
        <v>1</v>
      </c>
      <c r="F677" s="246" t="s">
        <v>1028</v>
      </c>
      <c r="G677" s="244"/>
      <c r="H677" s="245" t="s">
        <v>1</v>
      </c>
      <c r="I677" s="247"/>
      <c r="J677" s="244"/>
      <c r="K677" s="244"/>
      <c r="L677" s="248"/>
      <c r="M677" s="249"/>
      <c r="N677" s="250"/>
      <c r="O677" s="250"/>
      <c r="P677" s="250"/>
      <c r="Q677" s="250"/>
      <c r="R677" s="250"/>
      <c r="S677" s="250"/>
      <c r="T677" s="251"/>
      <c r="U677" s="12"/>
      <c r="V677" s="12"/>
      <c r="W677" s="12"/>
      <c r="X677" s="12"/>
      <c r="Y677" s="12"/>
      <c r="Z677" s="12"/>
      <c r="AA677" s="12"/>
      <c r="AB677" s="12"/>
      <c r="AC677" s="12"/>
      <c r="AD677" s="12"/>
      <c r="AE677" s="12"/>
      <c r="AT677" s="252" t="s">
        <v>218</v>
      </c>
      <c r="AU677" s="252" t="s">
        <v>83</v>
      </c>
      <c r="AV677" s="12" t="s">
        <v>83</v>
      </c>
      <c r="AW677" s="12" t="s">
        <v>32</v>
      </c>
      <c r="AX677" s="12" t="s">
        <v>76</v>
      </c>
      <c r="AY677" s="252" t="s">
        <v>207</v>
      </c>
    </row>
    <row r="678" s="13" customFormat="1">
      <c r="A678" s="13"/>
      <c r="B678" s="253"/>
      <c r="C678" s="254"/>
      <c r="D678" s="236" t="s">
        <v>218</v>
      </c>
      <c r="E678" s="255" t="s">
        <v>1</v>
      </c>
      <c r="F678" s="256" t="s">
        <v>1029</v>
      </c>
      <c r="G678" s="254"/>
      <c r="H678" s="257">
        <v>-0.51900000000000002</v>
      </c>
      <c r="I678" s="258"/>
      <c r="J678" s="254"/>
      <c r="K678" s="254"/>
      <c r="L678" s="259"/>
      <c r="M678" s="260"/>
      <c r="N678" s="261"/>
      <c r="O678" s="261"/>
      <c r="P678" s="261"/>
      <c r="Q678" s="261"/>
      <c r="R678" s="261"/>
      <c r="S678" s="261"/>
      <c r="T678" s="262"/>
      <c r="U678" s="13"/>
      <c r="V678" s="13"/>
      <c r="W678" s="13"/>
      <c r="X678" s="13"/>
      <c r="Y678" s="13"/>
      <c r="Z678" s="13"/>
      <c r="AA678" s="13"/>
      <c r="AB678" s="13"/>
      <c r="AC678" s="13"/>
      <c r="AD678" s="13"/>
      <c r="AE678" s="13"/>
      <c r="AT678" s="263" t="s">
        <v>218</v>
      </c>
      <c r="AU678" s="263" t="s">
        <v>83</v>
      </c>
      <c r="AV678" s="13" t="s">
        <v>85</v>
      </c>
      <c r="AW678" s="13" t="s">
        <v>32</v>
      </c>
      <c r="AX678" s="13" t="s">
        <v>76</v>
      </c>
      <c r="AY678" s="263" t="s">
        <v>207</v>
      </c>
    </row>
    <row r="679" s="12" customFormat="1">
      <c r="A679" s="12"/>
      <c r="B679" s="243"/>
      <c r="C679" s="244"/>
      <c r="D679" s="236" t="s">
        <v>218</v>
      </c>
      <c r="E679" s="245" t="s">
        <v>1</v>
      </c>
      <c r="F679" s="246" t="s">
        <v>1030</v>
      </c>
      <c r="G679" s="244"/>
      <c r="H679" s="245" t="s">
        <v>1</v>
      </c>
      <c r="I679" s="247"/>
      <c r="J679" s="244"/>
      <c r="K679" s="244"/>
      <c r="L679" s="248"/>
      <c r="M679" s="249"/>
      <c r="N679" s="250"/>
      <c r="O679" s="250"/>
      <c r="P679" s="250"/>
      <c r="Q679" s="250"/>
      <c r="R679" s="250"/>
      <c r="S679" s="250"/>
      <c r="T679" s="251"/>
      <c r="U679" s="12"/>
      <c r="V679" s="12"/>
      <c r="W679" s="12"/>
      <c r="X679" s="12"/>
      <c r="Y679" s="12"/>
      <c r="Z679" s="12"/>
      <c r="AA679" s="12"/>
      <c r="AB679" s="12"/>
      <c r="AC679" s="12"/>
      <c r="AD679" s="12"/>
      <c r="AE679" s="12"/>
      <c r="AT679" s="252" t="s">
        <v>218</v>
      </c>
      <c r="AU679" s="252" t="s">
        <v>83</v>
      </c>
      <c r="AV679" s="12" t="s">
        <v>83</v>
      </c>
      <c r="AW679" s="12" t="s">
        <v>32</v>
      </c>
      <c r="AX679" s="12" t="s">
        <v>76</v>
      </c>
      <c r="AY679" s="252" t="s">
        <v>207</v>
      </c>
    </row>
    <row r="680" s="13" customFormat="1">
      <c r="A680" s="13"/>
      <c r="B680" s="253"/>
      <c r="C680" s="254"/>
      <c r="D680" s="236" t="s">
        <v>218</v>
      </c>
      <c r="E680" s="255" t="s">
        <v>1</v>
      </c>
      <c r="F680" s="256" t="s">
        <v>1031</v>
      </c>
      <c r="G680" s="254"/>
      <c r="H680" s="257">
        <v>96.811000000000007</v>
      </c>
      <c r="I680" s="258"/>
      <c r="J680" s="254"/>
      <c r="K680" s="254"/>
      <c r="L680" s="259"/>
      <c r="M680" s="260"/>
      <c r="N680" s="261"/>
      <c r="O680" s="261"/>
      <c r="P680" s="261"/>
      <c r="Q680" s="261"/>
      <c r="R680" s="261"/>
      <c r="S680" s="261"/>
      <c r="T680" s="262"/>
      <c r="U680" s="13"/>
      <c r="V680" s="13"/>
      <c r="W680" s="13"/>
      <c r="X680" s="13"/>
      <c r="Y680" s="13"/>
      <c r="Z680" s="13"/>
      <c r="AA680" s="13"/>
      <c r="AB680" s="13"/>
      <c r="AC680" s="13"/>
      <c r="AD680" s="13"/>
      <c r="AE680" s="13"/>
      <c r="AT680" s="263" t="s">
        <v>218</v>
      </c>
      <c r="AU680" s="263" t="s">
        <v>83</v>
      </c>
      <c r="AV680" s="13" t="s">
        <v>85</v>
      </c>
      <c r="AW680" s="13" t="s">
        <v>32</v>
      </c>
      <c r="AX680" s="13" t="s">
        <v>76</v>
      </c>
      <c r="AY680" s="263" t="s">
        <v>207</v>
      </c>
    </row>
    <row r="681" s="14" customFormat="1">
      <c r="A681" s="14"/>
      <c r="B681" s="264"/>
      <c r="C681" s="265"/>
      <c r="D681" s="236" t="s">
        <v>218</v>
      </c>
      <c r="E681" s="266" t="s">
        <v>1</v>
      </c>
      <c r="F681" s="267" t="s">
        <v>222</v>
      </c>
      <c r="G681" s="265"/>
      <c r="H681" s="268">
        <v>110.301</v>
      </c>
      <c r="I681" s="269"/>
      <c r="J681" s="265"/>
      <c r="K681" s="265"/>
      <c r="L681" s="270"/>
      <c r="M681" s="271"/>
      <c r="N681" s="272"/>
      <c r="O681" s="272"/>
      <c r="P681" s="272"/>
      <c r="Q681" s="272"/>
      <c r="R681" s="272"/>
      <c r="S681" s="272"/>
      <c r="T681" s="273"/>
      <c r="U681" s="14"/>
      <c r="V681" s="14"/>
      <c r="W681" s="14"/>
      <c r="X681" s="14"/>
      <c r="Y681" s="14"/>
      <c r="Z681" s="14"/>
      <c r="AA681" s="14"/>
      <c r="AB681" s="14"/>
      <c r="AC681" s="14"/>
      <c r="AD681" s="14"/>
      <c r="AE681" s="14"/>
      <c r="AT681" s="274" t="s">
        <v>218</v>
      </c>
      <c r="AU681" s="274" t="s">
        <v>83</v>
      </c>
      <c r="AV681" s="14" t="s">
        <v>212</v>
      </c>
      <c r="AW681" s="14" t="s">
        <v>32</v>
      </c>
      <c r="AX681" s="14" t="s">
        <v>83</v>
      </c>
      <c r="AY681" s="274" t="s">
        <v>207</v>
      </c>
    </row>
    <row r="682" s="2" customFormat="1" ht="24.15" customHeight="1">
      <c r="A682" s="39"/>
      <c r="B682" s="40"/>
      <c r="C682" s="222" t="s">
        <v>1032</v>
      </c>
      <c r="D682" s="222" t="s">
        <v>208</v>
      </c>
      <c r="E682" s="223" t="s">
        <v>1033</v>
      </c>
      <c r="F682" s="224" t="s">
        <v>1034</v>
      </c>
      <c r="G682" s="225" t="s">
        <v>225</v>
      </c>
      <c r="H682" s="226">
        <v>9.2959999999999994</v>
      </c>
      <c r="I682" s="227"/>
      <c r="J682" s="228">
        <f>ROUND(I682*H682,2)</f>
        <v>0</v>
      </c>
      <c r="K682" s="229"/>
      <c r="L682" s="45"/>
      <c r="M682" s="230" t="s">
        <v>1</v>
      </c>
      <c r="N682" s="231" t="s">
        <v>41</v>
      </c>
      <c r="O682" s="92"/>
      <c r="P682" s="232">
        <f>O682*H682</f>
        <v>0</v>
      </c>
      <c r="Q682" s="232">
        <v>0</v>
      </c>
      <c r="R682" s="232">
        <f>Q682*H682</f>
        <v>0</v>
      </c>
      <c r="S682" s="232">
        <v>0.065000000000000002</v>
      </c>
      <c r="T682" s="233">
        <f>S682*H682</f>
        <v>0.60424</v>
      </c>
      <c r="U682" s="39"/>
      <c r="V682" s="39"/>
      <c r="W682" s="39"/>
      <c r="X682" s="39"/>
      <c r="Y682" s="39"/>
      <c r="Z682" s="39"/>
      <c r="AA682" s="39"/>
      <c r="AB682" s="39"/>
      <c r="AC682" s="39"/>
      <c r="AD682" s="39"/>
      <c r="AE682" s="39"/>
      <c r="AR682" s="234" t="s">
        <v>212</v>
      </c>
      <c r="AT682" s="234" t="s">
        <v>208</v>
      </c>
      <c r="AU682" s="234" t="s">
        <v>83</v>
      </c>
      <c r="AY682" s="18" t="s">
        <v>207</v>
      </c>
      <c r="BE682" s="235">
        <f>IF(N682="základní",J682,0)</f>
        <v>0</v>
      </c>
      <c r="BF682" s="235">
        <f>IF(N682="snížená",J682,0)</f>
        <v>0</v>
      </c>
      <c r="BG682" s="235">
        <f>IF(N682="zákl. přenesená",J682,0)</f>
        <v>0</v>
      </c>
      <c r="BH682" s="235">
        <f>IF(N682="sníž. přenesená",J682,0)</f>
        <v>0</v>
      </c>
      <c r="BI682" s="235">
        <f>IF(N682="nulová",J682,0)</f>
        <v>0</v>
      </c>
      <c r="BJ682" s="18" t="s">
        <v>83</v>
      </c>
      <c r="BK682" s="235">
        <f>ROUND(I682*H682,2)</f>
        <v>0</v>
      </c>
      <c r="BL682" s="18" t="s">
        <v>212</v>
      </c>
      <c r="BM682" s="234" t="s">
        <v>1035</v>
      </c>
    </row>
    <row r="683" s="2" customFormat="1">
      <c r="A683" s="39"/>
      <c r="B683" s="40"/>
      <c r="C683" s="41"/>
      <c r="D683" s="236" t="s">
        <v>214</v>
      </c>
      <c r="E683" s="41"/>
      <c r="F683" s="237" t="s">
        <v>1036</v>
      </c>
      <c r="G683" s="41"/>
      <c r="H683" s="41"/>
      <c r="I683" s="238"/>
      <c r="J683" s="41"/>
      <c r="K683" s="41"/>
      <c r="L683" s="45"/>
      <c r="M683" s="239"/>
      <c r="N683" s="240"/>
      <c r="O683" s="92"/>
      <c r="P683" s="92"/>
      <c r="Q683" s="92"/>
      <c r="R683" s="92"/>
      <c r="S683" s="92"/>
      <c r="T683" s="93"/>
      <c r="U683" s="39"/>
      <c r="V683" s="39"/>
      <c r="W683" s="39"/>
      <c r="X683" s="39"/>
      <c r="Y683" s="39"/>
      <c r="Z683" s="39"/>
      <c r="AA683" s="39"/>
      <c r="AB683" s="39"/>
      <c r="AC683" s="39"/>
      <c r="AD683" s="39"/>
      <c r="AE683" s="39"/>
      <c r="AT683" s="18" t="s">
        <v>214</v>
      </c>
      <c r="AU683" s="18" t="s">
        <v>83</v>
      </c>
    </row>
    <row r="684" s="2" customFormat="1">
      <c r="A684" s="39"/>
      <c r="B684" s="40"/>
      <c r="C684" s="41"/>
      <c r="D684" s="241" t="s">
        <v>216</v>
      </c>
      <c r="E684" s="41"/>
      <c r="F684" s="242" t="s">
        <v>1037</v>
      </c>
      <c r="G684" s="41"/>
      <c r="H684" s="41"/>
      <c r="I684" s="238"/>
      <c r="J684" s="41"/>
      <c r="K684" s="41"/>
      <c r="L684" s="45"/>
      <c r="M684" s="239"/>
      <c r="N684" s="240"/>
      <c r="O684" s="92"/>
      <c r="P684" s="92"/>
      <c r="Q684" s="92"/>
      <c r="R684" s="92"/>
      <c r="S684" s="92"/>
      <c r="T684" s="93"/>
      <c r="U684" s="39"/>
      <c r="V684" s="39"/>
      <c r="W684" s="39"/>
      <c r="X684" s="39"/>
      <c r="Y684" s="39"/>
      <c r="Z684" s="39"/>
      <c r="AA684" s="39"/>
      <c r="AB684" s="39"/>
      <c r="AC684" s="39"/>
      <c r="AD684" s="39"/>
      <c r="AE684" s="39"/>
      <c r="AT684" s="18" t="s">
        <v>216</v>
      </c>
      <c r="AU684" s="18" t="s">
        <v>83</v>
      </c>
    </row>
    <row r="685" s="12" customFormat="1">
      <c r="A685" s="12"/>
      <c r="B685" s="243"/>
      <c r="C685" s="244"/>
      <c r="D685" s="236" t="s">
        <v>218</v>
      </c>
      <c r="E685" s="245" t="s">
        <v>1</v>
      </c>
      <c r="F685" s="246" t="s">
        <v>566</v>
      </c>
      <c r="G685" s="244"/>
      <c r="H685" s="245" t="s">
        <v>1</v>
      </c>
      <c r="I685" s="247"/>
      <c r="J685" s="244"/>
      <c r="K685" s="244"/>
      <c r="L685" s="248"/>
      <c r="M685" s="249"/>
      <c r="N685" s="250"/>
      <c r="O685" s="250"/>
      <c r="P685" s="250"/>
      <c r="Q685" s="250"/>
      <c r="R685" s="250"/>
      <c r="S685" s="250"/>
      <c r="T685" s="251"/>
      <c r="U685" s="12"/>
      <c r="V685" s="12"/>
      <c r="W685" s="12"/>
      <c r="X685" s="12"/>
      <c r="Y685" s="12"/>
      <c r="Z685" s="12"/>
      <c r="AA685" s="12"/>
      <c r="AB685" s="12"/>
      <c r="AC685" s="12"/>
      <c r="AD685" s="12"/>
      <c r="AE685" s="12"/>
      <c r="AT685" s="252" t="s">
        <v>218</v>
      </c>
      <c r="AU685" s="252" t="s">
        <v>83</v>
      </c>
      <c r="AV685" s="12" t="s">
        <v>83</v>
      </c>
      <c r="AW685" s="12" t="s">
        <v>32</v>
      </c>
      <c r="AX685" s="12" t="s">
        <v>76</v>
      </c>
      <c r="AY685" s="252" t="s">
        <v>207</v>
      </c>
    </row>
    <row r="686" s="12" customFormat="1">
      <c r="A686" s="12"/>
      <c r="B686" s="243"/>
      <c r="C686" s="244"/>
      <c r="D686" s="236" t="s">
        <v>218</v>
      </c>
      <c r="E686" s="245" t="s">
        <v>1</v>
      </c>
      <c r="F686" s="246" t="s">
        <v>1038</v>
      </c>
      <c r="G686" s="244"/>
      <c r="H686" s="245" t="s">
        <v>1</v>
      </c>
      <c r="I686" s="247"/>
      <c r="J686" s="244"/>
      <c r="K686" s="244"/>
      <c r="L686" s="248"/>
      <c r="M686" s="249"/>
      <c r="N686" s="250"/>
      <c r="O686" s="250"/>
      <c r="P686" s="250"/>
      <c r="Q686" s="250"/>
      <c r="R686" s="250"/>
      <c r="S686" s="250"/>
      <c r="T686" s="251"/>
      <c r="U686" s="12"/>
      <c r="V686" s="12"/>
      <c r="W686" s="12"/>
      <c r="X686" s="12"/>
      <c r="Y686" s="12"/>
      <c r="Z686" s="12"/>
      <c r="AA686" s="12"/>
      <c r="AB686" s="12"/>
      <c r="AC686" s="12"/>
      <c r="AD686" s="12"/>
      <c r="AE686" s="12"/>
      <c r="AT686" s="252" t="s">
        <v>218</v>
      </c>
      <c r="AU686" s="252" t="s">
        <v>83</v>
      </c>
      <c r="AV686" s="12" t="s">
        <v>83</v>
      </c>
      <c r="AW686" s="12" t="s">
        <v>32</v>
      </c>
      <c r="AX686" s="12" t="s">
        <v>76</v>
      </c>
      <c r="AY686" s="252" t="s">
        <v>207</v>
      </c>
    </row>
    <row r="687" s="13" customFormat="1">
      <c r="A687" s="13"/>
      <c r="B687" s="253"/>
      <c r="C687" s="254"/>
      <c r="D687" s="236" t="s">
        <v>218</v>
      </c>
      <c r="E687" s="255" t="s">
        <v>1</v>
      </c>
      <c r="F687" s="256" t="s">
        <v>1039</v>
      </c>
      <c r="G687" s="254"/>
      <c r="H687" s="257">
        <v>2.3239999999999998</v>
      </c>
      <c r="I687" s="258"/>
      <c r="J687" s="254"/>
      <c r="K687" s="254"/>
      <c r="L687" s="259"/>
      <c r="M687" s="260"/>
      <c r="N687" s="261"/>
      <c r="O687" s="261"/>
      <c r="P687" s="261"/>
      <c r="Q687" s="261"/>
      <c r="R687" s="261"/>
      <c r="S687" s="261"/>
      <c r="T687" s="262"/>
      <c r="U687" s="13"/>
      <c r="V687" s="13"/>
      <c r="W687" s="13"/>
      <c r="X687" s="13"/>
      <c r="Y687" s="13"/>
      <c r="Z687" s="13"/>
      <c r="AA687" s="13"/>
      <c r="AB687" s="13"/>
      <c r="AC687" s="13"/>
      <c r="AD687" s="13"/>
      <c r="AE687" s="13"/>
      <c r="AT687" s="263" t="s">
        <v>218</v>
      </c>
      <c r="AU687" s="263" t="s">
        <v>83</v>
      </c>
      <c r="AV687" s="13" t="s">
        <v>85</v>
      </c>
      <c r="AW687" s="13" t="s">
        <v>32</v>
      </c>
      <c r="AX687" s="13" t="s">
        <v>76</v>
      </c>
      <c r="AY687" s="263" t="s">
        <v>207</v>
      </c>
    </row>
    <row r="688" s="12" customFormat="1">
      <c r="A688" s="12"/>
      <c r="B688" s="243"/>
      <c r="C688" s="244"/>
      <c r="D688" s="236" t="s">
        <v>218</v>
      </c>
      <c r="E688" s="245" t="s">
        <v>1</v>
      </c>
      <c r="F688" s="246" t="s">
        <v>573</v>
      </c>
      <c r="G688" s="244"/>
      <c r="H688" s="245" t="s">
        <v>1</v>
      </c>
      <c r="I688" s="247"/>
      <c r="J688" s="244"/>
      <c r="K688" s="244"/>
      <c r="L688" s="248"/>
      <c r="M688" s="249"/>
      <c r="N688" s="250"/>
      <c r="O688" s="250"/>
      <c r="P688" s="250"/>
      <c r="Q688" s="250"/>
      <c r="R688" s="250"/>
      <c r="S688" s="250"/>
      <c r="T688" s="251"/>
      <c r="U688" s="12"/>
      <c r="V688" s="12"/>
      <c r="W688" s="12"/>
      <c r="X688" s="12"/>
      <c r="Y688" s="12"/>
      <c r="Z688" s="12"/>
      <c r="AA688" s="12"/>
      <c r="AB688" s="12"/>
      <c r="AC688" s="12"/>
      <c r="AD688" s="12"/>
      <c r="AE688" s="12"/>
      <c r="AT688" s="252" t="s">
        <v>218</v>
      </c>
      <c r="AU688" s="252" t="s">
        <v>83</v>
      </c>
      <c r="AV688" s="12" t="s">
        <v>83</v>
      </c>
      <c r="AW688" s="12" t="s">
        <v>32</v>
      </c>
      <c r="AX688" s="12" t="s">
        <v>76</v>
      </c>
      <c r="AY688" s="252" t="s">
        <v>207</v>
      </c>
    </row>
    <row r="689" s="12" customFormat="1">
      <c r="A689" s="12"/>
      <c r="B689" s="243"/>
      <c r="C689" s="244"/>
      <c r="D689" s="236" t="s">
        <v>218</v>
      </c>
      <c r="E689" s="245" t="s">
        <v>1</v>
      </c>
      <c r="F689" s="246" t="s">
        <v>1038</v>
      </c>
      <c r="G689" s="244"/>
      <c r="H689" s="245" t="s">
        <v>1</v>
      </c>
      <c r="I689" s="247"/>
      <c r="J689" s="244"/>
      <c r="K689" s="244"/>
      <c r="L689" s="248"/>
      <c r="M689" s="249"/>
      <c r="N689" s="250"/>
      <c r="O689" s="250"/>
      <c r="P689" s="250"/>
      <c r="Q689" s="250"/>
      <c r="R689" s="250"/>
      <c r="S689" s="250"/>
      <c r="T689" s="251"/>
      <c r="U689" s="12"/>
      <c r="V689" s="12"/>
      <c r="W689" s="12"/>
      <c r="X689" s="12"/>
      <c r="Y689" s="12"/>
      <c r="Z689" s="12"/>
      <c r="AA689" s="12"/>
      <c r="AB689" s="12"/>
      <c r="AC689" s="12"/>
      <c r="AD689" s="12"/>
      <c r="AE689" s="12"/>
      <c r="AT689" s="252" t="s">
        <v>218</v>
      </c>
      <c r="AU689" s="252" t="s">
        <v>83</v>
      </c>
      <c r="AV689" s="12" t="s">
        <v>83</v>
      </c>
      <c r="AW689" s="12" t="s">
        <v>32</v>
      </c>
      <c r="AX689" s="12" t="s">
        <v>76</v>
      </c>
      <c r="AY689" s="252" t="s">
        <v>207</v>
      </c>
    </row>
    <row r="690" s="13" customFormat="1">
      <c r="A690" s="13"/>
      <c r="B690" s="253"/>
      <c r="C690" s="254"/>
      <c r="D690" s="236" t="s">
        <v>218</v>
      </c>
      <c r="E690" s="255" t="s">
        <v>1</v>
      </c>
      <c r="F690" s="256" t="s">
        <v>1039</v>
      </c>
      <c r="G690" s="254"/>
      <c r="H690" s="257">
        <v>2.3239999999999998</v>
      </c>
      <c r="I690" s="258"/>
      <c r="J690" s="254"/>
      <c r="K690" s="254"/>
      <c r="L690" s="259"/>
      <c r="M690" s="260"/>
      <c r="N690" s="261"/>
      <c r="O690" s="261"/>
      <c r="P690" s="261"/>
      <c r="Q690" s="261"/>
      <c r="R690" s="261"/>
      <c r="S690" s="261"/>
      <c r="T690" s="262"/>
      <c r="U690" s="13"/>
      <c r="V690" s="13"/>
      <c r="W690" s="13"/>
      <c r="X690" s="13"/>
      <c r="Y690" s="13"/>
      <c r="Z690" s="13"/>
      <c r="AA690" s="13"/>
      <c r="AB690" s="13"/>
      <c r="AC690" s="13"/>
      <c r="AD690" s="13"/>
      <c r="AE690" s="13"/>
      <c r="AT690" s="263" t="s">
        <v>218</v>
      </c>
      <c r="AU690" s="263" t="s">
        <v>83</v>
      </c>
      <c r="AV690" s="13" t="s">
        <v>85</v>
      </c>
      <c r="AW690" s="13" t="s">
        <v>32</v>
      </c>
      <c r="AX690" s="13" t="s">
        <v>76</v>
      </c>
      <c r="AY690" s="263" t="s">
        <v>207</v>
      </c>
    </row>
    <row r="691" s="12" customFormat="1">
      <c r="A691" s="12"/>
      <c r="B691" s="243"/>
      <c r="C691" s="244"/>
      <c r="D691" s="236" t="s">
        <v>218</v>
      </c>
      <c r="E691" s="245" t="s">
        <v>1</v>
      </c>
      <c r="F691" s="246" t="s">
        <v>578</v>
      </c>
      <c r="G691" s="244"/>
      <c r="H691" s="245" t="s">
        <v>1</v>
      </c>
      <c r="I691" s="247"/>
      <c r="J691" s="244"/>
      <c r="K691" s="244"/>
      <c r="L691" s="248"/>
      <c r="M691" s="249"/>
      <c r="N691" s="250"/>
      <c r="O691" s="250"/>
      <c r="P691" s="250"/>
      <c r="Q691" s="250"/>
      <c r="R691" s="250"/>
      <c r="S691" s="250"/>
      <c r="T691" s="251"/>
      <c r="U691" s="12"/>
      <c r="V691" s="12"/>
      <c r="W691" s="12"/>
      <c r="X691" s="12"/>
      <c r="Y691" s="12"/>
      <c r="Z691" s="12"/>
      <c r="AA691" s="12"/>
      <c r="AB691" s="12"/>
      <c r="AC691" s="12"/>
      <c r="AD691" s="12"/>
      <c r="AE691" s="12"/>
      <c r="AT691" s="252" t="s">
        <v>218</v>
      </c>
      <c r="AU691" s="252" t="s">
        <v>83</v>
      </c>
      <c r="AV691" s="12" t="s">
        <v>83</v>
      </c>
      <c r="AW691" s="12" t="s">
        <v>32</v>
      </c>
      <c r="AX691" s="12" t="s">
        <v>76</v>
      </c>
      <c r="AY691" s="252" t="s">
        <v>207</v>
      </c>
    </row>
    <row r="692" s="12" customFormat="1">
      <c r="A692" s="12"/>
      <c r="B692" s="243"/>
      <c r="C692" s="244"/>
      <c r="D692" s="236" t="s">
        <v>218</v>
      </c>
      <c r="E692" s="245" t="s">
        <v>1</v>
      </c>
      <c r="F692" s="246" t="s">
        <v>1038</v>
      </c>
      <c r="G692" s="244"/>
      <c r="H692" s="245" t="s">
        <v>1</v>
      </c>
      <c r="I692" s="247"/>
      <c r="J692" s="244"/>
      <c r="K692" s="244"/>
      <c r="L692" s="248"/>
      <c r="M692" s="249"/>
      <c r="N692" s="250"/>
      <c r="O692" s="250"/>
      <c r="P692" s="250"/>
      <c r="Q692" s="250"/>
      <c r="R692" s="250"/>
      <c r="S692" s="250"/>
      <c r="T692" s="251"/>
      <c r="U692" s="12"/>
      <c r="V692" s="12"/>
      <c r="W692" s="12"/>
      <c r="X692" s="12"/>
      <c r="Y692" s="12"/>
      <c r="Z692" s="12"/>
      <c r="AA692" s="12"/>
      <c r="AB692" s="12"/>
      <c r="AC692" s="12"/>
      <c r="AD692" s="12"/>
      <c r="AE692" s="12"/>
      <c r="AT692" s="252" t="s">
        <v>218</v>
      </c>
      <c r="AU692" s="252" t="s">
        <v>83</v>
      </c>
      <c r="AV692" s="12" t="s">
        <v>83</v>
      </c>
      <c r="AW692" s="12" t="s">
        <v>32</v>
      </c>
      <c r="AX692" s="12" t="s">
        <v>76</v>
      </c>
      <c r="AY692" s="252" t="s">
        <v>207</v>
      </c>
    </row>
    <row r="693" s="13" customFormat="1">
      <c r="A693" s="13"/>
      <c r="B693" s="253"/>
      <c r="C693" s="254"/>
      <c r="D693" s="236" t="s">
        <v>218</v>
      </c>
      <c r="E693" s="255" t="s">
        <v>1</v>
      </c>
      <c r="F693" s="256" t="s">
        <v>1039</v>
      </c>
      <c r="G693" s="254"/>
      <c r="H693" s="257">
        <v>2.3239999999999998</v>
      </c>
      <c r="I693" s="258"/>
      <c r="J693" s="254"/>
      <c r="K693" s="254"/>
      <c r="L693" s="259"/>
      <c r="M693" s="260"/>
      <c r="N693" s="261"/>
      <c r="O693" s="261"/>
      <c r="P693" s="261"/>
      <c r="Q693" s="261"/>
      <c r="R693" s="261"/>
      <c r="S693" s="261"/>
      <c r="T693" s="262"/>
      <c r="U693" s="13"/>
      <c r="V693" s="13"/>
      <c r="W693" s="13"/>
      <c r="X693" s="13"/>
      <c r="Y693" s="13"/>
      <c r="Z693" s="13"/>
      <c r="AA693" s="13"/>
      <c r="AB693" s="13"/>
      <c r="AC693" s="13"/>
      <c r="AD693" s="13"/>
      <c r="AE693" s="13"/>
      <c r="AT693" s="263" t="s">
        <v>218</v>
      </c>
      <c r="AU693" s="263" t="s">
        <v>83</v>
      </c>
      <c r="AV693" s="13" t="s">
        <v>85</v>
      </c>
      <c r="AW693" s="13" t="s">
        <v>32</v>
      </c>
      <c r="AX693" s="13" t="s">
        <v>76</v>
      </c>
      <c r="AY693" s="263" t="s">
        <v>207</v>
      </c>
    </row>
    <row r="694" s="12" customFormat="1">
      <c r="A694" s="12"/>
      <c r="B694" s="243"/>
      <c r="C694" s="244"/>
      <c r="D694" s="236" t="s">
        <v>218</v>
      </c>
      <c r="E694" s="245" t="s">
        <v>1</v>
      </c>
      <c r="F694" s="246" t="s">
        <v>580</v>
      </c>
      <c r="G694" s="244"/>
      <c r="H694" s="245" t="s">
        <v>1</v>
      </c>
      <c r="I694" s="247"/>
      <c r="J694" s="244"/>
      <c r="K694" s="244"/>
      <c r="L694" s="248"/>
      <c r="M694" s="249"/>
      <c r="N694" s="250"/>
      <c r="O694" s="250"/>
      <c r="P694" s="250"/>
      <c r="Q694" s="250"/>
      <c r="R694" s="250"/>
      <c r="S694" s="250"/>
      <c r="T694" s="251"/>
      <c r="U694" s="12"/>
      <c r="V694" s="12"/>
      <c r="W694" s="12"/>
      <c r="X694" s="12"/>
      <c r="Y694" s="12"/>
      <c r="Z694" s="12"/>
      <c r="AA694" s="12"/>
      <c r="AB694" s="12"/>
      <c r="AC694" s="12"/>
      <c r="AD694" s="12"/>
      <c r="AE694" s="12"/>
      <c r="AT694" s="252" t="s">
        <v>218</v>
      </c>
      <c r="AU694" s="252" t="s">
        <v>83</v>
      </c>
      <c r="AV694" s="12" t="s">
        <v>83</v>
      </c>
      <c r="AW694" s="12" t="s">
        <v>32</v>
      </c>
      <c r="AX694" s="12" t="s">
        <v>76</v>
      </c>
      <c r="AY694" s="252" t="s">
        <v>207</v>
      </c>
    </row>
    <row r="695" s="13" customFormat="1">
      <c r="A695" s="13"/>
      <c r="B695" s="253"/>
      <c r="C695" s="254"/>
      <c r="D695" s="236" t="s">
        <v>218</v>
      </c>
      <c r="E695" s="255" t="s">
        <v>1</v>
      </c>
      <c r="F695" s="256" t="s">
        <v>1039</v>
      </c>
      <c r="G695" s="254"/>
      <c r="H695" s="257">
        <v>2.3239999999999998</v>
      </c>
      <c r="I695" s="258"/>
      <c r="J695" s="254"/>
      <c r="K695" s="254"/>
      <c r="L695" s="259"/>
      <c r="M695" s="260"/>
      <c r="N695" s="261"/>
      <c r="O695" s="261"/>
      <c r="P695" s="261"/>
      <c r="Q695" s="261"/>
      <c r="R695" s="261"/>
      <c r="S695" s="261"/>
      <c r="T695" s="262"/>
      <c r="U695" s="13"/>
      <c r="V695" s="13"/>
      <c r="W695" s="13"/>
      <c r="X695" s="13"/>
      <c r="Y695" s="13"/>
      <c r="Z695" s="13"/>
      <c r="AA695" s="13"/>
      <c r="AB695" s="13"/>
      <c r="AC695" s="13"/>
      <c r="AD695" s="13"/>
      <c r="AE695" s="13"/>
      <c r="AT695" s="263" t="s">
        <v>218</v>
      </c>
      <c r="AU695" s="263" t="s">
        <v>83</v>
      </c>
      <c r="AV695" s="13" t="s">
        <v>85</v>
      </c>
      <c r="AW695" s="13" t="s">
        <v>32</v>
      </c>
      <c r="AX695" s="13" t="s">
        <v>76</v>
      </c>
      <c r="AY695" s="263" t="s">
        <v>207</v>
      </c>
    </row>
    <row r="696" s="14" customFormat="1">
      <c r="A696" s="14"/>
      <c r="B696" s="264"/>
      <c r="C696" s="265"/>
      <c r="D696" s="236" t="s">
        <v>218</v>
      </c>
      <c r="E696" s="266" t="s">
        <v>1</v>
      </c>
      <c r="F696" s="267" t="s">
        <v>222</v>
      </c>
      <c r="G696" s="265"/>
      <c r="H696" s="268">
        <v>9.2959999999999994</v>
      </c>
      <c r="I696" s="269"/>
      <c r="J696" s="265"/>
      <c r="K696" s="265"/>
      <c r="L696" s="270"/>
      <c r="M696" s="271"/>
      <c r="N696" s="272"/>
      <c r="O696" s="272"/>
      <c r="P696" s="272"/>
      <c r="Q696" s="272"/>
      <c r="R696" s="272"/>
      <c r="S696" s="272"/>
      <c r="T696" s="273"/>
      <c r="U696" s="14"/>
      <c r="V696" s="14"/>
      <c r="W696" s="14"/>
      <c r="X696" s="14"/>
      <c r="Y696" s="14"/>
      <c r="Z696" s="14"/>
      <c r="AA696" s="14"/>
      <c r="AB696" s="14"/>
      <c r="AC696" s="14"/>
      <c r="AD696" s="14"/>
      <c r="AE696" s="14"/>
      <c r="AT696" s="274" t="s">
        <v>218</v>
      </c>
      <c r="AU696" s="274" t="s">
        <v>83</v>
      </c>
      <c r="AV696" s="14" t="s">
        <v>212</v>
      </c>
      <c r="AW696" s="14" t="s">
        <v>32</v>
      </c>
      <c r="AX696" s="14" t="s">
        <v>83</v>
      </c>
      <c r="AY696" s="274" t="s">
        <v>207</v>
      </c>
    </row>
    <row r="697" s="2" customFormat="1" ht="21.75" customHeight="1">
      <c r="A697" s="39"/>
      <c r="B697" s="40"/>
      <c r="C697" s="222" t="s">
        <v>1040</v>
      </c>
      <c r="D697" s="222" t="s">
        <v>208</v>
      </c>
      <c r="E697" s="223" t="s">
        <v>1041</v>
      </c>
      <c r="F697" s="224" t="s">
        <v>1042</v>
      </c>
      <c r="G697" s="225" t="s">
        <v>225</v>
      </c>
      <c r="H697" s="226">
        <v>1.74</v>
      </c>
      <c r="I697" s="227"/>
      <c r="J697" s="228">
        <f>ROUND(I697*H697,2)</f>
        <v>0</v>
      </c>
      <c r="K697" s="229"/>
      <c r="L697" s="45"/>
      <c r="M697" s="230" t="s">
        <v>1</v>
      </c>
      <c r="N697" s="231" t="s">
        <v>41</v>
      </c>
      <c r="O697" s="92"/>
      <c r="P697" s="232">
        <f>O697*H697</f>
        <v>0</v>
      </c>
      <c r="Q697" s="232">
        <v>0</v>
      </c>
      <c r="R697" s="232">
        <f>Q697*H697</f>
        <v>0</v>
      </c>
      <c r="S697" s="232">
        <v>0.075999999999999998</v>
      </c>
      <c r="T697" s="233">
        <f>S697*H697</f>
        <v>0.13224</v>
      </c>
      <c r="U697" s="39"/>
      <c r="V697" s="39"/>
      <c r="W697" s="39"/>
      <c r="X697" s="39"/>
      <c r="Y697" s="39"/>
      <c r="Z697" s="39"/>
      <c r="AA697" s="39"/>
      <c r="AB697" s="39"/>
      <c r="AC697" s="39"/>
      <c r="AD697" s="39"/>
      <c r="AE697" s="39"/>
      <c r="AR697" s="234" t="s">
        <v>212</v>
      </c>
      <c r="AT697" s="234" t="s">
        <v>208</v>
      </c>
      <c r="AU697" s="234" t="s">
        <v>83</v>
      </c>
      <c r="AY697" s="18" t="s">
        <v>207</v>
      </c>
      <c r="BE697" s="235">
        <f>IF(N697="základní",J697,0)</f>
        <v>0</v>
      </c>
      <c r="BF697" s="235">
        <f>IF(N697="snížená",J697,0)</f>
        <v>0</v>
      </c>
      <c r="BG697" s="235">
        <f>IF(N697="zákl. přenesená",J697,0)</f>
        <v>0</v>
      </c>
      <c r="BH697" s="235">
        <f>IF(N697="sníž. přenesená",J697,0)</f>
        <v>0</v>
      </c>
      <c r="BI697" s="235">
        <f>IF(N697="nulová",J697,0)</f>
        <v>0</v>
      </c>
      <c r="BJ697" s="18" t="s">
        <v>83</v>
      </c>
      <c r="BK697" s="235">
        <f>ROUND(I697*H697,2)</f>
        <v>0</v>
      </c>
      <c r="BL697" s="18" t="s">
        <v>212</v>
      </c>
      <c r="BM697" s="234" t="s">
        <v>1043</v>
      </c>
    </row>
    <row r="698" s="2" customFormat="1">
      <c r="A698" s="39"/>
      <c r="B698" s="40"/>
      <c r="C698" s="41"/>
      <c r="D698" s="236" t="s">
        <v>214</v>
      </c>
      <c r="E698" s="41"/>
      <c r="F698" s="237" t="s">
        <v>1044</v>
      </c>
      <c r="G698" s="41"/>
      <c r="H698" s="41"/>
      <c r="I698" s="238"/>
      <c r="J698" s="41"/>
      <c r="K698" s="41"/>
      <c r="L698" s="45"/>
      <c r="M698" s="239"/>
      <c r="N698" s="240"/>
      <c r="O698" s="92"/>
      <c r="P698" s="92"/>
      <c r="Q698" s="92"/>
      <c r="R698" s="92"/>
      <c r="S698" s="92"/>
      <c r="T698" s="93"/>
      <c r="U698" s="39"/>
      <c r="V698" s="39"/>
      <c r="W698" s="39"/>
      <c r="X698" s="39"/>
      <c r="Y698" s="39"/>
      <c r="Z698" s="39"/>
      <c r="AA698" s="39"/>
      <c r="AB698" s="39"/>
      <c r="AC698" s="39"/>
      <c r="AD698" s="39"/>
      <c r="AE698" s="39"/>
      <c r="AT698" s="18" t="s">
        <v>214</v>
      </c>
      <c r="AU698" s="18" t="s">
        <v>83</v>
      </c>
    </row>
    <row r="699" s="2" customFormat="1">
      <c r="A699" s="39"/>
      <c r="B699" s="40"/>
      <c r="C699" s="41"/>
      <c r="D699" s="241" t="s">
        <v>216</v>
      </c>
      <c r="E699" s="41"/>
      <c r="F699" s="242" t="s">
        <v>1045</v>
      </c>
      <c r="G699" s="41"/>
      <c r="H699" s="41"/>
      <c r="I699" s="238"/>
      <c r="J699" s="41"/>
      <c r="K699" s="41"/>
      <c r="L699" s="45"/>
      <c r="M699" s="239"/>
      <c r="N699" s="240"/>
      <c r="O699" s="92"/>
      <c r="P699" s="92"/>
      <c r="Q699" s="92"/>
      <c r="R699" s="92"/>
      <c r="S699" s="92"/>
      <c r="T699" s="93"/>
      <c r="U699" s="39"/>
      <c r="V699" s="39"/>
      <c r="W699" s="39"/>
      <c r="X699" s="39"/>
      <c r="Y699" s="39"/>
      <c r="Z699" s="39"/>
      <c r="AA699" s="39"/>
      <c r="AB699" s="39"/>
      <c r="AC699" s="39"/>
      <c r="AD699" s="39"/>
      <c r="AE699" s="39"/>
      <c r="AT699" s="18" t="s">
        <v>216</v>
      </c>
      <c r="AU699" s="18" t="s">
        <v>83</v>
      </c>
    </row>
    <row r="700" s="12" customFormat="1">
      <c r="A700" s="12"/>
      <c r="B700" s="243"/>
      <c r="C700" s="244"/>
      <c r="D700" s="236" t="s">
        <v>218</v>
      </c>
      <c r="E700" s="245" t="s">
        <v>1</v>
      </c>
      <c r="F700" s="246" t="s">
        <v>566</v>
      </c>
      <c r="G700" s="244"/>
      <c r="H700" s="245" t="s">
        <v>1</v>
      </c>
      <c r="I700" s="247"/>
      <c r="J700" s="244"/>
      <c r="K700" s="244"/>
      <c r="L700" s="248"/>
      <c r="M700" s="249"/>
      <c r="N700" s="250"/>
      <c r="O700" s="250"/>
      <c r="P700" s="250"/>
      <c r="Q700" s="250"/>
      <c r="R700" s="250"/>
      <c r="S700" s="250"/>
      <c r="T700" s="251"/>
      <c r="U700" s="12"/>
      <c r="V700" s="12"/>
      <c r="W700" s="12"/>
      <c r="X700" s="12"/>
      <c r="Y700" s="12"/>
      <c r="Z700" s="12"/>
      <c r="AA700" s="12"/>
      <c r="AB700" s="12"/>
      <c r="AC700" s="12"/>
      <c r="AD700" s="12"/>
      <c r="AE700" s="12"/>
      <c r="AT700" s="252" t="s">
        <v>218</v>
      </c>
      <c r="AU700" s="252" t="s">
        <v>83</v>
      </c>
      <c r="AV700" s="12" t="s">
        <v>83</v>
      </c>
      <c r="AW700" s="12" t="s">
        <v>32</v>
      </c>
      <c r="AX700" s="12" t="s">
        <v>76</v>
      </c>
      <c r="AY700" s="252" t="s">
        <v>207</v>
      </c>
    </row>
    <row r="701" s="13" customFormat="1">
      <c r="A701" s="13"/>
      <c r="B701" s="253"/>
      <c r="C701" s="254"/>
      <c r="D701" s="236" t="s">
        <v>218</v>
      </c>
      <c r="E701" s="255" t="s">
        <v>1</v>
      </c>
      <c r="F701" s="256" t="s">
        <v>1046</v>
      </c>
      <c r="G701" s="254"/>
      <c r="H701" s="257">
        <v>1.74</v>
      </c>
      <c r="I701" s="258"/>
      <c r="J701" s="254"/>
      <c r="K701" s="254"/>
      <c r="L701" s="259"/>
      <c r="M701" s="260"/>
      <c r="N701" s="261"/>
      <c r="O701" s="261"/>
      <c r="P701" s="261"/>
      <c r="Q701" s="261"/>
      <c r="R701" s="261"/>
      <c r="S701" s="261"/>
      <c r="T701" s="262"/>
      <c r="U701" s="13"/>
      <c r="V701" s="13"/>
      <c r="W701" s="13"/>
      <c r="X701" s="13"/>
      <c r="Y701" s="13"/>
      <c r="Z701" s="13"/>
      <c r="AA701" s="13"/>
      <c r="AB701" s="13"/>
      <c r="AC701" s="13"/>
      <c r="AD701" s="13"/>
      <c r="AE701" s="13"/>
      <c r="AT701" s="263" t="s">
        <v>218</v>
      </c>
      <c r="AU701" s="263" t="s">
        <v>83</v>
      </c>
      <c r="AV701" s="13" t="s">
        <v>85</v>
      </c>
      <c r="AW701" s="13" t="s">
        <v>32</v>
      </c>
      <c r="AX701" s="13" t="s">
        <v>83</v>
      </c>
      <c r="AY701" s="263" t="s">
        <v>207</v>
      </c>
    </row>
    <row r="702" s="2" customFormat="1" ht="24.15" customHeight="1">
      <c r="A702" s="39"/>
      <c r="B702" s="40"/>
      <c r="C702" s="222" t="s">
        <v>1047</v>
      </c>
      <c r="D702" s="222" t="s">
        <v>208</v>
      </c>
      <c r="E702" s="223" t="s">
        <v>1048</v>
      </c>
      <c r="F702" s="224" t="s">
        <v>1049</v>
      </c>
      <c r="G702" s="225" t="s">
        <v>211</v>
      </c>
      <c r="H702" s="226">
        <v>27.071999999999999</v>
      </c>
      <c r="I702" s="227"/>
      <c r="J702" s="228">
        <f>ROUND(I702*H702,2)</f>
        <v>0</v>
      </c>
      <c r="K702" s="229"/>
      <c r="L702" s="45"/>
      <c r="M702" s="230" t="s">
        <v>1</v>
      </c>
      <c r="N702" s="231" t="s">
        <v>41</v>
      </c>
      <c r="O702" s="92"/>
      <c r="P702" s="232">
        <f>O702*H702</f>
        <v>0</v>
      </c>
      <c r="Q702" s="232">
        <v>0</v>
      </c>
      <c r="R702" s="232">
        <f>Q702*H702</f>
        <v>0</v>
      </c>
      <c r="S702" s="232">
        <v>2.3999999999999999</v>
      </c>
      <c r="T702" s="233">
        <f>S702*H702</f>
        <v>64.972799999999992</v>
      </c>
      <c r="U702" s="39"/>
      <c r="V702" s="39"/>
      <c r="W702" s="39"/>
      <c r="X702" s="39"/>
      <c r="Y702" s="39"/>
      <c r="Z702" s="39"/>
      <c r="AA702" s="39"/>
      <c r="AB702" s="39"/>
      <c r="AC702" s="39"/>
      <c r="AD702" s="39"/>
      <c r="AE702" s="39"/>
      <c r="AR702" s="234" t="s">
        <v>212</v>
      </c>
      <c r="AT702" s="234" t="s">
        <v>208</v>
      </c>
      <c r="AU702" s="234" t="s">
        <v>83</v>
      </c>
      <c r="AY702" s="18" t="s">
        <v>207</v>
      </c>
      <c r="BE702" s="235">
        <f>IF(N702="základní",J702,0)</f>
        <v>0</v>
      </c>
      <c r="BF702" s="235">
        <f>IF(N702="snížená",J702,0)</f>
        <v>0</v>
      </c>
      <c r="BG702" s="235">
        <f>IF(N702="zákl. přenesená",J702,0)</f>
        <v>0</v>
      </c>
      <c r="BH702" s="235">
        <f>IF(N702="sníž. přenesená",J702,0)</f>
        <v>0</v>
      </c>
      <c r="BI702" s="235">
        <f>IF(N702="nulová",J702,0)</f>
        <v>0</v>
      </c>
      <c r="BJ702" s="18" t="s">
        <v>83</v>
      </c>
      <c r="BK702" s="235">
        <f>ROUND(I702*H702,2)</f>
        <v>0</v>
      </c>
      <c r="BL702" s="18" t="s">
        <v>212</v>
      </c>
      <c r="BM702" s="234" t="s">
        <v>1050</v>
      </c>
    </row>
    <row r="703" s="2" customFormat="1">
      <c r="A703" s="39"/>
      <c r="B703" s="40"/>
      <c r="C703" s="41"/>
      <c r="D703" s="236" t="s">
        <v>214</v>
      </c>
      <c r="E703" s="41"/>
      <c r="F703" s="237" t="s">
        <v>1051</v>
      </c>
      <c r="G703" s="41"/>
      <c r="H703" s="41"/>
      <c r="I703" s="238"/>
      <c r="J703" s="41"/>
      <c r="K703" s="41"/>
      <c r="L703" s="45"/>
      <c r="M703" s="239"/>
      <c r="N703" s="240"/>
      <c r="O703" s="92"/>
      <c r="P703" s="92"/>
      <c r="Q703" s="92"/>
      <c r="R703" s="92"/>
      <c r="S703" s="92"/>
      <c r="T703" s="93"/>
      <c r="U703" s="39"/>
      <c r="V703" s="39"/>
      <c r="W703" s="39"/>
      <c r="X703" s="39"/>
      <c r="Y703" s="39"/>
      <c r="Z703" s="39"/>
      <c r="AA703" s="39"/>
      <c r="AB703" s="39"/>
      <c r="AC703" s="39"/>
      <c r="AD703" s="39"/>
      <c r="AE703" s="39"/>
      <c r="AT703" s="18" t="s">
        <v>214</v>
      </c>
      <c r="AU703" s="18" t="s">
        <v>83</v>
      </c>
    </row>
    <row r="704" s="2" customFormat="1">
      <c r="A704" s="39"/>
      <c r="B704" s="40"/>
      <c r="C704" s="41"/>
      <c r="D704" s="241" t="s">
        <v>216</v>
      </c>
      <c r="E704" s="41"/>
      <c r="F704" s="242" t="s">
        <v>1052</v>
      </c>
      <c r="G704" s="41"/>
      <c r="H704" s="41"/>
      <c r="I704" s="238"/>
      <c r="J704" s="41"/>
      <c r="K704" s="41"/>
      <c r="L704" s="45"/>
      <c r="M704" s="239"/>
      <c r="N704" s="240"/>
      <c r="O704" s="92"/>
      <c r="P704" s="92"/>
      <c r="Q704" s="92"/>
      <c r="R704" s="92"/>
      <c r="S704" s="92"/>
      <c r="T704" s="93"/>
      <c r="U704" s="39"/>
      <c r="V704" s="39"/>
      <c r="W704" s="39"/>
      <c r="X704" s="39"/>
      <c r="Y704" s="39"/>
      <c r="Z704" s="39"/>
      <c r="AA704" s="39"/>
      <c r="AB704" s="39"/>
      <c r="AC704" s="39"/>
      <c r="AD704" s="39"/>
      <c r="AE704" s="39"/>
      <c r="AT704" s="18" t="s">
        <v>216</v>
      </c>
      <c r="AU704" s="18" t="s">
        <v>83</v>
      </c>
    </row>
    <row r="705" s="12" customFormat="1">
      <c r="A705" s="12"/>
      <c r="B705" s="243"/>
      <c r="C705" s="244"/>
      <c r="D705" s="236" t="s">
        <v>218</v>
      </c>
      <c r="E705" s="245" t="s">
        <v>1</v>
      </c>
      <c r="F705" s="246" t="s">
        <v>566</v>
      </c>
      <c r="G705" s="244"/>
      <c r="H705" s="245" t="s">
        <v>1</v>
      </c>
      <c r="I705" s="247"/>
      <c r="J705" s="244"/>
      <c r="K705" s="244"/>
      <c r="L705" s="248"/>
      <c r="M705" s="249"/>
      <c r="N705" s="250"/>
      <c r="O705" s="250"/>
      <c r="P705" s="250"/>
      <c r="Q705" s="250"/>
      <c r="R705" s="250"/>
      <c r="S705" s="250"/>
      <c r="T705" s="251"/>
      <c r="U705" s="12"/>
      <c r="V705" s="12"/>
      <c r="W705" s="12"/>
      <c r="X705" s="12"/>
      <c r="Y705" s="12"/>
      <c r="Z705" s="12"/>
      <c r="AA705" s="12"/>
      <c r="AB705" s="12"/>
      <c r="AC705" s="12"/>
      <c r="AD705" s="12"/>
      <c r="AE705" s="12"/>
      <c r="AT705" s="252" t="s">
        <v>218</v>
      </c>
      <c r="AU705" s="252" t="s">
        <v>83</v>
      </c>
      <c r="AV705" s="12" t="s">
        <v>83</v>
      </c>
      <c r="AW705" s="12" t="s">
        <v>32</v>
      </c>
      <c r="AX705" s="12" t="s">
        <v>76</v>
      </c>
      <c r="AY705" s="252" t="s">
        <v>207</v>
      </c>
    </row>
    <row r="706" s="13" customFormat="1">
      <c r="A706" s="13"/>
      <c r="B706" s="253"/>
      <c r="C706" s="254"/>
      <c r="D706" s="236" t="s">
        <v>218</v>
      </c>
      <c r="E706" s="255" t="s">
        <v>1</v>
      </c>
      <c r="F706" s="256" t="s">
        <v>1053</v>
      </c>
      <c r="G706" s="254"/>
      <c r="H706" s="257">
        <v>1.512</v>
      </c>
      <c r="I706" s="258"/>
      <c r="J706" s="254"/>
      <c r="K706" s="254"/>
      <c r="L706" s="259"/>
      <c r="M706" s="260"/>
      <c r="N706" s="261"/>
      <c r="O706" s="261"/>
      <c r="P706" s="261"/>
      <c r="Q706" s="261"/>
      <c r="R706" s="261"/>
      <c r="S706" s="261"/>
      <c r="T706" s="262"/>
      <c r="U706" s="13"/>
      <c r="V706" s="13"/>
      <c r="W706" s="13"/>
      <c r="X706" s="13"/>
      <c r="Y706" s="13"/>
      <c r="Z706" s="13"/>
      <c r="AA706" s="13"/>
      <c r="AB706" s="13"/>
      <c r="AC706" s="13"/>
      <c r="AD706" s="13"/>
      <c r="AE706" s="13"/>
      <c r="AT706" s="263" t="s">
        <v>218</v>
      </c>
      <c r="AU706" s="263" t="s">
        <v>83</v>
      </c>
      <c r="AV706" s="13" t="s">
        <v>85</v>
      </c>
      <c r="AW706" s="13" t="s">
        <v>32</v>
      </c>
      <c r="AX706" s="13" t="s">
        <v>76</v>
      </c>
      <c r="AY706" s="263" t="s">
        <v>207</v>
      </c>
    </row>
    <row r="707" s="13" customFormat="1">
      <c r="A707" s="13"/>
      <c r="B707" s="253"/>
      <c r="C707" s="254"/>
      <c r="D707" s="236" t="s">
        <v>218</v>
      </c>
      <c r="E707" s="255" t="s">
        <v>1</v>
      </c>
      <c r="F707" s="256" t="s">
        <v>1054</v>
      </c>
      <c r="G707" s="254"/>
      <c r="H707" s="257">
        <v>1.272</v>
      </c>
      <c r="I707" s="258"/>
      <c r="J707" s="254"/>
      <c r="K707" s="254"/>
      <c r="L707" s="259"/>
      <c r="M707" s="260"/>
      <c r="N707" s="261"/>
      <c r="O707" s="261"/>
      <c r="P707" s="261"/>
      <c r="Q707" s="261"/>
      <c r="R707" s="261"/>
      <c r="S707" s="261"/>
      <c r="T707" s="262"/>
      <c r="U707" s="13"/>
      <c r="V707" s="13"/>
      <c r="W707" s="13"/>
      <c r="X707" s="13"/>
      <c r="Y707" s="13"/>
      <c r="Z707" s="13"/>
      <c r="AA707" s="13"/>
      <c r="AB707" s="13"/>
      <c r="AC707" s="13"/>
      <c r="AD707" s="13"/>
      <c r="AE707" s="13"/>
      <c r="AT707" s="263" t="s">
        <v>218</v>
      </c>
      <c r="AU707" s="263" t="s">
        <v>83</v>
      </c>
      <c r="AV707" s="13" t="s">
        <v>85</v>
      </c>
      <c r="AW707" s="13" t="s">
        <v>32</v>
      </c>
      <c r="AX707" s="13" t="s">
        <v>76</v>
      </c>
      <c r="AY707" s="263" t="s">
        <v>207</v>
      </c>
    </row>
    <row r="708" s="13" customFormat="1">
      <c r="A708" s="13"/>
      <c r="B708" s="253"/>
      <c r="C708" s="254"/>
      <c r="D708" s="236" t="s">
        <v>218</v>
      </c>
      <c r="E708" s="255" t="s">
        <v>1</v>
      </c>
      <c r="F708" s="256" t="s">
        <v>1055</v>
      </c>
      <c r="G708" s="254"/>
      <c r="H708" s="257">
        <v>0.34399999999999997</v>
      </c>
      <c r="I708" s="258"/>
      <c r="J708" s="254"/>
      <c r="K708" s="254"/>
      <c r="L708" s="259"/>
      <c r="M708" s="260"/>
      <c r="N708" s="261"/>
      <c r="O708" s="261"/>
      <c r="P708" s="261"/>
      <c r="Q708" s="261"/>
      <c r="R708" s="261"/>
      <c r="S708" s="261"/>
      <c r="T708" s="262"/>
      <c r="U708" s="13"/>
      <c r="V708" s="13"/>
      <c r="W708" s="13"/>
      <c r="X708" s="13"/>
      <c r="Y708" s="13"/>
      <c r="Z708" s="13"/>
      <c r="AA708" s="13"/>
      <c r="AB708" s="13"/>
      <c r="AC708" s="13"/>
      <c r="AD708" s="13"/>
      <c r="AE708" s="13"/>
      <c r="AT708" s="263" t="s">
        <v>218</v>
      </c>
      <c r="AU708" s="263" t="s">
        <v>83</v>
      </c>
      <c r="AV708" s="13" t="s">
        <v>85</v>
      </c>
      <c r="AW708" s="13" t="s">
        <v>32</v>
      </c>
      <c r="AX708" s="13" t="s">
        <v>76</v>
      </c>
      <c r="AY708" s="263" t="s">
        <v>207</v>
      </c>
    </row>
    <row r="709" s="12" customFormat="1">
      <c r="A709" s="12"/>
      <c r="B709" s="243"/>
      <c r="C709" s="244"/>
      <c r="D709" s="236" t="s">
        <v>218</v>
      </c>
      <c r="E709" s="245" t="s">
        <v>1</v>
      </c>
      <c r="F709" s="246" t="s">
        <v>569</v>
      </c>
      <c r="G709" s="244"/>
      <c r="H709" s="245" t="s">
        <v>1</v>
      </c>
      <c r="I709" s="247"/>
      <c r="J709" s="244"/>
      <c r="K709" s="244"/>
      <c r="L709" s="248"/>
      <c r="M709" s="249"/>
      <c r="N709" s="250"/>
      <c r="O709" s="250"/>
      <c r="P709" s="250"/>
      <c r="Q709" s="250"/>
      <c r="R709" s="250"/>
      <c r="S709" s="250"/>
      <c r="T709" s="251"/>
      <c r="U709" s="12"/>
      <c r="V709" s="12"/>
      <c r="W709" s="12"/>
      <c r="X709" s="12"/>
      <c r="Y709" s="12"/>
      <c r="Z709" s="12"/>
      <c r="AA709" s="12"/>
      <c r="AB709" s="12"/>
      <c r="AC709" s="12"/>
      <c r="AD709" s="12"/>
      <c r="AE709" s="12"/>
      <c r="AT709" s="252" t="s">
        <v>218</v>
      </c>
      <c r="AU709" s="252" t="s">
        <v>83</v>
      </c>
      <c r="AV709" s="12" t="s">
        <v>83</v>
      </c>
      <c r="AW709" s="12" t="s">
        <v>32</v>
      </c>
      <c r="AX709" s="12" t="s">
        <v>76</v>
      </c>
      <c r="AY709" s="252" t="s">
        <v>207</v>
      </c>
    </row>
    <row r="710" s="13" customFormat="1">
      <c r="A710" s="13"/>
      <c r="B710" s="253"/>
      <c r="C710" s="254"/>
      <c r="D710" s="236" t="s">
        <v>218</v>
      </c>
      <c r="E710" s="255" t="s">
        <v>1</v>
      </c>
      <c r="F710" s="256" t="s">
        <v>1056</v>
      </c>
      <c r="G710" s="254"/>
      <c r="H710" s="257">
        <v>0.95499999999999996</v>
      </c>
      <c r="I710" s="258"/>
      <c r="J710" s="254"/>
      <c r="K710" s="254"/>
      <c r="L710" s="259"/>
      <c r="M710" s="260"/>
      <c r="N710" s="261"/>
      <c r="O710" s="261"/>
      <c r="P710" s="261"/>
      <c r="Q710" s="261"/>
      <c r="R710" s="261"/>
      <c r="S710" s="261"/>
      <c r="T710" s="262"/>
      <c r="U710" s="13"/>
      <c r="V710" s="13"/>
      <c r="W710" s="13"/>
      <c r="X710" s="13"/>
      <c r="Y710" s="13"/>
      <c r="Z710" s="13"/>
      <c r="AA710" s="13"/>
      <c r="AB710" s="13"/>
      <c r="AC710" s="13"/>
      <c r="AD710" s="13"/>
      <c r="AE710" s="13"/>
      <c r="AT710" s="263" t="s">
        <v>218</v>
      </c>
      <c r="AU710" s="263" t="s">
        <v>83</v>
      </c>
      <c r="AV710" s="13" t="s">
        <v>85</v>
      </c>
      <c r="AW710" s="13" t="s">
        <v>32</v>
      </c>
      <c r="AX710" s="13" t="s">
        <v>76</v>
      </c>
      <c r="AY710" s="263" t="s">
        <v>207</v>
      </c>
    </row>
    <row r="711" s="13" customFormat="1">
      <c r="A711" s="13"/>
      <c r="B711" s="253"/>
      <c r="C711" s="254"/>
      <c r="D711" s="236" t="s">
        <v>218</v>
      </c>
      <c r="E711" s="255" t="s">
        <v>1</v>
      </c>
      <c r="F711" s="256" t="s">
        <v>1057</v>
      </c>
      <c r="G711" s="254"/>
      <c r="H711" s="257">
        <v>1.538</v>
      </c>
      <c r="I711" s="258"/>
      <c r="J711" s="254"/>
      <c r="K711" s="254"/>
      <c r="L711" s="259"/>
      <c r="M711" s="260"/>
      <c r="N711" s="261"/>
      <c r="O711" s="261"/>
      <c r="P711" s="261"/>
      <c r="Q711" s="261"/>
      <c r="R711" s="261"/>
      <c r="S711" s="261"/>
      <c r="T711" s="262"/>
      <c r="U711" s="13"/>
      <c r="V711" s="13"/>
      <c r="W711" s="13"/>
      <c r="X711" s="13"/>
      <c r="Y711" s="13"/>
      <c r="Z711" s="13"/>
      <c r="AA711" s="13"/>
      <c r="AB711" s="13"/>
      <c r="AC711" s="13"/>
      <c r="AD711" s="13"/>
      <c r="AE711" s="13"/>
      <c r="AT711" s="263" t="s">
        <v>218</v>
      </c>
      <c r="AU711" s="263" t="s">
        <v>83</v>
      </c>
      <c r="AV711" s="13" t="s">
        <v>85</v>
      </c>
      <c r="AW711" s="13" t="s">
        <v>32</v>
      </c>
      <c r="AX711" s="13" t="s">
        <v>76</v>
      </c>
      <c r="AY711" s="263" t="s">
        <v>207</v>
      </c>
    </row>
    <row r="712" s="12" customFormat="1">
      <c r="A712" s="12"/>
      <c r="B712" s="243"/>
      <c r="C712" s="244"/>
      <c r="D712" s="236" t="s">
        <v>218</v>
      </c>
      <c r="E712" s="245" t="s">
        <v>1</v>
      </c>
      <c r="F712" s="246" t="s">
        <v>1058</v>
      </c>
      <c r="G712" s="244"/>
      <c r="H712" s="245" t="s">
        <v>1</v>
      </c>
      <c r="I712" s="247"/>
      <c r="J712" s="244"/>
      <c r="K712" s="244"/>
      <c r="L712" s="248"/>
      <c r="M712" s="249"/>
      <c r="N712" s="250"/>
      <c r="O712" s="250"/>
      <c r="P712" s="250"/>
      <c r="Q712" s="250"/>
      <c r="R712" s="250"/>
      <c r="S712" s="250"/>
      <c r="T712" s="251"/>
      <c r="U712" s="12"/>
      <c r="V712" s="12"/>
      <c r="W712" s="12"/>
      <c r="X712" s="12"/>
      <c r="Y712" s="12"/>
      <c r="Z712" s="12"/>
      <c r="AA712" s="12"/>
      <c r="AB712" s="12"/>
      <c r="AC712" s="12"/>
      <c r="AD712" s="12"/>
      <c r="AE712" s="12"/>
      <c r="AT712" s="252" t="s">
        <v>218</v>
      </c>
      <c r="AU712" s="252" t="s">
        <v>83</v>
      </c>
      <c r="AV712" s="12" t="s">
        <v>83</v>
      </c>
      <c r="AW712" s="12" t="s">
        <v>32</v>
      </c>
      <c r="AX712" s="12" t="s">
        <v>76</v>
      </c>
      <c r="AY712" s="252" t="s">
        <v>207</v>
      </c>
    </row>
    <row r="713" s="13" customFormat="1">
      <c r="A713" s="13"/>
      <c r="B713" s="253"/>
      <c r="C713" s="254"/>
      <c r="D713" s="236" t="s">
        <v>218</v>
      </c>
      <c r="E713" s="255" t="s">
        <v>1</v>
      </c>
      <c r="F713" s="256" t="s">
        <v>1059</v>
      </c>
      <c r="G713" s="254"/>
      <c r="H713" s="257">
        <v>0.63700000000000001</v>
      </c>
      <c r="I713" s="258"/>
      <c r="J713" s="254"/>
      <c r="K713" s="254"/>
      <c r="L713" s="259"/>
      <c r="M713" s="260"/>
      <c r="N713" s="261"/>
      <c r="O713" s="261"/>
      <c r="P713" s="261"/>
      <c r="Q713" s="261"/>
      <c r="R713" s="261"/>
      <c r="S713" s="261"/>
      <c r="T713" s="262"/>
      <c r="U713" s="13"/>
      <c r="V713" s="13"/>
      <c r="W713" s="13"/>
      <c r="X713" s="13"/>
      <c r="Y713" s="13"/>
      <c r="Z713" s="13"/>
      <c r="AA713" s="13"/>
      <c r="AB713" s="13"/>
      <c r="AC713" s="13"/>
      <c r="AD713" s="13"/>
      <c r="AE713" s="13"/>
      <c r="AT713" s="263" t="s">
        <v>218</v>
      </c>
      <c r="AU713" s="263" t="s">
        <v>83</v>
      </c>
      <c r="AV713" s="13" t="s">
        <v>85</v>
      </c>
      <c r="AW713" s="13" t="s">
        <v>32</v>
      </c>
      <c r="AX713" s="13" t="s">
        <v>76</v>
      </c>
      <c r="AY713" s="263" t="s">
        <v>207</v>
      </c>
    </row>
    <row r="714" s="13" customFormat="1">
      <c r="A714" s="13"/>
      <c r="B714" s="253"/>
      <c r="C714" s="254"/>
      <c r="D714" s="236" t="s">
        <v>218</v>
      </c>
      <c r="E714" s="255" t="s">
        <v>1</v>
      </c>
      <c r="F714" s="256" t="s">
        <v>1057</v>
      </c>
      <c r="G714" s="254"/>
      <c r="H714" s="257">
        <v>1.538</v>
      </c>
      <c r="I714" s="258"/>
      <c r="J714" s="254"/>
      <c r="K714" s="254"/>
      <c r="L714" s="259"/>
      <c r="M714" s="260"/>
      <c r="N714" s="261"/>
      <c r="O714" s="261"/>
      <c r="P714" s="261"/>
      <c r="Q714" s="261"/>
      <c r="R714" s="261"/>
      <c r="S714" s="261"/>
      <c r="T714" s="262"/>
      <c r="U714" s="13"/>
      <c r="V714" s="13"/>
      <c r="W714" s="13"/>
      <c r="X714" s="13"/>
      <c r="Y714" s="13"/>
      <c r="Z714" s="13"/>
      <c r="AA714" s="13"/>
      <c r="AB714" s="13"/>
      <c r="AC714" s="13"/>
      <c r="AD714" s="13"/>
      <c r="AE714" s="13"/>
      <c r="AT714" s="263" t="s">
        <v>218</v>
      </c>
      <c r="AU714" s="263" t="s">
        <v>83</v>
      </c>
      <c r="AV714" s="13" t="s">
        <v>85</v>
      </c>
      <c r="AW714" s="13" t="s">
        <v>32</v>
      </c>
      <c r="AX714" s="13" t="s">
        <v>76</v>
      </c>
      <c r="AY714" s="263" t="s">
        <v>207</v>
      </c>
    </row>
    <row r="715" s="13" customFormat="1">
      <c r="A715" s="13"/>
      <c r="B715" s="253"/>
      <c r="C715" s="254"/>
      <c r="D715" s="236" t="s">
        <v>218</v>
      </c>
      <c r="E715" s="255" t="s">
        <v>1</v>
      </c>
      <c r="F715" s="256" t="s">
        <v>1060</v>
      </c>
      <c r="G715" s="254"/>
      <c r="H715" s="257">
        <v>1.298</v>
      </c>
      <c r="I715" s="258"/>
      <c r="J715" s="254"/>
      <c r="K715" s="254"/>
      <c r="L715" s="259"/>
      <c r="M715" s="260"/>
      <c r="N715" s="261"/>
      <c r="O715" s="261"/>
      <c r="P715" s="261"/>
      <c r="Q715" s="261"/>
      <c r="R715" s="261"/>
      <c r="S715" s="261"/>
      <c r="T715" s="262"/>
      <c r="U715" s="13"/>
      <c r="V715" s="13"/>
      <c r="W715" s="13"/>
      <c r="X715" s="13"/>
      <c r="Y715" s="13"/>
      <c r="Z715" s="13"/>
      <c r="AA715" s="13"/>
      <c r="AB715" s="13"/>
      <c r="AC715" s="13"/>
      <c r="AD715" s="13"/>
      <c r="AE715" s="13"/>
      <c r="AT715" s="263" t="s">
        <v>218</v>
      </c>
      <c r="AU715" s="263" t="s">
        <v>83</v>
      </c>
      <c r="AV715" s="13" t="s">
        <v>85</v>
      </c>
      <c r="AW715" s="13" t="s">
        <v>32</v>
      </c>
      <c r="AX715" s="13" t="s">
        <v>76</v>
      </c>
      <c r="AY715" s="263" t="s">
        <v>207</v>
      </c>
    </row>
    <row r="716" s="12" customFormat="1">
      <c r="A716" s="12"/>
      <c r="B716" s="243"/>
      <c r="C716" s="244"/>
      <c r="D716" s="236" t="s">
        <v>218</v>
      </c>
      <c r="E716" s="245" t="s">
        <v>1</v>
      </c>
      <c r="F716" s="246" t="s">
        <v>576</v>
      </c>
      <c r="G716" s="244"/>
      <c r="H716" s="245" t="s">
        <v>1</v>
      </c>
      <c r="I716" s="247"/>
      <c r="J716" s="244"/>
      <c r="K716" s="244"/>
      <c r="L716" s="248"/>
      <c r="M716" s="249"/>
      <c r="N716" s="250"/>
      <c r="O716" s="250"/>
      <c r="P716" s="250"/>
      <c r="Q716" s="250"/>
      <c r="R716" s="250"/>
      <c r="S716" s="250"/>
      <c r="T716" s="251"/>
      <c r="U716" s="12"/>
      <c r="V716" s="12"/>
      <c r="W716" s="12"/>
      <c r="X716" s="12"/>
      <c r="Y716" s="12"/>
      <c r="Z716" s="12"/>
      <c r="AA716" s="12"/>
      <c r="AB716" s="12"/>
      <c r="AC716" s="12"/>
      <c r="AD716" s="12"/>
      <c r="AE716" s="12"/>
      <c r="AT716" s="252" t="s">
        <v>218</v>
      </c>
      <c r="AU716" s="252" t="s">
        <v>83</v>
      </c>
      <c r="AV716" s="12" t="s">
        <v>83</v>
      </c>
      <c r="AW716" s="12" t="s">
        <v>32</v>
      </c>
      <c r="AX716" s="12" t="s">
        <v>76</v>
      </c>
      <c r="AY716" s="252" t="s">
        <v>207</v>
      </c>
    </row>
    <row r="717" s="13" customFormat="1">
      <c r="A717" s="13"/>
      <c r="B717" s="253"/>
      <c r="C717" s="254"/>
      <c r="D717" s="236" t="s">
        <v>218</v>
      </c>
      <c r="E717" s="255" t="s">
        <v>1</v>
      </c>
      <c r="F717" s="256" t="s">
        <v>1061</v>
      </c>
      <c r="G717" s="254"/>
      <c r="H717" s="257">
        <v>2.3079999999999998</v>
      </c>
      <c r="I717" s="258"/>
      <c r="J717" s="254"/>
      <c r="K717" s="254"/>
      <c r="L717" s="259"/>
      <c r="M717" s="260"/>
      <c r="N717" s="261"/>
      <c r="O717" s="261"/>
      <c r="P717" s="261"/>
      <c r="Q717" s="261"/>
      <c r="R717" s="261"/>
      <c r="S717" s="261"/>
      <c r="T717" s="262"/>
      <c r="U717" s="13"/>
      <c r="V717" s="13"/>
      <c r="W717" s="13"/>
      <c r="X717" s="13"/>
      <c r="Y717" s="13"/>
      <c r="Z717" s="13"/>
      <c r="AA717" s="13"/>
      <c r="AB717" s="13"/>
      <c r="AC717" s="13"/>
      <c r="AD717" s="13"/>
      <c r="AE717" s="13"/>
      <c r="AT717" s="263" t="s">
        <v>218</v>
      </c>
      <c r="AU717" s="263" t="s">
        <v>83</v>
      </c>
      <c r="AV717" s="13" t="s">
        <v>85</v>
      </c>
      <c r="AW717" s="13" t="s">
        <v>32</v>
      </c>
      <c r="AX717" s="13" t="s">
        <v>76</v>
      </c>
      <c r="AY717" s="263" t="s">
        <v>207</v>
      </c>
    </row>
    <row r="718" s="13" customFormat="1">
      <c r="A718" s="13"/>
      <c r="B718" s="253"/>
      <c r="C718" s="254"/>
      <c r="D718" s="236" t="s">
        <v>218</v>
      </c>
      <c r="E718" s="255" t="s">
        <v>1</v>
      </c>
      <c r="F718" s="256" t="s">
        <v>1062</v>
      </c>
      <c r="G718" s="254"/>
      <c r="H718" s="257">
        <v>0.318</v>
      </c>
      <c r="I718" s="258"/>
      <c r="J718" s="254"/>
      <c r="K718" s="254"/>
      <c r="L718" s="259"/>
      <c r="M718" s="260"/>
      <c r="N718" s="261"/>
      <c r="O718" s="261"/>
      <c r="P718" s="261"/>
      <c r="Q718" s="261"/>
      <c r="R718" s="261"/>
      <c r="S718" s="261"/>
      <c r="T718" s="262"/>
      <c r="U718" s="13"/>
      <c r="V718" s="13"/>
      <c r="W718" s="13"/>
      <c r="X718" s="13"/>
      <c r="Y718" s="13"/>
      <c r="Z718" s="13"/>
      <c r="AA718" s="13"/>
      <c r="AB718" s="13"/>
      <c r="AC718" s="13"/>
      <c r="AD718" s="13"/>
      <c r="AE718" s="13"/>
      <c r="AT718" s="263" t="s">
        <v>218</v>
      </c>
      <c r="AU718" s="263" t="s">
        <v>83</v>
      </c>
      <c r="AV718" s="13" t="s">
        <v>85</v>
      </c>
      <c r="AW718" s="13" t="s">
        <v>32</v>
      </c>
      <c r="AX718" s="13" t="s">
        <v>76</v>
      </c>
      <c r="AY718" s="263" t="s">
        <v>207</v>
      </c>
    </row>
    <row r="719" s="12" customFormat="1">
      <c r="A719" s="12"/>
      <c r="B719" s="243"/>
      <c r="C719" s="244"/>
      <c r="D719" s="236" t="s">
        <v>218</v>
      </c>
      <c r="E719" s="245" t="s">
        <v>1</v>
      </c>
      <c r="F719" s="246" t="s">
        <v>578</v>
      </c>
      <c r="G719" s="244"/>
      <c r="H719" s="245" t="s">
        <v>1</v>
      </c>
      <c r="I719" s="247"/>
      <c r="J719" s="244"/>
      <c r="K719" s="244"/>
      <c r="L719" s="248"/>
      <c r="M719" s="249"/>
      <c r="N719" s="250"/>
      <c r="O719" s="250"/>
      <c r="P719" s="250"/>
      <c r="Q719" s="250"/>
      <c r="R719" s="250"/>
      <c r="S719" s="250"/>
      <c r="T719" s="251"/>
      <c r="U719" s="12"/>
      <c r="V719" s="12"/>
      <c r="W719" s="12"/>
      <c r="X719" s="12"/>
      <c r="Y719" s="12"/>
      <c r="Z719" s="12"/>
      <c r="AA719" s="12"/>
      <c r="AB719" s="12"/>
      <c r="AC719" s="12"/>
      <c r="AD719" s="12"/>
      <c r="AE719" s="12"/>
      <c r="AT719" s="252" t="s">
        <v>218</v>
      </c>
      <c r="AU719" s="252" t="s">
        <v>83</v>
      </c>
      <c r="AV719" s="12" t="s">
        <v>83</v>
      </c>
      <c r="AW719" s="12" t="s">
        <v>32</v>
      </c>
      <c r="AX719" s="12" t="s">
        <v>76</v>
      </c>
      <c r="AY719" s="252" t="s">
        <v>207</v>
      </c>
    </row>
    <row r="720" s="13" customFormat="1">
      <c r="A720" s="13"/>
      <c r="B720" s="253"/>
      <c r="C720" s="254"/>
      <c r="D720" s="236" t="s">
        <v>218</v>
      </c>
      <c r="E720" s="255" t="s">
        <v>1</v>
      </c>
      <c r="F720" s="256" t="s">
        <v>1057</v>
      </c>
      <c r="G720" s="254"/>
      <c r="H720" s="257">
        <v>1.538</v>
      </c>
      <c r="I720" s="258"/>
      <c r="J720" s="254"/>
      <c r="K720" s="254"/>
      <c r="L720" s="259"/>
      <c r="M720" s="260"/>
      <c r="N720" s="261"/>
      <c r="O720" s="261"/>
      <c r="P720" s="261"/>
      <c r="Q720" s="261"/>
      <c r="R720" s="261"/>
      <c r="S720" s="261"/>
      <c r="T720" s="262"/>
      <c r="U720" s="13"/>
      <c r="V720" s="13"/>
      <c r="W720" s="13"/>
      <c r="X720" s="13"/>
      <c r="Y720" s="13"/>
      <c r="Z720" s="13"/>
      <c r="AA720" s="13"/>
      <c r="AB720" s="13"/>
      <c r="AC720" s="13"/>
      <c r="AD720" s="13"/>
      <c r="AE720" s="13"/>
      <c r="AT720" s="263" t="s">
        <v>218</v>
      </c>
      <c r="AU720" s="263" t="s">
        <v>83</v>
      </c>
      <c r="AV720" s="13" t="s">
        <v>85</v>
      </c>
      <c r="AW720" s="13" t="s">
        <v>32</v>
      </c>
      <c r="AX720" s="13" t="s">
        <v>76</v>
      </c>
      <c r="AY720" s="263" t="s">
        <v>207</v>
      </c>
    </row>
    <row r="721" s="13" customFormat="1">
      <c r="A721" s="13"/>
      <c r="B721" s="253"/>
      <c r="C721" s="254"/>
      <c r="D721" s="236" t="s">
        <v>218</v>
      </c>
      <c r="E721" s="255" t="s">
        <v>1</v>
      </c>
      <c r="F721" s="256" t="s">
        <v>1060</v>
      </c>
      <c r="G721" s="254"/>
      <c r="H721" s="257">
        <v>1.298</v>
      </c>
      <c r="I721" s="258"/>
      <c r="J721" s="254"/>
      <c r="K721" s="254"/>
      <c r="L721" s="259"/>
      <c r="M721" s="260"/>
      <c r="N721" s="261"/>
      <c r="O721" s="261"/>
      <c r="P721" s="261"/>
      <c r="Q721" s="261"/>
      <c r="R721" s="261"/>
      <c r="S721" s="261"/>
      <c r="T721" s="262"/>
      <c r="U721" s="13"/>
      <c r="V721" s="13"/>
      <c r="W721" s="13"/>
      <c r="X721" s="13"/>
      <c r="Y721" s="13"/>
      <c r="Z721" s="13"/>
      <c r="AA721" s="13"/>
      <c r="AB721" s="13"/>
      <c r="AC721" s="13"/>
      <c r="AD721" s="13"/>
      <c r="AE721" s="13"/>
      <c r="AT721" s="263" t="s">
        <v>218</v>
      </c>
      <c r="AU721" s="263" t="s">
        <v>83</v>
      </c>
      <c r="AV721" s="13" t="s">
        <v>85</v>
      </c>
      <c r="AW721" s="13" t="s">
        <v>32</v>
      </c>
      <c r="AX721" s="13" t="s">
        <v>76</v>
      </c>
      <c r="AY721" s="263" t="s">
        <v>207</v>
      </c>
    </row>
    <row r="722" s="13" customFormat="1">
      <c r="A722" s="13"/>
      <c r="B722" s="253"/>
      <c r="C722" s="254"/>
      <c r="D722" s="236" t="s">
        <v>218</v>
      </c>
      <c r="E722" s="255" t="s">
        <v>1</v>
      </c>
      <c r="F722" s="256" t="s">
        <v>1059</v>
      </c>
      <c r="G722" s="254"/>
      <c r="H722" s="257">
        <v>0.63700000000000001</v>
      </c>
      <c r="I722" s="258"/>
      <c r="J722" s="254"/>
      <c r="K722" s="254"/>
      <c r="L722" s="259"/>
      <c r="M722" s="260"/>
      <c r="N722" s="261"/>
      <c r="O722" s="261"/>
      <c r="P722" s="261"/>
      <c r="Q722" s="261"/>
      <c r="R722" s="261"/>
      <c r="S722" s="261"/>
      <c r="T722" s="262"/>
      <c r="U722" s="13"/>
      <c r="V722" s="13"/>
      <c r="W722" s="13"/>
      <c r="X722" s="13"/>
      <c r="Y722" s="13"/>
      <c r="Z722" s="13"/>
      <c r="AA722" s="13"/>
      <c r="AB722" s="13"/>
      <c r="AC722" s="13"/>
      <c r="AD722" s="13"/>
      <c r="AE722" s="13"/>
      <c r="AT722" s="263" t="s">
        <v>218</v>
      </c>
      <c r="AU722" s="263" t="s">
        <v>83</v>
      </c>
      <c r="AV722" s="13" t="s">
        <v>85</v>
      </c>
      <c r="AW722" s="13" t="s">
        <v>32</v>
      </c>
      <c r="AX722" s="13" t="s">
        <v>76</v>
      </c>
      <c r="AY722" s="263" t="s">
        <v>207</v>
      </c>
    </row>
    <row r="723" s="12" customFormat="1">
      <c r="A723" s="12"/>
      <c r="B723" s="243"/>
      <c r="C723" s="244"/>
      <c r="D723" s="236" t="s">
        <v>218</v>
      </c>
      <c r="E723" s="245" t="s">
        <v>1</v>
      </c>
      <c r="F723" s="246" t="s">
        <v>579</v>
      </c>
      <c r="G723" s="244"/>
      <c r="H723" s="245" t="s">
        <v>1</v>
      </c>
      <c r="I723" s="247"/>
      <c r="J723" s="244"/>
      <c r="K723" s="244"/>
      <c r="L723" s="248"/>
      <c r="M723" s="249"/>
      <c r="N723" s="250"/>
      <c r="O723" s="250"/>
      <c r="P723" s="250"/>
      <c r="Q723" s="250"/>
      <c r="R723" s="250"/>
      <c r="S723" s="250"/>
      <c r="T723" s="251"/>
      <c r="U723" s="12"/>
      <c r="V723" s="12"/>
      <c r="W723" s="12"/>
      <c r="X723" s="12"/>
      <c r="Y723" s="12"/>
      <c r="Z723" s="12"/>
      <c r="AA723" s="12"/>
      <c r="AB723" s="12"/>
      <c r="AC723" s="12"/>
      <c r="AD723" s="12"/>
      <c r="AE723" s="12"/>
      <c r="AT723" s="252" t="s">
        <v>218</v>
      </c>
      <c r="AU723" s="252" t="s">
        <v>83</v>
      </c>
      <c r="AV723" s="12" t="s">
        <v>83</v>
      </c>
      <c r="AW723" s="12" t="s">
        <v>32</v>
      </c>
      <c r="AX723" s="12" t="s">
        <v>76</v>
      </c>
      <c r="AY723" s="252" t="s">
        <v>207</v>
      </c>
    </row>
    <row r="724" s="13" customFormat="1">
      <c r="A724" s="13"/>
      <c r="B724" s="253"/>
      <c r="C724" s="254"/>
      <c r="D724" s="236" t="s">
        <v>218</v>
      </c>
      <c r="E724" s="255" t="s">
        <v>1</v>
      </c>
      <c r="F724" s="256" t="s">
        <v>1060</v>
      </c>
      <c r="G724" s="254"/>
      <c r="H724" s="257">
        <v>1.298</v>
      </c>
      <c r="I724" s="258"/>
      <c r="J724" s="254"/>
      <c r="K724" s="254"/>
      <c r="L724" s="259"/>
      <c r="M724" s="260"/>
      <c r="N724" s="261"/>
      <c r="O724" s="261"/>
      <c r="P724" s="261"/>
      <c r="Q724" s="261"/>
      <c r="R724" s="261"/>
      <c r="S724" s="261"/>
      <c r="T724" s="262"/>
      <c r="U724" s="13"/>
      <c r="V724" s="13"/>
      <c r="W724" s="13"/>
      <c r="X724" s="13"/>
      <c r="Y724" s="13"/>
      <c r="Z724" s="13"/>
      <c r="AA724" s="13"/>
      <c r="AB724" s="13"/>
      <c r="AC724" s="13"/>
      <c r="AD724" s="13"/>
      <c r="AE724" s="13"/>
      <c r="AT724" s="263" t="s">
        <v>218</v>
      </c>
      <c r="AU724" s="263" t="s">
        <v>83</v>
      </c>
      <c r="AV724" s="13" t="s">
        <v>85</v>
      </c>
      <c r="AW724" s="13" t="s">
        <v>32</v>
      </c>
      <c r="AX724" s="13" t="s">
        <v>76</v>
      </c>
      <c r="AY724" s="263" t="s">
        <v>207</v>
      </c>
    </row>
    <row r="725" s="13" customFormat="1">
      <c r="A725" s="13"/>
      <c r="B725" s="253"/>
      <c r="C725" s="254"/>
      <c r="D725" s="236" t="s">
        <v>218</v>
      </c>
      <c r="E725" s="255" t="s">
        <v>1</v>
      </c>
      <c r="F725" s="256" t="s">
        <v>1057</v>
      </c>
      <c r="G725" s="254"/>
      <c r="H725" s="257">
        <v>1.538</v>
      </c>
      <c r="I725" s="258"/>
      <c r="J725" s="254"/>
      <c r="K725" s="254"/>
      <c r="L725" s="259"/>
      <c r="M725" s="260"/>
      <c r="N725" s="261"/>
      <c r="O725" s="261"/>
      <c r="P725" s="261"/>
      <c r="Q725" s="261"/>
      <c r="R725" s="261"/>
      <c r="S725" s="261"/>
      <c r="T725" s="262"/>
      <c r="U725" s="13"/>
      <c r="V725" s="13"/>
      <c r="W725" s="13"/>
      <c r="X725" s="13"/>
      <c r="Y725" s="13"/>
      <c r="Z725" s="13"/>
      <c r="AA725" s="13"/>
      <c r="AB725" s="13"/>
      <c r="AC725" s="13"/>
      <c r="AD725" s="13"/>
      <c r="AE725" s="13"/>
      <c r="AT725" s="263" t="s">
        <v>218</v>
      </c>
      <c r="AU725" s="263" t="s">
        <v>83</v>
      </c>
      <c r="AV725" s="13" t="s">
        <v>85</v>
      </c>
      <c r="AW725" s="13" t="s">
        <v>32</v>
      </c>
      <c r="AX725" s="13" t="s">
        <v>76</v>
      </c>
      <c r="AY725" s="263" t="s">
        <v>207</v>
      </c>
    </row>
    <row r="726" s="13" customFormat="1">
      <c r="A726" s="13"/>
      <c r="B726" s="253"/>
      <c r="C726" s="254"/>
      <c r="D726" s="236" t="s">
        <v>218</v>
      </c>
      <c r="E726" s="255" t="s">
        <v>1</v>
      </c>
      <c r="F726" s="256" t="s">
        <v>1059</v>
      </c>
      <c r="G726" s="254"/>
      <c r="H726" s="257">
        <v>0.63700000000000001</v>
      </c>
      <c r="I726" s="258"/>
      <c r="J726" s="254"/>
      <c r="K726" s="254"/>
      <c r="L726" s="259"/>
      <c r="M726" s="260"/>
      <c r="N726" s="261"/>
      <c r="O726" s="261"/>
      <c r="P726" s="261"/>
      <c r="Q726" s="261"/>
      <c r="R726" s="261"/>
      <c r="S726" s="261"/>
      <c r="T726" s="262"/>
      <c r="U726" s="13"/>
      <c r="V726" s="13"/>
      <c r="W726" s="13"/>
      <c r="X726" s="13"/>
      <c r="Y726" s="13"/>
      <c r="Z726" s="13"/>
      <c r="AA726" s="13"/>
      <c r="AB726" s="13"/>
      <c r="AC726" s="13"/>
      <c r="AD726" s="13"/>
      <c r="AE726" s="13"/>
      <c r="AT726" s="263" t="s">
        <v>218</v>
      </c>
      <c r="AU726" s="263" t="s">
        <v>83</v>
      </c>
      <c r="AV726" s="13" t="s">
        <v>85</v>
      </c>
      <c r="AW726" s="13" t="s">
        <v>32</v>
      </c>
      <c r="AX726" s="13" t="s">
        <v>76</v>
      </c>
      <c r="AY726" s="263" t="s">
        <v>207</v>
      </c>
    </row>
    <row r="727" s="12" customFormat="1">
      <c r="A727" s="12"/>
      <c r="B727" s="243"/>
      <c r="C727" s="244"/>
      <c r="D727" s="236" t="s">
        <v>218</v>
      </c>
      <c r="E727" s="245" t="s">
        <v>1</v>
      </c>
      <c r="F727" s="246" t="s">
        <v>580</v>
      </c>
      <c r="G727" s="244"/>
      <c r="H727" s="245" t="s">
        <v>1</v>
      </c>
      <c r="I727" s="247"/>
      <c r="J727" s="244"/>
      <c r="K727" s="244"/>
      <c r="L727" s="248"/>
      <c r="M727" s="249"/>
      <c r="N727" s="250"/>
      <c r="O727" s="250"/>
      <c r="P727" s="250"/>
      <c r="Q727" s="250"/>
      <c r="R727" s="250"/>
      <c r="S727" s="250"/>
      <c r="T727" s="251"/>
      <c r="U727" s="12"/>
      <c r="V727" s="12"/>
      <c r="W727" s="12"/>
      <c r="X727" s="12"/>
      <c r="Y727" s="12"/>
      <c r="Z727" s="12"/>
      <c r="AA727" s="12"/>
      <c r="AB727" s="12"/>
      <c r="AC727" s="12"/>
      <c r="AD727" s="12"/>
      <c r="AE727" s="12"/>
      <c r="AT727" s="252" t="s">
        <v>218</v>
      </c>
      <c r="AU727" s="252" t="s">
        <v>83</v>
      </c>
      <c r="AV727" s="12" t="s">
        <v>83</v>
      </c>
      <c r="AW727" s="12" t="s">
        <v>32</v>
      </c>
      <c r="AX727" s="12" t="s">
        <v>76</v>
      </c>
      <c r="AY727" s="252" t="s">
        <v>207</v>
      </c>
    </row>
    <row r="728" s="13" customFormat="1">
      <c r="A728" s="13"/>
      <c r="B728" s="253"/>
      <c r="C728" s="254"/>
      <c r="D728" s="236" t="s">
        <v>218</v>
      </c>
      <c r="E728" s="255" t="s">
        <v>1</v>
      </c>
      <c r="F728" s="256" t="s">
        <v>1063</v>
      </c>
      <c r="G728" s="254"/>
      <c r="H728" s="257">
        <v>4.6150000000000002</v>
      </c>
      <c r="I728" s="258"/>
      <c r="J728" s="254"/>
      <c r="K728" s="254"/>
      <c r="L728" s="259"/>
      <c r="M728" s="260"/>
      <c r="N728" s="261"/>
      <c r="O728" s="261"/>
      <c r="P728" s="261"/>
      <c r="Q728" s="261"/>
      <c r="R728" s="261"/>
      <c r="S728" s="261"/>
      <c r="T728" s="262"/>
      <c r="U728" s="13"/>
      <c r="V728" s="13"/>
      <c r="W728" s="13"/>
      <c r="X728" s="13"/>
      <c r="Y728" s="13"/>
      <c r="Z728" s="13"/>
      <c r="AA728" s="13"/>
      <c r="AB728" s="13"/>
      <c r="AC728" s="13"/>
      <c r="AD728" s="13"/>
      <c r="AE728" s="13"/>
      <c r="AT728" s="263" t="s">
        <v>218</v>
      </c>
      <c r="AU728" s="263" t="s">
        <v>83</v>
      </c>
      <c r="AV728" s="13" t="s">
        <v>85</v>
      </c>
      <c r="AW728" s="13" t="s">
        <v>32</v>
      </c>
      <c r="AX728" s="13" t="s">
        <v>76</v>
      </c>
      <c r="AY728" s="263" t="s">
        <v>207</v>
      </c>
    </row>
    <row r="729" s="13" customFormat="1">
      <c r="A729" s="13"/>
      <c r="B729" s="253"/>
      <c r="C729" s="254"/>
      <c r="D729" s="236" t="s">
        <v>218</v>
      </c>
      <c r="E729" s="255" t="s">
        <v>1</v>
      </c>
      <c r="F729" s="256" t="s">
        <v>1062</v>
      </c>
      <c r="G729" s="254"/>
      <c r="H729" s="257">
        <v>0.318</v>
      </c>
      <c r="I729" s="258"/>
      <c r="J729" s="254"/>
      <c r="K729" s="254"/>
      <c r="L729" s="259"/>
      <c r="M729" s="260"/>
      <c r="N729" s="261"/>
      <c r="O729" s="261"/>
      <c r="P729" s="261"/>
      <c r="Q729" s="261"/>
      <c r="R729" s="261"/>
      <c r="S729" s="261"/>
      <c r="T729" s="262"/>
      <c r="U729" s="13"/>
      <c r="V729" s="13"/>
      <c r="W729" s="13"/>
      <c r="X729" s="13"/>
      <c r="Y729" s="13"/>
      <c r="Z729" s="13"/>
      <c r="AA729" s="13"/>
      <c r="AB729" s="13"/>
      <c r="AC729" s="13"/>
      <c r="AD729" s="13"/>
      <c r="AE729" s="13"/>
      <c r="AT729" s="263" t="s">
        <v>218</v>
      </c>
      <c r="AU729" s="263" t="s">
        <v>83</v>
      </c>
      <c r="AV729" s="13" t="s">
        <v>85</v>
      </c>
      <c r="AW729" s="13" t="s">
        <v>32</v>
      </c>
      <c r="AX729" s="13" t="s">
        <v>76</v>
      </c>
      <c r="AY729" s="263" t="s">
        <v>207</v>
      </c>
    </row>
    <row r="730" s="12" customFormat="1">
      <c r="A730" s="12"/>
      <c r="B730" s="243"/>
      <c r="C730" s="244"/>
      <c r="D730" s="236" t="s">
        <v>218</v>
      </c>
      <c r="E730" s="245" t="s">
        <v>1</v>
      </c>
      <c r="F730" s="246" t="s">
        <v>581</v>
      </c>
      <c r="G730" s="244"/>
      <c r="H730" s="245" t="s">
        <v>1</v>
      </c>
      <c r="I730" s="247"/>
      <c r="J730" s="244"/>
      <c r="K730" s="244"/>
      <c r="L730" s="248"/>
      <c r="M730" s="249"/>
      <c r="N730" s="250"/>
      <c r="O730" s="250"/>
      <c r="P730" s="250"/>
      <c r="Q730" s="250"/>
      <c r="R730" s="250"/>
      <c r="S730" s="250"/>
      <c r="T730" s="251"/>
      <c r="U730" s="12"/>
      <c r="V730" s="12"/>
      <c r="W730" s="12"/>
      <c r="X730" s="12"/>
      <c r="Y730" s="12"/>
      <c r="Z730" s="12"/>
      <c r="AA730" s="12"/>
      <c r="AB730" s="12"/>
      <c r="AC730" s="12"/>
      <c r="AD730" s="12"/>
      <c r="AE730" s="12"/>
      <c r="AT730" s="252" t="s">
        <v>218</v>
      </c>
      <c r="AU730" s="252" t="s">
        <v>83</v>
      </c>
      <c r="AV730" s="12" t="s">
        <v>83</v>
      </c>
      <c r="AW730" s="12" t="s">
        <v>32</v>
      </c>
      <c r="AX730" s="12" t="s">
        <v>76</v>
      </c>
      <c r="AY730" s="252" t="s">
        <v>207</v>
      </c>
    </row>
    <row r="731" s="13" customFormat="1">
      <c r="A731" s="13"/>
      <c r="B731" s="253"/>
      <c r="C731" s="254"/>
      <c r="D731" s="236" t="s">
        <v>218</v>
      </c>
      <c r="E731" s="255" t="s">
        <v>1</v>
      </c>
      <c r="F731" s="256" t="s">
        <v>1060</v>
      </c>
      <c r="G731" s="254"/>
      <c r="H731" s="257">
        <v>1.298</v>
      </c>
      <c r="I731" s="258"/>
      <c r="J731" s="254"/>
      <c r="K731" s="254"/>
      <c r="L731" s="259"/>
      <c r="M731" s="260"/>
      <c r="N731" s="261"/>
      <c r="O731" s="261"/>
      <c r="P731" s="261"/>
      <c r="Q731" s="261"/>
      <c r="R731" s="261"/>
      <c r="S731" s="261"/>
      <c r="T731" s="262"/>
      <c r="U731" s="13"/>
      <c r="V731" s="13"/>
      <c r="W731" s="13"/>
      <c r="X731" s="13"/>
      <c r="Y731" s="13"/>
      <c r="Z731" s="13"/>
      <c r="AA731" s="13"/>
      <c r="AB731" s="13"/>
      <c r="AC731" s="13"/>
      <c r="AD731" s="13"/>
      <c r="AE731" s="13"/>
      <c r="AT731" s="263" t="s">
        <v>218</v>
      </c>
      <c r="AU731" s="263" t="s">
        <v>83</v>
      </c>
      <c r="AV731" s="13" t="s">
        <v>85</v>
      </c>
      <c r="AW731" s="13" t="s">
        <v>32</v>
      </c>
      <c r="AX731" s="13" t="s">
        <v>76</v>
      </c>
      <c r="AY731" s="263" t="s">
        <v>207</v>
      </c>
    </row>
    <row r="732" s="13" customFormat="1">
      <c r="A732" s="13"/>
      <c r="B732" s="253"/>
      <c r="C732" s="254"/>
      <c r="D732" s="236" t="s">
        <v>218</v>
      </c>
      <c r="E732" s="255" t="s">
        <v>1</v>
      </c>
      <c r="F732" s="256" t="s">
        <v>1057</v>
      </c>
      <c r="G732" s="254"/>
      <c r="H732" s="257">
        <v>1.538</v>
      </c>
      <c r="I732" s="258"/>
      <c r="J732" s="254"/>
      <c r="K732" s="254"/>
      <c r="L732" s="259"/>
      <c r="M732" s="260"/>
      <c r="N732" s="261"/>
      <c r="O732" s="261"/>
      <c r="P732" s="261"/>
      <c r="Q732" s="261"/>
      <c r="R732" s="261"/>
      <c r="S732" s="261"/>
      <c r="T732" s="262"/>
      <c r="U732" s="13"/>
      <c r="V732" s="13"/>
      <c r="W732" s="13"/>
      <c r="X732" s="13"/>
      <c r="Y732" s="13"/>
      <c r="Z732" s="13"/>
      <c r="AA732" s="13"/>
      <c r="AB732" s="13"/>
      <c r="AC732" s="13"/>
      <c r="AD732" s="13"/>
      <c r="AE732" s="13"/>
      <c r="AT732" s="263" t="s">
        <v>218</v>
      </c>
      <c r="AU732" s="263" t="s">
        <v>83</v>
      </c>
      <c r="AV732" s="13" t="s">
        <v>85</v>
      </c>
      <c r="AW732" s="13" t="s">
        <v>32</v>
      </c>
      <c r="AX732" s="13" t="s">
        <v>76</v>
      </c>
      <c r="AY732" s="263" t="s">
        <v>207</v>
      </c>
    </row>
    <row r="733" s="13" customFormat="1">
      <c r="A733" s="13"/>
      <c r="B733" s="253"/>
      <c r="C733" s="254"/>
      <c r="D733" s="236" t="s">
        <v>218</v>
      </c>
      <c r="E733" s="255" t="s">
        <v>1</v>
      </c>
      <c r="F733" s="256" t="s">
        <v>1059</v>
      </c>
      <c r="G733" s="254"/>
      <c r="H733" s="257">
        <v>0.63700000000000001</v>
      </c>
      <c r="I733" s="258"/>
      <c r="J733" s="254"/>
      <c r="K733" s="254"/>
      <c r="L733" s="259"/>
      <c r="M733" s="260"/>
      <c r="N733" s="261"/>
      <c r="O733" s="261"/>
      <c r="P733" s="261"/>
      <c r="Q733" s="261"/>
      <c r="R733" s="261"/>
      <c r="S733" s="261"/>
      <c r="T733" s="262"/>
      <c r="U733" s="13"/>
      <c r="V733" s="13"/>
      <c r="W733" s="13"/>
      <c r="X733" s="13"/>
      <c r="Y733" s="13"/>
      <c r="Z733" s="13"/>
      <c r="AA733" s="13"/>
      <c r="AB733" s="13"/>
      <c r="AC733" s="13"/>
      <c r="AD733" s="13"/>
      <c r="AE733" s="13"/>
      <c r="AT733" s="263" t="s">
        <v>218</v>
      </c>
      <c r="AU733" s="263" t="s">
        <v>83</v>
      </c>
      <c r="AV733" s="13" t="s">
        <v>85</v>
      </c>
      <c r="AW733" s="13" t="s">
        <v>32</v>
      </c>
      <c r="AX733" s="13" t="s">
        <v>76</v>
      </c>
      <c r="AY733" s="263" t="s">
        <v>207</v>
      </c>
    </row>
    <row r="734" s="14" customFormat="1">
      <c r="A734" s="14"/>
      <c r="B734" s="264"/>
      <c r="C734" s="265"/>
      <c r="D734" s="236" t="s">
        <v>218</v>
      </c>
      <c r="E734" s="266" t="s">
        <v>1</v>
      </c>
      <c r="F734" s="267" t="s">
        <v>222</v>
      </c>
      <c r="G734" s="265"/>
      <c r="H734" s="268">
        <v>27.071999999999999</v>
      </c>
      <c r="I734" s="269"/>
      <c r="J734" s="265"/>
      <c r="K734" s="265"/>
      <c r="L734" s="270"/>
      <c r="M734" s="271"/>
      <c r="N734" s="272"/>
      <c r="O734" s="272"/>
      <c r="P734" s="272"/>
      <c r="Q734" s="272"/>
      <c r="R734" s="272"/>
      <c r="S734" s="272"/>
      <c r="T734" s="273"/>
      <c r="U734" s="14"/>
      <c r="V734" s="14"/>
      <c r="W734" s="14"/>
      <c r="X734" s="14"/>
      <c r="Y734" s="14"/>
      <c r="Z734" s="14"/>
      <c r="AA734" s="14"/>
      <c r="AB734" s="14"/>
      <c r="AC734" s="14"/>
      <c r="AD734" s="14"/>
      <c r="AE734" s="14"/>
      <c r="AT734" s="274" t="s">
        <v>218</v>
      </c>
      <c r="AU734" s="274" t="s">
        <v>83</v>
      </c>
      <c r="AV734" s="14" t="s">
        <v>212</v>
      </c>
      <c r="AW734" s="14" t="s">
        <v>32</v>
      </c>
      <c r="AX734" s="14" t="s">
        <v>83</v>
      </c>
      <c r="AY734" s="274" t="s">
        <v>207</v>
      </c>
    </row>
    <row r="735" s="2" customFormat="1" ht="24.15" customHeight="1">
      <c r="A735" s="39"/>
      <c r="B735" s="40"/>
      <c r="C735" s="222" t="s">
        <v>1064</v>
      </c>
      <c r="D735" s="222" t="s">
        <v>208</v>
      </c>
      <c r="E735" s="223" t="s">
        <v>1065</v>
      </c>
      <c r="F735" s="224" t="s">
        <v>1066</v>
      </c>
      <c r="G735" s="225" t="s">
        <v>211</v>
      </c>
      <c r="H735" s="226">
        <v>2.8460000000000001</v>
      </c>
      <c r="I735" s="227"/>
      <c r="J735" s="228">
        <f>ROUND(I735*H735,2)</f>
        <v>0</v>
      </c>
      <c r="K735" s="229"/>
      <c r="L735" s="45"/>
      <c r="M735" s="230" t="s">
        <v>1</v>
      </c>
      <c r="N735" s="231" t="s">
        <v>41</v>
      </c>
      <c r="O735" s="92"/>
      <c r="P735" s="232">
        <f>O735*H735</f>
        <v>0</v>
      </c>
      <c r="Q735" s="232">
        <v>0</v>
      </c>
      <c r="R735" s="232">
        <f>Q735*H735</f>
        <v>0</v>
      </c>
      <c r="S735" s="232">
        <v>2.3999999999999999</v>
      </c>
      <c r="T735" s="233">
        <f>S735*H735</f>
        <v>6.8304</v>
      </c>
      <c r="U735" s="39"/>
      <c r="V735" s="39"/>
      <c r="W735" s="39"/>
      <c r="X735" s="39"/>
      <c r="Y735" s="39"/>
      <c r="Z735" s="39"/>
      <c r="AA735" s="39"/>
      <c r="AB735" s="39"/>
      <c r="AC735" s="39"/>
      <c r="AD735" s="39"/>
      <c r="AE735" s="39"/>
      <c r="AR735" s="234" t="s">
        <v>212</v>
      </c>
      <c r="AT735" s="234" t="s">
        <v>208</v>
      </c>
      <c r="AU735" s="234" t="s">
        <v>83</v>
      </c>
      <c r="AY735" s="18" t="s">
        <v>207</v>
      </c>
      <c r="BE735" s="235">
        <f>IF(N735="základní",J735,0)</f>
        <v>0</v>
      </c>
      <c r="BF735" s="235">
        <f>IF(N735="snížená",J735,0)</f>
        <v>0</v>
      </c>
      <c r="BG735" s="235">
        <f>IF(N735="zákl. přenesená",J735,0)</f>
        <v>0</v>
      </c>
      <c r="BH735" s="235">
        <f>IF(N735="sníž. přenesená",J735,0)</f>
        <v>0</v>
      </c>
      <c r="BI735" s="235">
        <f>IF(N735="nulová",J735,0)</f>
        <v>0</v>
      </c>
      <c r="BJ735" s="18" t="s">
        <v>83</v>
      </c>
      <c r="BK735" s="235">
        <f>ROUND(I735*H735,2)</f>
        <v>0</v>
      </c>
      <c r="BL735" s="18" t="s">
        <v>212</v>
      </c>
      <c r="BM735" s="234" t="s">
        <v>1067</v>
      </c>
    </row>
    <row r="736" s="2" customFormat="1">
      <c r="A736" s="39"/>
      <c r="B736" s="40"/>
      <c r="C736" s="41"/>
      <c r="D736" s="236" t="s">
        <v>214</v>
      </c>
      <c r="E736" s="41"/>
      <c r="F736" s="237" t="s">
        <v>1068</v>
      </c>
      <c r="G736" s="41"/>
      <c r="H736" s="41"/>
      <c r="I736" s="238"/>
      <c r="J736" s="41"/>
      <c r="K736" s="41"/>
      <c r="L736" s="45"/>
      <c r="M736" s="239"/>
      <c r="N736" s="240"/>
      <c r="O736" s="92"/>
      <c r="P736" s="92"/>
      <c r="Q736" s="92"/>
      <c r="R736" s="92"/>
      <c r="S736" s="92"/>
      <c r="T736" s="93"/>
      <c r="U736" s="39"/>
      <c r="V736" s="39"/>
      <c r="W736" s="39"/>
      <c r="X736" s="39"/>
      <c r="Y736" s="39"/>
      <c r="Z736" s="39"/>
      <c r="AA736" s="39"/>
      <c r="AB736" s="39"/>
      <c r="AC736" s="39"/>
      <c r="AD736" s="39"/>
      <c r="AE736" s="39"/>
      <c r="AT736" s="18" t="s">
        <v>214</v>
      </c>
      <c r="AU736" s="18" t="s">
        <v>83</v>
      </c>
    </row>
    <row r="737" s="2" customFormat="1">
      <c r="A737" s="39"/>
      <c r="B737" s="40"/>
      <c r="C737" s="41"/>
      <c r="D737" s="241" t="s">
        <v>216</v>
      </c>
      <c r="E737" s="41"/>
      <c r="F737" s="242" t="s">
        <v>1069</v>
      </c>
      <c r="G737" s="41"/>
      <c r="H737" s="41"/>
      <c r="I737" s="238"/>
      <c r="J737" s="41"/>
      <c r="K737" s="41"/>
      <c r="L737" s="45"/>
      <c r="M737" s="239"/>
      <c r="N737" s="240"/>
      <c r="O737" s="92"/>
      <c r="P737" s="92"/>
      <c r="Q737" s="92"/>
      <c r="R737" s="92"/>
      <c r="S737" s="92"/>
      <c r="T737" s="93"/>
      <c r="U737" s="39"/>
      <c r="V737" s="39"/>
      <c r="W737" s="39"/>
      <c r="X737" s="39"/>
      <c r="Y737" s="39"/>
      <c r="Z737" s="39"/>
      <c r="AA737" s="39"/>
      <c r="AB737" s="39"/>
      <c r="AC737" s="39"/>
      <c r="AD737" s="39"/>
      <c r="AE737" s="39"/>
      <c r="AT737" s="18" t="s">
        <v>216</v>
      </c>
      <c r="AU737" s="18" t="s">
        <v>83</v>
      </c>
    </row>
    <row r="738" s="12" customFormat="1">
      <c r="A738" s="12"/>
      <c r="B738" s="243"/>
      <c r="C738" s="244"/>
      <c r="D738" s="236" t="s">
        <v>218</v>
      </c>
      <c r="E738" s="245" t="s">
        <v>1</v>
      </c>
      <c r="F738" s="246" t="s">
        <v>566</v>
      </c>
      <c r="G738" s="244"/>
      <c r="H738" s="245" t="s">
        <v>1</v>
      </c>
      <c r="I738" s="247"/>
      <c r="J738" s="244"/>
      <c r="K738" s="244"/>
      <c r="L738" s="248"/>
      <c r="M738" s="249"/>
      <c r="N738" s="250"/>
      <c r="O738" s="250"/>
      <c r="P738" s="250"/>
      <c r="Q738" s="250"/>
      <c r="R738" s="250"/>
      <c r="S738" s="250"/>
      <c r="T738" s="251"/>
      <c r="U738" s="12"/>
      <c r="V738" s="12"/>
      <c r="W738" s="12"/>
      <c r="X738" s="12"/>
      <c r="Y738" s="12"/>
      <c r="Z738" s="12"/>
      <c r="AA738" s="12"/>
      <c r="AB738" s="12"/>
      <c r="AC738" s="12"/>
      <c r="AD738" s="12"/>
      <c r="AE738" s="12"/>
      <c r="AT738" s="252" t="s">
        <v>218</v>
      </c>
      <c r="AU738" s="252" t="s">
        <v>83</v>
      </c>
      <c r="AV738" s="12" t="s">
        <v>83</v>
      </c>
      <c r="AW738" s="12" t="s">
        <v>32</v>
      </c>
      <c r="AX738" s="12" t="s">
        <v>76</v>
      </c>
      <c r="AY738" s="252" t="s">
        <v>207</v>
      </c>
    </row>
    <row r="739" s="12" customFormat="1">
      <c r="A739" s="12"/>
      <c r="B739" s="243"/>
      <c r="C739" s="244"/>
      <c r="D739" s="236" t="s">
        <v>218</v>
      </c>
      <c r="E739" s="245" t="s">
        <v>1</v>
      </c>
      <c r="F739" s="246" t="s">
        <v>1070</v>
      </c>
      <c r="G739" s="244"/>
      <c r="H739" s="245" t="s">
        <v>1</v>
      </c>
      <c r="I739" s="247"/>
      <c r="J739" s="244"/>
      <c r="K739" s="244"/>
      <c r="L739" s="248"/>
      <c r="M739" s="249"/>
      <c r="N739" s="250"/>
      <c r="O739" s="250"/>
      <c r="P739" s="250"/>
      <c r="Q739" s="250"/>
      <c r="R739" s="250"/>
      <c r="S739" s="250"/>
      <c r="T739" s="251"/>
      <c r="U739" s="12"/>
      <c r="V739" s="12"/>
      <c r="W739" s="12"/>
      <c r="X739" s="12"/>
      <c r="Y739" s="12"/>
      <c r="Z739" s="12"/>
      <c r="AA739" s="12"/>
      <c r="AB739" s="12"/>
      <c r="AC739" s="12"/>
      <c r="AD739" s="12"/>
      <c r="AE739" s="12"/>
      <c r="AT739" s="252" t="s">
        <v>218</v>
      </c>
      <c r="AU739" s="252" t="s">
        <v>83</v>
      </c>
      <c r="AV739" s="12" t="s">
        <v>83</v>
      </c>
      <c r="AW739" s="12" t="s">
        <v>32</v>
      </c>
      <c r="AX739" s="12" t="s">
        <v>76</v>
      </c>
      <c r="AY739" s="252" t="s">
        <v>207</v>
      </c>
    </row>
    <row r="740" s="13" customFormat="1">
      <c r="A740" s="13"/>
      <c r="B740" s="253"/>
      <c r="C740" s="254"/>
      <c r="D740" s="236" t="s">
        <v>218</v>
      </c>
      <c r="E740" s="255" t="s">
        <v>1</v>
      </c>
      <c r="F740" s="256" t="s">
        <v>1071</v>
      </c>
      <c r="G740" s="254"/>
      <c r="H740" s="257">
        <v>0.34799999999999998</v>
      </c>
      <c r="I740" s="258"/>
      <c r="J740" s="254"/>
      <c r="K740" s="254"/>
      <c r="L740" s="259"/>
      <c r="M740" s="260"/>
      <c r="N740" s="261"/>
      <c r="O740" s="261"/>
      <c r="P740" s="261"/>
      <c r="Q740" s="261"/>
      <c r="R740" s="261"/>
      <c r="S740" s="261"/>
      <c r="T740" s="262"/>
      <c r="U740" s="13"/>
      <c r="V740" s="13"/>
      <c r="W740" s="13"/>
      <c r="X740" s="13"/>
      <c r="Y740" s="13"/>
      <c r="Z740" s="13"/>
      <c r="AA740" s="13"/>
      <c r="AB740" s="13"/>
      <c r="AC740" s="13"/>
      <c r="AD740" s="13"/>
      <c r="AE740" s="13"/>
      <c r="AT740" s="263" t="s">
        <v>218</v>
      </c>
      <c r="AU740" s="263" t="s">
        <v>83</v>
      </c>
      <c r="AV740" s="13" t="s">
        <v>85</v>
      </c>
      <c r="AW740" s="13" t="s">
        <v>32</v>
      </c>
      <c r="AX740" s="13" t="s">
        <v>76</v>
      </c>
      <c r="AY740" s="263" t="s">
        <v>207</v>
      </c>
    </row>
    <row r="741" s="12" customFormat="1">
      <c r="A741" s="12"/>
      <c r="B741" s="243"/>
      <c r="C741" s="244"/>
      <c r="D741" s="236" t="s">
        <v>218</v>
      </c>
      <c r="E741" s="245" t="s">
        <v>1</v>
      </c>
      <c r="F741" s="246" t="s">
        <v>814</v>
      </c>
      <c r="G741" s="244"/>
      <c r="H741" s="245" t="s">
        <v>1</v>
      </c>
      <c r="I741" s="247"/>
      <c r="J741" s="244"/>
      <c r="K741" s="244"/>
      <c r="L741" s="248"/>
      <c r="M741" s="249"/>
      <c r="N741" s="250"/>
      <c r="O741" s="250"/>
      <c r="P741" s="250"/>
      <c r="Q741" s="250"/>
      <c r="R741" s="250"/>
      <c r="S741" s="250"/>
      <c r="T741" s="251"/>
      <c r="U741" s="12"/>
      <c r="V741" s="12"/>
      <c r="W741" s="12"/>
      <c r="X741" s="12"/>
      <c r="Y741" s="12"/>
      <c r="Z741" s="12"/>
      <c r="AA741" s="12"/>
      <c r="AB741" s="12"/>
      <c r="AC741" s="12"/>
      <c r="AD741" s="12"/>
      <c r="AE741" s="12"/>
      <c r="AT741" s="252" t="s">
        <v>218</v>
      </c>
      <c r="AU741" s="252" t="s">
        <v>83</v>
      </c>
      <c r="AV741" s="12" t="s">
        <v>83</v>
      </c>
      <c r="AW741" s="12" t="s">
        <v>32</v>
      </c>
      <c r="AX741" s="12" t="s">
        <v>76</v>
      </c>
      <c r="AY741" s="252" t="s">
        <v>207</v>
      </c>
    </row>
    <row r="742" s="12" customFormat="1">
      <c r="A742" s="12"/>
      <c r="B742" s="243"/>
      <c r="C742" s="244"/>
      <c r="D742" s="236" t="s">
        <v>218</v>
      </c>
      <c r="E742" s="245" t="s">
        <v>1</v>
      </c>
      <c r="F742" s="246" t="s">
        <v>1070</v>
      </c>
      <c r="G742" s="244"/>
      <c r="H742" s="245" t="s">
        <v>1</v>
      </c>
      <c r="I742" s="247"/>
      <c r="J742" s="244"/>
      <c r="K742" s="244"/>
      <c r="L742" s="248"/>
      <c r="M742" s="249"/>
      <c r="N742" s="250"/>
      <c r="O742" s="250"/>
      <c r="P742" s="250"/>
      <c r="Q742" s="250"/>
      <c r="R742" s="250"/>
      <c r="S742" s="250"/>
      <c r="T742" s="251"/>
      <c r="U742" s="12"/>
      <c r="V742" s="12"/>
      <c r="W742" s="12"/>
      <c r="X742" s="12"/>
      <c r="Y742" s="12"/>
      <c r="Z742" s="12"/>
      <c r="AA742" s="12"/>
      <c r="AB742" s="12"/>
      <c r="AC742" s="12"/>
      <c r="AD742" s="12"/>
      <c r="AE742" s="12"/>
      <c r="AT742" s="252" t="s">
        <v>218</v>
      </c>
      <c r="AU742" s="252" t="s">
        <v>83</v>
      </c>
      <c r="AV742" s="12" t="s">
        <v>83</v>
      </c>
      <c r="AW742" s="12" t="s">
        <v>32</v>
      </c>
      <c r="AX742" s="12" t="s">
        <v>76</v>
      </c>
      <c r="AY742" s="252" t="s">
        <v>207</v>
      </c>
    </row>
    <row r="743" s="13" customFormat="1">
      <c r="A743" s="13"/>
      <c r="B743" s="253"/>
      <c r="C743" s="254"/>
      <c r="D743" s="236" t="s">
        <v>218</v>
      </c>
      <c r="E743" s="255" t="s">
        <v>1</v>
      </c>
      <c r="F743" s="256" t="s">
        <v>1072</v>
      </c>
      <c r="G743" s="254"/>
      <c r="H743" s="257">
        <v>0.97999999999999998</v>
      </c>
      <c r="I743" s="258"/>
      <c r="J743" s="254"/>
      <c r="K743" s="254"/>
      <c r="L743" s="259"/>
      <c r="M743" s="260"/>
      <c r="N743" s="261"/>
      <c r="O743" s="261"/>
      <c r="P743" s="261"/>
      <c r="Q743" s="261"/>
      <c r="R743" s="261"/>
      <c r="S743" s="261"/>
      <c r="T743" s="262"/>
      <c r="U743" s="13"/>
      <c r="V743" s="13"/>
      <c r="W743" s="13"/>
      <c r="X743" s="13"/>
      <c r="Y743" s="13"/>
      <c r="Z743" s="13"/>
      <c r="AA743" s="13"/>
      <c r="AB743" s="13"/>
      <c r="AC743" s="13"/>
      <c r="AD743" s="13"/>
      <c r="AE743" s="13"/>
      <c r="AT743" s="263" t="s">
        <v>218</v>
      </c>
      <c r="AU743" s="263" t="s">
        <v>83</v>
      </c>
      <c r="AV743" s="13" t="s">
        <v>85</v>
      </c>
      <c r="AW743" s="13" t="s">
        <v>32</v>
      </c>
      <c r="AX743" s="13" t="s">
        <v>76</v>
      </c>
      <c r="AY743" s="263" t="s">
        <v>207</v>
      </c>
    </row>
    <row r="744" s="12" customFormat="1">
      <c r="A744" s="12"/>
      <c r="B744" s="243"/>
      <c r="C744" s="244"/>
      <c r="D744" s="236" t="s">
        <v>218</v>
      </c>
      <c r="E744" s="245" t="s">
        <v>1</v>
      </c>
      <c r="F744" s="246" t="s">
        <v>818</v>
      </c>
      <c r="G744" s="244"/>
      <c r="H744" s="245" t="s">
        <v>1</v>
      </c>
      <c r="I744" s="247"/>
      <c r="J744" s="244"/>
      <c r="K744" s="244"/>
      <c r="L744" s="248"/>
      <c r="M744" s="249"/>
      <c r="N744" s="250"/>
      <c r="O744" s="250"/>
      <c r="P744" s="250"/>
      <c r="Q744" s="250"/>
      <c r="R744" s="250"/>
      <c r="S744" s="250"/>
      <c r="T744" s="251"/>
      <c r="U744" s="12"/>
      <c r="V744" s="12"/>
      <c r="W744" s="12"/>
      <c r="X744" s="12"/>
      <c r="Y744" s="12"/>
      <c r="Z744" s="12"/>
      <c r="AA744" s="12"/>
      <c r="AB744" s="12"/>
      <c r="AC744" s="12"/>
      <c r="AD744" s="12"/>
      <c r="AE744" s="12"/>
      <c r="AT744" s="252" t="s">
        <v>218</v>
      </c>
      <c r="AU744" s="252" t="s">
        <v>83</v>
      </c>
      <c r="AV744" s="12" t="s">
        <v>83</v>
      </c>
      <c r="AW744" s="12" t="s">
        <v>32</v>
      </c>
      <c r="AX744" s="12" t="s">
        <v>76</v>
      </c>
      <c r="AY744" s="252" t="s">
        <v>207</v>
      </c>
    </row>
    <row r="745" s="12" customFormat="1">
      <c r="A745" s="12"/>
      <c r="B745" s="243"/>
      <c r="C745" s="244"/>
      <c r="D745" s="236" t="s">
        <v>218</v>
      </c>
      <c r="E745" s="245" t="s">
        <v>1</v>
      </c>
      <c r="F745" s="246" t="s">
        <v>1070</v>
      </c>
      <c r="G745" s="244"/>
      <c r="H745" s="245" t="s">
        <v>1</v>
      </c>
      <c r="I745" s="247"/>
      <c r="J745" s="244"/>
      <c r="K745" s="244"/>
      <c r="L745" s="248"/>
      <c r="M745" s="249"/>
      <c r="N745" s="250"/>
      <c r="O745" s="250"/>
      <c r="P745" s="250"/>
      <c r="Q745" s="250"/>
      <c r="R745" s="250"/>
      <c r="S745" s="250"/>
      <c r="T745" s="251"/>
      <c r="U745" s="12"/>
      <c r="V745" s="12"/>
      <c r="W745" s="12"/>
      <c r="X745" s="12"/>
      <c r="Y745" s="12"/>
      <c r="Z745" s="12"/>
      <c r="AA745" s="12"/>
      <c r="AB745" s="12"/>
      <c r="AC745" s="12"/>
      <c r="AD745" s="12"/>
      <c r="AE745" s="12"/>
      <c r="AT745" s="252" t="s">
        <v>218</v>
      </c>
      <c r="AU745" s="252" t="s">
        <v>83</v>
      </c>
      <c r="AV745" s="12" t="s">
        <v>83</v>
      </c>
      <c r="AW745" s="12" t="s">
        <v>32</v>
      </c>
      <c r="AX745" s="12" t="s">
        <v>76</v>
      </c>
      <c r="AY745" s="252" t="s">
        <v>207</v>
      </c>
    </row>
    <row r="746" s="13" customFormat="1">
      <c r="A746" s="13"/>
      <c r="B746" s="253"/>
      <c r="C746" s="254"/>
      <c r="D746" s="236" t="s">
        <v>218</v>
      </c>
      <c r="E746" s="255" t="s">
        <v>1</v>
      </c>
      <c r="F746" s="256" t="s">
        <v>1073</v>
      </c>
      <c r="G746" s="254"/>
      <c r="H746" s="257">
        <v>0.12</v>
      </c>
      <c r="I746" s="258"/>
      <c r="J746" s="254"/>
      <c r="K746" s="254"/>
      <c r="L746" s="259"/>
      <c r="M746" s="260"/>
      <c r="N746" s="261"/>
      <c r="O746" s="261"/>
      <c r="P746" s="261"/>
      <c r="Q746" s="261"/>
      <c r="R746" s="261"/>
      <c r="S746" s="261"/>
      <c r="T746" s="262"/>
      <c r="U746" s="13"/>
      <c r="V746" s="13"/>
      <c r="W746" s="13"/>
      <c r="X746" s="13"/>
      <c r="Y746" s="13"/>
      <c r="Z746" s="13"/>
      <c r="AA746" s="13"/>
      <c r="AB746" s="13"/>
      <c r="AC746" s="13"/>
      <c r="AD746" s="13"/>
      <c r="AE746" s="13"/>
      <c r="AT746" s="263" t="s">
        <v>218</v>
      </c>
      <c r="AU746" s="263" t="s">
        <v>83</v>
      </c>
      <c r="AV746" s="13" t="s">
        <v>85</v>
      </c>
      <c r="AW746" s="13" t="s">
        <v>32</v>
      </c>
      <c r="AX746" s="13" t="s">
        <v>76</v>
      </c>
      <c r="AY746" s="263" t="s">
        <v>207</v>
      </c>
    </row>
    <row r="747" s="12" customFormat="1">
      <c r="A747" s="12"/>
      <c r="B747" s="243"/>
      <c r="C747" s="244"/>
      <c r="D747" s="236" t="s">
        <v>218</v>
      </c>
      <c r="E747" s="245" t="s">
        <v>1</v>
      </c>
      <c r="F747" s="246" t="s">
        <v>1074</v>
      </c>
      <c r="G747" s="244"/>
      <c r="H747" s="245" t="s">
        <v>1</v>
      </c>
      <c r="I747" s="247"/>
      <c r="J747" s="244"/>
      <c r="K747" s="244"/>
      <c r="L747" s="248"/>
      <c r="M747" s="249"/>
      <c r="N747" s="250"/>
      <c r="O747" s="250"/>
      <c r="P747" s="250"/>
      <c r="Q747" s="250"/>
      <c r="R747" s="250"/>
      <c r="S747" s="250"/>
      <c r="T747" s="251"/>
      <c r="U747" s="12"/>
      <c r="V747" s="12"/>
      <c r="W747" s="12"/>
      <c r="X747" s="12"/>
      <c r="Y747" s="12"/>
      <c r="Z747" s="12"/>
      <c r="AA747" s="12"/>
      <c r="AB747" s="12"/>
      <c r="AC747" s="12"/>
      <c r="AD747" s="12"/>
      <c r="AE747" s="12"/>
      <c r="AT747" s="252" t="s">
        <v>218</v>
      </c>
      <c r="AU747" s="252" t="s">
        <v>83</v>
      </c>
      <c r="AV747" s="12" t="s">
        <v>83</v>
      </c>
      <c r="AW747" s="12" t="s">
        <v>32</v>
      </c>
      <c r="AX747" s="12" t="s">
        <v>76</v>
      </c>
      <c r="AY747" s="252" t="s">
        <v>207</v>
      </c>
    </row>
    <row r="748" s="12" customFormat="1">
      <c r="A748" s="12"/>
      <c r="B748" s="243"/>
      <c r="C748" s="244"/>
      <c r="D748" s="236" t="s">
        <v>218</v>
      </c>
      <c r="E748" s="245" t="s">
        <v>1</v>
      </c>
      <c r="F748" s="246" t="s">
        <v>1075</v>
      </c>
      <c r="G748" s="244"/>
      <c r="H748" s="245" t="s">
        <v>1</v>
      </c>
      <c r="I748" s="247"/>
      <c r="J748" s="244"/>
      <c r="K748" s="244"/>
      <c r="L748" s="248"/>
      <c r="M748" s="249"/>
      <c r="N748" s="250"/>
      <c r="O748" s="250"/>
      <c r="P748" s="250"/>
      <c r="Q748" s="250"/>
      <c r="R748" s="250"/>
      <c r="S748" s="250"/>
      <c r="T748" s="251"/>
      <c r="U748" s="12"/>
      <c r="V748" s="12"/>
      <c r="W748" s="12"/>
      <c r="X748" s="12"/>
      <c r="Y748" s="12"/>
      <c r="Z748" s="12"/>
      <c r="AA748" s="12"/>
      <c r="AB748" s="12"/>
      <c r="AC748" s="12"/>
      <c r="AD748" s="12"/>
      <c r="AE748" s="12"/>
      <c r="AT748" s="252" t="s">
        <v>218</v>
      </c>
      <c r="AU748" s="252" t="s">
        <v>83</v>
      </c>
      <c r="AV748" s="12" t="s">
        <v>83</v>
      </c>
      <c r="AW748" s="12" t="s">
        <v>32</v>
      </c>
      <c r="AX748" s="12" t="s">
        <v>76</v>
      </c>
      <c r="AY748" s="252" t="s">
        <v>207</v>
      </c>
    </row>
    <row r="749" s="13" customFormat="1">
      <c r="A749" s="13"/>
      <c r="B749" s="253"/>
      <c r="C749" s="254"/>
      <c r="D749" s="236" t="s">
        <v>218</v>
      </c>
      <c r="E749" s="255" t="s">
        <v>1</v>
      </c>
      <c r="F749" s="256" t="s">
        <v>1076</v>
      </c>
      <c r="G749" s="254"/>
      <c r="H749" s="257">
        <v>0.28799999999999998</v>
      </c>
      <c r="I749" s="258"/>
      <c r="J749" s="254"/>
      <c r="K749" s="254"/>
      <c r="L749" s="259"/>
      <c r="M749" s="260"/>
      <c r="N749" s="261"/>
      <c r="O749" s="261"/>
      <c r="P749" s="261"/>
      <c r="Q749" s="261"/>
      <c r="R749" s="261"/>
      <c r="S749" s="261"/>
      <c r="T749" s="262"/>
      <c r="U749" s="13"/>
      <c r="V749" s="13"/>
      <c r="W749" s="13"/>
      <c r="X749" s="13"/>
      <c r="Y749" s="13"/>
      <c r="Z749" s="13"/>
      <c r="AA749" s="13"/>
      <c r="AB749" s="13"/>
      <c r="AC749" s="13"/>
      <c r="AD749" s="13"/>
      <c r="AE749" s="13"/>
      <c r="AT749" s="263" t="s">
        <v>218</v>
      </c>
      <c r="AU749" s="263" t="s">
        <v>83</v>
      </c>
      <c r="AV749" s="13" t="s">
        <v>85</v>
      </c>
      <c r="AW749" s="13" t="s">
        <v>32</v>
      </c>
      <c r="AX749" s="13" t="s">
        <v>76</v>
      </c>
      <c r="AY749" s="263" t="s">
        <v>207</v>
      </c>
    </row>
    <row r="750" s="13" customFormat="1">
      <c r="A750" s="13"/>
      <c r="B750" s="253"/>
      <c r="C750" s="254"/>
      <c r="D750" s="236" t="s">
        <v>218</v>
      </c>
      <c r="E750" s="255" t="s">
        <v>1</v>
      </c>
      <c r="F750" s="256" t="s">
        <v>1077</v>
      </c>
      <c r="G750" s="254"/>
      <c r="H750" s="257">
        <v>0.19800000000000001</v>
      </c>
      <c r="I750" s="258"/>
      <c r="J750" s="254"/>
      <c r="K750" s="254"/>
      <c r="L750" s="259"/>
      <c r="M750" s="260"/>
      <c r="N750" s="261"/>
      <c r="O750" s="261"/>
      <c r="P750" s="261"/>
      <c r="Q750" s="261"/>
      <c r="R750" s="261"/>
      <c r="S750" s="261"/>
      <c r="T750" s="262"/>
      <c r="U750" s="13"/>
      <c r="V750" s="13"/>
      <c r="W750" s="13"/>
      <c r="X750" s="13"/>
      <c r="Y750" s="13"/>
      <c r="Z750" s="13"/>
      <c r="AA750" s="13"/>
      <c r="AB750" s="13"/>
      <c r="AC750" s="13"/>
      <c r="AD750" s="13"/>
      <c r="AE750" s="13"/>
      <c r="AT750" s="263" t="s">
        <v>218</v>
      </c>
      <c r="AU750" s="263" t="s">
        <v>83</v>
      </c>
      <c r="AV750" s="13" t="s">
        <v>85</v>
      </c>
      <c r="AW750" s="13" t="s">
        <v>32</v>
      </c>
      <c r="AX750" s="13" t="s">
        <v>76</v>
      </c>
      <c r="AY750" s="263" t="s">
        <v>207</v>
      </c>
    </row>
    <row r="751" s="13" customFormat="1">
      <c r="A751" s="13"/>
      <c r="B751" s="253"/>
      <c r="C751" s="254"/>
      <c r="D751" s="236" t="s">
        <v>218</v>
      </c>
      <c r="E751" s="255" t="s">
        <v>1</v>
      </c>
      <c r="F751" s="256" t="s">
        <v>1078</v>
      </c>
      <c r="G751" s="254"/>
      <c r="H751" s="257">
        <v>0.91200000000000003</v>
      </c>
      <c r="I751" s="258"/>
      <c r="J751" s="254"/>
      <c r="K751" s="254"/>
      <c r="L751" s="259"/>
      <c r="M751" s="260"/>
      <c r="N751" s="261"/>
      <c r="O751" s="261"/>
      <c r="P751" s="261"/>
      <c r="Q751" s="261"/>
      <c r="R751" s="261"/>
      <c r="S751" s="261"/>
      <c r="T751" s="262"/>
      <c r="U751" s="13"/>
      <c r="V751" s="13"/>
      <c r="W751" s="13"/>
      <c r="X751" s="13"/>
      <c r="Y751" s="13"/>
      <c r="Z751" s="13"/>
      <c r="AA751" s="13"/>
      <c r="AB751" s="13"/>
      <c r="AC751" s="13"/>
      <c r="AD751" s="13"/>
      <c r="AE751" s="13"/>
      <c r="AT751" s="263" t="s">
        <v>218</v>
      </c>
      <c r="AU751" s="263" t="s">
        <v>83</v>
      </c>
      <c r="AV751" s="13" t="s">
        <v>85</v>
      </c>
      <c r="AW751" s="13" t="s">
        <v>32</v>
      </c>
      <c r="AX751" s="13" t="s">
        <v>76</v>
      </c>
      <c r="AY751" s="263" t="s">
        <v>207</v>
      </c>
    </row>
    <row r="752" s="14" customFormat="1">
      <c r="A752" s="14"/>
      <c r="B752" s="264"/>
      <c r="C752" s="265"/>
      <c r="D752" s="236" t="s">
        <v>218</v>
      </c>
      <c r="E752" s="266" t="s">
        <v>1</v>
      </c>
      <c r="F752" s="267" t="s">
        <v>222</v>
      </c>
      <c r="G752" s="265"/>
      <c r="H752" s="268">
        <v>2.8460000000000001</v>
      </c>
      <c r="I752" s="269"/>
      <c r="J752" s="265"/>
      <c r="K752" s="265"/>
      <c r="L752" s="270"/>
      <c r="M752" s="271"/>
      <c r="N752" s="272"/>
      <c r="O752" s="272"/>
      <c r="P752" s="272"/>
      <c r="Q752" s="272"/>
      <c r="R752" s="272"/>
      <c r="S752" s="272"/>
      <c r="T752" s="273"/>
      <c r="U752" s="14"/>
      <c r="V752" s="14"/>
      <c r="W752" s="14"/>
      <c r="X752" s="14"/>
      <c r="Y752" s="14"/>
      <c r="Z752" s="14"/>
      <c r="AA752" s="14"/>
      <c r="AB752" s="14"/>
      <c r="AC752" s="14"/>
      <c r="AD752" s="14"/>
      <c r="AE752" s="14"/>
      <c r="AT752" s="274" t="s">
        <v>218</v>
      </c>
      <c r="AU752" s="274" t="s">
        <v>83</v>
      </c>
      <c r="AV752" s="14" t="s">
        <v>212</v>
      </c>
      <c r="AW752" s="14" t="s">
        <v>32</v>
      </c>
      <c r="AX752" s="14" t="s">
        <v>83</v>
      </c>
      <c r="AY752" s="274" t="s">
        <v>207</v>
      </c>
    </row>
    <row r="753" s="2" customFormat="1" ht="24.15" customHeight="1">
      <c r="A753" s="39"/>
      <c r="B753" s="40"/>
      <c r="C753" s="222" t="s">
        <v>1079</v>
      </c>
      <c r="D753" s="222" t="s">
        <v>208</v>
      </c>
      <c r="E753" s="223" t="s">
        <v>1080</v>
      </c>
      <c r="F753" s="224" t="s">
        <v>1081</v>
      </c>
      <c r="G753" s="225" t="s">
        <v>783</v>
      </c>
      <c r="H753" s="226">
        <v>152.941</v>
      </c>
      <c r="I753" s="227"/>
      <c r="J753" s="228">
        <f>ROUND(I753*H753,2)</f>
        <v>0</v>
      </c>
      <c r="K753" s="229"/>
      <c r="L753" s="45"/>
      <c r="M753" s="230" t="s">
        <v>1</v>
      </c>
      <c r="N753" s="231" t="s">
        <v>41</v>
      </c>
      <c r="O753" s="92"/>
      <c r="P753" s="232">
        <f>O753*H753</f>
        <v>0</v>
      </c>
      <c r="Q753" s="232">
        <v>8.0000000000000007E-05</v>
      </c>
      <c r="R753" s="232">
        <f>Q753*H753</f>
        <v>0.012235280000000001</v>
      </c>
      <c r="S753" s="232">
        <v>0</v>
      </c>
      <c r="T753" s="233">
        <f>S753*H753</f>
        <v>0</v>
      </c>
      <c r="U753" s="39"/>
      <c r="V753" s="39"/>
      <c r="W753" s="39"/>
      <c r="X753" s="39"/>
      <c r="Y753" s="39"/>
      <c r="Z753" s="39"/>
      <c r="AA753" s="39"/>
      <c r="AB753" s="39"/>
      <c r="AC753" s="39"/>
      <c r="AD753" s="39"/>
      <c r="AE753" s="39"/>
      <c r="AR753" s="234" t="s">
        <v>212</v>
      </c>
      <c r="AT753" s="234" t="s">
        <v>208</v>
      </c>
      <c r="AU753" s="234" t="s">
        <v>83</v>
      </c>
      <c r="AY753" s="18" t="s">
        <v>207</v>
      </c>
      <c r="BE753" s="235">
        <f>IF(N753="základní",J753,0)</f>
        <v>0</v>
      </c>
      <c r="BF753" s="235">
        <f>IF(N753="snížená",J753,0)</f>
        <v>0</v>
      </c>
      <c r="BG753" s="235">
        <f>IF(N753="zákl. přenesená",J753,0)</f>
        <v>0</v>
      </c>
      <c r="BH753" s="235">
        <f>IF(N753="sníž. přenesená",J753,0)</f>
        <v>0</v>
      </c>
      <c r="BI753" s="235">
        <f>IF(N753="nulová",J753,0)</f>
        <v>0</v>
      </c>
      <c r="BJ753" s="18" t="s">
        <v>83</v>
      </c>
      <c r="BK753" s="235">
        <f>ROUND(I753*H753,2)</f>
        <v>0</v>
      </c>
      <c r="BL753" s="18" t="s">
        <v>212</v>
      </c>
      <c r="BM753" s="234" t="s">
        <v>1082</v>
      </c>
    </row>
    <row r="754" s="2" customFormat="1">
      <c r="A754" s="39"/>
      <c r="B754" s="40"/>
      <c r="C754" s="41"/>
      <c r="D754" s="236" t="s">
        <v>214</v>
      </c>
      <c r="E754" s="41"/>
      <c r="F754" s="237" t="s">
        <v>1083</v>
      </c>
      <c r="G754" s="41"/>
      <c r="H754" s="41"/>
      <c r="I754" s="238"/>
      <c r="J754" s="41"/>
      <c r="K754" s="41"/>
      <c r="L754" s="45"/>
      <c r="M754" s="239"/>
      <c r="N754" s="240"/>
      <c r="O754" s="92"/>
      <c r="P754" s="92"/>
      <c r="Q754" s="92"/>
      <c r="R754" s="92"/>
      <c r="S754" s="92"/>
      <c r="T754" s="93"/>
      <c r="U754" s="39"/>
      <c r="V754" s="39"/>
      <c r="W754" s="39"/>
      <c r="X754" s="39"/>
      <c r="Y754" s="39"/>
      <c r="Z754" s="39"/>
      <c r="AA754" s="39"/>
      <c r="AB754" s="39"/>
      <c r="AC754" s="39"/>
      <c r="AD754" s="39"/>
      <c r="AE754" s="39"/>
      <c r="AT754" s="18" t="s">
        <v>214</v>
      </c>
      <c r="AU754" s="18" t="s">
        <v>83</v>
      </c>
    </row>
    <row r="755" s="2" customFormat="1">
      <c r="A755" s="39"/>
      <c r="B755" s="40"/>
      <c r="C755" s="41"/>
      <c r="D755" s="241" t="s">
        <v>216</v>
      </c>
      <c r="E755" s="41"/>
      <c r="F755" s="242" t="s">
        <v>1084</v>
      </c>
      <c r="G755" s="41"/>
      <c r="H755" s="41"/>
      <c r="I755" s="238"/>
      <c r="J755" s="41"/>
      <c r="K755" s="41"/>
      <c r="L755" s="45"/>
      <c r="M755" s="239"/>
      <c r="N755" s="240"/>
      <c r="O755" s="92"/>
      <c r="P755" s="92"/>
      <c r="Q755" s="92"/>
      <c r="R755" s="92"/>
      <c r="S755" s="92"/>
      <c r="T755" s="93"/>
      <c r="U755" s="39"/>
      <c r="V755" s="39"/>
      <c r="W755" s="39"/>
      <c r="X755" s="39"/>
      <c r="Y755" s="39"/>
      <c r="Z755" s="39"/>
      <c r="AA755" s="39"/>
      <c r="AB755" s="39"/>
      <c r="AC755" s="39"/>
      <c r="AD755" s="39"/>
      <c r="AE755" s="39"/>
      <c r="AT755" s="18" t="s">
        <v>216</v>
      </c>
      <c r="AU755" s="18" t="s">
        <v>83</v>
      </c>
    </row>
    <row r="756" s="12" customFormat="1">
      <c r="A756" s="12"/>
      <c r="B756" s="243"/>
      <c r="C756" s="244"/>
      <c r="D756" s="236" t="s">
        <v>218</v>
      </c>
      <c r="E756" s="245" t="s">
        <v>1</v>
      </c>
      <c r="F756" s="246" t="s">
        <v>566</v>
      </c>
      <c r="G756" s="244"/>
      <c r="H756" s="245" t="s">
        <v>1</v>
      </c>
      <c r="I756" s="247"/>
      <c r="J756" s="244"/>
      <c r="K756" s="244"/>
      <c r="L756" s="248"/>
      <c r="M756" s="249"/>
      <c r="N756" s="250"/>
      <c r="O756" s="250"/>
      <c r="P756" s="250"/>
      <c r="Q756" s="250"/>
      <c r="R756" s="250"/>
      <c r="S756" s="250"/>
      <c r="T756" s="251"/>
      <c r="U756" s="12"/>
      <c r="V756" s="12"/>
      <c r="W756" s="12"/>
      <c r="X756" s="12"/>
      <c r="Y756" s="12"/>
      <c r="Z756" s="12"/>
      <c r="AA756" s="12"/>
      <c r="AB756" s="12"/>
      <c r="AC756" s="12"/>
      <c r="AD756" s="12"/>
      <c r="AE756" s="12"/>
      <c r="AT756" s="252" t="s">
        <v>218</v>
      </c>
      <c r="AU756" s="252" t="s">
        <v>83</v>
      </c>
      <c r="AV756" s="12" t="s">
        <v>83</v>
      </c>
      <c r="AW756" s="12" t="s">
        <v>32</v>
      </c>
      <c r="AX756" s="12" t="s">
        <v>76</v>
      </c>
      <c r="AY756" s="252" t="s">
        <v>207</v>
      </c>
    </row>
    <row r="757" s="13" customFormat="1">
      <c r="A757" s="13"/>
      <c r="B757" s="253"/>
      <c r="C757" s="254"/>
      <c r="D757" s="236" t="s">
        <v>218</v>
      </c>
      <c r="E757" s="255" t="s">
        <v>1</v>
      </c>
      <c r="F757" s="256" t="s">
        <v>1085</v>
      </c>
      <c r="G757" s="254"/>
      <c r="H757" s="257">
        <v>6.2999999999999998</v>
      </c>
      <c r="I757" s="258"/>
      <c r="J757" s="254"/>
      <c r="K757" s="254"/>
      <c r="L757" s="259"/>
      <c r="M757" s="260"/>
      <c r="N757" s="261"/>
      <c r="O757" s="261"/>
      <c r="P757" s="261"/>
      <c r="Q757" s="261"/>
      <c r="R757" s="261"/>
      <c r="S757" s="261"/>
      <c r="T757" s="262"/>
      <c r="U757" s="13"/>
      <c r="V757" s="13"/>
      <c r="W757" s="13"/>
      <c r="X757" s="13"/>
      <c r="Y757" s="13"/>
      <c r="Z757" s="13"/>
      <c r="AA757" s="13"/>
      <c r="AB757" s="13"/>
      <c r="AC757" s="13"/>
      <c r="AD757" s="13"/>
      <c r="AE757" s="13"/>
      <c r="AT757" s="263" t="s">
        <v>218</v>
      </c>
      <c r="AU757" s="263" t="s">
        <v>83</v>
      </c>
      <c r="AV757" s="13" t="s">
        <v>85</v>
      </c>
      <c r="AW757" s="13" t="s">
        <v>32</v>
      </c>
      <c r="AX757" s="13" t="s">
        <v>76</v>
      </c>
      <c r="AY757" s="263" t="s">
        <v>207</v>
      </c>
    </row>
    <row r="758" s="13" customFormat="1">
      <c r="A758" s="13"/>
      <c r="B758" s="253"/>
      <c r="C758" s="254"/>
      <c r="D758" s="236" t="s">
        <v>218</v>
      </c>
      <c r="E758" s="255" t="s">
        <v>1</v>
      </c>
      <c r="F758" s="256" t="s">
        <v>1086</v>
      </c>
      <c r="G758" s="254"/>
      <c r="H758" s="257">
        <v>5.2999999999999998</v>
      </c>
      <c r="I758" s="258"/>
      <c r="J758" s="254"/>
      <c r="K758" s="254"/>
      <c r="L758" s="259"/>
      <c r="M758" s="260"/>
      <c r="N758" s="261"/>
      <c r="O758" s="261"/>
      <c r="P758" s="261"/>
      <c r="Q758" s="261"/>
      <c r="R758" s="261"/>
      <c r="S758" s="261"/>
      <c r="T758" s="262"/>
      <c r="U758" s="13"/>
      <c r="V758" s="13"/>
      <c r="W758" s="13"/>
      <c r="X758" s="13"/>
      <c r="Y758" s="13"/>
      <c r="Z758" s="13"/>
      <c r="AA758" s="13"/>
      <c r="AB758" s="13"/>
      <c r="AC758" s="13"/>
      <c r="AD758" s="13"/>
      <c r="AE758" s="13"/>
      <c r="AT758" s="263" t="s">
        <v>218</v>
      </c>
      <c r="AU758" s="263" t="s">
        <v>83</v>
      </c>
      <c r="AV758" s="13" t="s">
        <v>85</v>
      </c>
      <c r="AW758" s="13" t="s">
        <v>32</v>
      </c>
      <c r="AX758" s="13" t="s">
        <v>76</v>
      </c>
      <c r="AY758" s="263" t="s">
        <v>207</v>
      </c>
    </row>
    <row r="759" s="13" customFormat="1">
      <c r="A759" s="13"/>
      <c r="B759" s="253"/>
      <c r="C759" s="254"/>
      <c r="D759" s="236" t="s">
        <v>218</v>
      </c>
      <c r="E759" s="255" t="s">
        <v>1</v>
      </c>
      <c r="F759" s="256" t="s">
        <v>1087</v>
      </c>
      <c r="G759" s="254"/>
      <c r="H759" s="257">
        <v>5.7400000000000002</v>
      </c>
      <c r="I759" s="258"/>
      <c r="J759" s="254"/>
      <c r="K759" s="254"/>
      <c r="L759" s="259"/>
      <c r="M759" s="260"/>
      <c r="N759" s="261"/>
      <c r="O759" s="261"/>
      <c r="P759" s="261"/>
      <c r="Q759" s="261"/>
      <c r="R759" s="261"/>
      <c r="S759" s="261"/>
      <c r="T759" s="262"/>
      <c r="U759" s="13"/>
      <c r="V759" s="13"/>
      <c r="W759" s="13"/>
      <c r="X759" s="13"/>
      <c r="Y759" s="13"/>
      <c r="Z759" s="13"/>
      <c r="AA759" s="13"/>
      <c r="AB759" s="13"/>
      <c r="AC759" s="13"/>
      <c r="AD759" s="13"/>
      <c r="AE759" s="13"/>
      <c r="AT759" s="263" t="s">
        <v>218</v>
      </c>
      <c r="AU759" s="263" t="s">
        <v>83</v>
      </c>
      <c r="AV759" s="13" t="s">
        <v>85</v>
      </c>
      <c r="AW759" s="13" t="s">
        <v>32</v>
      </c>
      <c r="AX759" s="13" t="s">
        <v>76</v>
      </c>
      <c r="AY759" s="263" t="s">
        <v>207</v>
      </c>
    </row>
    <row r="760" s="12" customFormat="1">
      <c r="A760" s="12"/>
      <c r="B760" s="243"/>
      <c r="C760" s="244"/>
      <c r="D760" s="236" t="s">
        <v>218</v>
      </c>
      <c r="E760" s="245" t="s">
        <v>1</v>
      </c>
      <c r="F760" s="246" t="s">
        <v>569</v>
      </c>
      <c r="G760" s="244"/>
      <c r="H760" s="245" t="s">
        <v>1</v>
      </c>
      <c r="I760" s="247"/>
      <c r="J760" s="244"/>
      <c r="K760" s="244"/>
      <c r="L760" s="248"/>
      <c r="M760" s="249"/>
      <c r="N760" s="250"/>
      <c r="O760" s="250"/>
      <c r="P760" s="250"/>
      <c r="Q760" s="250"/>
      <c r="R760" s="250"/>
      <c r="S760" s="250"/>
      <c r="T760" s="251"/>
      <c r="U760" s="12"/>
      <c r="V760" s="12"/>
      <c r="W760" s="12"/>
      <c r="X760" s="12"/>
      <c r="Y760" s="12"/>
      <c r="Z760" s="12"/>
      <c r="AA760" s="12"/>
      <c r="AB760" s="12"/>
      <c r="AC760" s="12"/>
      <c r="AD760" s="12"/>
      <c r="AE760" s="12"/>
      <c r="AT760" s="252" t="s">
        <v>218</v>
      </c>
      <c r="AU760" s="252" t="s">
        <v>83</v>
      </c>
      <c r="AV760" s="12" t="s">
        <v>83</v>
      </c>
      <c r="AW760" s="12" t="s">
        <v>32</v>
      </c>
      <c r="AX760" s="12" t="s">
        <v>76</v>
      </c>
      <c r="AY760" s="252" t="s">
        <v>207</v>
      </c>
    </row>
    <row r="761" s="13" customFormat="1">
      <c r="A761" s="13"/>
      <c r="B761" s="253"/>
      <c r="C761" s="254"/>
      <c r="D761" s="236" t="s">
        <v>218</v>
      </c>
      <c r="E761" s="255" t="s">
        <v>1</v>
      </c>
      <c r="F761" s="256" t="s">
        <v>1088</v>
      </c>
      <c r="G761" s="254"/>
      <c r="H761" s="257">
        <v>12.246</v>
      </c>
      <c r="I761" s="258"/>
      <c r="J761" s="254"/>
      <c r="K761" s="254"/>
      <c r="L761" s="259"/>
      <c r="M761" s="260"/>
      <c r="N761" s="261"/>
      <c r="O761" s="261"/>
      <c r="P761" s="261"/>
      <c r="Q761" s="261"/>
      <c r="R761" s="261"/>
      <c r="S761" s="261"/>
      <c r="T761" s="262"/>
      <c r="U761" s="13"/>
      <c r="V761" s="13"/>
      <c r="W761" s="13"/>
      <c r="X761" s="13"/>
      <c r="Y761" s="13"/>
      <c r="Z761" s="13"/>
      <c r="AA761" s="13"/>
      <c r="AB761" s="13"/>
      <c r="AC761" s="13"/>
      <c r="AD761" s="13"/>
      <c r="AE761" s="13"/>
      <c r="AT761" s="263" t="s">
        <v>218</v>
      </c>
      <c r="AU761" s="263" t="s">
        <v>83</v>
      </c>
      <c r="AV761" s="13" t="s">
        <v>85</v>
      </c>
      <c r="AW761" s="13" t="s">
        <v>32</v>
      </c>
      <c r="AX761" s="13" t="s">
        <v>76</v>
      </c>
      <c r="AY761" s="263" t="s">
        <v>207</v>
      </c>
    </row>
    <row r="762" s="13" customFormat="1">
      <c r="A762" s="13"/>
      <c r="B762" s="253"/>
      <c r="C762" s="254"/>
      <c r="D762" s="236" t="s">
        <v>218</v>
      </c>
      <c r="E762" s="255" t="s">
        <v>1</v>
      </c>
      <c r="F762" s="256" t="s">
        <v>1089</v>
      </c>
      <c r="G762" s="254"/>
      <c r="H762" s="257">
        <v>6.4100000000000001</v>
      </c>
      <c r="I762" s="258"/>
      <c r="J762" s="254"/>
      <c r="K762" s="254"/>
      <c r="L762" s="259"/>
      <c r="M762" s="260"/>
      <c r="N762" s="261"/>
      <c r="O762" s="261"/>
      <c r="P762" s="261"/>
      <c r="Q762" s="261"/>
      <c r="R762" s="261"/>
      <c r="S762" s="261"/>
      <c r="T762" s="262"/>
      <c r="U762" s="13"/>
      <c r="V762" s="13"/>
      <c r="W762" s="13"/>
      <c r="X762" s="13"/>
      <c r="Y762" s="13"/>
      <c r="Z762" s="13"/>
      <c r="AA762" s="13"/>
      <c r="AB762" s="13"/>
      <c r="AC762" s="13"/>
      <c r="AD762" s="13"/>
      <c r="AE762" s="13"/>
      <c r="AT762" s="263" t="s">
        <v>218</v>
      </c>
      <c r="AU762" s="263" t="s">
        <v>83</v>
      </c>
      <c r="AV762" s="13" t="s">
        <v>85</v>
      </c>
      <c r="AW762" s="13" t="s">
        <v>32</v>
      </c>
      <c r="AX762" s="13" t="s">
        <v>76</v>
      </c>
      <c r="AY762" s="263" t="s">
        <v>207</v>
      </c>
    </row>
    <row r="763" s="12" customFormat="1">
      <c r="A763" s="12"/>
      <c r="B763" s="243"/>
      <c r="C763" s="244"/>
      <c r="D763" s="236" t="s">
        <v>218</v>
      </c>
      <c r="E763" s="245" t="s">
        <v>1</v>
      </c>
      <c r="F763" s="246" t="s">
        <v>1058</v>
      </c>
      <c r="G763" s="244"/>
      <c r="H763" s="245" t="s">
        <v>1</v>
      </c>
      <c r="I763" s="247"/>
      <c r="J763" s="244"/>
      <c r="K763" s="244"/>
      <c r="L763" s="248"/>
      <c r="M763" s="249"/>
      <c r="N763" s="250"/>
      <c r="O763" s="250"/>
      <c r="P763" s="250"/>
      <c r="Q763" s="250"/>
      <c r="R763" s="250"/>
      <c r="S763" s="250"/>
      <c r="T763" s="251"/>
      <c r="U763" s="12"/>
      <c r="V763" s="12"/>
      <c r="W763" s="12"/>
      <c r="X763" s="12"/>
      <c r="Y763" s="12"/>
      <c r="Z763" s="12"/>
      <c r="AA763" s="12"/>
      <c r="AB763" s="12"/>
      <c r="AC763" s="12"/>
      <c r="AD763" s="12"/>
      <c r="AE763" s="12"/>
      <c r="AT763" s="252" t="s">
        <v>218</v>
      </c>
      <c r="AU763" s="252" t="s">
        <v>83</v>
      </c>
      <c r="AV763" s="12" t="s">
        <v>83</v>
      </c>
      <c r="AW763" s="12" t="s">
        <v>32</v>
      </c>
      <c r="AX763" s="12" t="s">
        <v>76</v>
      </c>
      <c r="AY763" s="252" t="s">
        <v>207</v>
      </c>
    </row>
    <row r="764" s="13" customFormat="1">
      <c r="A764" s="13"/>
      <c r="B764" s="253"/>
      <c r="C764" s="254"/>
      <c r="D764" s="236" t="s">
        <v>218</v>
      </c>
      <c r="E764" s="255" t="s">
        <v>1</v>
      </c>
      <c r="F764" s="256" t="s">
        <v>807</v>
      </c>
      <c r="G764" s="254"/>
      <c r="H764" s="257">
        <v>8.1639999999999997</v>
      </c>
      <c r="I764" s="258"/>
      <c r="J764" s="254"/>
      <c r="K764" s="254"/>
      <c r="L764" s="259"/>
      <c r="M764" s="260"/>
      <c r="N764" s="261"/>
      <c r="O764" s="261"/>
      <c r="P764" s="261"/>
      <c r="Q764" s="261"/>
      <c r="R764" s="261"/>
      <c r="S764" s="261"/>
      <c r="T764" s="262"/>
      <c r="U764" s="13"/>
      <c r="V764" s="13"/>
      <c r="W764" s="13"/>
      <c r="X764" s="13"/>
      <c r="Y764" s="13"/>
      <c r="Z764" s="13"/>
      <c r="AA764" s="13"/>
      <c r="AB764" s="13"/>
      <c r="AC764" s="13"/>
      <c r="AD764" s="13"/>
      <c r="AE764" s="13"/>
      <c r="AT764" s="263" t="s">
        <v>218</v>
      </c>
      <c r="AU764" s="263" t="s">
        <v>83</v>
      </c>
      <c r="AV764" s="13" t="s">
        <v>85</v>
      </c>
      <c r="AW764" s="13" t="s">
        <v>32</v>
      </c>
      <c r="AX764" s="13" t="s">
        <v>76</v>
      </c>
      <c r="AY764" s="263" t="s">
        <v>207</v>
      </c>
    </row>
    <row r="765" s="13" customFormat="1">
      <c r="A765" s="13"/>
      <c r="B765" s="253"/>
      <c r="C765" s="254"/>
      <c r="D765" s="236" t="s">
        <v>218</v>
      </c>
      <c r="E765" s="255" t="s">
        <v>1</v>
      </c>
      <c r="F765" s="256" t="s">
        <v>1089</v>
      </c>
      <c r="G765" s="254"/>
      <c r="H765" s="257">
        <v>6.4100000000000001</v>
      </c>
      <c r="I765" s="258"/>
      <c r="J765" s="254"/>
      <c r="K765" s="254"/>
      <c r="L765" s="259"/>
      <c r="M765" s="260"/>
      <c r="N765" s="261"/>
      <c r="O765" s="261"/>
      <c r="P765" s="261"/>
      <c r="Q765" s="261"/>
      <c r="R765" s="261"/>
      <c r="S765" s="261"/>
      <c r="T765" s="262"/>
      <c r="U765" s="13"/>
      <c r="V765" s="13"/>
      <c r="W765" s="13"/>
      <c r="X765" s="13"/>
      <c r="Y765" s="13"/>
      <c r="Z765" s="13"/>
      <c r="AA765" s="13"/>
      <c r="AB765" s="13"/>
      <c r="AC765" s="13"/>
      <c r="AD765" s="13"/>
      <c r="AE765" s="13"/>
      <c r="AT765" s="263" t="s">
        <v>218</v>
      </c>
      <c r="AU765" s="263" t="s">
        <v>83</v>
      </c>
      <c r="AV765" s="13" t="s">
        <v>85</v>
      </c>
      <c r="AW765" s="13" t="s">
        <v>32</v>
      </c>
      <c r="AX765" s="13" t="s">
        <v>76</v>
      </c>
      <c r="AY765" s="263" t="s">
        <v>207</v>
      </c>
    </row>
    <row r="766" s="13" customFormat="1">
      <c r="A766" s="13"/>
      <c r="B766" s="253"/>
      <c r="C766" s="254"/>
      <c r="D766" s="236" t="s">
        <v>218</v>
      </c>
      <c r="E766" s="255" t="s">
        <v>1</v>
      </c>
      <c r="F766" s="256" t="s">
        <v>1090</v>
      </c>
      <c r="G766" s="254"/>
      <c r="H766" s="257">
        <v>5.4100000000000001</v>
      </c>
      <c r="I766" s="258"/>
      <c r="J766" s="254"/>
      <c r="K766" s="254"/>
      <c r="L766" s="259"/>
      <c r="M766" s="260"/>
      <c r="N766" s="261"/>
      <c r="O766" s="261"/>
      <c r="P766" s="261"/>
      <c r="Q766" s="261"/>
      <c r="R766" s="261"/>
      <c r="S766" s="261"/>
      <c r="T766" s="262"/>
      <c r="U766" s="13"/>
      <c r="V766" s="13"/>
      <c r="W766" s="13"/>
      <c r="X766" s="13"/>
      <c r="Y766" s="13"/>
      <c r="Z766" s="13"/>
      <c r="AA766" s="13"/>
      <c r="AB766" s="13"/>
      <c r="AC766" s="13"/>
      <c r="AD766" s="13"/>
      <c r="AE766" s="13"/>
      <c r="AT766" s="263" t="s">
        <v>218</v>
      </c>
      <c r="AU766" s="263" t="s">
        <v>83</v>
      </c>
      <c r="AV766" s="13" t="s">
        <v>85</v>
      </c>
      <c r="AW766" s="13" t="s">
        <v>32</v>
      </c>
      <c r="AX766" s="13" t="s">
        <v>76</v>
      </c>
      <c r="AY766" s="263" t="s">
        <v>207</v>
      </c>
    </row>
    <row r="767" s="12" customFormat="1">
      <c r="A767" s="12"/>
      <c r="B767" s="243"/>
      <c r="C767" s="244"/>
      <c r="D767" s="236" t="s">
        <v>218</v>
      </c>
      <c r="E767" s="245" t="s">
        <v>1</v>
      </c>
      <c r="F767" s="246" t="s">
        <v>576</v>
      </c>
      <c r="G767" s="244"/>
      <c r="H767" s="245" t="s">
        <v>1</v>
      </c>
      <c r="I767" s="247"/>
      <c r="J767" s="244"/>
      <c r="K767" s="244"/>
      <c r="L767" s="248"/>
      <c r="M767" s="249"/>
      <c r="N767" s="250"/>
      <c r="O767" s="250"/>
      <c r="P767" s="250"/>
      <c r="Q767" s="250"/>
      <c r="R767" s="250"/>
      <c r="S767" s="250"/>
      <c r="T767" s="251"/>
      <c r="U767" s="12"/>
      <c r="V767" s="12"/>
      <c r="W767" s="12"/>
      <c r="X767" s="12"/>
      <c r="Y767" s="12"/>
      <c r="Z767" s="12"/>
      <c r="AA767" s="12"/>
      <c r="AB767" s="12"/>
      <c r="AC767" s="12"/>
      <c r="AD767" s="12"/>
      <c r="AE767" s="12"/>
      <c r="AT767" s="252" t="s">
        <v>218</v>
      </c>
      <c r="AU767" s="252" t="s">
        <v>83</v>
      </c>
      <c r="AV767" s="12" t="s">
        <v>83</v>
      </c>
      <c r="AW767" s="12" t="s">
        <v>32</v>
      </c>
      <c r="AX767" s="12" t="s">
        <v>76</v>
      </c>
      <c r="AY767" s="252" t="s">
        <v>207</v>
      </c>
    </row>
    <row r="768" s="13" customFormat="1">
      <c r="A768" s="13"/>
      <c r="B768" s="253"/>
      <c r="C768" s="254"/>
      <c r="D768" s="236" t="s">
        <v>218</v>
      </c>
      <c r="E768" s="255" t="s">
        <v>1</v>
      </c>
      <c r="F768" s="256" t="s">
        <v>1091</v>
      </c>
      <c r="G768" s="254"/>
      <c r="H768" s="257">
        <v>9.6150000000000002</v>
      </c>
      <c r="I768" s="258"/>
      <c r="J768" s="254"/>
      <c r="K768" s="254"/>
      <c r="L768" s="259"/>
      <c r="M768" s="260"/>
      <c r="N768" s="261"/>
      <c r="O768" s="261"/>
      <c r="P768" s="261"/>
      <c r="Q768" s="261"/>
      <c r="R768" s="261"/>
      <c r="S768" s="261"/>
      <c r="T768" s="262"/>
      <c r="U768" s="13"/>
      <c r="V768" s="13"/>
      <c r="W768" s="13"/>
      <c r="X768" s="13"/>
      <c r="Y768" s="13"/>
      <c r="Z768" s="13"/>
      <c r="AA768" s="13"/>
      <c r="AB768" s="13"/>
      <c r="AC768" s="13"/>
      <c r="AD768" s="13"/>
      <c r="AE768" s="13"/>
      <c r="AT768" s="263" t="s">
        <v>218</v>
      </c>
      <c r="AU768" s="263" t="s">
        <v>83</v>
      </c>
      <c r="AV768" s="13" t="s">
        <v>85</v>
      </c>
      <c r="AW768" s="13" t="s">
        <v>32</v>
      </c>
      <c r="AX768" s="13" t="s">
        <v>76</v>
      </c>
      <c r="AY768" s="263" t="s">
        <v>207</v>
      </c>
    </row>
    <row r="769" s="13" customFormat="1">
      <c r="A769" s="13"/>
      <c r="B769" s="253"/>
      <c r="C769" s="254"/>
      <c r="D769" s="236" t="s">
        <v>218</v>
      </c>
      <c r="E769" s="255" t="s">
        <v>1</v>
      </c>
      <c r="F769" s="256" t="s">
        <v>812</v>
      </c>
      <c r="G769" s="254"/>
      <c r="H769" s="257">
        <v>4.0819999999999999</v>
      </c>
      <c r="I769" s="258"/>
      <c r="J769" s="254"/>
      <c r="K769" s="254"/>
      <c r="L769" s="259"/>
      <c r="M769" s="260"/>
      <c r="N769" s="261"/>
      <c r="O769" s="261"/>
      <c r="P769" s="261"/>
      <c r="Q769" s="261"/>
      <c r="R769" s="261"/>
      <c r="S769" s="261"/>
      <c r="T769" s="262"/>
      <c r="U769" s="13"/>
      <c r="V769" s="13"/>
      <c r="W769" s="13"/>
      <c r="X769" s="13"/>
      <c r="Y769" s="13"/>
      <c r="Z769" s="13"/>
      <c r="AA769" s="13"/>
      <c r="AB769" s="13"/>
      <c r="AC769" s="13"/>
      <c r="AD769" s="13"/>
      <c r="AE769" s="13"/>
      <c r="AT769" s="263" t="s">
        <v>218</v>
      </c>
      <c r="AU769" s="263" t="s">
        <v>83</v>
      </c>
      <c r="AV769" s="13" t="s">
        <v>85</v>
      </c>
      <c r="AW769" s="13" t="s">
        <v>32</v>
      </c>
      <c r="AX769" s="13" t="s">
        <v>76</v>
      </c>
      <c r="AY769" s="263" t="s">
        <v>207</v>
      </c>
    </row>
    <row r="770" s="12" customFormat="1">
      <c r="A770" s="12"/>
      <c r="B770" s="243"/>
      <c r="C770" s="244"/>
      <c r="D770" s="236" t="s">
        <v>218</v>
      </c>
      <c r="E770" s="245" t="s">
        <v>1</v>
      </c>
      <c r="F770" s="246" t="s">
        <v>578</v>
      </c>
      <c r="G770" s="244"/>
      <c r="H770" s="245" t="s">
        <v>1</v>
      </c>
      <c r="I770" s="247"/>
      <c r="J770" s="244"/>
      <c r="K770" s="244"/>
      <c r="L770" s="248"/>
      <c r="M770" s="249"/>
      <c r="N770" s="250"/>
      <c r="O770" s="250"/>
      <c r="P770" s="250"/>
      <c r="Q770" s="250"/>
      <c r="R770" s="250"/>
      <c r="S770" s="250"/>
      <c r="T770" s="251"/>
      <c r="U770" s="12"/>
      <c r="V770" s="12"/>
      <c r="W770" s="12"/>
      <c r="X770" s="12"/>
      <c r="Y770" s="12"/>
      <c r="Z770" s="12"/>
      <c r="AA770" s="12"/>
      <c r="AB770" s="12"/>
      <c r="AC770" s="12"/>
      <c r="AD770" s="12"/>
      <c r="AE770" s="12"/>
      <c r="AT770" s="252" t="s">
        <v>218</v>
      </c>
      <c r="AU770" s="252" t="s">
        <v>83</v>
      </c>
      <c r="AV770" s="12" t="s">
        <v>83</v>
      </c>
      <c r="AW770" s="12" t="s">
        <v>32</v>
      </c>
      <c r="AX770" s="12" t="s">
        <v>76</v>
      </c>
      <c r="AY770" s="252" t="s">
        <v>207</v>
      </c>
    </row>
    <row r="771" s="13" customFormat="1">
      <c r="A771" s="13"/>
      <c r="B771" s="253"/>
      <c r="C771" s="254"/>
      <c r="D771" s="236" t="s">
        <v>218</v>
      </c>
      <c r="E771" s="255" t="s">
        <v>1</v>
      </c>
      <c r="F771" s="256" t="s">
        <v>1090</v>
      </c>
      <c r="G771" s="254"/>
      <c r="H771" s="257">
        <v>5.4100000000000001</v>
      </c>
      <c r="I771" s="258"/>
      <c r="J771" s="254"/>
      <c r="K771" s="254"/>
      <c r="L771" s="259"/>
      <c r="M771" s="260"/>
      <c r="N771" s="261"/>
      <c r="O771" s="261"/>
      <c r="P771" s="261"/>
      <c r="Q771" s="261"/>
      <c r="R771" s="261"/>
      <c r="S771" s="261"/>
      <c r="T771" s="262"/>
      <c r="U771" s="13"/>
      <c r="V771" s="13"/>
      <c r="W771" s="13"/>
      <c r="X771" s="13"/>
      <c r="Y771" s="13"/>
      <c r="Z771" s="13"/>
      <c r="AA771" s="13"/>
      <c r="AB771" s="13"/>
      <c r="AC771" s="13"/>
      <c r="AD771" s="13"/>
      <c r="AE771" s="13"/>
      <c r="AT771" s="263" t="s">
        <v>218</v>
      </c>
      <c r="AU771" s="263" t="s">
        <v>83</v>
      </c>
      <c r="AV771" s="13" t="s">
        <v>85</v>
      </c>
      <c r="AW771" s="13" t="s">
        <v>32</v>
      </c>
      <c r="AX771" s="13" t="s">
        <v>76</v>
      </c>
      <c r="AY771" s="263" t="s">
        <v>207</v>
      </c>
    </row>
    <row r="772" s="13" customFormat="1">
      <c r="A772" s="13"/>
      <c r="B772" s="253"/>
      <c r="C772" s="254"/>
      <c r="D772" s="236" t="s">
        <v>218</v>
      </c>
      <c r="E772" s="255" t="s">
        <v>1</v>
      </c>
      <c r="F772" s="256" t="s">
        <v>1089</v>
      </c>
      <c r="G772" s="254"/>
      <c r="H772" s="257">
        <v>6.4100000000000001</v>
      </c>
      <c r="I772" s="258"/>
      <c r="J772" s="254"/>
      <c r="K772" s="254"/>
      <c r="L772" s="259"/>
      <c r="M772" s="260"/>
      <c r="N772" s="261"/>
      <c r="O772" s="261"/>
      <c r="P772" s="261"/>
      <c r="Q772" s="261"/>
      <c r="R772" s="261"/>
      <c r="S772" s="261"/>
      <c r="T772" s="262"/>
      <c r="U772" s="13"/>
      <c r="V772" s="13"/>
      <c r="W772" s="13"/>
      <c r="X772" s="13"/>
      <c r="Y772" s="13"/>
      <c r="Z772" s="13"/>
      <c r="AA772" s="13"/>
      <c r="AB772" s="13"/>
      <c r="AC772" s="13"/>
      <c r="AD772" s="13"/>
      <c r="AE772" s="13"/>
      <c r="AT772" s="263" t="s">
        <v>218</v>
      </c>
      <c r="AU772" s="263" t="s">
        <v>83</v>
      </c>
      <c r="AV772" s="13" t="s">
        <v>85</v>
      </c>
      <c r="AW772" s="13" t="s">
        <v>32</v>
      </c>
      <c r="AX772" s="13" t="s">
        <v>76</v>
      </c>
      <c r="AY772" s="263" t="s">
        <v>207</v>
      </c>
    </row>
    <row r="773" s="13" customFormat="1">
      <c r="A773" s="13"/>
      <c r="B773" s="253"/>
      <c r="C773" s="254"/>
      <c r="D773" s="236" t="s">
        <v>218</v>
      </c>
      <c r="E773" s="255" t="s">
        <v>1</v>
      </c>
      <c r="F773" s="256" t="s">
        <v>807</v>
      </c>
      <c r="G773" s="254"/>
      <c r="H773" s="257">
        <v>8.1639999999999997</v>
      </c>
      <c r="I773" s="258"/>
      <c r="J773" s="254"/>
      <c r="K773" s="254"/>
      <c r="L773" s="259"/>
      <c r="M773" s="260"/>
      <c r="N773" s="261"/>
      <c r="O773" s="261"/>
      <c r="P773" s="261"/>
      <c r="Q773" s="261"/>
      <c r="R773" s="261"/>
      <c r="S773" s="261"/>
      <c r="T773" s="262"/>
      <c r="U773" s="13"/>
      <c r="V773" s="13"/>
      <c r="W773" s="13"/>
      <c r="X773" s="13"/>
      <c r="Y773" s="13"/>
      <c r="Z773" s="13"/>
      <c r="AA773" s="13"/>
      <c r="AB773" s="13"/>
      <c r="AC773" s="13"/>
      <c r="AD773" s="13"/>
      <c r="AE773" s="13"/>
      <c r="AT773" s="263" t="s">
        <v>218</v>
      </c>
      <c r="AU773" s="263" t="s">
        <v>83</v>
      </c>
      <c r="AV773" s="13" t="s">
        <v>85</v>
      </c>
      <c r="AW773" s="13" t="s">
        <v>32</v>
      </c>
      <c r="AX773" s="13" t="s">
        <v>76</v>
      </c>
      <c r="AY773" s="263" t="s">
        <v>207</v>
      </c>
    </row>
    <row r="774" s="12" customFormat="1">
      <c r="A774" s="12"/>
      <c r="B774" s="243"/>
      <c r="C774" s="244"/>
      <c r="D774" s="236" t="s">
        <v>218</v>
      </c>
      <c r="E774" s="245" t="s">
        <v>1</v>
      </c>
      <c r="F774" s="246" t="s">
        <v>579</v>
      </c>
      <c r="G774" s="244"/>
      <c r="H774" s="245" t="s">
        <v>1</v>
      </c>
      <c r="I774" s="247"/>
      <c r="J774" s="244"/>
      <c r="K774" s="244"/>
      <c r="L774" s="248"/>
      <c r="M774" s="249"/>
      <c r="N774" s="250"/>
      <c r="O774" s="250"/>
      <c r="P774" s="250"/>
      <c r="Q774" s="250"/>
      <c r="R774" s="250"/>
      <c r="S774" s="250"/>
      <c r="T774" s="251"/>
      <c r="U774" s="12"/>
      <c r="V774" s="12"/>
      <c r="W774" s="12"/>
      <c r="X774" s="12"/>
      <c r="Y774" s="12"/>
      <c r="Z774" s="12"/>
      <c r="AA774" s="12"/>
      <c r="AB774" s="12"/>
      <c r="AC774" s="12"/>
      <c r="AD774" s="12"/>
      <c r="AE774" s="12"/>
      <c r="AT774" s="252" t="s">
        <v>218</v>
      </c>
      <c r="AU774" s="252" t="s">
        <v>83</v>
      </c>
      <c r="AV774" s="12" t="s">
        <v>83</v>
      </c>
      <c r="AW774" s="12" t="s">
        <v>32</v>
      </c>
      <c r="AX774" s="12" t="s">
        <v>76</v>
      </c>
      <c r="AY774" s="252" t="s">
        <v>207</v>
      </c>
    </row>
    <row r="775" s="13" customFormat="1">
      <c r="A775" s="13"/>
      <c r="B775" s="253"/>
      <c r="C775" s="254"/>
      <c r="D775" s="236" t="s">
        <v>218</v>
      </c>
      <c r="E775" s="255" t="s">
        <v>1</v>
      </c>
      <c r="F775" s="256" t="s">
        <v>1090</v>
      </c>
      <c r="G775" s="254"/>
      <c r="H775" s="257">
        <v>5.4100000000000001</v>
      </c>
      <c r="I775" s="258"/>
      <c r="J775" s="254"/>
      <c r="K775" s="254"/>
      <c r="L775" s="259"/>
      <c r="M775" s="260"/>
      <c r="N775" s="261"/>
      <c r="O775" s="261"/>
      <c r="P775" s="261"/>
      <c r="Q775" s="261"/>
      <c r="R775" s="261"/>
      <c r="S775" s="261"/>
      <c r="T775" s="262"/>
      <c r="U775" s="13"/>
      <c r="V775" s="13"/>
      <c r="W775" s="13"/>
      <c r="X775" s="13"/>
      <c r="Y775" s="13"/>
      <c r="Z775" s="13"/>
      <c r="AA775" s="13"/>
      <c r="AB775" s="13"/>
      <c r="AC775" s="13"/>
      <c r="AD775" s="13"/>
      <c r="AE775" s="13"/>
      <c r="AT775" s="263" t="s">
        <v>218</v>
      </c>
      <c r="AU775" s="263" t="s">
        <v>83</v>
      </c>
      <c r="AV775" s="13" t="s">
        <v>85</v>
      </c>
      <c r="AW775" s="13" t="s">
        <v>32</v>
      </c>
      <c r="AX775" s="13" t="s">
        <v>76</v>
      </c>
      <c r="AY775" s="263" t="s">
        <v>207</v>
      </c>
    </row>
    <row r="776" s="13" customFormat="1">
      <c r="A776" s="13"/>
      <c r="B776" s="253"/>
      <c r="C776" s="254"/>
      <c r="D776" s="236" t="s">
        <v>218</v>
      </c>
      <c r="E776" s="255" t="s">
        <v>1</v>
      </c>
      <c r="F776" s="256" t="s">
        <v>1089</v>
      </c>
      <c r="G776" s="254"/>
      <c r="H776" s="257">
        <v>6.4100000000000001</v>
      </c>
      <c r="I776" s="258"/>
      <c r="J776" s="254"/>
      <c r="K776" s="254"/>
      <c r="L776" s="259"/>
      <c r="M776" s="260"/>
      <c r="N776" s="261"/>
      <c r="O776" s="261"/>
      <c r="P776" s="261"/>
      <c r="Q776" s="261"/>
      <c r="R776" s="261"/>
      <c r="S776" s="261"/>
      <c r="T776" s="262"/>
      <c r="U776" s="13"/>
      <c r="V776" s="13"/>
      <c r="W776" s="13"/>
      <c r="X776" s="13"/>
      <c r="Y776" s="13"/>
      <c r="Z776" s="13"/>
      <c r="AA776" s="13"/>
      <c r="AB776" s="13"/>
      <c r="AC776" s="13"/>
      <c r="AD776" s="13"/>
      <c r="AE776" s="13"/>
      <c r="AT776" s="263" t="s">
        <v>218</v>
      </c>
      <c r="AU776" s="263" t="s">
        <v>83</v>
      </c>
      <c r="AV776" s="13" t="s">
        <v>85</v>
      </c>
      <c r="AW776" s="13" t="s">
        <v>32</v>
      </c>
      <c r="AX776" s="13" t="s">
        <v>76</v>
      </c>
      <c r="AY776" s="263" t="s">
        <v>207</v>
      </c>
    </row>
    <row r="777" s="13" customFormat="1">
      <c r="A777" s="13"/>
      <c r="B777" s="253"/>
      <c r="C777" s="254"/>
      <c r="D777" s="236" t="s">
        <v>218</v>
      </c>
      <c r="E777" s="255" t="s">
        <v>1</v>
      </c>
      <c r="F777" s="256" t="s">
        <v>807</v>
      </c>
      <c r="G777" s="254"/>
      <c r="H777" s="257">
        <v>8.1639999999999997</v>
      </c>
      <c r="I777" s="258"/>
      <c r="J777" s="254"/>
      <c r="K777" s="254"/>
      <c r="L777" s="259"/>
      <c r="M777" s="260"/>
      <c r="N777" s="261"/>
      <c r="O777" s="261"/>
      <c r="P777" s="261"/>
      <c r="Q777" s="261"/>
      <c r="R777" s="261"/>
      <c r="S777" s="261"/>
      <c r="T777" s="262"/>
      <c r="U777" s="13"/>
      <c r="V777" s="13"/>
      <c r="W777" s="13"/>
      <c r="X777" s="13"/>
      <c r="Y777" s="13"/>
      <c r="Z777" s="13"/>
      <c r="AA777" s="13"/>
      <c r="AB777" s="13"/>
      <c r="AC777" s="13"/>
      <c r="AD777" s="13"/>
      <c r="AE777" s="13"/>
      <c r="AT777" s="263" t="s">
        <v>218</v>
      </c>
      <c r="AU777" s="263" t="s">
        <v>83</v>
      </c>
      <c r="AV777" s="13" t="s">
        <v>85</v>
      </c>
      <c r="AW777" s="13" t="s">
        <v>32</v>
      </c>
      <c r="AX777" s="13" t="s">
        <v>76</v>
      </c>
      <c r="AY777" s="263" t="s">
        <v>207</v>
      </c>
    </row>
    <row r="778" s="12" customFormat="1">
      <c r="A778" s="12"/>
      <c r="B778" s="243"/>
      <c r="C778" s="244"/>
      <c r="D778" s="236" t="s">
        <v>218</v>
      </c>
      <c r="E778" s="245" t="s">
        <v>1</v>
      </c>
      <c r="F778" s="246" t="s">
        <v>580</v>
      </c>
      <c r="G778" s="244"/>
      <c r="H778" s="245" t="s">
        <v>1</v>
      </c>
      <c r="I778" s="247"/>
      <c r="J778" s="244"/>
      <c r="K778" s="244"/>
      <c r="L778" s="248"/>
      <c r="M778" s="249"/>
      <c r="N778" s="250"/>
      <c r="O778" s="250"/>
      <c r="P778" s="250"/>
      <c r="Q778" s="250"/>
      <c r="R778" s="250"/>
      <c r="S778" s="250"/>
      <c r="T778" s="251"/>
      <c r="U778" s="12"/>
      <c r="V778" s="12"/>
      <c r="W778" s="12"/>
      <c r="X778" s="12"/>
      <c r="Y778" s="12"/>
      <c r="Z778" s="12"/>
      <c r="AA778" s="12"/>
      <c r="AB778" s="12"/>
      <c r="AC778" s="12"/>
      <c r="AD778" s="12"/>
      <c r="AE778" s="12"/>
      <c r="AT778" s="252" t="s">
        <v>218</v>
      </c>
      <c r="AU778" s="252" t="s">
        <v>83</v>
      </c>
      <c r="AV778" s="12" t="s">
        <v>83</v>
      </c>
      <c r="AW778" s="12" t="s">
        <v>32</v>
      </c>
      <c r="AX778" s="12" t="s">
        <v>76</v>
      </c>
      <c r="AY778" s="252" t="s">
        <v>207</v>
      </c>
    </row>
    <row r="779" s="13" customFormat="1">
      <c r="A779" s="13"/>
      <c r="B779" s="253"/>
      <c r="C779" s="254"/>
      <c r="D779" s="236" t="s">
        <v>218</v>
      </c>
      <c r="E779" s="255" t="s">
        <v>1</v>
      </c>
      <c r="F779" s="256" t="s">
        <v>1092</v>
      </c>
      <c r="G779" s="254"/>
      <c r="H779" s="257">
        <v>19.23</v>
      </c>
      <c r="I779" s="258"/>
      <c r="J779" s="254"/>
      <c r="K779" s="254"/>
      <c r="L779" s="259"/>
      <c r="M779" s="260"/>
      <c r="N779" s="261"/>
      <c r="O779" s="261"/>
      <c r="P779" s="261"/>
      <c r="Q779" s="261"/>
      <c r="R779" s="261"/>
      <c r="S779" s="261"/>
      <c r="T779" s="262"/>
      <c r="U779" s="13"/>
      <c r="V779" s="13"/>
      <c r="W779" s="13"/>
      <c r="X779" s="13"/>
      <c r="Y779" s="13"/>
      <c r="Z779" s="13"/>
      <c r="AA779" s="13"/>
      <c r="AB779" s="13"/>
      <c r="AC779" s="13"/>
      <c r="AD779" s="13"/>
      <c r="AE779" s="13"/>
      <c r="AT779" s="263" t="s">
        <v>218</v>
      </c>
      <c r="AU779" s="263" t="s">
        <v>83</v>
      </c>
      <c r="AV779" s="13" t="s">
        <v>85</v>
      </c>
      <c r="AW779" s="13" t="s">
        <v>32</v>
      </c>
      <c r="AX779" s="13" t="s">
        <v>76</v>
      </c>
      <c r="AY779" s="263" t="s">
        <v>207</v>
      </c>
    </row>
    <row r="780" s="13" customFormat="1">
      <c r="A780" s="13"/>
      <c r="B780" s="253"/>
      <c r="C780" s="254"/>
      <c r="D780" s="236" t="s">
        <v>218</v>
      </c>
      <c r="E780" s="255" t="s">
        <v>1</v>
      </c>
      <c r="F780" s="256" t="s">
        <v>812</v>
      </c>
      <c r="G780" s="254"/>
      <c r="H780" s="257">
        <v>4.0819999999999999</v>
      </c>
      <c r="I780" s="258"/>
      <c r="J780" s="254"/>
      <c r="K780" s="254"/>
      <c r="L780" s="259"/>
      <c r="M780" s="260"/>
      <c r="N780" s="261"/>
      <c r="O780" s="261"/>
      <c r="P780" s="261"/>
      <c r="Q780" s="261"/>
      <c r="R780" s="261"/>
      <c r="S780" s="261"/>
      <c r="T780" s="262"/>
      <c r="U780" s="13"/>
      <c r="V780" s="13"/>
      <c r="W780" s="13"/>
      <c r="X780" s="13"/>
      <c r="Y780" s="13"/>
      <c r="Z780" s="13"/>
      <c r="AA780" s="13"/>
      <c r="AB780" s="13"/>
      <c r="AC780" s="13"/>
      <c r="AD780" s="13"/>
      <c r="AE780" s="13"/>
      <c r="AT780" s="263" t="s">
        <v>218</v>
      </c>
      <c r="AU780" s="263" t="s">
        <v>83</v>
      </c>
      <c r="AV780" s="13" t="s">
        <v>85</v>
      </c>
      <c r="AW780" s="13" t="s">
        <v>32</v>
      </c>
      <c r="AX780" s="13" t="s">
        <v>76</v>
      </c>
      <c r="AY780" s="263" t="s">
        <v>207</v>
      </c>
    </row>
    <row r="781" s="12" customFormat="1">
      <c r="A781" s="12"/>
      <c r="B781" s="243"/>
      <c r="C781" s="244"/>
      <c r="D781" s="236" t="s">
        <v>218</v>
      </c>
      <c r="E781" s="245" t="s">
        <v>1</v>
      </c>
      <c r="F781" s="246" t="s">
        <v>581</v>
      </c>
      <c r="G781" s="244"/>
      <c r="H781" s="245" t="s">
        <v>1</v>
      </c>
      <c r="I781" s="247"/>
      <c r="J781" s="244"/>
      <c r="K781" s="244"/>
      <c r="L781" s="248"/>
      <c r="M781" s="249"/>
      <c r="N781" s="250"/>
      <c r="O781" s="250"/>
      <c r="P781" s="250"/>
      <c r="Q781" s="250"/>
      <c r="R781" s="250"/>
      <c r="S781" s="250"/>
      <c r="T781" s="251"/>
      <c r="U781" s="12"/>
      <c r="V781" s="12"/>
      <c r="W781" s="12"/>
      <c r="X781" s="12"/>
      <c r="Y781" s="12"/>
      <c r="Z781" s="12"/>
      <c r="AA781" s="12"/>
      <c r="AB781" s="12"/>
      <c r="AC781" s="12"/>
      <c r="AD781" s="12"/>
      <c r="AE781" s="12"/>
      <c r="AT781" s="252" t="s">
        <v>218</v>
      </c>
      <c r="AU781" s="252" t="s">
        <v>83</v>
      </c>
      <c r="AV781" s="12" t="s">
        <v>83</v>
      </c>
      <c r="AW781" s="12" t="s">
        <v>32</v>
      </c>
      <c r="AX781" s="12" t="s">
        <v>76</v>
      </c>
      <c r="AY781" s="252" t="s">
        <v>207</v>
      </c>
    </row>
    <row r="782" s="13" customFormat="1">
      <c r="A782" s="13"/>
      <c r="B782" s="253"/>
      <c r="C782" s="254"/>
      <c r="D782" s="236" t="s">
        <v>218</v>
      </c>
      <c r="E782" s="255" t="s">
        <v>1</v>
      </c>
      <c r="F782" s="256" t="s">
        <v>1090</v>
      </c>
      <c r="G782" s="254"/>
      <c r="H782" s="257">
        <v>5.4100000000000001</v>
      </c>
      <c r="I782" s="258"/>
      <c r="J782" s="254"/>
      <c r="K782" s="254"/>
      <c r="L782" s="259"/>
      <c r="M782" s="260"/>
      <c r="N782" s="261"/>
      <c r="O782" s="261"/>
      <c r="P782" s="261"/>
      <c r="Q782" s="261"/>
      <c r="R782" s="261"/>
      <c r="S782" s="261"/>
      <c r="T782" s="262"/>
      <c r="U782" s="13"/>
      <c r="V782" s="13"/>
      <c r="W782" s="13"/>
      <c r="X782" s="13"/>
      <c r="Y782" s="13"/>
      <c r="Z782" s="13"/>
      <c r="AA782" s="13"/>
      <c r="AB782" s="13"/>
      <c r="AC782" s="13"/>
      <c r="AD782" s="13"/>
      <c r="AE782" s="13"/>
      <c r="AT782" s="263" t="s">
        <v>218</v>
      </c>
      <c r="AU782" s="263" t="s">
        <v>83</v>
      </c>
      <c r="AV782" s="13" t="s">
        <v>85</v>
      </c>
      <c r="AW782" s="13" t="s">
        <v>32</v>
      </c>
      <c r="AX782" s="13" t="s">
        <v>76</v>
      </c>
      <c r="AY782" s="263" t="s">
        <v>207</v>
      </c>
    </row>
    <row r="783" s="13" customFormat="1">
      <c r="A783" s="13"/>
      <c r="B783" s="253"/>
      <c r="C783" s="254"/>
      <c r="D783" s="236" t="s">
        <v>218</v>
      </c>
      <c r="E783" s="255" t="s">
        <v>1</v>
      </c>
      <c r="F783" s="256" t="s">
        <v>1089</v>
      </c>
      <c r="G783" s="254"/>
      <c r="H783" s="257">
        <v>6.4100000000000001</v>
      </c>
      <c r="I783" s="258"/>
      <c r="J783" s="254"/>
      <c r="K783" s="254"/>
      <c r="L783" s="259"/>
      <c r="M783" s="260"/>
      <c r="N783" s="261"/>
      <c r="O783" s="261"/>
      <c r="P783" s="261"/>
      <c r="Q783" s="261"/>
      <c r="R783" s="261"/>
      <c r="S783" s="261"/>
      <c r="T783" s="262"/>
      <c r="U783" s="13"/>
      <c r="V783" s="13"/>
      <c r="W783" s="13"/>
      <c r="X783" s="13"/>
      <c r="Y783" s="13"/>
      <c r="Z783" s="13"/>
      <c r="AA783" s="13"/>
      <c r="AB783" s="13"/>
      <c r="AC783" s="13"/>
      <c r="AD783" s="13"/>
      <c r="AE783" s="13"/>
      <c r="AT783" s="263" t="s">
        <v>218</v>
      </c>
      <c r="AU783" s="263" t="s">
        <v>83</v>
      </c>
      <c r="AV783" s="13" t="s">
        <v>85</v>
      </c>
      <c r="AW783" s="13" t="s">
        <v>32</v>
      </c>
      <c r="AX783" s="13" t="s">
        <v>76</v>
      </c>
      <c r="AY783" s="263" t="s">
        <v>207</v>
      </c>
    </row>
    <row r="784" s="13" customFormat="1">
      <c r="A784" s="13"/>
      <c r="B784" s="253"/>
      <c r="C784" s="254"/>
      <c r="D784" s="236" t="s">
        <v>218</v>
      </c>
      <c r="E784" s="255" t="s">
        <v>1</v>
      </c>
      <c r="F784" s="256" t="s">
        <v>807</v>
      </c>
      <c r="G784" s="254"/>
      <c r="H784" s="257">
        <v>8.1639999999999997</v>
      </c>
      <c r="I784" s="258"/>
      <c r="J784" s="254"/>
      <c r="K784" s="254"/>
      <c r="L784" s="259"/>
      <c r="M784" s="260"/>
      <c r="N784" s="261"/>
      <c r="O784" s="261"/>
      <c r="P784" s="261"/>
      <c r="Q784" s="261"/>
      <c r="R784" s="261"/>
      <c r="S784" s="261"/>
      <c r="T784" s="262"/>
      <c r="U784" s="13"/>
      <c r="V784" s="13"/>
      <c r="W784" s="13"/>
      <c r="X784" s="13"/>
      <c r="Y784" s="13"/>
      <c r="Z784" s="13"/>
      <c r="AA784" s="13"/>
      <c r="AB784" s="13"/>
      <c r="AC784" s="13"/>
      <c r="AD784" s="13"/>
      <c r="AE784" s="13"/>
      <c r="AT784" s="263" t="s">
        <v>218</v>
      </c>
      <c r="AU784" s="263" t="s">
        <v>83</v>
      </c>
      <c r="AV784" s="13" t="s">
        <v>85</v>
      </c>
      <c r="AW784" s="13" t="s">
        <v>32</v>
      </c>
      <c r="AX784" s="13" t="s">
        <v>76</v>
      </c>
      <c r="AY784" s="263" t="s">
        <v>207</v>
      </c>
    </row>
    <row r="785" s="14" customFormat="1">
      <c r="A785" s="14"/>
      <c r="B785" s="264"/>
      <c r="C785" s="265"/>
      <c r="D785" s="236" t="s">
        <v>218</v>
      </c>
      <c r="E785" s="266" t="s">
        <v>1</v>
      </c>
      <c r="F785" s="267" t="s">
        <v>222</v>
      </c>
      <c r="G785" s="265"/>
      <c r="H785" s="268">
        <v>152.941</v>
      </c>
      <c r="I785" s="269"/>
      <c r="J785" s="265"/>
      <c r="K785" s="265"/>
      <c r="L785" s="270"/>
      <c r="M785" s="271"/>
      <c r="N785" s="272"/>
      <c r="O785" s="272"/>
      <c r="P785" s="272"/>
      <c r="Q785" s="272"/>
      <c r="R785" s="272"/>
      <c r="S785" s="272"/>
      <c r="T785" s="273"/>
      <c r="U785" s="14"/>
      <c r="V785" s="14"/>
      <c r="W785" s="14"/>
      <c r="X785" s="14"/>
      <c r="Y785" s="14"/>
      <c r="Z785" s="14"/>
      <c r="AA785" s="14"/>
      <c r="AB785" s="14"/>
      <c r="AC785" s="14"/>
      <c r="AD785" s="14"/>
      <c r="AE785" s="14"/>
      <c r="AT785" s="274" t="s">
        <v>218</v>
      </c>
      <c r="AU785" s="274" t="s">
        <v>83</v>
      </c>
      <c r="AV785" s="14" t="s">
        <v>212</v>
      </c>
      <c r="AW785" s="14" t="s">
        <v>32</v>
      </c>
      <c r="AX785" s="14" t="s">
        <v>83</v>
      </c>
      <c r="AY785" s="274" t="s">
        <v>207</v>
      </c>
    </row>
    <row r="786" s="2" customFormat="1" ht="24.15" customHeight="1">
      <c r="A786" s="39"/>
      <c r="B786" s="40"/>
      <c r="C786" s="222" t="s">
        <v>1093</v>
      </c>
      <c r="D786" s="222" t="s">
        <v>208</v>
      </c>
      <c r="E786" s="223" t="s">
        <v>1094</v>
      </c>
      <c r="F786" s="224" t="s">
        <v>1095</v>
      </c>
      <c r="G786" s="225" t="s">
        <v>225</v>
      </c>
      <c r="H786" s="226">
        <v>51.840000000000003</v>
      </c>
      <c r="I786" s="227"/>
      <c r="J786" s="228">
        <f>ROUND(I786*H786,2)</f>
        <v>0</v>
      </c>
      <c r="K786" s="229"/>
      <c r="L786" s="45"/>
      <c r="M786" s="230" t="s">
        <v>1</v>
      </c>
      <c r="N786" s="231" t="s">
        <v>41</v>
      </c>
      <c r="O786" s="92"/>
      <c r="P786" s="232">
        <f>O786*H786</f>
        <v>0</v>
      </c>
      <c r="Q786" s="232">
        <v>0.048000000000000001</v>
      </c>
      <c r="R786" s="232">
        <f>Q786*H786</f>
        <v>2.4883200000000003</v>
      </c>
      <c r="S786" s="232">
        <v>0.048000000000000001</v>
      </c>
      <c r="T786" s="233">
        <f>S786*H786</f>
        <v>2.4883200000000003</v>
      </c>
      <c r="U786" s="39"/>
      <c r="V786" s="39"/>
      <c r="W786" s="39"/>
      <c r="X786" s="39"/>
      <c r="Y786" s="39"/>
      <c r="Z786" s="39"/>
      <c r="AA786" s="39"/>
      <c r="AB786" s="39"/>
      <c r="AC786" s="39"/>
      <c r="AD786" s="39"/>
      <c r="AE786" s="39"/>
      <c r="AR786" s="234" t="s">
        <v>212</v>
      </c>
      <c r="AT786" s="234" t="s">
        <v>208</v>
      </c>
      <c r="AU786" s="234" t="s">
        <v>83</v>
      </c>
      <c r="AY786" s="18" t="s">
        <v>207</v>
      </c>
      <c r="BE786" s="235">
        <f>IF(N786="základní",J786,0)</f>
        <v>0</v>
      </c>
      <c r="BF786" s="235">
        <f>IF(N786="snížená",J786,0)</f>
        <v>0</v>
      </c>
      <c r="BG786" s="235">
        <f>IF(N786="zákl. přenesená",J786,0)</f>
        <v>0</v>
      </c>
      <c r="BH786" s="235">
        <f>IF(N786="sníž. přenesená",J786,0)</f>
        <v>0</v>
      </c>
      <c r="BI786" s="235">
        <f>IF(N786="nulová",J786,0)</f>
        <v>0</v>
      </c>
      <c r="BJ786" s="18" t="s">
        <v>83</v>
      </c>
      <c r="BK786" s="235">
        <f>ROUND(I786*H786,2)</f>
        <v>0</v>
      </c>
      <c r="BL786" s="18" t="s">
        <v>212</v>
      </c>
      <c r="BM786" s="234" t="s">
        <v>1096</v>
      </c>
    </row>
    <row r="787" s="2" customFormat="1">
      <c r="A787" s="39"/>
      <c r="B787" s="40"/>
      <c r="C787" s="41"/>
      <c r="D787" s="236" t="s">
        <v>214</v>
      </c>
      <c r="E787" s="41"/>
      <c r="F787" s="237" t="s">
        <v>1097</v>
      </c>
      <c r="G787" s="41"/>
      <c r="H787" s="41"/>
      <c r="I787" s="238"/>
      <c r="J787" s="41"/>
      <c r="K787" s="41"/>
      <c r="L787" s="45"/>
      <c r="M787" s="239"/>
      <c r="N787" s="240"/>
      <c r="O787" s="92"/>
      <c r="P787" s="92"/>
      <c r="Q787" s="92"/>
      <c r="R787" s="92"/>
      <c r="S787" s="92"/>
      <c r="T787" s="93"/>
      <c r="U787" s="39"/>
      <c r="V787" s="39"/>
      <c r="W787" s="39"/>
      <c r="X787" s="39"/>
      <c r="Y787" s="39"/>
      <c r="Z787" s="39"/>
      <c r="AA787" s="39"/>
      <c r="AB787" s="39"/>
      <c r="AC787" s="39"/>
      <c r="AD787" s="39"/>
      <c r="AE787" s="39"/>
      <c r="AT787" s="18" t="s">
        <v>214</v>
      </c>
      <c r="AU787" s="18" t="s">
        <v>83</v>
      </c>
    </row>
    <row r="788" s="2" customFormat="1">
      <c r="A788" s="39"/>
      <c r="B788" s="40"/>
      <c r="C788" s="41"/>
      <c r="D788" s="241" t="s">
        <v>216</v>
      </c>
      <c r="E788" s="41"/>
      <c r="F788" s="242" t="s">
        <v>1098</v>
      </c>
      <c r="G788" s="41"/>
      <c r="H788" s="41"/>
      <c r="I788" s="238"/>
      <c r="J788" s="41"/>
      <c r="K788" s="41"/>
      <c r="L788" s="45"/>
      <c r="M788" s="239"/>
      <c r="N788" s="240"/>
      <c r="O788" s="92"/>
      <c r="P788" s="92"/>
      <c r="Q788" s="92"/>
      <c r="R788" s="92"/>
      <c r="S788" s="92"/>
      <c r="T788" s="93"/>
      <c r="U788" s="39"/>
      <c r="V788" s="39"/>
      <c r="W788" s="39"/>
      <c r="X788" s="39"/>
      <c r="Y788" s="39"/>
      <c r="Z788" s="39"/>
      <c r="AA788" s="39"/>
      <c r="AB788" s="39"/>
      <c r="AC788" s="39"/>
      <c r="AD788" s="39"/>
      <c r="AE788" s="39"/>
      <c r="AT788" s="18" t="s">
        <v>216</v>
      </c>
      <c r="AU788" s="18" t="s">
        <v>83</v>
      </c>
    </row>
    <row r="789" s="13" customFormat="1">
      <c r="A789" s="13"/>
      <c r="B789" s="253"/>
      <c r="C789" s="254"/>
      <c r="D789" s="236" t="s">
        <v>218</v>
      </c>
      <c r="E789" s="255" t="s">
        <v>1</v>
      </c>
      <c r="F789" s="256" t="s">
        <v>396</v>
      </c>
      <c r="G789" s="254"/>
      <c r="H789" s="257">
        <v>43.014000000000003</v>
      </c>
      <c r="I789" s="258"/>
      <c r="J789" s="254"/>
      <c r="K789" s="254"/>
      <c r="L789" s="259"/>
      <c r="M789" s="260"/>
      <c r="N789" s="261"/>
      <c r="O789" s="261"/>
      <c r="P789" s="261"/>
      <c r="Q789" s="261"/>
      <c r="R789" s="261"/>
      <c r="S789" s="261"/>
      <c r="T789" s="262"/>
      <c r="U789" s="13"/>
      <c r="V789" s="13"/>
      <c r="W789" s="13"/>
      <c r="X789" s="13"/>
      <c r="Y789" s="13"/>
      <c r="Z789" s="13"/>
      <c r="AA789" s="13"/>
      <c r="AB789" s="13"/>
      <c r="AC789" s="13"/>
      <c r="AD789" s="13"/>
      <c r="AE789" s="13"/>
      <c r="AT789" s="263" t="s">
        <v>218</v>
      </c>
      <c r="AU789" s="263" t="s">
        <v>83</v>
      </c>
      <c r="AV789" s="13" t="s">
        <v>85</v>
      </c>
      <c r="AW789" s="13" t="s">
        <v>32</v>
      </c>
      <c r="AX789" s="13" t="s">
        <v>76</v>
      </c>
      <c r="AY789" s="263" t="s">
        <v>207</v>
      </c>
    </row>
    <row r="790" s="13" customFormat="1">
      <c r="A790" s="13"/>
      <c r="B790" s="253"/>
      <c r="C790" s="254"/>
      <c r="D790" s="236" t="s">
        <v>218</v>
      </c>
      <c r="E790" s="255" t="s">
        <v>1</v>
      </c>
      <c r="F790" s="256" t="s">
        <v>478</v>
      </c>
      <c r="G790" s="254"/>
      <c r="H790" s="257">
        <v>8.8260000000000005</v>
      </c>
      <c r="I790" s="258"/>
      <c r="J790" s="254"/>
      <c r="K790" s="254"/>
      <c r="L790" s="259"/>
      <c r="M790" s="260"/>
      <c r="N790" s="261"/>
      <c r="O790" s="261"/>
      <c r="P790" s="261"/>
      <c r="Q790" s="261"/>
      <c r="R790" s="261"/>
      <c r="S790" s="261"/>
      <c r="T790" s="262"/>
      <c r="U790" s="13"/>
      <c r="V790" s="13"/>
      <c r="W790" s="13"/>
      <c r="X790" s="13"/>
      <c r="Y790" s="13"/>
      <c r="Z790" s="13"/>
      <c r="AA790" s="13"/>
      <c r="AB790" s="13"/>
      <c r="AC790" s="13"/>
      <c r="AD790" s="13"/>
      <c r="AE790" s="13"/>
      <c r="AT790" s="263" t="s">
        <v>218</v>
      </c>
      <c r="AU790" s="263" t="s">
        <v>83</v>
      </c>
      <c r="AV790" s="13" t="s">
        <v>85</v>
      </c>
      <c r="AW790" s="13" t="s">
        <v>32</v>
      </c>
      <c r="AX790" s="13" t="s">
        <v>76</v>
      </c>
      <c r="AY790" s="263" t="s">
        <v>207</v>
      </c>
    </row>
    <row r="791" s="14" customFormat="1">
      <c r="A791" s="14"/>
      <c r="B791" s="264"/>
      <c r="C791" s="265"/>
      <c r="D791" s="236" t="s">
        <v>218</v>
      </c>
      <c r="E791" s="266" t="s">
        <v>1</v>
      </c>
      <c r="F791" s="267" t="s">
        <v>222</v>
      </c>
      <c r="G791" s="265"/>
      <c r="H791" s="268">
        <v>51.840000000000003</v>
      </c>
      <c r="I791" s="269"/>
      <c r="J791" s="265"/>
      <c r="K791" s="265"/>
      <c r="L791" s="270"/>
      <c r="M791" s="271"/>
      <c r="N791" s="272"/>
      <c r="O791" s="272"/>
      <c r="P791" s="272"/>
      <c r="Q791" s="272"/>
      <c r="R791" s="272"/>
      <c r="S791" s="272"/>
      <c r="T791" s="273"/>
      <c r="U791" s="14"/>
      <c r="V791" s="14"/>
      <c r="W791" s="14"/>
      <c r="X791" s="14"/>
      <c r="Y791" s="14"/>
      <c r="Z791" s="14"/>
      <c r="AA791" s="14"/>
      <c r="AB791" s="14"/>
      <c r="AC791" s="14"/>
      <c r="AD791" s="14"/>
      <c r="AE791" s="14"/>
      <c r="AT791" s="274" t="s">
        <v>218</v>
      </c>
      <c r="AU791" s="274" t="s">
        <v>83</v>
      </c>
      <c r="AV791" s="14" t="s">
        <v>212</v>
      </c>
      <c r="AW791" s="14" t="s">
        <v>32</v>
      </c>
      <c r="AX791" s="14" t="s">
        <v>83</v>
      </c>
      <c r="AY791" s="274" t="s">
        <v>207</v>
      </c>
    </row>
    <row r="792" s="2" customFormat="1" ht="24.15" customHeight="1">
      <c r="A792" s="39"/>
      <c r="B792" s="40"/>
      <c r="C792" s="222" t="s">
        <v>1099</v>
      </c>
      <c r="D792" s="222" t="s">
        <v>208</v>
      </c>
      <c r="E792" s="223" t="s">
        <v>1100</v>
      </c>
      <c r="F792" s="224" t="s">
        <v>1101</v>
      </c>
      <c r="G792" s="225" t="s">
        <v>225</v>
      </c>
      <c r="H792" s="226">
        <v>8.8260000000000005</v>
      </c>
      <c r="I792" s="227"/>
      <c r="J792" s="228">
        <f>ROUND(I792*H792,2)</f>
        <v>0</v>
      </c>
      <c r="K792" s="229"/>
      <c r="L792" s="45"/>
      <c r="M792" s="230" t="s">
        <v>1</v>
      </c>
      <c r="N792" s="231" t="s">
        <v>41</v>
      </c>
      <c r="O792" s="92"/>
      <c r="P792" s="232">
        <f>O792*H792</f>
        <v>0</v>
      </c>
      <c r="Q792" s="232">
        <v>0.020140000000000002</v>
      </c>
      <c r="R792" s="232">
        <f>Q792*H792</f>
        <v>0.17775564000000002</v>
      </c>
      <c r="S792" s="232">
        <v>0</v>
      </c>
      <c r="T792" s="233">
        <f>S792*H792</f>
        <v>0</v>
      </c>
      <c r="U792" s="39"/>
      <c r="V792" s="39"/>
      <c r="W792" s="39"/>
      <c r="X792" s="39"/>
      <c r="Y792" s="39"/>
      <c r="Z792" s="39"/>
      <c r="AA792" s="39"/>
      <c r="AB792" s="39"/>
      <c r="AC792" s="39"/>
      <c r="AD792" s="39"/>
      <c r="AE792" s="39"/>
      <c r="AR792" s="234" t="s">
        <v>212</v>
      </c>
      <c r="AT792" s="234" t="s">
        <v>208</v>
      </c>
      <c r="AU792" s="234" t="s">
        <v>83</v>
      </c>
      <c r="AY792" s="18" t="s">
        <v>207</v>
      </c>
      <c r="BE792" s="235">
        <f>IF(N792="základní",J792,0)</f>
        <v>0</v>
      </c>
      <c r="BF792" s="235">
        <f>IF(N792="snížená",J792,0)</f>
        <v>0</v>
      </c>
      <c r="BG792" s="235">
        <f>IF(N792="zákl. přenesená",J792,0)</f>
        <v>0</v>
      </c>
      <c r="BH792" s="235">
        <f>IF(N792="sníž. přenesená",J792,0)</f>
        <v>0</v>
      </c>
      <c r="BI792" s="235">
        <f>IF(N792="nulová",J792,0)</f>
        <v>0</v>
      </c>
      <c r="BJ792" s="18" t="s">
        <v>83</v>
      </c>
      <c r="BK792" s="235">
        <f>ROUND(I792*H792,2)</f>
        <v>0</v>
      </c>
      <c r="BL792" s="18" t="s">
        <v>212</v>
      </c>
      <c r="BM792" s="234" t="s">
        <v>1102</v>
      </c>
    </row>
    <row r="793" s="2" customFormat="1">
      <c r="A793" s="39"/>
      <c r="B793" s="40"/>
      <c r="C793" s="41"/>
      <c r="D793" s="236" t="s">
        <v>214</v>
      </c>
      <c r="E793" s="41"/>
      <c r="F793" s="237" t="s">
        <v>1103</v>
      </c>
      <c r="G793" s="41"/>
      <c r="H793" s="41"/>
      <c r="I793" s="238"/>
      <c r="J793" s="41"/>
      <c r="K793" s="41"/>
      <c r="L793" s="45"/>
      <c r="M793" s="239"/>
      <c r="N793" s="240"/>
      <c r="O793" s="92"/>
      <c r="P793" s="92"/>
      <c r="Q793" s="92"/>
      <c r="R793" s="92"/>
      <c r="S793" s="92"/>
      <c r="T793" s="93"/>
      <c r="U793" s="39"/>
      <c r="V793" s="39"/>
      <c r="W793" s="39"/>
      <c r="X793" s="39"/>
      <c r="Y793" s="39"/>
      <c r="Z793" s="39"/>
      <c r="AA793" s="39"/>
      <c r="AB793" s="39"/>
      <c r="AC793" s="39"/>
      <c r="AD793" s="39"/>
      <c r="AE793" s="39"/>
      <c r="AT793" s="18" t="s">
        <v>214</v>
      </c>
      <c r="AU793" s="18" t="s">
        <v>83</v>
      </c>
    </row>
    <row r="794" s="2" customFormat="1">
      <c r="A794" s="39"/>
      <c r="B794" s="40"/>
      <c r="C794" s="41"/>
      <c r="D794" s="241" t="s">
        <v>216</v>
      </c>
      <c r="E794" s="41"/>
      <c r="F794" s="242" t="s">
        <v>1104</v>
      </c>
      <c r="G794" s="41"/>
      <c r="H794" s="41"/>
      <c r="I794" s="238"/>
      <c r="J794" s="41"/>
      <c r="K794" s="41"/>
      <c r="L794" s="45"/>
      <c r="M794" s="239"/>
      <c r="N794" s="240"/>
      <c r="O794" s="92"/>
      <c r="P794" s="92"/>
      <c r="Q794" s="92"/>
      <c r="R794" s="92"/>
      <c r="S794" s="92"/>
      <c r="T794" s="93"/>
      <c r="U794" s="39"/>
      <c r="V794" s="39"/>
      <c r="W794" s="39"/>
      <c r="X794" s="39"/>
      <c r="Y794" s="39"/>
      <c r="Z794" s="39"/>
      <c r="AA794" s="39"/>
      <c r="AB794" s="39"/>
      <c r="AC794" s="39"/>
      <c r="AD794" s="39"/>
      <c r="AE794" s="39"/>
      <c r="AT794" s="18" t="s">
        <v>216</v>
      </c>
      <c r="AU794" s="18" t="s">
        <v>83</v>
      </c>
    </row>
    <row r="795" s="13" customFormat="1">
      <c r="A795" s="13"/>
      <c r="B795" s="253"/>
      <c r="C795" s="254"/>
      <c r="D795" s="236" t="s">
        <v>218</v>
      </c>
      <c r="E795" s="255" t="s">
        <v>1</v>
      </c>
      <c r="F795" s="256" t="s">
        <v>478</v>
      </c>
      <c r="G795" s="254"/>
      <c r="H795" s="257">
        <v>8.8260000000000005</v>
      </c>
      <c r="I795" s="258"/>
      <c r="J795" s="254"/>
      <c r="K795" s="254"/>
      <c r="L795" s="259"/>
      <c r="M795" s="260"/>
      <c r="N795" s="261"/>
      <c r="O795" s="261"/>
      <c r="P795" s="261"/>
      <c r="Q795" s="261"/>
      <c r="R795" s="261"/>
      <c r="S795" s="261"/>
      <c r="T795" s="262"/>
      <c r="U795" s="13"/>
      <c r="V795" s="13"/>
      <c r="W795" s="13"/>
      <c r="X795" s="13"/>
      <c r="Y795" s="13"/>
      <c r="Z795" s="13"/>
      <c r="AA795" s="13"/>
      <c r="AB795" s="13"/>
      <c r="AC795" s="13"/>
      <c r="AD795" s="13"/>
      <c r="AE795" s="13"/>
      <c r="AT795" s="263" t="s">
        <v>218</v>
      </c>
      <c r="AU795" s="263" t="s">
        <v>83</v>
      </c>
      <c r="AV795" s="13" t="s">
        <v>85</v>
      </c>
      <c r="AW795" s="13" t="s">
        <v>32</v>
      </c>
      <c r="AX795" s="13" t="s">
        <v>83</v>
      </c>
      <c r="AY795" s="263" t="s">
        <v>207</v>
      </c>
    </row>
    <row r="796" s="2" customFormat="1" ht="24.15" customHeight="1">
      <c r="A796" s="39"/>
      <c r="B796" s="40"/>
      <c r="C796" s="222" t="s">
        <v>1105</v>
      </c>
      <c r="D796" s="222" t="s">
        <v>208</v>
      </c>
      <c r="E796" s="223" t="s">
        <v>1106</v>
      </c>
      <c r="F796" s="224" t="s">
        <v>1107</v>
      </c>
      <c r="G796" s="225" t="s">
        <v>225</v>
      </c>
      <c r="H796" s="226">
        <v>43.014000000000003</v>
      </c>
      <c r="I796" s="227"/>
      <c r="J796" s="228">
        <f>ROUND(I796*H796,2)</f>
        <v>0</v>
      </c>
      <c r="K796" s="229"/>
      <c r="L796" s="45"/>
      <c r="M796" s="230" t="s">
        <v>1</v>
      </c>
      <c r="N796" s="231" t="s">
        <v>41</v>
      </c>
      <c r="O796" s="92"/>
      <c r="P796" s="232">
        <f>O796*H796</f>
        <v>0</v>
      </c>
      <c r="Q796" s="232">
        <v>0.020140000000000002</v>
      </c>
      <c r="R796" s="232">
        <f>Q796*H796</f>
        <v>0.86630196000000015</v>
      </c>
      <c r="S796" s="232">
        <v>0</v>
      </c>
      <c r="T796" s="233">
        <f>S796*H796</f>
        <v>0</v>
      </c>
      <c r="U796" s="39"/>
      <c r="V796" s="39"/>
      <c r="W796" s="39"/>
      <c r="X796" s="39"/>
      <c r="Y796" s="39"/>
      <c r="Z796" s="39"/>
      <c r="AA796" s="39"/>
      <c r="AB796" s="39"/>
      <c r="AC796" s="39"/>
      <c r="AD796" s="39"/>
      <c r="AE796" s="39"/>
      <c r="AR796" s="234" t="s">
        <v>212</v>
      </c>
      <c r="AT796" s="234" t="s">
        <v>208</v>
      </c>
      <c r="AU796" s="234" t="s">
        <v>83</v>
      </c>
      <c r="AY796" s="18" t="s">
        <v>207</v>
      </c>
      <c r="BE796" s="235">
        <f>IF(N796="základní",J796,0)</f>
        <v>0</v>
      </c>
      <c r="BF796" s="235">
        <f>IF(N796="snížená",J796,0)</f>
        <v>0</v>
      </c>
      <c r="BG796" s="235">
        <f>IF(N796="zákl. přenesená",J796,0)</f>
        <v>0</v>
      </c>
      <c r="BH796" s="235">
        <f>IF(N796="sníž. přenesená",J796,0)</f>
        <v>0</v>
      </c>
      <c r="BI796" s="235">
        <f>IF(N796="nulová",J796,0)</f>
        <v>0</v>
      </c>
      <c r="BJ796" s="18" t="s">
        <v>83</v>
      </c>
      <c r="BK796" s="235">
        <f>ROUND(I796*H796,2)</f>
        <v>0</v>
      </c>
      <c r="BL796" s="18" t="s">
        <v>212</v>
      </c>
      <c r="BM796" s="234" t="s">
        <v>1108</v>
      </c>
    </row>
    <row r="797" s="2" customFormat="1">
      <c r="A797" s="39"/>
      <c r="B797" s="40"/>
      <c r="C797" s="41"/>
      <c r="D797" s="236" t="s">
        <v>214</v>
      </c>
      <c r="E797" s="41"/>
      <c r="F797" s="237" t="s">
        <v>1109</v>
      </c>
      <c r="G797" s="41"/>
      <c r="H797" s="41"/>
      <c r="I797" s="238"/>
      <c r="J797" s="41"/>
      <c r="K797" s="41"/>
      <c r="L797" s="45"/>
      <c r="M797" s="239"/>
      <c r="N797" s="240"/>
      <c r="O797" s="92"/>
      <c r="P797" s="92"/>
      <c r="Q797" s="92"/>
      <c r="R797" s="92"/>
      <c r="S797" s="92"/>
      <c r="T797" s="93"/>
      <c r="U797" s="39"/>
      <c r="V797" s="39"/>
      <c r="W797" s="39"/>
      <c r="X797" s="39"/>
      <c r="Y797" s="39"/>
      <c r="Z797" s="39"/>
      <c r="AA797" s="39"/>
      <c r="AB797" s="39"/>
      <c r="AC797" s="39"/>
      <c r="AD797" s="39"/>
      <c r="AE797" s="39"/>
      <c r="AT797" s="18" t="s">
        <v>214</v>
      </c>
      <c r="AU797" s="18" t="s">
        <v>83</v>
      </c>
    </row>
    <row r="798" s="2" customFormat="1">
      <c r="A798" s="39"/>
      <c r="B798" s="40"/>
      <c r="C798" s="41"/>
      <c r="D798" s="241" t="s">
        <v>216</v>
      </c>
      <c r="E798" s="41"/>
      <c r="F798" s="242" t="s">
        <v>1110</v>
      </c>
      <c r="G798" s="41"/>
      <c r="H798" s="41"/>
      <c r="I798" s="238"/>
      <c r="J798" s="41"/>
      <c r="K798" s="41"/>
      <c r="L798" s="45"/>
      <c r="M798" s="239"/>
      <c r="N798" s="240"/>
      <c r="O798" s="92"/>
      <c r="P798" s="92"/>
      <c r="Q798" s="92"/>
      <c r="R798" s="92"/>
      <c r="S798" s="92"/>
      <c r="T798" s="93"/>
      <c r="U798" s="39"/>
      <c r="V798" s="39"/>
      <c r="W798" s="39"/>
      <c r="X798" s="39"/>
      <c r="Y798" s="39"/>
      <c r="Z798" s="39"/>
      <c r="AA798" s="39"/>
      <c r="AB798" s="39"/>
      <c r="AC798" s="39"/>
      <c r="AD798" s="39"/>
      <c r="AE798" s="39"/>
      <c r="AT798" s="18" t="s">
        <v>216</v>
      </c>
      <c r="AU798" s="18" t="s">
        <v>83</v>
      </c>
    </row>
    <row r="799" s="13" customFormat="1">
      <c r="A799" s="13"/>
      <c r="B799" s="253"/>
      <c r="C799" s="254"/>
      <c r="D799" s="236" t="s">
        <v>218</v>
      </c>
      <c r="E799" s="255" t="s">
        <v>1</v>
      </c>
      <c r="F799" s="256" t="s">
        <v>396</v>
      </c>
      <c r="G799" s="254"/>
      <c r="H799" s="257">
        <v>43.014000000000003</v>
      </c>
      <c r="I799" s="258"/>
      <c r="J799" s="254"/>
      <c r="K799" s="254"/>
      <c r="L799" s="259"/>
      <c r="M799" s="260"/>
      <c r="N799" s="261"/>
      <c r="O799" s="261"/>
      <c r="P799" s="261"/>
      <c r="Q799" s="261"/>
      <c r="R799" s="261"/>
      <c r="S799" s="261"/>
      <c r="T799" s="262"/>
      <c r="U799" s="13"/>
      <c r="V799" s="13"/>
      <c r="W799" s="13"/>
      <c r="X799" s="13"/>
      <c r="Y799" s="13"/>
      <c r="Z799" s="13"/>
      <c r="AA799" s="13"/>
      <c r="AB799" s="13"/>
      <c r="AC799" s="13"/>
      <c r="AD799" s="13"/>
      <c r="AE799" s="13"/>
      <c r="AT799" s="263" t="s">
        <v>218</v>
      </c>
      <c r="AU799" s="263" t="s">
        <v>83</v>
      </c>
      <c r="AV799" s="13" t="s">
        <v>85</v>
      </c>
      <c r="AW799" s="13" t="s">
        <v>32</v>
      </c>
      <c r="AX799" s="13" t="s">
        <v>83</v>
      </c>
      <c r="AY799" s="263" t="s">
        <v>207</v>
      </c>
    </row>
    <row r="800" s="2" customFormat="1" ht="16.5" customHeight="1">
      <c r="A800" s="39"/>
      <c r="B800" s="40"/>
      <c r="C800" s="222" t="s">
        <v>1111</v>
      </c>
      <c r="D800" s="222" t="s">
        <v>208</v>
      </c>
      <c r="E800" s="223" t="s">
        <v>1112</v>
      </c>
      <c r="F800" s="224" t="s">
        <v>1113</v>
      </c>
      <c r="G800" s="225" t="s">
        <v>931</v>
      </c>
      <c r="H800" s="226">
        <v>2</v>
      </c>
      <c r="I800" s="227"/>
      <c r="J800" s="228">
        <f>ROUND(I800*H800,2)</f>
        <v>0</v>
      </c>
      <c r="K800" s="229"/>
      <c r="L800" s="45"/>
      <c r="M800" s="230" t="s">
        <v>1</v>
      </c>
      <c r="N800" s="231" t="s">
        <v>41</v>
      </c>
      <c r="O800" s="92"/>
      <c r="P800" s="232">
        <f>O800*H800</f>
        <v>0</v>
      </c>
      <c r="Q800" s="232">
        <v>0</v>
      </c>
      <c r="R800" s="232">
        <f>Q800*H800</f>
        <v>0</v>
      </c>
      <c r="S800" s="232">
        <v>0</v>
      </c>
      <c r="T800" s="233">
        <f>S800*H800</f>
        <v>0</v>
      </c>
      <c r="U800" s="39"/>
      <c r="V800" s="39"/>
      <c r="W800" s="39"/>
      <c r="X800" s="39"/>
      <c r="Y800" s="39"/>
      <c r="Z800" s="39"/>
      <c r="AA800" s="39"/>
      <c r="AB800" s="39"/>
      <c r="AC800" s="39"/>
      <c r="AD800" s="39"/>
      <c r="AE800" s="39"/>
      <c r="AR800" s="234" t="s">
        <v>212</v>
      </c>
      <c r="AT800" s="234" t="s">
        <v>208</v>
      </c>
      <c r="AU800" s="234" t="s">
        <v>83</v>
      </c>
      <c r="AY800" s="18" t="s">
        <v>207</v>
      </c>
      <c r="BE800" s="235">
        <f>IF(N800="základní",J800,0)</f>
        <v>0</v>
      </c>
      <c r="BF800" s="235">
        <f>IF(N800="snížená",J800,0)</f>
        <v>0</v>
      </c>
      <c r="BG800" s="235">
        <f>IF(N800="zákl. přenesená",J800,0)</f>
        <v>0</v>
      </c>
      <c r="BH800" s="235">
        <f>IF(N800="sníž. přenesená",J800,0)</f>
        <v>0</v>
      </c>
      <c r="BI800" s="235">
        <f>IF(N800="nulová",J800,0)</f>
        <v>0</v>
      </c>
      <c r="BJ800" s="18" t="s">
        <v>83</v>
      </c>
      <c r="BK800" s="235">
        <f>ROUND(I800*H800,2)</f>
        <v>0</v>
      </c>
      <c r="BL800" s="18" t="s">
        <v>212</v>
      </c>
      <c r="BM800" s="234" t="s">
        <v>1114</v>
      </c>
    </row>
    <row r="801" s="2" customFormat="1">
      <c r="A801" s="39"/>
      <c r="B801" s="40"/>
      <c r="C801" s="41"/>
      <c r="D801" s="236" t="s">
        <v>214</v>
      </c>
      <c r="E801" s="41"/>
      <c r="F801" s="237" t="s">
        <v>1113</v>
      </c>
      <c r="G801" s="41"/>
      <c r="H801" s="41"/>
      <c r="I801" s="238"/>
      <c r="J801" s="41"/>
      <c r="K801" s="41"/>
      <c r="L801" s="45"/>
      <c r="M801" s="239"/>
      <c r="N801" s="240"/>
      <c r="O801" s="92"/>
      <c r="P801" s="92"/>
      <c r="Q801" s="92"/>
      <c r="R801" s="92"/>
      <c r="S801" s="92"/>
      <c r="T801" s="93"/>
      <c r="U801" s="39"/>
      <c r="V801" s="39"/>
      <c r="W801" s="39"/>
      <c r="X801" s="39"/>
      <c r="Y801" s="39"/>
      <c r="Z801" s="39"/>
      <c r="AA801" s="39"/>
      <c r="AB801" s="39"/>
      <c r="AC801" s="39"/>
      <c r="AD801" s="39"/>
      <c r="AE801" s="39"/>
      <c r="AT801" s="18" t="s">
        <v>214</v>
      </c>
      <c r="AU801" s="18" t="s">
        <v>83</v>
      </c>
    </row>
    <row r="802" s="2" customFormat="1" ht="16.5" customHeight="1">
      <c r="A802" s="39"/>
      <c r="B802" s="40"/>
      <c r="C802" s="222" t="s">
        <v>1115</v>
      </c>
      <c r="D802" s="222" t="s">
        <v>208</v>
      </c>
      <c r="E802" s="223" t="s">
        <v>1116</v>
      </c>
      <c r="F802" s="224" t="s">
        <v>1117</v>
      </c>
      <c r="G802" s="225" t="s">
        <v>931</v>
      </c>
      <c r="H802" s="226">
        <v>1</v>
      </c>
      <c r="I802" s="227"/>
      <c r="J802" s="228">
        <f>ROUND(I802*H802,2)</f>
        <v>0</v>
      </c>
      <c r="K802" s="229"/>
      <c r="L802" s="45"/>
      <c r="M802" s="230" t="s">
        <v>1</v>
      </c>
      <c r="N802" s="231" t="s">
        <v>41</v>
      </c>
      <c r="O802" s="92"/>
      <c r="P802" s="232">
        <f>O802*H802</f>
        <v>0</v>
      </c>
      <c r="Q802" s="232">
        <v>0</v>
      </c>
      <c r="R802" s="232">
        <f>Q802*H802</f>
        <v>0</v>
      </c>
      <c r="S802" s="232">
        <v>0</v>
      </c>
      <c r="T802" s="233">
        <f>S802*H802</f>
        <v>0</v>
      </c>
      <c r="U802" s="39"/>
      <c r="V802" s="39"/>
      <c r="W802" s="39"/>
      <c r="X802" s="39"/>
      <c r="Y802" s="39"/>
      <c r="Z802" s="39"/>
      <c r="AA802" s="39"/>
      <c r="AB802" s="39"/>
      <c r="AC802" s="39"/>
      <c r="AD802" s="39"/>
      <c r="AE802" s="39"/>
      <c r="AR802" s="234" t="s">
        <v>212</v>
      </c>
      <c r="AT802" s="234" t="s">
        <v>208</v>
      </c>
      <c r="AU802" s="234" t="s">
        <v>83</v>
      </c>
      <c r="AY802" s="18" t="s">
        <v>207</v>
      </c>
      <c r="BE802" s="235">
        <f>IF(N802="základní",J802,0)</f>
        <v>0</v>
      </c>
      <c r="BF802" s="235">
        <f>IF(N802="snížená",J802,0)</f>
        <v>0</v>
      </c>
      <c r="BG802" s="235">
        <f>IF(N802="zákl. přenesená",J802,0)</f>
        <v>0</v>
      </c>
      <c r="BH802" s="235">
        <f>IF(N802="sníž. přenesená",J802,0)</f>
        <v>0</v>
      </c>
      <c r="BI802" s="235">
        <f>IF(N802="nulová",J802,0)</f>
        <v>0</v>
      </c>
      <c r="BJ802" s="18" t="s">
        <v>83</v>
      </c>
      <c r="BK802" s="235">
        <f>ROUND(I802*H802,2)</f>
        <v>0</v>
      </c>
      <c r="BL802" s="18" t="s">
        <v>212</v>
      </c>
      <c r="BM802" s="234" t="s">
        <v>1118</v>
      </c>
    </row>
    <row r="803" s="2" customFormat="1">
      <c r="A803" s="39"/>
      <c r="B803" s="40"/>
      <c r="C803" s="41"/>
      <c r="D803" s="236" t="s">
        <v>214</v>
      </c>
      <c r="E803" s="41"/>
      <c r="F803" s="237" t="s">
        <v>1117</v>
      </c>
      <c r="G803" s="41"/>
      <c r="H803" s="41"/>
      <c r="I803" s="238"/>
      <c r="J803" s="41"/>
      <c r="K803" s="41"/>
      <c r="L803" s="45"/>
      <c r="M803" s="239"/>
      <c r="N803" s="240"/>
      <c r="O803" s="92"/>
      <c r="P803" s="92"/>
      <c r="Q803" s="92"/>
      <c r="R803" s="92"/>
      <c r="S803" s="92"/>
      <c r="T803" s="93"/>
      <c r="U803" s="39"/>
      <c r="V803" s="39"/>
      <c r="W803" s="39"/>
      <c r="X803" s="39"/>
      <c r="Y803" s="39"/>
      <c r="Z803" s="39"/>
      <c r="AA803" s="39"/>
      <c r="AB803" s="39"/>
      <c r="AC803" s="39"/>
      <c r="AD803" s="39"/>
      <c r="AE803" s="39"/>
      <c r="AT803" s="18" t="s">
        <v>214</v>
      </c>
      <c r="AU803" s="18" t="s">
        <v>83</v>
      </c>
    </row>
    <row r="804" s="2" customFormat="1" ht="16.5" customHeight="1">
      <c r="A804" s="39"/>
      <c r="B804" s="40"/>
      <c r="C804" s="222" t="s">
        <v>1119</v>
      </c>
      <c r="D804" s="222" t="s">
        <v>208</v>
      </c>
      <c r="E804" s="223" t="s">
        <v>1120</v>
      </c>
      <c r="F804" s="224" t="s">
        <v>1121</v>
      </c>
      <c r="G804" s="225" t="s">
        <v>931</v>
      </c>
      <c r="H804" s="226">
        <v>2</v>
      </c>
      <c r="I804" s="227"/>
      <c r="J804" s="228">
        <f>ROUND(I804*H804,2)</f>
        <v>0</v>
      </c>
      <c r="K804" s="229"/>
      <c r="L804" s="45"/>
      <c r="M804" s="230" t="s">
        <v>1</v>
      </c>
      <c r="N804" s="231" t="s">
        <v>41</v>
      </c>
      <c r="O804" s="92"/>
      <c r="P804" s="232">
        <f>O804*H804</f>
        <v>0</v>
      </c>
      <c r="Q804" s="232">
        <v>0</v>
      </c>
      <c r="R804" s="232">
        <f>Q804*H804</f>
        <v>0</v>
      </c>
      <c r="S804" s="232">
        <v>0</v>
      </c>
      <c r="T804" s="233">
        <f>S804*H804</f>
        <v>0</v>
      </c>
      <c r="U804" s="39"/>
      <c r="V804" s="39"/>
      <c r="W804" s="39"/>
      <c r="X804" s="39"/>
      <c r="Y804" s="39"/>
      <c r="Z804" s="39"/>
      <c r="AA804" s="39"/>
      <c r="AB804" s="39"/>
      <c r="AC804" s="39"/>
      <c r="AD804" s="39"/>
      <c r="AE804" s="39"/>
      <c r="AR804" s="234" t="s">
        <v>212</v>
      </c>
      <c r="AT804" s="234" t="s">
        <v>208</v>
      </c>
      <c r="AU804" s="234" t="s">
        <v>83</v>
      </c>
      <c r="AY804" s="18" t="s">
        <v>207</v>
      </c>
      <c r="BE804" s="235">
        <f>IF(N804="základní",J804,0)</f>
        <v>0</v>
      </c>
      <c r="BF804" s="235">
        <f>IF(N804="snížená",J804,0)</f>
        <v>0</v>
      </c>
      <c r="BG804" s="235">
        <f>IF(N804="zákl. přenesená",J804,0)</f>
        <v>0</v>
      </c>
      <c r="BH804" s="235">
        <f>IF(N804="sníž. přenesená",J804,0)</f>
        <v>0</v>
      </c>
      <c r="BI804" s="235">
        <f>IF(N804="nulová",J804,0)</f>
        <v>0</v>
      </c>
      <c r="BJ804" s="18" t="s">
        <v>83</v>
      </c>
      <c r="BK804" s="235">
        <f>ROUND(I804*H804,2)</f>
        <v>0</v>
      </c>
      <c r="BL804" s="18" t="s">
        <v>212</v>
      </c>
      <c r="BM804" s="234" t="s">
        <v>1122</v>
      </c>
    </row>
    <row r="805" s="2" customFormat="1">
      <c r="A805" s="39"/>
      <c r="B805" s="40"/>
      <c r="C805" s="41"/>
      <c r="D805" s="236" t="s">
        <v>214</v>
      </c>
      <c r="E805" s="41"/>
      <c r="F805" s="237" t="s">
        <v>1121</v>
      </c>
      <c r="G805" s="41"/>
      <c r="H805" s="41"/>
      <c r="I805" s="238"/>
      <c r="J805" s="41"/>
      <c r="K805" s="41"/>
      <c r="L805" s="45"/>
      <c r="M805" s="239"/>
      <c r="N805" s="240"/>
      <c r="O805" s="92"/>
      <c r="P805" s="92"/>
      <c r="Q805" s="92"/>
      <c r="R805" s="92"/>
      <c r="S805" s="92"/>
      <c r="T805" s="93"/>
      <c r="U805" s="39"/>
      <c r="V805" s="39"/>
      <c r="W805" s="39"/>
      <c r="X805" s="39"/>
      <c r="Y805" s="39"/>
      <c r="Z805" s="39"/>
      <c r="AA805" s="39"/>
      <c r="AB805" s="39"/>
      <c r="AC805" s="39"/>
      <c r="AD805" s="39"/>
      <c r="AE805" s="39"/>
      <c r="AT805" s="18" t="s">
        <v>214</v>
      </c>
      <c r="AU805" s="18" t="s">
        <v>83</v>
      </c>
    </row>
    <row r="806" s="2" customFormat="1" ht="16.5" customHeight="1">
      <c r="A806" s="39"/>
      <c r="B806" s="40"/>
      <c r="C806" s="222" t="s">
        <v>1123</v>
      </c>
      <c r="D806" s="222" t="s">
        <v>208</v>
      </c>
      <c r="E806" s="223" t="s">
        <v>1124</v>
      </c>
      <c r="F806" s="224" t="s">
        <v>1125</v>
      </c>
      <c r="G806" s="225" t="s">
        <v>931</v>
      </c>
      <c r="H806" s="226">
        <v>2</v>
      </c>
      <c r="I806" s="227"/>
      <c r="J806" s="228">
        <f>ROUND(I806*H806,2)</f>
        <v>0</v>
      </c>
      <c r="K806" s="229"/>
      <c r="L806" s="45"/>
      <c r="M806" s="230" t="s">
        <v>1</v>
      </c>
      <c r="N806" s="231" t="s">
        <v>41</v>
      </c>
      <c r="O806" s="92"/>
      <c r="P806" s="232">
        <f>O806*H806</f>
        <v>0</v>
      </c>
      <c r="Q806" s="232">
        <v>0</v>
      </c>
      <c r="R806" s="232">
        <f>Q806*H806</f>
        <v>0</v>
      </c>
      <c r="S806" s="232">
        <v>0</v>
      </c>
      <c r="T806" s="233">
        <f>S806*H806</f>
        <v>0</v>
      </c>
      <c r="U806" s="39"/>
      <c r="V806" s="39"/>
      <c r="W806" s="39"/>
      <c r="X806" s="39"/>
      <c r="Y806" s="39"/>
      <c r="Z806" s="39"/>
      <c r="AA806" s="39"/>
      <c r="AB806" s="39"/>
      <c r="AC806" s="39"/>
      <c r="AD806" s="39"/>
      <c r="AE806" s="39"/>
      <c r="AR806" s="234" t="s">
        <v>212</v>
      </c>
      <c r="AT806" s="234" t="s">
        <v>208</v>
      </c>
      <c r="AU806" s="234" t="s">
        <v>83</v>
      </c>
      <c r="AY806" s="18" t="s">
        <v>207</v>
      </c>
      <c r="BE806" s="235">
        <f>IF(N806="základní",J806,0)</f>
        <v>0</v>
      </c>
      <c r="BF806" s="235">
        <f>IF(N806="snížená",J806,0)</f>
        <v>0</v>
      </c>
      <c r="BG806" s="235">
        <f>IF(N806="zákl. přenesená",J806,0)</f>
        <v>0</v>
      </c>
      <c r="BH806" s="235">
        <f>IF(N806="sníž. přenesená",J806,0)</f>
        <v>0</v>
      </c>
      <c r="BI806" s="235">
        <f>IF(N806="nulová",J806,0)</f>
        <v>0</v>
      </c>
      <c r="BJ806" s="18" t="s">
        <v>83</v>
      </c>
      <c r="BK806" s="235">
        <f>ROUND(I806*H806,2)</f>
        <v>0</v>
      </c>
      <c r="BL806" s="18" t="s">
        <v>212</v>
      </c>
      <c r="BM806" s="234" t="s">
        <v>1126</v>
      </c>
    </row>
    <row r="807" s="2" customFormat="1">
      <c r="A807" s="39"/>
      <c r="B807" s="40"/>
      <c r="C807" s="41"/>
      <c r="D807" s="236" t="s">
        <v>214</v>
      </c>
      <c r="E807" s="41"/>
      <c r="F807" s="237" t="s">
        <v>1125</v>
      </c>
      <c r="G807" s="41"/>
      <c r="H807" s="41"/>
      <c r="I807" s="238"/>
      <c r="J807" s="41"/>
      <c r="K807" s="41"/>
      <c r="L807" s="45"/>
      <c r="M807" s="239"/>
      <c r="N807" s="240"/>
      <c r="O807" s="92"/>
      <c r="P807" s="92"/>
      <c r="Q807" s="92"/>
      <c r="R807" s="92"/>
      <c r="S807" s="92"/>
      <c r="T807" s="93"/>
      <c r="U807" s="39"/>
      <c r="V807" s="39"/>
      <c r="W807" s="39"/>
      <c r="X807" s="39"/>
      <c r="Y807" s="39"/>
      <c r="Z807" s="39"/>
      <c r="AA807" s="39"/>
      <c r="AB807" s="39"/>
      <c r="AC807" s="39"/>
      <c r="AD807" s="39"/>
      <c r="AE807" s="39"/>
      <c r="AT807" s="18" t="s">
        <v>214</v>
      </c>
      <c r="AU807" s="18" t="s">
        <v>83</v>
      </c>
    </row>
    <row r="808" s="2" customFormat="1" ht="16.5" customHeight="1">
      <c r="A808" s="39"/>
      <c r="B808" s="40"/>
      <c r="C808" s="222" t="s">
        <v>1127</v>
      </c>
      <c r="D808" s="222" t="s">
        <v>208</v>
      </c>
      <c r="E808" s="223" t="s">
        <v>1128</v>
      </c>
      <c r="F808" s="224" t="s">
        <v>1129</v>
      </c>
      <c r="G808" s="225" t="s">
        <v>931</v>
      </c>
      <c r="H808" s="226">
        <v>2</v>
      </c>
      <c r="I808" s="227"/>
      <c r="J808" s="228">
        <f>ROUND(I808*H808,2)</f>
        <v>0</v>
      </c>
      <c r="K808" s="229"/>
      <c r="L808" s="45"/>
      <c r="M808" s="230" t="s">
        <v>1</v>
      </c>
      <c r="N808" s="231" t="s">
        <v>41</v>
      </c>
      <c r="O808" s="92"/>
      <c r="P808" s="232">
        <f>O808*H808</f>
        <v>0</v>
      </c>
      <c r="Q808" s="232">
        <v>0</v>
      </c>
      <c r="R808" s="232">
        <f>Q808*H808</f>
        <v>0</v>
      </c>
      <c r="S808" s="232">
        <v>0</v>
      </c>
      <c r="T808" s="233">
        <f>S808*H808</f>
        <v>0</v>
      </c>
      <c r="U808" s="39"/>
      <c r="V808" s="39"/>
      <c r="W808" s="39"/>
      <c r="X808" s="39"/>
      <c r="Y808" s="39"/>
      <c r="Z808" s="39"/>
      <c r="AA808" s="39"/>
      <c r="AB808" s="39"/>
      <c r="AC808" s="39"/>
      <c r="AD808" s="39"/>
      <c r="AE808" s="39"/>
      <c r="AR808" s="234" t="s">
        <v>212</v>
      </c>
      <c r="AT808" s="234" t="s">
        <v>208</v>
      </c>
      <c r="AU808" s="234" t="s">
        <v>83</v>
      </c>
      <c r="AY808" s="18" t="s">
        <v>207</v>
      </c>
      <c r="BE808" s="235">
        <f>IF(N808="základní",J808,0)</f>
        <v>0</v>
      </c>
      <c r="BF808" s="235">
        <f>IF(N808="snížená",J808,0)</f>
        <v>0</v>
      </c>
      <c r="BG808" s="235">
        <f>IF(N808="zákl. přenesená",J808,0)</f>
        <v>0</v>
      </c>
      <c r="BH808" s="235">
        <f>IF(N808="sníž. přenesená",J808,0)</f>
        <v>0</v>
      </c>
      <c r="BI808" s="235">
        <f>IF(N808="nulová",J808,0)</f>
        <v>0</v>
      </c>
      <c r="BJ808" s="18" t="s">
        <v>83</v>
      </c>
      <c r="BK808" s="235">
        <f>ROUND(I808*H808,2)</f>
        <v>0</v>
      </c>
      <c r="BL808" s="18" t="s">
        <v>212</v>
      </c>
      <c r="BM808" s="234" t="s">
        <v>1130</v>
      </c>
    </row>
    <row r="809" s="2" customFormat="1">
      <c r="A809" s="39"/>
      <c r="B809" s="40"/>
      <c r="C809" s="41"/>
      <c r="D809" s="236" t="s">
        <v>214</v>
      </c>
      <c r="E809" s="41"/>
      <c r="F809" s="237" t="s">
        <v>1129</v>
      </c>
      <c r="G809" s="41"/>
      <c r="H809" s="41"/>
      <c r="I809" s="238"/>
      <c r="J809" s="41"/>
      <c r="K809" s="41"/>
      <c r="L809" s="45"/>
      <c r="M809" s="239"/>
      <c r="N809" s="240"/>
      <c r="O809" s="92"/>
      <c r="P809" s="92"/>
      <c r="Q809" s="92"/>
      <c r="R809" s="92"/>
      <c r="S809" s="92"/>
      <c r="T809" s="93"/>
      <c r="U809" s="39"/>
      <c r="V809" s="39"/>
      <c r="W809" s="39"/>
      <c r="X809" s="39"/>
      <c r="Y809" s="39"/>
      <c r="Z809" s="39"/>
      <c r="AA809" s="39"/>
      <c r="AB809" s="39"/>
      <c r="AC809" s="39"/>
      <c r="AD809" s="39"/>
      <c r="AE809" s="39"/>
      <c r="AT809" s="18" t="s">
        <v>214</v>
      </c>
      <c r="AU809" s="18" t="s">
        <v>83</v>
      </c>
    </row>
    <row r="810" s="2" customFormat="1" ht="16.5" customHeight="1">
      <c r="A810" s="39"/>
      <c r="B810" s="40"/>
      <c r="C810" s="222" t="s">
        <v>1131</v>
      </c>
      <c r="D810" s="222" t="s">
        <v>208</v>
      </c>
      <c r="E810" s="223" t="s">
        <v>1132</v>
      </c>
      <c r="F810" s="224" t="s">
        <v>1133</v>
      </c>
      <c r="G810" s="225" t="s">
        <v>931</v>
      </c>
      <c r="H810" s="226">
        <v>1</v>
      </c>
      <c r="I810" s="227"/>
      <c r="J810" s="228">
        <f>ROUND(I810*H810,2)</f>
        <v>0</v>
      </c>
      <c r="K810" s="229"/>
      <c r="L810" s="45"/>
      <c r="M810" s="230" t="s">
        <v>1</v>
      </c>
      <c r="N810" s="231" t="s">
        <v>41</v>
      </c>
      <c r="O810" s="92"/>
      <c r="P810" s="232">
        <f>O810*H810</f>
        <v>0</v>
      </c>
      <c r="Q810" s="232">
        <v>0</v>
      </c>
      <c r="R810" s="232">
        <f>Q810*H810</f>
        <v>0</v>
      </c>
      <c r="S810" s="232">
        <v>0</v>
      </c>
      <c r="T810" s="233">
        <f>S810*H810</f>
        <v>0</v>
      </c>
      <c r="U810" s="39"/>
      <c r="V810" s="39"/>
      <c r="W810" s="39"/>
      <c r="X810" s="39"/>
      <c r="Y810" s="39"/>
      <c r="Z810" s="39"/>
      <c r="AA810" s="39"/>
      <c r="AB810" s="39"/>
      <c r="AC810" s="39"/>
      <c r="AD810" s="39"/>
      <c r="AE810" s="39"/>
      <c r="AR810" s="234" t="s">
        <v>212</v>
      </c>
      <c r="AT810" s="234" t="s">
        <v>208</v>
      </c>
      <c r="AU810" s="234" t="s">
        <v>83</v>
      </c>
      <c r="AY810" s="18" t="s">
        <v>207</v>
      </c>
      <c r="BE810" s="235">
        <f>IF(N810="základní",J810,0)</f>
        <v>0</v>
      </c>
      <c r="BF810" s="235">
        <f>IF(N810="snížená",J810,0)</f>
        <v>0</v>
      </c>
      <c r="BG810" s="235">
        <f>IF(N810="zákl. přenesená",J810,0)</f>
        <v>0</v>
      </c>
      <c r="BH810" s="235">
        <f>IF(N810="sníž. přenesená",J810,0)</f>
        <v>0</v>
      </c>
      <c r="BI810" s="235">
        <f>IF(N810="nulová",J810,0)</f>
        <v>0</v>
      </c>
      <c r="BJ810" s="18" t="s">
        <v>83</v>
      </c>
      <c r="BK810" s="235">
        <f>ROUND(I810*H810,2)</f>
        <v>0</v>
      </c>
      <c r="BL810" s="18" t="s">
        <v>212</v>
      </c>
      <c r="BM810" s="234" t="s">
        <v>1134</v>
      </c>
    </row>
    <row r="811" s="2" customFormat="1">
      <c r="A811" s="39"/>
      <c r="B811" s="40"/>
      <c r="C811" s="41"/>
      <c r="D811" s="236" t="s">
        <v>214</v>
      </c>
      <c r="E811" s="41"/>
      <c r="F811" s="237" t="s">
        <v>1133</v>
      </c>
      <c r="G811" s="41"/>
      <c r="H811" s="41"/>
      <c r="I811" s="238"/>
      <c r="J811" s="41"/>
      <c r="K811" s="41"/>
      <c r="L811" s="45"/>
      <c r="M811" s="239"/>
      <c r="N811" s="240"/>
      <c r="O811" s="92"/>
      <c r="P811" s="92"/>
      <c r="Q811" s="92"/>
      <c r="R811" s="92"/>
      <c r="S811" s="92"/>
      <c r="T811" s="93"/>
      <c r="U811" s="39"/>
      <c r="V811" s="39"/>
      <c r="W811" s="39"/>
      <c r="X811" s="39"/>
      <c r="Y811" s="39"/>
      <c r="Z811" s="39"/>
      <c r="AA811" s="39"/>
      <c r="AB811" s="39"/>
      <c r="AC811" s="39"/>
      <c r="AD811" s="39"/>
      <c r="AE811" s="39"/>
      <c r="AT811" s="18" t="s">
        <v>214</v>
      </c>
      <c r="AU811" s="18" t="s">
        <v>83</v>
      </c>
    </row>
    <row r="812" s="11" customFormat="1" ht="25.92" customHeight="1">
      <c r="A812" s="11"/>
      <c r="B812" s="208"/>
      <c r="C812" s="209"/>
      <c r="D812" s="210" t="s">
        <v>75</v>
      </c>
      <c r="E812" s="211" t="s">
        <v>1135</v>
      </c>
      <c r="F812" s="211" t="s">
        <v>1136</v>
      </c>
      <c r="G812" s="209"/>
      <c r="H812" s="209"/>
      <c r="I812" s="212"/>
      <c r="J812" s="213">
        <f>BK812</f>
        <v>0</v>
      </c>
      <c r="K812" s="209"/>
      <c r="L812" s="214"/>
      <c r="M812" s="215"/>
      <c r="N812" s="216"/>
      <c r="O812" s="216"/>
      <c r="P812" s="217">
        <f>SUM(P813:P821)</f>
        <v>0</v>
      </c>
      <c r="Q812" s="216"/>
      <c r="R812" s="217">
        <f>SUM(R813:R821)</f>
        <v>0</v>
      </c>
      <c r="S812" s="216"/>
      <c r="T812" s="218">
        <f>SUM(T813:T821)</f>
        <v>0</v>
      </c>
      <c r="U812" s="11"/>
      <c r="V812" s="11"/>
      <c r="W812" s="11"/>
      <c r="X812" s="11"/>
      <c r="Y812" s="11"/>
      <c r="Z812" s="11"/>
      <c r="AA812" s="11"/>
      <c r="AB812" s="11"/>
      <c r="AC812" s="11"/>
      <c r="AD812" s="11"/>
      <c r="AE812" s="11"/>
      <c r="AR812" s="219" t="s">
        <v>83</v>
      </c>
      <c r="AT812" s="220" t="s">
        <v>75</v>
      </c>
      <c r="AU812" s="220" t="s">
        <v>76</v>
      </c>
      <c r="AY812" s="219" t="s">
        <v>207</v>
      </c>
      <c r="BK812" s="221">
        <f>SUM(BK813:BK821)</f>
        <v>0</v>
      </c>
    </row>
    <row r="813" s="2" customFormat="1" ht="24.15" customHeight="1">
      <c r="A813" s="39"/>
      <c r="B813" s="40"/>
      <c r="C813" s="222" t="s">
        <v>1137</v>
      </c>
      <c r="D813" s="222" t="s">
        <v>208</v>
      </c>
      <c r="E813" s="223" t="s">
        <v>1138</v>
      </c>
      <c r="F813" s="224" t="s">
        <v>1139</v>
      </c>
      <c r="G813" s="225" t="s">
        <v>237</v>
      </c>
      <c r="H813" s="226">
        <v>513.69600000000003</v>
      </c>
      <c r="I813" s="227"/>
      <c r="J813" s="228">
        <f>ROUND(I813*H813,2)</f>
        <v>0</v>
      </c>
      <c r="K813" s="229"/>
      <c r="L813" s="45"/>
      <c r="M813" s="230" t="s">
        <v>1</v>
      </c>
      <c r="N813" s="231" t="s">
        <v>41</v>
      </c>
      <c r="O813" s="92"/>
      <c r="P813" s="232">
        <f>O813*H813</f>
        <v>0</v>
      </c>
      <c r="Q813" s="232">
        <v>0</v>
      </c>
      <c r="R813" s="232">
        <f>Q813*H813</f>
        <v>0</v>
      </c>
      <c r="S813" s="232">
        <v>0</v>
      </c>
      <c r="T813" s="233">
        <f>S813*H813</f>
        <v>0</v>
      </c>
      <c r="U813" s="39"/>
      <c r="V813" s="39"/>
      <c r="W813" s="39"/>
      <c r="X813" s="39"/>
      <c r="Y813" s="39"/>
      <c r="Z813" s="39"/>
      <c r="AA813" s="39"/>
      <c r="AB813" s="39"/>
      <c r="AC813" s="39"/>
      <c r="AD813" s="39"/>
      <c r="AE813" s="39"/>
      <c r="AR813" s="234" t="s">
        <v>212</v>
      </c>
      <c r="AT813" s="234" t="s">
        <v>208</v>
      </c>
      <c r="AU813" s="234" t="s">
        <v>83</v>
      </c>
      <c r="AY813" s="18" t="s">
        <v>207</v>
      </c>
      <c r="BE813" s="235">
        <f>IF(N813="základní",J813,0)</f>
        <v>0</v>
      </c>
      <c r="BF813" s="235">
        <f>IF(N813="snížená",J813,0)</f>
        <v>0</v>
      </c>
      <c r="BG813" s="235">
        <f>IF(N813="zákl. přenesená",J813,0)</f>
        <v>0</v>
      </c>
      <c r="BH813" s="235">
        <f>IF(N813="sníž. přenesená",J813,0)</f>
        <v>0</v>
      </c>
      <c r="BI813" s="235">
        <f>IF(N813="nulová",J813,0)</f>
        <v>0</v>
      </c>
      <c r="BJ813" s="18" t="s">
        <v>83</v>
      </c>
      <c r="BK813" s="235">
        <f>ROUND(I813*H813,2)</f>
        <v>0</v>
      </c>
      <c r="BL813" s="18" t="s">
        <v>212</v>
      </c>
      <c r="BM813" s="234" t="s">
        <v>1140</v>
      </c>
    </row>
    <row r="814" s="2" customFormat="1">
      <c r="A814" s="39"/>
      <c r="B814" s="40"/>
      <c r="C814" s="41"/>
      <c r="D814" s="236" t="s">
        <v>214</v>
      </c>
      <c r="E814" s="41"/>
      <c r="F814" s="237" t="s">
        <v>1141</v>
      </c>
      <c r="G814" s="41"/>
      <c r="H814" s="41"/>
      <c r="I814" s="238"/>
      <c r="J814" s="41"/>
      <c r="K814" s="41"/>
      <c r="L814" s="45"/>
      <c r="M814" s="239"/>
      <c r="N814" s="240"/>
      <c r="O814" s="92"/>
      <c r="P814" s="92"/>
      <c r="Q814" s="92"/>
      <c r="R814" s="92"/>
      <c r="S814" s="92"/>
      <c r="T814" s="93"/>
      <c r="U814" s="39"/>
      <c r="V814" s="39"/>
      <c r="W814" s="39"/>
      <c r="X814" s="39"/>
      <c r="Y814" s="39"/>
      <c r="Z814" s="39"/>
      <c r="AA814" s="39"/>
      <c r="AB814" s="39"/>
      <c r="AC814" s="39"/>
      <c r="AD814" s="39"/>
      <c r="AE814" s="39"/>
      <c r="AT814" s="18" t="s">
        <v>214</v>
      </c>
      <c r="AU814" s="18" t="s">
        <v>83</v>
      </c>
    </row>
    <row r="815" s="2" customFormat="1">
      <c r="A815" s="39"/>
      <c r="B815" s="40"/>
      <c r="C815" s="41"/>
      <c r="D815" s="241" t="s">
        <v>216</v>
      </c>
      <c r="E815" s="41"/>
      <c r="F815" s="242" t="s">
        <v>1142</v>
      </c>
      <c r="G815" s="41"/>
      <c r="H815" s="41"/>
      <c r="I815" s="238"/>
      <c r="J815" s="41"/>
      <c r="K815" s="41"/>
      <c r="L815" s="45"/>
      <c r="M815" s="239"/>
      <c r="N815" s="240"/>
      <c r="O815" s="92"/>
      <c r="P815" s="92"/>
      <c r="Q815" s="92"/>
      <c r="R815" s="92"/>
      <c r="S815" s="92"/>
      <c r="T815" s="93"/>
      <c r="U815" s="39"/>
      <c r="V815" s="39"/>
      <c r="W815" s="39"/>
      <c r="X815" s="39"/>
      <c r="Y815" s="39"/>
      <c r="Z815" s="39"/>
      <c r="AA815" s="39"/>
      <c r="AB815" s="39"/>
      <c r="AC815" s="39"/>
      <c r="AD815" s="39"/>
      <c r="AE815" s="39"/>
      <c r="AT815" s="18" t="s">
        <v>216</v>
      </c>
      <c r="AU815" s="18" t="s">
        <v>83</v>
      </c>
    </row>
    <row r="816" s="2" customFormat="1" ht="24.15" customHeight="1">
      <c r="A816" s="39"/>
      <c r="B816" s="40"/>
      <c r="C816" s="222" t="s">
        <v>1143</v>
      </c>
      <c r="D816" s="222" t="s">
        <v>208</v>
      </c>
      <c r="E816" s="223" t="s">
        <v>1144</v>
      </c>
      <c r="F816" s="224" t="s">
        <v>1145</v>
      </c>
      <c r="G816" s="225" t="s">
        <v>237</v>
      </c>
      <c r="H816" s="226">
        <v>513.69600000000003</v>
      </c>
      <c r="I816" s="227"/>
      <c r="J816" s="228">
        <f>ROUND(I816*H816,2)</f>
        <v>0</v>
      </c>
      <c r="K816" s="229"/>
      <c r="L816" s="45"/>
      <c r="M816" s="230" t="s">
        <v>1</v>
      </c>
      <c r="N816" s="231" t="s">
        <v>41</v>
      </c>
      <c r="O816" s="92"/>
      <c r="P816" s="232">
        <f>O816*H816</f>
        <v>0</v>
      </c>
      <c r="Q816" s="232">
        <v>0</v>
      </c>
      <c r="R816" s="232">
        <f>Q816*H816</f>
        <v>0</v>
      </c>
      <c r="S816" s="232">
        <v>0</v>
      </c>
      <c r="T816" s="233">
        <f>S816*H816</f>
        <v>0</v>
      </c>
      <c r="U816" s="39"/>
      <c r="V816" s="39"/>
      <c r="W816" s="39"/>
      <c r="X816" s="39"/>
      <c r="Y816" s="39"/>
      <c r="Z816" s="39"/>
      <c r="AA816" s="39"/>
      <c r="AB816" s="39"/>
      <c r="AC816" s="39"/>
      <c r="AD816" s="39"/>
      <c r="AE816" s="39"/>
      <c r="AR816" s="234" t="s">
        <v>212</v>
      </c>
      <c r="AT816" s="234" t="s">
        <v>208</v>
      </c>
      <c r="AU816" s="234" t="s">
        <v>83</v>
      </c>
      <c r="AY816" s="18" t="s">
        <v>207</v>
      </c>
      <c r="BE816" s="235">
        <f>IF(N816="základní",J816,0)</f>
        <v>0</v>
      </c>
      <c r="BF816" s="235">
        <f>IF(N816="snížená",J816,0)</f>
        <v>0</v>
      </c>
      <c r="BG816" s="235">
        <f>IF(N816="zákl. přenesená",J816,0)</f>
        <v>0</v>
      </c>
      <c r="BH816" s="235">
        <f>IF(N816="sníž. přenesená",J816,0)</f>
        <v>0</v>
      </c>
      <c r="BI816" s="235">
        <f>IF(N816="nulová",J816,0)</f>
        <v>0</v>
      </c>
      <c r="BJ816" s="18" t="s">
        <v>83</v>
      </c>
      <c r="BK816" s="235">
        <f>ROUND(I816*H816,2)</f>
        <v>0</v>
      </c>
      <c r="BL816" s="18" t="s">
        <v>212</v>
      </c>
      <c r="BM816" s="234" t="s">
        <v>1146</v>
      </c>
    </row>
    <row r="817" s="2" customFormat="1">
      <c r="A817" s="39"/>
      <c r="B817" s="40"/>
      <c r="C817" s="41"/>
      <c r="D817" s="236" t="s">
        <v>214</v>
      </c>
      <c r="E817" s="41"/>
      <c r="F817" s="237" t="s">
        <v>1147</v>
      </c>
      <c r="G817" s="41"/>
      <c r="H817" s="41"/>
      <c r="I817" s="238"/>
      <c r="J817" s="41"/>
      <c r="K817" s="41"/>
      <c r="L817" s="45"/>
      <c r="M817" s="239"/>
      <c r="N817" s="240"/>
      <c r="O817" s="92"/>
      <c r="P817" s="92"/>
      <c r="Q817" s="92"/>
      <c r="R817" s="92"/>
      <c r="S817" s="92"/>
      <c r="T817" s="93"/>
      <c r="U817" s="39"/>
      <c r="V817" s="39"/>
      <c r="W817" s="39"/>
      <c r="X817" s="39"/>
      <c r="Y817" s="39"/>
      <c r="Z817" s="39"/>
      <c r="AA817" s="39"/>
      <c r="AB817" s="39"/>
      <c r="AC817" s="39"/>
      <c r="AD817" s="39"/>
      <c r="AE817" s="39"/>
      <c r="AT817" s="18" t="s">
        <v>214</v>
      </c>
      <c r="AU817" s="18" t="s">
        <v>83</v>
      </c>
    </row>
    <row r="818" s="2" customFormat="1">
      <c r="A818" s="39"/>
      <c r="B818" s="40"/>
      <c r="C818" s="41"/>
      <c r="D818" s="241" t="s">
        <v>216</v>
      </c>
      <c r="E818" s="41"/>
      <c r="F818" s="242" t="s">
        <v>1148</v>
      </c>
      <c r="G818" s="41"/>
      <c r="H818" s="41"/>
      <c r="I818" s="238"/>
      <c r="J818" s="41"/>
      <c r="K818" s="41"/>
      <c r="L818" s="45"/>
      <c r="M818" s="239"/>
      <c r="N818" s="240"/>
      <c r="O818" s="92"/>
      <c r="P818" s="92"/>
      <c r="Q818" s="92"/>
      <c r="R818" s="92"/>
      <c r="S818" s="92"/>
      <c r="T818" s="93"/>
      <c r="U818" s="39"/>
      <c r="V818" s="39"/>
      <c r="W818" s="39"/>
      <c r="X818" s="39"/>
      <c r="Y818" s="39"/>
      <c r="Z818" s="39"/>
      <c r="AA818" s="39"/>
      <c r="AB818" s="39"/>
      <c r="AC818" s="39"/>
      <c r="AD818" s="39"/>
      <c r="AE818" s="39"/>
      <c r="AT818" s="18" t="s">
        <v>216</v>
      </c>
      <c r="AU818" s="18" t="s">
        <v>83</v>
      </c>
    </row>
    <row r="819" s="2" customFormat="1" ht="24.15" customHeight="1">
      <c r="A819" s="39"/>
      <c r="B819" s="40"/>
      <c r="C819" s="222" t="s">
        <v>1149</v>
      </c>
      <c r="D819" s="222" t="s">
        <v>208</v>
      </c>
      <c r="E819" s="223" t="s">
        <v>1150</v>
      </c>
      <c r="F819" s="224" t="s">
        <v>1151</v>
      </c>
      <c r="G819" s="225" t="s">
        <v>237</v>
      </c>
      <c r="H819" s="226">
        <v>513.69600000000003</v>
      </c>
      <c r="I819" s="227"/>
      <c r="J819" s="228">
        <f>ROUND(I819*H819,2)</f>
        <v>0</v>
      </c>
      <c r="K819" s="229"/>
      <c r="L819" s="45"/>
      <c r="M819" s="230" t="s">
        <v>1</v>
      </c>
      <c r="N819" s="231" t="s">
        <v>41</v>
      </c>
      <c r="O819" s="92"/>
      <c r="P819" s="232">
        <f>O819*H819</f>
        <v>0</v>
      </c>
      <c r="Q819" s="232">
        <v>0</v>
      </c>
      <c r="R819" s="232">
        <f>Q819*H819</f>
        <v>0</v>
      </c>
      <c r="S819" s="232">
        <v>0</v>
      </c>
      <c r="T819" s="233">
        <f>S819*H819</f>
        <v>0</v>
      </c>
      <c r="U819" s="39"/>
      <c r="V819" s="39"/>
      <c r="W819" s="39"/>
      <c r="X819" s="39"/>
      <c r="Y819" s="39"/>
      <c r="Z819" s="39"/>
      <c r="AA819" s="39"/>
      <c r="AB819" s="39"/>
      <c r="AC819" s="39"/>
      <c r="AD819" s="39"/>
      <c r="AE819" s="39"/>
      <c r="AR819" s="234" t="s">
        <v>212</v>
      </c>
      <c r="AT819" s="234" t="s">
        <v>208</v>
      </c>
      <c r="AU819" s="234" t="s">
        <v>83</v>
      </c>
      <c r="AY819" s="18" t="s">
        <v>207</v>
      </c>
      <c r="BE819" s="235">
        <f>IF(N819="základní",J819,0)</f>
        <v>0</v>
      </c>
      <c r="BF819" s="235">
        <f>IF(N819="snížená",J819,0)</f>
        <v>0</v>
      </c>
      <c r="BG819" s="235">
        <f>IF(N819="zákl. přenesená",J819,0)</f>
        <v>0</v>
      </c>
      <c r="BH819" s="235">
        <f>IF(N819="sníž. přenesená",J819,0)</f>
        <v>0</v>
      </c>
      <c r="BI819" s="235">
        <f>IF(N819="nulová",J819,0)</f>
        <v>0</v>
      </c>
      <c r="BJ819" s="18" t="s">
        <v>83</v>
      </c>
      <c r="BK819" s="235">
        <f>ROUND(I819*H819,2)</f>
        <v>0</v>
      </c>
      <c r="BL819" s="18" t="s">
        <v>212</v>
      </c>
      <c r="BM819" s="234" t="s">
        <v>1152</v>
      </c>
    </row>
    <row r="820" s="2" customFormat="1">
      <c r="A820" s="39"/>
      <c r="B820" s="40"/>
      <c r="C820" s="41"/>
      <c r="D820" s="236" t="s">
        <v>214</v>
      </c>
      <c r="E820" s="41"/>
      <c r="F820" s="237" t="s">
        <v>1153</v>
      </c>
      <c r="G820" s="41"/>
      <c r="H820" s="41"/>
      <c r="I820" s="238"/>
      <c r="J820" s="41"/>
      <c r="K820" s="41"/>
      <c r="L820" s="45"/>
      <c r="M820" s="239"/>
      <c r="N820" s="240"/>
      <c r="O820" s="92"/>
      <c r="P820" s="92"/>
      <c r="Q820" s="92"/>
      <c r="R820" s="92"/>
      <c r="S820" s="92"/>
      <c r="T820" s="93"/>
      <c r="U820" s="39"/>
      <c r="V820" s="39"/>
      <c r="W820" s="39"/>
      <c r="X820" s="39"/>
      <c r="Y820" s="39"/>
      <c r="Z820" s="39"/>
      <c r="AA820" s="39"/>
      <c r="AB820" s="39"/>
      <c r="AC820" s="39"/>
      <c r="AD820" s="39"/>
      <c r="AE820" s="39"/>
      <c r="AT820" s="18" t="s">
        <v>214</v>
      </c>
      <c r="AU820" s="18" t="s">
        <v>83</v>
      </c>
    </row>
    <row r="821" s="2" customFormat="1">
      <c r="A821" s="39"/>
      <c r="B821" s="40"/>
      <c r="C821" s="41"/>
      <c r="D821" s="241" t="s">
        <v>216</v>
      </c>
      <c r="E821" s="41"/>
      <c r="F821" s="242" t="s">
        <v>1154</v>
      </c>
      <c r="G821" s="41"/>
      <c r="H821" s="41"/>
      <c r="I821" s="238"/>
      <c r="J821" s="41"/>
      <c r="K821" s="41"/>
      <c r="L821" s="45"/>
      <c r="M821" s="239"/>
      <c r="N821" s="240"/>
      <c r="O821" s="92"/>
      <c r="P821" s="92"/>
      <c r="Q821" s="92"/>
      <c r="R821" s="92"/>
      <c r="S821" s="92"/>
      <c r="T821" s="93"/>
      <c r="U821" s="39"/>
      <c r="V821" s="39"/>
      <c r="W821" s="39"/>
      <c r="X821" s="39"/>
      <c r="Y821" s="39"/>
      <c r="Z821" s="39"/>
      <c r="AA821" s="39"/>
      <c r="AB821" s="39"/>
      <c r="AC821" s="39"/>
      <c r="AD821" s="39"/>
      <c r="AE821" s="39"/>
      <c r="AT821" s="18" t="s">
        <v>216</v>
      </c>
      <c r="AU821" s="18" t="s">
        <v>83</v>
      </c>
    </row>
    <row r="822" s="11" customFormat="1" ht="25.92" customHeight="1">
      <c r="A822" s="11"/>
      <c r="B822" s="208"/>
      <c r="C822" s="209"/>
      <c r="D822" s="210" t="s">
        <v>75</v>
      </c>
      <c r="E822" s="211" t="s">
        <v>369</v>
      </c>
      <c r="F822" s="211" t="s">
        <v>370</v>
      </c>
      <c r="G822" s="209"/>
      <c r="H822" s="209"/>
      <c r="I822" s="212"/>
      <c r="J822" s="213">
        <f>BK822</f>
        <v>0</v>
      </c>
      <c r="K822" s="209"/>
      <c r="L822" s="214"/>
      <c r="M822" s="215"/>
      <c r="N822" s="216"/>
      <c r="O822" s="216"/>
      <c r="P822" s="217">
        <f>SUM(P823:P825)</f>
        <v>0</v>
      </c>
      <c r="Q822" s="216"/>
      <c r="R822" s="217">
        <f>SUM(R823:R825)</f>
        <v>0</v>
      </c>
      <c r="S822" s="216"/>
      <c r="T822" s="218">
        <f>SUM(T823:T825)</f>
        <v>0</v>
      </c>
      <c r="U822" s="11"/>
      <c r="V822" s="11"/>
      <c r="W822" s="11"/>
      <c r="X822" s="11"/>
      <c r="Y822" s="11"/>
      <c r="Z822" s="11"/>
      <c r="AA822" s="11"/>
      <c r="AB822" s="11"/>
      <c r="AC822" s="11"/>
      <c r="AD822" s="11"/>
      <c r="AE822" s="11"/>
      <c r="AR822" s="219" t="s">
        <v>83</v>
      </c>
      <c r="AT822" s="220" t="s">
        <v>75</v>
      </c>
      <c r="AU822" s="220" t="s">
        <v>76</v>
      </c>
      <c r="AY822" s="219" t="s">
        <v>207</v>
      </c>
      <c r="BK822" s="221">
        <f>SUM(BK823:BK825)</f>
        <v>0</v>
      </c>
    </row>
    <row r="823" s="2" customFormat="1" ht="33" customHeight="1">
      <c r="A823" s="39"/>
      <c r="B823" s="40"/>
      <c r="C823" s="222" t="s">
        <v>1155</v>
      </c>
      <c r="D823" s="222" t="s">
        <v>208</v>
      </c>
      <c r="E823" s="223" t="s">
        <v>372</v>
      </c>
      <c r="F823" s="224" t="s">
        <v>373</v>
      </c>
      <c r="G823" s="225" t="s">
        <v>237</v>
      </c>
      <c r="H823" s="226">
        <v>225.601</v>
      </c>
      <c r="I823" s="227"/>
      <c r="J823" s="228">
        <f>ROUND(I823*H823,2)</f>
        <v>0</v>
      </c>
      <c r="K823" s="229"/>
      <c r="L823" s="45"/>
      <c r="M823" s="230" t="s">
        <v>1</v>
      </c>
      <c r="N823" s="231" t="s">
        <v>41</v>
      </c>
      <c r="O823" s="92"/>
      <c r="P823" s="232">
        <f>O823*H823</f>
        <v>0</v>
      </c>
      <c r="Q823" s="232">
        <v>0</v>
      </c>
      <c r="R823" s="232">
        <f>Q823*H823</f>
        <v>0</v>
      </c>
      <c r="S823" s="232">
        <v>0</v>
      </c>
      <c r="T823" s="233">
        <f>S823*H823</f>
        <v>0</v>
      </c>
      <c r="U823" s="39"/>
      <c r="V823" s="39"/>
      <c r="W823" s="39"/>
      <c r="X823" s="39"/>
      <c r="Y823" s="39"/>
      <c r="Z823" s="39"/>
      <c r="AA823" s="39"/>
      <c r="AB823" s="39"/>
      <c r="AC823" s="39"/>
      <c r="AD823" s="39"/>
      <c r="AE823" s="39"/>
      <c r="AR823" s="234" t="s">
        <v>212</v>
      </c>
      <c r="AT823" s="234" t="s">
        <v>208</v>
      </c>
      <c r="AU823" s="234" t="s">
        <v>83</v>
      </c>
      <c r="AY823" s="18" t="s">
        <v>207</v>
      </c>
      <c r="BE823" s="235">
        <f>IF(N823="základní",J823,0)</f>
        <v>0</v>
      </c>
      <c r="BF823" s="235">
        <f>IF(N823="snížená",J823,0)</f>
        <v>0</v>
      </c>
      <c r="BG823" s="235">
        <f>IF(N823="zákl. přenesená",J823,0)</f>
        <v>0</v>
      </c>
      <c r="BH823" s="235">
        <f>IF(N823="sníž. přenesená",J823,0)</f>
        <v>0</v>
      </c>
      <c r="BI823" s="235">
        <f>IF(N823="nulová",J823,0)</f>
        <v>0</v>
      </c>
      <c r="BJ823" s="18" t="s">
        <v>83</v>
      </c>
      <c r="BK823" s="235">
        <f>ROUND(I823*H823,2)</f>
        <v>0</v>
      </c>
      <c r="BL823" s="18" t="s">
        <v>212</v>
      </c>
      <c r="BM823" s="234" t="s">
        <v>1156</v>
      </c>
    </row>
    <row r="824" s="2" customFormat="1">
      <c r="A824" s="39"/>
      <c r="B824" s="40"/>
      <c r="C824" s="41"/>
      <c r="D824" s="236" t="s">
        <v>214</v>
      </c>
      <c r="E824" s="41"/>
      <c r="F824" s="237" t="s">
        <v>375</v>
      </c>
      <c r="G824" s="41"/>
      <c r="H824" s="41"/>
      <c r="I824" s="238"/>
      <c r="J824" s="41"/>
      <c r="K824" s="41"/>
      <c r="L824" s="45"/>
      <c r="M824" s="239"/>
      <c r="N824" s="240"/>
      <c r="O824" s="92"/>
      <c r="P824" s="92"/>
      <c r="Q824" s="92"/>
      <c r="R824" s="92"/>
      <c r="S824" s="92"/>
      <c r="T824" s="93"/>
      <c r="U824" s="39"/>
      <c r="V824" s="39"/>
      <c r="W824" s="39"/>
      <c r="X824" s="39"/>
      <c r="Y824" s="39"/>
      <c r="Z824" s="39"/>
      <c r="AA824" s="39"/>
      <c r="AB824" s="39"/>
      <c r="AC824" s="39"/>
      <c r="AD824" s="39"/>
      <c r="AE824" s="39"/>
      <c r="AT824" s="18" t="s">
        <v>214</v>
      </c>
      <c r="AU824" s="18" t="s">
        <v>83</v>
      </c>
    </row>
    <row r="825" s="2" customFormat="1">
      <c r="A825" s="39"/>
      <c r="B825" s="40"/>
      <c r="C825" s="41"/>
      <c r="D825" s="241" t="s">
        <v>216</v>
      </c>
      <c r="E825" s="41"/>
      <c r="F825" s="242" t="s">
        <v>376</v>
      </c>
      <c r="G825" s="41"/>
      <c r="H825" s="41"/>
      <c r="I825" s="238"/>
      <c r="J825" s="41"/>
      <c r="K825" s="41"/>
      <c r="L825" s="45"/>
      <c r="M825" s="239"/>
      <c r="N825" s="240"/>
      <c r="O825" s="92"/>
      <c r="P825" s="92"/>
      <c r="Q825" s="92"/>
      <c r="R825" s="92"/>
      <c r="S825" s="92"/>
      <c r="T825" s="93"/>
      <c r="U825" s="39"/>
      <c r="V825" s="39"/>
      <c r="W825" s="39"/>
      <c r="X825" s="39"/>
      <c r="Y825" s="39"/>
      <c r="Z825" s="39"/>
      <c r="AA825" s="39"/>
      <c r="AB825" s="39"/>
      <c r="AC825" s="39"/>
      <c r="AD825" s="39"/>
      <c r="AE825" s="39"/>
      <c r="AT825" s="18" t="s">
        <v>216</v>
      </c>
      <c r="AU825" s="18" t="s">
        <v>83</v>
      </c>
    </row>
    <row r="826" s="11" customFormat="1" ht="25.92" customHeight="1">
      <c r="A826" s="11"/>
      <c r="B826" s="208"/>
      <c r="C826" s="209"/>
      <c r="D826" s="210" t="s">
        <v>75</v>
      </c>
      <c r="E826" s="211" t="s">
        <v>1157</v>
      </c>
      <c r="F826" s="211" t="s">
        <v>1158</v>
      </c>
      <c r="G826" s="209"/>
      <c r="H826" s="209"/>
      <c r="I826" s="212"/>
      <c r="J826" s="213">
        <f>BK826</f>
        <v>0</v>
      </c>
      <c r="K826" s="209"/>
      <c r="L826" s="214"/>
      <c r="M826" s="215"/>
      <c r="N826" s="216"/>
      <c r="O826" s="216"/>
      <c r="P826" s="217">
        <f>SUM(P827:P989)</f>
        <v>0</v>
      </c>
      <c r="Q826" s="216"/>
      <c r="R826" s="217">
        <f>SUM(R827:R989)</f>
        <v>6.8617553999999998</v>
      </c>
      <c r="S826" s="216"/>
      <c r="T826" s="218">
        <f>SUM(T827:T989)</f>
        <v>0</v>
      </c>
      <c r="U826" s="11"/>
      <c r="V826" s="11"/>
      <c r="W826" s="11"/>
      <c r="X826" s="11"/>
      <c r="Y826" s="11"/>
      <c r="Z826" s="11"/>
      <c r="AA826" s="11"/>
      <c r="AB826" s="11"/>
      <c r="AC826" s="11"/>
      <c r="AD826" s="11"/>
      <c r="AE826" s="11"/>
      <c r="AR826" s="219" t="s">
        <v>85</v>
      </c>
      <c r="AT826" s="220" t="s">
        <v>75</v>
      </c>
      <c r="AU826" s="220" t="s">
        <v>76</v>
      </c>
      <c r="AY826" s="219" t="s">
        <v>207</v>
      </c>
      <c r="BK826" s="221">
        <f>SUM(BK827:BK989)</f>
        <v>0</v>
      </c>
    </row>
    <row r="827" s="2" customFormat="1" ht="24.15" customHeight="1">
      <c r="A827" s="39"/>
      <c r="B827" s="40"/>
      <c r="C827" s="222" t="s">
        <v>1159</v>
      </c>
      <c r="D827" s="222" t="s">
        <v>208</v>
      </c>
      <c r="E827" s="223" t="s">
        <v>1160</v>
      </c>
      <c r="F827" s="224" t="s">
        <v>1161</v>
      </c>
      <c r="G827" s="225" t="s">
        <v>225</v>
      </c>
      <c r="H827" s="226">
        <v>327.77999999999997</v>
      </c>
      <c r="I827" s="227"/>
      <c r="J827" s="228">
        <f>ROUND(I827*H827,2)</f>
        <v>0</v>
      </c>
      <c r="K827" s="229"/>
      <c r="L827" s="45"/>
      <c r="M827" s="230" t="s">
        <v>1</v>
      </c>
      <c r="N827" s="231" t="s">
        <v>41</v>
      </c>
      <c r="O827" s="92"/>
      <c r="P827" s="232">
        <f>O827*H827</f>
        <v>0</v>
      </c>
      <c r="Q827" s="232">
        <v>0</v>
      </c>
      <c r="R827" s="232">
        <f>Q827*H827</f>
        <v>0</v>
      </c>
      <c r="S827" s="232">
        <v>0</v>
      </c>
      <c r="T827" s="233">
        <f>S827*H827</f>
        <v>0</v>
      </c>
      <c r="U827" s="39"/>
      <c r="V827" s="39"/>
      <c r="W827" s="39"/>
      <c r="X827" s="39"/>
      <c r="Y827" s="39"/>
      <c r="Z827" s="39"/>
      <c r="AA827" s="39"/>
      <c r="AB827" s="39"/>
      <c r="AC827" s="39"/>
      <c r="AD827" s="39"/>
      <c r="AE827" s="39"/>
      <c r="AR827" s="234" t="s">
        <v>361</v>
      </c>
      <c r="AT827" s="234" t="s">
        <v>208</v>
      </c>
      <c r="AU827" s="234" t="s">
        <v>83</v>
      </c>
      <c r="AY827" s="18" t="s">
        <v>207</v>
      </c>
      <c r="BE827" s="235">
        <f>IF(N827="základní",J827,0)</f>
        <v>0</v>
      </c>
      <c r="BF827" s="235">
        <f>IF(N827="snížená",J827,0)</f>
        <v>0</v>
      </c>
      <c r="BG827" s="235">
        <f>IF(N827="zákl. přenesená",J827,0)</f>
        <v>0</v>
      </c>
      <c r="BH827" s="235">
        <f>IF(N827="sníž. přenesená",J827,0)</f>
        <v>0</v>
      </c>
      <c r="BI827" s="235">
        <f>IF(N827="nulová",J827,0)</f>
        <v>0</v>
      </c>
      <c r="BJ827" s="18" t="s">
        <v>83</v>
      </c>
      <c r="BK827" s="235">
        <f>ROUND(I827*H827,2)</f>
        <v>0</v>
      </c>
      <c r="BL827" s="18" t="s">
        <v>361</v>
      </c>
      <c r="BM827" s="234" t="s">
        <v>1162</v>
      </c>
    </row>
    <row r="828" s="2" customFormat="1">
      <c r="A828" s="39"/>
      <c r="B828" s="40"/>
      <c r="C828" s="41"/>
      <c r="D828" s="236" t="s">
        <v>214</v>
      </c>
      <c r="E828" s="41"/>
      <c r="F828" s="237" t="s">
        <v>1163</v>
      </c>
      <c r="G828" s="41"/>
      <c r="H828" s="41"/>
      <c r="I828" s="238"/>
      <c r="J828" s="41"/>
      <c r="K828" s="41"/>
      <c r="L828" s="45"/>
      <c r="M828" s="239"/>
      <c r="N828" s="240"/>
      <c r="O828" s="92"/>
      <c r="P828" s="92"/>
      <c r="Q828" s="92"/>
      <c r="R828" s="92"/>
      <c r="S828" s="92"/>
      <c r="T828" s="93"/>
      <c r="U828" s="39"/>
      <c r="V828" s="39"/>
      <c r="W828" s="39"/>
      <c r="X828" s="39"/>
      <c r="Y828" s="39"/>
      <c r="Z828" s="39"/>
      <c r="AA828" s="39"/>
      <c r="AB828" s="39"/>
      <c r="AC828" s="39"/>
      <c r="AD828" s="39"/>
      <c r="AE828" s="39"/>
      <c r="AT828" s="18" t="s">
        <v>214</v>
      </c>
      <c r="AU828" s="18" t="s">
        <v>83</v>
      </c>
    </row>
    <row r="829" s="2" customFormat="1">
      <c r="A829" s="39"/>
      <c r="B829" s="40"/>
      <c r="C829" s="41"/>
      <c r="D829" s="241" t="s">
        <v>216</v>
      </c>
      <c r="E829" s="41"/>
      <c r="F829" s="242" t="s">
        <v>1164</v>
      </c>
      <c r="G829" s="41"/>
      <c r="H829" s="41"/>
      <c r="I829" s="238"/>
      <c r="J829" s="41"/>
      <c r="K829" s="41"/>
      <c r="L829" s="45"/>
      <c r="M829" s="239"/>
      <c r="N829" s="240"/>
      <c r="O829" s="92"/>
      <c r="P829" s="92"/>
      <c r="Q829" s="92"/>
      <c r="R829" s="92"/>
      <c r="S829" s="92"/>
      <c r="T829" s="93"/>
      <c r="U829" s="39"/>
      <c r="V829" s="39"/>
      <c r="W829" s="39"/>
      <c r="X829" s="39"/>
      <c r="Y829" s="39"/>
      <c r="Z829" s="39"/>
      <c r="AA829" s="39"/>
      <c r="AB829" s="39"/>
      <c r="AC829" s="39"/>
      <c r="AD829" s="39"/>
      <c r="AE829" s="39"/>
      <c r="AT829" s="18" t="s">
        <v>216</v>
      </c>
      <c r="AU829" s="18" t="s">
        <v>83</v>
      </c>
    </row>
    <row r="830" s="13" customFormat="1">
      <c r="A830" s="13"/>
      <c r="B830" s="253"/>
      <c r="C830" s="254"/>
      <c r="D830" s="236" t="s">
        <v>218</v>
      </c>
      <c r="E830" s="255" t="s">
        <v>1</v>
      </c>
      <c r="F830" s="256" t="s">
        <v>426</v>
      </c>
      <c r="G830" s="254"/>
      <c r="H830" s="257">
        <v>7.8799999999999999</v>
      </c>
      <c r="I830" s="258"/>
      <c r="J830" s="254"/>
      <c r="K830" s="254"/>
      <c r="L830" s="259"/>
      <c r="M830" s="260"/>
      <c r="N830" s="261"/>
      <c r="O830" s="261"/>
      <c r="P830" s="261"/>
      <c r="Q830" s="261"/>
      <c r="R830" s="261"/>
      <c r="S830" s="261"/>
      <c r="T830" s="262"/>
      <c r="U830" s="13"/>
      <c r="V830" s="13"/>
      <c r="W830" s="13"/>
      <c r="X830" s="13"/>
      <c r="Y830" s="13"/>
      <c r="Z830" s="13"/>
      <c r="AA830" s="13"/>
      <c r="AB830" s="13"/>
      <c r="AC830" s="13"/>
      <c r="AD830" s="13"/>
      <c r="AE830" s="13"/>
      <c r="AT830" s="263" t="s">
        <v>218</v>
      </c>
      <c r="AU830" s="263" t="s">
        <v>83</v>
      </c>
      <c r="AV830" s="13" t="s">
        <v>85</v>
      </c>
      <c r="AW830" s="13" t="s">
        <v>32</v>
      </c>
      <c r="AX830" s="13" t="s">
        <v>76</v>
      </c>
      <c r="AY830" s="263" t="s">
        <v>207</v>
      </c>
    </row>
    <row r="831" s="13" customFormat="1">
      <c r="A831" s="13"/>
      <c r="B831" s="253"/>
      <c r="C831" s="254"/>
      <c r="D831" s="236" t="s">
        <v>218</v>
      </c>
      <c r="E831" s="255" t="s">
        <v>1</v>
      </c>
      <c r="F831" s="256" t="s">
        <v>429</v>
      </c>
      <c r="G831" s="254"/>
      <c r="H831" s="257">
        <v>12.5</v>
      </c>
      <c r="I831" s="258"/>
      <c r="J831" s="254"/>
      <c r="K831" s="254"/>
      <c r="L831" s="259"/>
      <c r="M831" s="260"/>
      <c r="N831" s="261"/>
      <c r="O831" s="261"/>
      <c r="P831" s="261"/>
      <c r="Q831" s="261"/>
      <c r="R831" s="261"/>
      <c r="S831" s="261"/>
      <c r="T831" s="262"/>
      <c r="U831" s="13"/>
      <c r="V831" s="13"/>
      <c r="W831" s="13"/>
      <c r="X831" s="13"/>
      <c r="Y831" s="13"/>
      <c r="Z831" s="13"/>
      <c r="AA831" s="13"/>
      <c r="AB831" s="13"/>
      <c r="AC831" s="13"/>
      <c r="AD831" s="13"/>
      <c r="AE831" s="13"/>
      <c r="AT831" s="263" t="s">
        <v>218</v>
      </c>
      <c r="AU831" s="263" t="s">
        <v>83</v>
      </c>
      <c r="AV831" s="13" t="s">
        <v>85</v>
      </c>
      <c r="AW831" s="13" t="s">
        <v>32</v>
      </c>
      <c r="AX831" s="13" t="s">
        <v>76</v>
      </c>
      <c r="AY831" s="263" t="s">
        <v>207</v>
      </c>
    </row>
    <row r="832" s="13" customFormat="1">
      <c r="A832" s="13"/>
      <c r="B832" s="253"/>
      <c r="C832" s="254"/>
      <c r="D832" s="236" t="s">
        <v>218</v>
      </c>
      <c r="E832" s="255" t="s">
        <v>1</v>
      </c>
      <c r="F832" s="256" t="s">
        <v>432</v>
      </c>
      <c r="G832" s="254"/>
      <c r="H832" s="257">
        <v>7.7999999999999998</v>
      </c>
      <c r="I832" s="258"/>
      <c r="J832" s="254"/>
      <c r="K832" s="254"/>
      <c r="L832" s="259"/>
      <c r="M832" s="260"/>
      <c r="N832" s="261"/>
      <c r="O832" s="261"/>
      <c r="P832" s="261"/>
      <c r="Q832" s="261"/>
      <c r="R832" s="261"/>
      <c r="S832" s="261"/>
      <c r="T832" s="262"/>
      <c r="U832" s="13"/>
      <c r="V832" s="13"/>
      <c r="W832" s="13"/>
      <c r="X832" s="13"/>
      <c r="Y832" s="13"/>
      <c r="Z832" s="13"/>
      <c r="AA832" s="13"/>
      <c r="AB832" s="13"/>
      <c r="AC832" s="13"/>
      <c r="AD832" s="13"/>
      <c r="AE832" s="13"/>
      <c r="AT832" s="263" t="s">
        <v>218</v>
      </c>
      <c r="AU832" s="263" t="s">
        <v>83</v>
      </c>
      <c r="AV832" s="13" t="s">
        <v>85</v>
      </c>
      <c r="AW832" s="13" t="s">
        <v>32</v>
      </c>
      <c r="AX832" s="13" t="s">
        <v>76</v>
      </c>
      <c r="AY832" s="263" t="s">
        <v>207</v>
      </c>
    </row>
    <row r="833" s="13" customFormat="1">
      <c r="A833" s="13"/>
      <c r="B833" s="253"/>
      <c r="C833" s="254"/>
      <c r="D833" s="236" t="s">
        <v>218</v>
      </c>
      <c r="E833" s="255" t="s">
        <v>1</v>
      </c>
      <c r="F833" s="256" t="s">
        <v>435</v>
      </c>
      <c r="G833" s="254"/>
      <c r="H833" s="257">
        <v>3.8999999999999999</v>
      </c>
      <c r="I833" s="258"/>
      <c r="J833" s="254"/>
      <c r="K833" s="254"/>
      <c r="L833" s="259"/>
      <c r="M833" s="260"/>
      <c r="N833" s="261"/>
      <c r="O833" s="261"/>
      <c r="P833" s="261"/>
      <c r="Q833" s="261"/>
      <c r="R833" s="261"/>
      <c r="S833" s="261"/>
      <c r="T833" s="262"/>
      <c r="U833" s="13"/>
      <c r="V833" s="13"/>
      <c r="W833" s="13"/>
      <c r="X833" s="13"/>
      <c r="Y833" s="13"/>
      <c r="Z833" s="13"/>
      <c r="AA833" s="13"/>
      <c r="AB833" s="13"/>
      <c r="AC833" s="13"/>
      <c r="AD833" s="13"/>
      <c r="AE833" s="13"/>
      <c r="AT833" s="263" t="s">
        <v>218</v>
      </c>
      <c r="AU833" s="263" t="s">
        <v>83</v>
      </c>
      <c r="AV833" s="13" t="s">
        <v>85</v>
      </c>
      <c r="AW833" s="13" t="s">
        <v>32</v>
      </c>
      <c r="AX833" s="13" t="s">
        <v>76</v>
      </c>
      <c r="AY833" s="263" t="s">
        <v>207</v>
      </c>
    </row>
    <row r="834" s="13" customFormat="1">
      <c r="A834" s="13"/>
      <c r="B834" s="253"/>
      <c r="C834" s="254"/>
      <c r="D834" s="236" t="s">
        <v>218</v>
      </c>
      <c r="E834" s="255" t="s">
        <v>1</v>
      </c>
      <c r="F834" s="256" t="s">
        <v>438</v>
      </c>
      <c r="G834" s="254"/>
      <c r="H834" s="257">
        <v>3.8999999999999999</v>
      </c>
      <c r="I834" s="258"/>
      <c r="J834" s="254"/>
      <c r="K834" s="254"/>
      <c r="L834" s="259"/>
      <c r="M834" s="260"/>
      <c r="N834" s="261"/>
      <c r="O834" s="261"/>
      <c r="P834" s="261"/>
      <c r="Q834" s="261"/>
      <c r="R834" s="261"/>
      <c r="S834" s="261"/>
      <c r="T834" s="262"/>
      <c r="U834" s="13"/>
      <c r="V834" s="13"/>
      <c r="W834" s="13"/>
      <c r="X834" s="13"/>
      <c r="Y834" s="13"/>
      <c r="Z834" s="13"/>
      <c r="AA834" s="13"/>
      <c r="AB834" s="13"/>
      <c r="AC834" s="13"/>
      <c r="AD834" s="13"/>
      <c r="AE834" s="13"/>
      <c r="AT834" s="263" t="s">
        <v>218</v>
      </c>
      <c r="AU834" s="263" t="s">
        <v>83</v>
      </c>
      <c r="AV834" s="13" t="s">
        <v>85</v>
      </c>
      <c r="AW834" s="13" t="s">
        <v>32</v>
      </c>
      <c r="AX834" s="13" t="s">
        <v>76</v>
      </c>
      <c r="AY834" s="263" t="s">
        <v>207</v>
      </c>
    </row>
    <row r="835" s="13" customFormat="1">
      <c r="A835" s="13"/>
      <c r="B835" s="253"/>
      <c r="C835" s="254"/>
      <c r="D835" s="236" t="s">
        <v>218</v>
      </c>
      <c r="E835" s="255" t="s">
        <v>1</v>
      </c>
      <c r="F835" s="256" t="s">
        <v>446</v>
      </c>
      <c r="G835" s="254"/>
      <c r="H835" s="257">
        <v>2.3799999999999999</v>
      </c>
      <c r="I835" s="258"/>
      <c r="J835" s="254"/>
      <c r="K835" s="254"/>
      <c r="L835" s="259"/>
      <c r="M835" s="260"/>
      <c r="N835" s="261"/>
      <c r="O835" s="261"/>
      <c r="P835" s="261"/>
      <c r="Q835" s="261"/>
      <c r="R835" s="261"/>
      <c r="S835" s="261"/>
      <c r="T835" s="262"/>
      <c r="U835" s="13"/>
      <c r="V835" s="13"/>
      <c r="W835" s="13"/>
      <c r="X835" s="13"/>
      <c r="Y835" s="13"/>
      <c r="Z835" s="13"/>
      <c r="AA835" s="13"/>
      <c r="AB835" s="13"/>
      <c r="AC835" s="13"/>
      <c r="AD835" s="13"/>
      <c r="AE835" s="13"/>
      <c r="AT835" s="263" t="s">
        <v>218</v>
      </c>
      <c r="AU835" s="263" t="s">
        <v>83</v>
      </c>
      <c r="AV835" s="13" t="s">
        <v>85</v>
      </c>
      <c r="AW835" s="13" t="s">
        <v>32</v>
      </c>
      <c r="AX835" s="13" t="s">
        <v>76</v>
      </c>
      <c r="AY835" s="263" t="s">
        <v>207</v>
      </c>
    </row>
    <row r="836" s="13" customFormat="1">
      <c r="A836" s="13"/>
      <c r="B836" s="253"/>
      <c r="C836" s="254"/>
      <c r="D836" s="236" t="s">
        <v>218</v>
      </c>
      <c r="E836" s="255" t="s">
        <v>1</v>
      </c>
      <c r="F836" s="256" t="s">
        <v>448</v>
      </c>
      <c r="G836" s="254"/>
      <c r="H836" s="257">
        <v>1.19</v>
      </c>
      <c r="I836" s="258"/>
      <c r="J836" s="254"/>
      <c r="K836" s="254"/>
      <c r="L836" s="259"/>
      <c r="M836" s="260"/>
      <c r="N836" s="261"/>
      <c r="O836" s="261"/>
      <c r="P836" s="261"/>
      <c r="Q836" s="261"/>
      <c r="R836" s="261"/>
      <c r="S836" s="261"/>
      <c r="T836" s="262"/>
      <c r="U836" s="13"/>
      <c r="V836" s="13"/>
      <c r="W836" s="13"/>
      <c r="X836" s="13"/>
      <c r="Y836" s="13"/>
      <c r="Z836" s="13"/>
      <c r="AA836" s="13"/>
      <c r="AB836" s="13"/>
      <c r="AC836" s="13"/>
      <c r="AD836" s="13"/>
      <c r="AE836" s="13"/>
      <c r="AT836" s="263" t="s">
        <v>218</v>
      </c>
      <c r="AU836" s="263" t="s">
        <v>83</v>
      </c>
      <c r="AV836" s="13" t="s">
        <v>85</v>
      </c>
      <c r="AW836" s="13" t="s">
        <v>32</v>
      </c>
      <c r="AX836" s="13" t="s">
        <v>76</v>
      </c>
      <c r="AY836" s="263" t="s">
        <v>207</v>
      </c>
    </row>
    <row r="837" s="13" customFormat="1">
      <c r="A837" s="13"/>
      <c r="B837" s="253"/>
      <c r="C837" s="254"/>
      <c r="D837" s="236" t="s">
        <v>218</v>
      </c>
      <c r="E837" s="255" t="s">
        <v>1</v>
      </c>
      <c r="F837" s="256" t="s">
        <v>458</v>
      </c>
      <c r="G837" s="254"/>
      <c r="H837" s="257">
        <v>24.300000000000001</v>
      </c>
      <c r="I837" s="258"/>
      <c r="J837" s="254"/>
      <c r="K837" s="254"/>
      <c r="L837" s="259"/>
      <c r="M837" s="260"/>
      <c r="N837" s="261"/>
      <c r="O837" s="261"/>
      <c r="P837" s="261"/>
      <c r="Q837" s="261"/>
      <c r="R837" s="261"/>
      <c r="S837" s="261"/>
      <c r="T837" s="262"/>
      <c r="U837" s="13"/>
      <c r="V837" s="13"/>
      <c r="W837" s="13"/>
      <c r="X837" s="13"/>
      <c r="Y837" s="13"/>
      <c r="Z837" s="13"/>
      <c r="AA837" s="13"/>
      <c r="AB837" s="13"/>
      <c r="AC837" s="13"/>
      <c r="AD837" s="13"/>
      <c r="AE837" s="13"/>
      <c r="AT837" s="263" t="s">
        <v>218</v>
      </c>
      <c r="AU837" s="263" t="s">
        <v>83</v>
      </c>
      <c r="AV837" s="13" t="s">
        <v>85</v>
      </c>
      <c r="AW837" s="13" t="s">
        <v>32</v>
      </c>
      <c r="AX837" s="13" t="s">
        <v>76</v>
      </c>
      <c r="AY837" s="263" t="s">
        <v>207</v>
      </c>
    </row>
    <row r="838" s="13" customFormat="1">
      <c r="A838" s="13"/>
      <c r="B838" s="253"/>
      <c r="C838" s="254"/>
      <c r="D838" s="236" t="s">
        <v>218</v>
      </c>
      <c r="E838" s="255" t="s">
        <v>1</v>
      </c>
      <c r="F838" s="256" t="s">
        <v>466</v>
      </c>
      <c r="G838" s="254"/>
      <c r="H838" s="257">
        <v>53.060000000000002</v>
      </c>
      <c r="I838" s="258"/>
      <c r="J838" s="254"/>
      <c r="K838" s="254"/>
      <c r="L838" s="259"/>
      <c r="M838" s="260"/>
      <c r="N838" s="261"/>
      <c r="O838" s="261"/>
      <c r="P838" s="261"/>
      <c r="Q838" s="261"/>
      <c r="R838" s="261"/>
      <c r="S838" s="261"/>
      <c r="T838" s="262"/>
      <c r="U838" s="13"/>
      <c r="V838" s="13"/>
      <c r="W838" s="13"/>
      <c r="X838" s="13"/>
      <c r="Y838" s="13"/>
      <c r="Z838" s="13"/>
      <c r="AA838" s="13"/>
      <c r="AB838" s="13"/>
      <c r="AC838" s="13"/>
      <c r="AD838" s="13"/>
      <c r="AE838" s="13"/>
      <c r="AT838" s="263" t="s">
        <v>218</v>
      </c>
      <c r="AU838" s="263" t="s">
        <v>83</v>
      </c>
      <c r="AV838" s="13" t="s">
        <v>85</v>
      </c>
      <c r="AW838" s="13" t="s">
        <v>32</v>
      </c>
      <c r="AX838" s="13" t="s">
        <v>76</v>
      </c>
      <c r="AY838" s="263" t="s">
        <v>207</v>
      </c>
    </row>
    <row r="839" s="13" customFormat="1">
      <c r="A839" s="13"/>
      <c r="B839" s="253"/>
      <c r="C839" s="254"/>
      <c r="D839" s="236" t="s">
        <v>218</v>
      </c>
      <c r="E839" s="255" t="s">
        <v>1</v>
      </c>
      <c r="F839" s="256" t="s">
        <v>408</v>
      </c>
      <c r="G839" s="254"/>
      <c r="H839" s="257">
        <v>94.239999999999995</v>
      </c>
      <c r="I839" s="258"/>
      <c r="J839" s="254"/>
      <c r="K839" s="254"/>
      <c r="L839" s="259"/>
      <c r="M839" s="260"/>
      <c r="N839" s="261"/>
      <c r="O839" s="261"/>
      <c r="P839" s="261"/>
      <c r="Q839" s="261"/>
      <c r="R839" s="261"/>
      <c r="S839" s="261"/>
      <c r="T839" s="262"/>
      <c r="U839" s="13"/>
      <c r="V839" s="13"/>
      <c r="W839" s="13"/>
      <c r="X839" s="13"/>
      <c r="Y839" s="13"/>
      <c r="Z839" s="13"/>
      <c r="AA839" s="13"/>
      <c r="AB839" s="13"/>
      <c r="AC839" s="13"/>
      <c r="AD839" s="13"/>
      <c r="AE839" s="13"/>
      <c r="AT839" s="263" t="s">
        <v>218</v>
      </c>
      <c r="AU839" s="263" t="s">
        <v>83</v>
      </c>
      <c r="AV839" s="13" t="s">
        <v>85</v>
      </c>
      <c r="AW839" s="13" t="s">
        <v>32</v>
      </c>
      <c r="AX839" s="13" t="s">
        <v>76</v>
      </c>
      <c r="AY839" s="263" t="s">
        <v>207</v>
      </c>
    </row>
    <row r="840" s="13" customFormat="1">
      <c r="A840" s="13"/>
      <c r="B840" s="253"/>
      <c r="C840" s="254"/>
      <c r="D840" s="236" t="s">
        <v>218</v>
      </c>
      <c r="E840" s="255" t="s">
        <v>1</v>
      </c>
      <c r="F840" s="256" t="s">
        <v>412</v>
      </c>
      <c r="G840" s="254"/>
      <c r="H840" s="257">
        <v>102.5</v>
      </c>
      <c r="I840" s="258"/>
      <c r="J840" s="254"/>
      <c r="K840" s="254"/>
      <c r="L840" s="259"/>
      <c r="M840" s="260"/>
      <c r="N840" s="261"/>
      <c r="O840" s="261"/>
      <c r="P840" s="261"/>
      <c r="Q840" s="261"/>
      <c r="R840" s="261"/>
      <c r="S840" s="261"/>
      <c r="T840" s="262"/>
      <c r="U840" s="13"/>
      <c r="V840" s="13"/>
      <c r="W840" s="13"/>
      <c r="X840" s="13"/>
      <c r="Y840" s="13"/>
      <c r="Z840" s="13"/>
      <c r="AA840" s="13"/>
      <c r="AB840" s="13"/>
      <c r="AC840" s="13"/>
      <c r="AD840" s="13"/>
      <c r="AE840" s="13"/>
      <c r="AT840" s="263" t="s">
        <v>218</v>
      </c>
      <c r="AU840" s="263" t="s">
        <v>83</v>
      </c>
      <c r="AV840" s="13" t="s">
        <v>85</v>
      </c>
      <c r="AW840" s="13" t="s">
        <v>32</v>
      </c>
      <c r="AX840" s="13" t="s">
        <v>76</v>
      </c>
      <c r="AY840" s="263" t="s">
        <v>207</v>
      </c>
    </row>
    <row r="841" s="13" customFormat="1">
      <c r="A841" s="13"/>
      <c r="B841" s="253"/>
      <c r="C841" s="254"/>
      <c r="D841" s="236" t="s">
        <v>218</v>
      </c>
      <c r="E841" s="255" t="s">
        <v>1</v>
      </c>
      <c r="F841" s="256" t="s">
        <v>415</v>
      </c>
      <c r="G841" s="254"/>
      <c r="H841" s="257">
        <v>6.3700000000000001</v>
      </c>
      <c r="I841" s="258"/>
      <c r="J841" s="254"/>
      <c r="K841" s="254"/>
      <c r="L841" s="259"/>
      <c r="M841" s="260"/>
      <c r="N841" s="261"/>
      <c r="O841" s="261"/>
      <c r="P841" s="261"/>
      <c r="Q841" s="261"/>
      <c r="R841" s="261"/>
      <c r="S841" s="261"/>
      <c r="T841" s="262"/>
      <c r="U841" s="13"/>
      <c r="V841" s="13"/>
      <c r="W841" s="13"/>
      <c r="X841" s="13"/>
      <c r="Y841" s="13"/>
      <c r="Z841" s="13"/>
      <c r="AA841" s="13"/>
      <c r="AB841" s="13"/>
      <c r="AC841" s="13"/>
      <c r="AD841" s="13"/>
      <c r="AE841" s="13"/>
      <c r="AT841" s="263" t="s">
        <v>218</v>
      </c>
      <c r="AU841" s="263" t="s">
        <v>83</v>
      </c>
      <c r="AV841" s="13" t="s">
        <v>85</v>
      </c>
      <c r="AW841" s="13" t="s">
        <v>32</v>
      </c>
      <c r="AX841" s="13" t="s">
        <v>76</v>
      </c>
      <c r="AY841" s="263" t="s">
        <v>207</v>
      </c>
    </row>
    <row r="842" s="13" customFormat="1">
      <c r="A842" s="13"/>
      <c r="B842" s="253"/>
      <c r="C842" s="254"/>
      <c r="D842" s="236" t="s">
        <v>218</v>
      </c>
      <c r="E842" s="255" t="s">
        <v>1</v>
      </c>
      <c r="F842" s="256" t="s">
        <v>421</v>
      </c>
      <c r="G842" s="254"/>
      <c r="H842" s="257">
        <v>7.7599999999999998</v>
      </c>
      <c r="I842" s="258"/>
      <c r="J842" s="254"/>
      <c r="K842" s="254"/>
      <c r="L842" s="259"/>
      <c r="M842" s="260"/>
      <c r="N842" s="261"/>
      <c r="O842" s="261"/>
      <c r="P842" s="261"/>
      <c r="Q842" s="261"/>
      <c r="R842" s="261"/>
      <c r="S842" s="261"/>
      <c r="T842" s="262"/>
      <c r="U842" s="13"/>
      <c r="V842" s="13"/>
      <c r="W842" s="13"/>
      <c r="X842" s="13"/>
      <c r="Y842" s="13"/>
      <c r="Z842" s="13"/>
      <c r="AA842" s="13"/>
      <c r="AB842" s="13"/>
      <c r="AC842" s="13"/>
      <c r="AD842" s="13"/>
      <c r="AE842" s="13"/>
      <c r="AT842" s="263" t="s">
        <v>218</v>
      </c>
      <c r="AU842" s="263" t="s">
        <v>83</v>
      </c>
      <c r="AV842" s="13" t="s">
        <v>85</v>
      </c>
      <c r="AW842" s="13" t="s">
        <v>32</v>
      </c>
      <c r="AX842" s="13" t="s">
        <v>76</v>
      </c>
      <c r="AY842" s="263" t="s">
        <v>207</v>
      </c>
    </row>
    <row r="843" s="14" customFormat="1">
      <c r="A843" s="14"/>
      <c r="B843" s="264"/>
      <c r="C843" s="265"/>
      <c r="D843" s="236" t="s">
        <v>218</v>
      </c>
      <c r="E843" s="266" t="s">
        <v>1</v>
      </c>
      <c r="F843" s="267" t="s">
        <v>222</v>
      </c>
      <c r="G843" s="265"/>
      <c r="H843" s="268">
        <v>327.77999999999997</v>
      </c>
      <c r="I843" s="269"/>
      <c r="J843" s="265"/>
      <c r="K843" s="265"/>
      <c r="L843" s="270"/>
      <c r="M843" s="271"/>
      <c r="N843" s="272"/>
      <c r="O843" s="272"/>
      <c r="P843" s="272"/>
      <c r="Q843" s="272"/>
      <c r="R843" s="272"/>
      <c r="S843" s="272"/>
      <c r="T843" s="273"/>
      <c r="U843" s="14"/>
      <c r="V843" s="14"/>
      <c r="W843" s="14"/>
      <c r="X843" s="14"/>
      <c r="Y843" s="14"/>
      <c r="Z843" s="14"/>
      <c r="AA843" s="14"/>
      <c r="AB843" s="14"/>
      <c r="AC843" s="14"/>
      <c r="AD843" s="14"/>
      <c r="AE843" s="14"/>
      <c r="AT843" s="274" t="s">
        <v>218</v>
      </c>
      <c r="AU843" s="274" t="s">
        <v>83</v>
      </c>
      <c r="AV843" s="14" t="s">
        <v>212</v>
      </c>
      <c r="AW843" s="14" t="s">
        <v>32</v>
      </c>
      <c r="AX843" s="14" t="s">
        <v>83</v>
      </c>
      <c r="AY843" s="274" t="s">
        <v>207</v>
      </c>
    </row>
    <row r="844" s="2" customFormat="1" ht="16.5" customHeight="1">
      <c r="A844" s="39"/>
      <c r="B844" s="40"/>
      <c r="C844" s="293" t="s">
        <v>1165</v>
      </c>
      <c r="D844" s="293" t="s">
        <v>690</v>
      </c>
      <c r="E844" s="294" t="s">
        <v>1166</v>
      </c>
      <c r="F844" s="295" t="s">
        <v>1167</v>
      </c>
      <c r="G844" s="296" t="s">
        <v>1168</v>
      </c>
      <c r="H844" s="297">
        <v>109.88800000000001</v>
      </c>
      <c r="I844" s="298"/>
      <c r="J844" s="299">
        <f>ROUND(I844*H844,2)</f>
        <v>0</v>
      </c>
      <c r="K844" s="300"/>
      <c r="L844" s="301"/>
      <c r="M844" s="302" t="s">
        <v>1</v>
      </c>
      <c r="N844" s="303" t="s">
        <v>41</v>
      </c>
      <c r="O844" s="92"/>
      <c r="P844" s="232">
        <f>O844*H844</f>
        <v>0</v>
      </c>
      <c r="Q844" s="232">
        <v>0.001</v>
      </c>
      <c r="R844" s="232">
        <f>Q844*H844</f>
        <v>0.10988800000000001</v>
      </c>
      <c r="S844" s="232">
        <v>0</v>
      </c>
      <c r="T844" s="233">
        <f>S844*H844</f>
        <v>0</v>
      </c>
      <c r="U844" s="39"/>
      <c r="V844" s="39"/>
      <c r="W844" s="39"/>
      <c r="X844" s="39"/>
      <c r="Y844" s="39"/>
      <c r="Z844" s="39"/>
      <c r="AA844" s="39"/>
      <c r="AB844" s="39"/>
      <c r="AC844" s="39"/>
      <c r="AD844" s="39"/>
      <c r="AE844" s="39"/>
      <c r="AR844" s="234" t="s">
        <v>774</v>
      </c>
      <c r="AT844" s="234" t="s">
        <v>690</v>
      </c>
      <c r="AU844" s="234" t="s">
        <v>83</v>
      </c>
      <c r="AY844" s="18" t="s">
        <v>207</v>
      </c>
      <c r="BE844" s="235">
        <f>IF(N844="základní",J844,0)</f>
        <v>0</v>
      </c>
      <c r="BF844" s="235">
        <f>IF(N844="snížená",J844,0)</f>
        <v>0</v>
      </c>
      <c r="BG844" s="235">
        <f>IF(N844="zákl. přenesená",J844,0)</f>
        <v>0</v>
      </c>
      <c r="BH844" s="235">
        <f>IF(N844="sníž. přenesená",J844,0)</f>
        <v>0</v>
      </c>
      <c r="BI844" s="235">
        <f>IF(N844="nulová",J844,0)</f>
        <v>0</v>
      </c>
      <c r="BJ844" s="18" t="s">
        <v>83</v>
      </c>
      <c r="BK844" s="235">
        <f>ROUND(I844*H844,2)</f>
        <v>0</v>
      </c>
      <c r="BL844" s="18" t="s">
        <v>361</v>
      </c>
      <c r="BM844" s="234" t="s">
        <v>1169</v>
      </c>
    </row>
    <row r="845" s="2" customFormat="1">
      <c r="A845" s="39"/>
      <c r="B845" s="40"/>
      <c r="C845" s="41"/>
      <c r="D845" s="236" t="s">
        <v>214</v>
      </c>
      <c r="E845" s="41"/>
      <c r="F845" s="237" t="s">
        <v>1167</v>
      </c>
      <c r="G845" s="41"/>
      <c r="H845" s="41"/>
      <c r="I845" s="238"/>
      <c r="J845" s="41"/>
      <c r="K845" s="41"/>
      <c r="L845" s="45"/>
      <c r="M845" s="239"/>
      <c r="N845" s="240"/>
      <c r="O845" s="92"/>
      <c r="P845" s="92"/>
      <c r="Q845" s="92"/>
      <c r="R845" s="92"/>
      <c r="S845" s="92"/>
      <c r="T845" s="93"/>
      <c r="U845" s="39"/>
      <c r="V845" s="39"/>
      <c r="W845" s="39"/>
      <c r="X845" s="39"/>
      <c r="Y845" s="39"/>
      <c r="Z845" s="39"/>
      <c r="AA845" s="39"/>
      <c r="AB845" s="39"/>
      <c r="AC845" s="39"/>
      <c r="AD845" s="39"/>
      <c r="AE845" s="39"/>
      <c r="AT845" s="18" t="s">
        <v>214</v>
      </c>
      <c r="AU845" s="18" t="s">
        <v>83</v>
      </c>
    </row>
    <row r="846" s="13" customFormat="1">
      <c r="A846" s="13"/>
      <c r="B846" s="253"/>
      <c r="C846" s="254"/>
      <c r="D846" s="236" t="s">
        <v>218</v>
      </c>
      <c r="E846" s="255" t="s">
        <v>1</v>
      </c>
      <c r="F846" s="256" t="s">
        <v>426</v>
      </c>
      <c r="G846" s="254"/>
      <c r="H846" s="257">
        <v>7.8799999999999999</v>
      </c>
      <c r="I846" s="258"/>
      <c r="J846" s="254"/>
      <c r="K846" s="254"/>
      <c r="L846" s="259"/>
      <c r="M846" s="260"/>
      <c r="N846" s="261"/>
      <c r="O846" s="261"/>
      <c r="P846" s="261"/>
      <c r="Q846" s="261"/>
      <c r="R846" s="261"/>
      <c r="S846" s="261"/>
      <c r="T846" s="262"/>
      <c r="U846" s="13"/>
      <c r="V846" s="13"/>
      <c r="W846" s="13"/>
      <c r="X846" s="13"/>
      <c r="Y846" s="13"/>
      <c r="Z846" s="13"/>
      <c r="AA846" s="13"/>
      <c r="AB846" s="13"/>
      <c r="AC846" s="13"/>
      <c r="AD846" s="13"/>
      <c r="AE846" s="13"/>
      <c r="AT846" s="263" t="s">
        <v>218</v>
      </c>
      <c r="AU846" s="263" t="s">
        <v>83</v>
      </c>
      <c r="AV846" s="13" t="s">
        <v>85</v>
      </c>
      <c r="AW846" s="13" t="s">
        <v>32</v>
      </c>
      <c r="AX846" s="13" t="s">
        <v>76</v>
      </c>
      <c r="AY846" s="263" t="s">
        <v>207</v>
      </c>
    </row>
    <row r="847" s="13" customFormat="1">
      <c r="A847" s="13"/>
      <c r="B847" s="253"/>
      <c r="C847" s="254"/>
      <c r="D847" s="236" t="s">
        <v>218</v>
      </c>
      <c r="E847" s="255" t="s">
        <v>1</v>
      </c>
      <c r="F847" s="256" t="s">
        <v>429</v>
      </c>
      <c r="G847" s="254"/>
      <c r="H847" s="257">
        <v>12.5</v>
      </c>
      <c r="I847" s="258"/>
      <c r="J847" s="254"/>
      <c r="K847" s="254"/>
      <c r="L847" s="259"/>
      <c r="M847" s="260"/>
      <c r="N847" s="261"/>
      <c r="O847" s="261"/>
      <c r="P847" s="261"/>
      <c r="Q847" s="261"/>
      <c r="R847" s="261"/>
      <c r="S847" s="261"/>
      <c r="T847" s="262"/>
      <c r="U847" s="13"/>
      <c r="V847" s="13"/>
      <c r="W847" s="13"/>
      <c r="X847" s="13"/>
      <c r="Y847" s="13"/>
      <c r="Z847" s="13"/>
      <c r="AA847" s="13"/>
      <c r="AB847" s="13"/>
      <c r="AC847" s="13"/>
      <c r="AD847" s="13"/>
      <c r="AE847" s="13"/>
      <c r="AT847" s="263" t="s">
        <v>218</v>
      </c>
      <c r="AU847" s="263" t="s">
        <v>83</v>
      </c>
      <c r="AV847" s="13" t="s">
        <v>85</v>
      </c>
      <c r="AW847" s="13" t="s">
        <v>32</v>
      </c>
      <c r="AX847" s="13" t="s">
        <v>76</v>
      </c>
      <c r="AY847" s="263" t="s">
        <v>207</v>
      </c>
    </row>
    <row r="848" s="13" customFormat="1">
      <c r="A848" s="13"/>
      <c r="B848" s="253"/>
      <c r="C848" s="254"/>
      <c r="D848" s="236" t="s">
        <v>218</v>
      </c>
      <c r="E848" s="255" t="s">
        <v>1</v>
      </c>
      <c r="F848" s="256" t="s">
        <v>432</v>
      </c>
      <c r="G848" s="254"/>
      <c r="H848" s="257">
        <v>7.7999999999999998</v>
      </c>
      <c r="I848" s="258"/>
      <c r="J848" s="254"/>
      <c r="K848" s="254"/>
      <c r="L848" s="259"/>
      <c r="M848" s="260"/>
      <c r="N848" s="261"/>
      <c r="O848" s="261"/>
      <c r="P848" s="261"/>
      <c r="Q848" s="261"/>
      <c r="R848" s="261"/>
      <c r="S848" s="261"/>
      <c r="T848" s="262"/>
      <c r="U848" s="13"/>
      <c r="V848" s="13"/>
      <c r="W848" s="13"/>
      <c r="X848" s="13"/>
      <c r="Y848" s="13"/>
      <c r="Z848" s="13"/>
      <c r="AA848" s="13"/>
      <c r="AB848" s="13"/>
      <c r="AC848" s="13"/>
      <c r="AD848" s="13"/>
      <c r="AE848" s="13"/>
      <c r="AT848" s="263" t="s">
        <v>218</v>
      </c>
      <c r="AU848" s="263" t="s">
        <v>83</v>
      </c>
      <c r="AV848" s="13" t="s">
        <v>85</v>
      </c>
      <c r="AW848" s="13" t="s">
        <v>32</v>
      </c>
      <c r="AX848" s="13" t="s">
        <v>76</v>
      </c>
      <c r="AY848" s="263" t="s">
        <v>207</v>
      </c>
    </row>
    <row r="849" s="13" customFormat="1">
      <c r="A849" s="13"/>
      <c r="B849" s="253"/>
      <c r="C849" s="254"/>
      <c r="D849" s="236" t="s">
        <v>218</v>
      </c>
      <c r="E849" s="255" t="s">
        <v>1</v>
      </c>
      <c r="F849" s="256" t="s">
        <v>435</v>
      </c>
      <c r="G849" s="254"/>
      <c r="H849" s="257">
        <v>3.8999999999999999</v>
      </c>
      <c r="I849" s="258"/>
      <c r="J849" s="254"/>
      <c r="K849" s="254"/>
      <c r="L849" s="259"/>
      <c r="M849" s="260"/>
      <c r="N849" s="261"/>
      <c r="O849" s="261"/>
      <c r="P849" s="261"/>
      <c r="Q849" s="261"/>
      <c r="R849" s="261"/>
      <c r="S849" s="261"/>
      <c r="T849" s="262"/>
      <c r="U849" s="13"/>
      <c r="V849" s="13"/>
      <c r="W849" s="13"/>
      <c r="X849" s="13"/>
      <c r="Y849" s="13"/>
      <c r="Z849" s="13"/>
      <c r="AA849" s="13"/>
      <c r="AB849" s="13"/>
      <c r="AC849" s="13"/>
      <c r="AD849" s="13"/>
      <c r="AE849" s="13"/>
      <c r="AT849" s="263" t="s">
        <v>218</v>
      </c>
      <c r="AU849" s="263" t="s">
        <v>83</v>
      </c>
      <c r="AV849" s="13" t="s">
        <v>85</v>
      </c>
      <c r="AW849" s="13" t="s">
        <v>32</v>
      </c>
      <c r="AX849" s="13" t="s">
        <v>76</v>
      </c>
      <c r="AY849" s="263" t="s">
        <v>207</v>
      </c>
    </row>
    <row r="850" s="13" customFormat="1">
      <c r="A850" s="13"/>
      <c r="B850" s="253"/>
      <c r="C850" s="254"/>
      <c r="D850" s="236" t="s">
        <v>218</v>
      </c>
      <c r="E850" s="255" t="s">
        <v>1</v>
      </c>
      <c r="F850" s="256" t="s">
        <v>435</v>
      </c>
      <c r="G850" s="254"/>
      <c r="H850" s="257">
        <v>3.8999999999999999</v>
      </c>
      <c r="I850" s="258"/>
      <c r="J850" s="254"/>
      <c r="K850" s="254"/>
      <c r="L850" s="259"/>
      <c r="M850" s="260"/>
      <c r="N850" s="261"/>
      <c r="O850" s="261"/>
      <c r="P850" s="261"/>
      <c r="Q850" s="261"/>
      <c r="R850" s="261"/>
      <c r="S850" s="261"/>
      <c r="T850" s="262"/>
      <c r="U850" s="13"/>
      <c r="V850" s="13"/>
      <c r="W850" s="13"/>
      <c r="X850" s="13"/>
      <c r="Y850" s="13"/>
      <c r="Z850" s="13"/>
      <c r="AA850" s="13"/>
      <c r="AB850" s="13"/>
      <c r="AC850" s="13"/>
      <c r="AD850" s="13"/>
      <c r="AE850" s="13"/>
      <c r="AT850" s="263" t="s">
        <v>218</v>
      </c>
      <c r="AU850" s="263" t="s">
        <v>83</v>
      </c>
      <c r="AV850" s="13" t="s">
        <v>85</v>
      </c>
      <c r="AW850" s="13" t="s">
        <v>32</v>
      </c>
      <c r="AX850" s="13" t="s">
        <v>76</v>
      </c>
      <c r="AY850" s="263" t="s">
        <v>207</v>
      </c>
    </row>
    <row r="851" s="13" customFormat="1">
      <c r="A851" s="13"/>
      <c r="B851" s="253"/>
      <c r="C851" s="254"/>
      <c r="D851" s="236" t="s">
        <v>218</v>
      </c>
      <c r="E851" s="255" t="s">
        <v>1</v>
      </c>
      <c r="F851" s="256" t="s">
        <v>446</v>
      </c>
      <c r="G851" s="254"/>
      <c r="H851" s="257">
        <v>2.3799999999999999</v>
      </c>
      <c r="I851" s="258"/>
      <c r="J851" s="254"/>
      <c r="K851" s="254"/>
      <c r="L851" s="259"/>
      <c r="M851" s="260"/>
      <c r="N851" s="261"/>
      <c r="O851" s="261"/>
      <c r="P851" s="261"/>
      <c r="Q851" s="261"/>
      <c r="R851" s="261"/>
      <c r="S851" s="261"/>
      <c r="T851" s="262"/>
      <c r="U851" s="13"/>
      <c r="V851" s="13"/>
      <c r="W851" s="13"/>
      <c r="X851" s="13"/>
      <c r="Y851" s="13"/>
      <c r="Z851" s="13"/>
      <c r="AA851" s="13"/>
      <c r="AB851" s="13"/>
      <c r="AC851" s="13"/>
      <c r="AD851" s="13"/>
      <c r="AE851" s="13"/>
      <c r="AT851" s="263" t="s">
        <v>218</v>
      </c>
      <c r="AU851" s="263" t="s">
        <v>83</v>
      </c>
      <c r="AV851" s="13" t="s">
        <v>85</v>
      </c>
      <c r="AW851" s="13" t="s">
        <v>32</v>
      </c>
      <c r="AX851" s="13" t="s">
        <v>76</v>
      </c>
      <c r="AY851" s="263" t="s">
        <v>207</v>
      </c>
    </row>
    <row r="852" s="13" customFormat="1">
      <c r="A852" s="13"/>
      <c r="B852" s="253"/>
      <c r="C852" s="254"/>
      <c r="D852" s="236" t="s">
        <v>218</v>
      </c>
      <c r="E852" s="255" t="s">
        <v>1</v>
      </c>
      <c r="F852" s="256" t="s">
        <v>448</v>
      </c>
      <c r="G852" s="254"/>
      <c r="H852" s="257">
        <v>1.19</v>
      </c>
      <c r="I852" s="258"/>
      <c r="J852" s="254"/>
      <c r="K852" s="254"/>
      <c r="L852" s="259"/>
      <c r="M852" s="260"/>
      <c r="N852" s="261"/>
      <c r="O852" s="261"/>
      <c r="P852" s="261"/>
      <c r="Q852" s="261"/>
      <c r="R852" s="261"/>
      <c r="S852" s="261"/>
      <c r="T852" s="262"/>
      <c r="U852" s="13"/>
      <c r="V852" s="13"/>
      <c r="W852" s="13"/>
      <c r="X852" s="13"/>
      <c r="Y852" s="13"/>
      <c r="Z852" s="13"/>
      <c r="AA852" s="13"/>
      <c r="AB852" s="13"/>
      <c r="AC852" s="13"/>
      <c r="AD852" s="13"/>
      <c r="AE852" s="13"/>
      <c r="AT852" s="263" t="s">
        <v>218</v>
      </c>
      <c r="AU852" s="263" t="s">
        <v>83</v>
      </c>
      <c r="AV852" s="13" t="s">
        <v>85</v>
      </c>
      <c r="AW852" s="13" t="s">
        <v>32</v>
      </c>
      <c r="AX852" s="13" t="s">
        <v>76</v>
      </c>
      <c r="AY852" s="263" t="s">
        <v>207</v>
      </c>
    </row>
    <row r="853" s="13" customFormat="1">
      <c r="A853" s="13"/>
      <c r="B853" s="253"/>
      <c r="C853" s="254"/>
      <c r="D853" s="236" t="s">
        <v>218</v>
      </c>
      <c r="E853" s="255" t="s">
        <v>1</v>
      </c>
      <c r="F853" s="256" t="s">
        <v>458</v>
      </c>
      <c r="G853" s="254"/>
      <c r="H853" s="257">
        <v>24.300000000000001</v>
      </c>
      <c r="I853" s="258"/>
      <c r="J853" s="254"/>
      <c r="K853" s="254"/>
      <c r="L853" s="259"/>
      <c r="M853" s="260"/>
      <c r="N853" s="261"/>
      <c r="O853" s="261"/>
      <c r="P853" s="261"/>
      <c r="Q853" s="261"/>
      <c r="R853" s="261"/>
      <c r="S853" s="261"/>
      <c r="T853" s="262"/>
      <c r="U853" s="13"/>
      <c r="V853" s="13"/>
      <c r="W853" s="13"/>
      <c r="X853" s="13"/>
      <c r="Y853" s="13"/>
      <c r="Z853" s="13"/>
      <c r="AA853" s="13"/>
      <c r="AB853" s="13"/>
      <c r="AC853" s="13"/>
      <c r="AD853" s="13"/>
      <c r="AE853" s="13"/>
      <c r="AT853" s="263" t="s">
        <v>218</v>
      </c>
      <c r="AU853" s="263" t="s">
        <v>83</v>
      </c>
      <c r="AV853" s="13" t="s">
        <v>85</v>
      </c>
      <c r="AW853" s="13" t="s">
        <v>32</v>
      </c>
      <c r="AX853" s="13" t="s">
        <v>76</v>
      </c>
      <c r="AY853" s="263" t="s">
        <v>207</v>
      </c>
    </row>
    <row r="854" s="13" customFormat="1">
      <c r="A854" s="13"/>
      <c r="B854" s="253"/>
      <c r="C854" s="254"/>
      <c r="D854" s="236" t="s">
        <v>218</v>
      </c>
      <c r="E854" s="255" t="s">
        <v>1</v>
      </c>
      <c r="F854" s="256" t="s">
        <v>408</v>
      </c>
      <c r="G854" s="254"/>
      <c r="H854" s="257">
        <v>94.239999999999995</v>
      </c>
      <c r="I854" s="258"/>
      <c r="J854" s="254"/>
      <c r="K854" s="254"/>
      <c r="L854" s="259"/>
      <c r="M854" s="260"/>
      <c r="N854" s="261"/>
      <c r="O854" s="261"/>
      <c r="P854" s="261"/>
      <c r="Q854" s="261"/>
      <c r="R854" s="261"/>
      <c r="S854" s="261"/>
      <c r="T854" s="262"/>
      <c r="U854" s="13"/>
      <c r="V854" s="13"/>
      <c r="W854" s="13"/>
      <c r="X854" s="13"/>
      <c r="Y854" s="13"/>
      <c r="Z854" s="13"/>
      <c r="AA854" s="13"/>
      <c r="AB854" s="13"/>
      <c r="AC854" s="13"/>
      <c r="AD854" s="13"/>
      <c r="AE854" s="13"/>
      <c r="AT854" s="263" t="s">
        <v>218</v>
      </c>
      <c r="AU854" s="263" t="s">
        <v>83</v>
      </c>
      <c r="AV854" s="13" t="s">
        <v>85</v>
      </c>
      <c r="AW854" s="13" t="s">
        <v>32</v>
      </c>
      <c r="AX854" s="13" t="s">
        <v>76</v>
      </c>
      <c r="AY854" s="263" t="s">
        <v>207</v>
      </c>
    </row>
    <row r="855" s="13" customFormat="1">
      <c r="A855" s="13"/>
      <c r="B855" s="253"/>
      <c r="C855" s="254"/>
      <c r="D855" s="236" t="s">
        <v>218</v>
      </c>
      <c r="E855" s="255" t="s">
        <v>1</v>
      </c>
      <c r="F855" s="256" t="s">
        <v>412</v>
      </c>
      <c r="G855" s="254"/>
      <c r="H855" s="257">
        <v>102.5</v>
      </c>
      <c r="I855" s="258"/>
      <c r="J855" s="254"/>
      <c r="K855" s="254"/>
      <c r="L855" s="259"/>
      <c r="M855" s="260"/>
      <c r="N855" s="261"/>
      <c r="O855" s="261"/>
      <c r="P855" s="261"/>
      <c r="Q855" s="261"/>
      <c r="R855" s="261"/>
      <c r="S855" s="261"/>
      <c r="T855" s="262"/>
      <c r="U855" s="13"/>
      <c r="V855" s="13"/>
      <c r="W855" s="13"/>
      <c r="X855" s="13"/>
      <c r="Y855" s="13"/>
      <c r="Z855" s="13"/>
      <c r="AA855" s="13"/>
      <c r="AB855" s="13"/>
      <c r="AC855" s="13"/>
      <c r="AD855" s="13"/>
      <c r="AE855" s="13"/>
      <c r="AT855" s="263" t="s">
        <v>218</v>
      </c>
      <c r="AU855" s="263" t="s">
        <v>83</v>
      </c>
      <c r="AV855" s="13" t="s">
        <v>85</v>
      </c>
      <c r="AW855" s="13" t="s">
        <v>32</v>
      </c>
      <c r="AX855" s="13" t="s">
        <v>76</v>
      </c>
      <c r="AY855" s="263" t="s">
        <v>207</v>
      </c>
    </row>
    <row r="856" s="13" customFormat="1">
      <c r="A856" s="13"/>
      <c r="B856" s="253"/>
      <c r="C856" s="254"/>
      <c r="D856" s="236" t="s">
        <v>218</v>
      </c>
      <c r="E856" s="255" t="s">
        <v>1</v>
      </c>
      <c r="F856" s="256" t="s">
        <v>415</v>
      </c>
      <c r="G856" s="254"/>
      <c r="H856" s="257">
        <v>6.3700000000000001</v>
      </c>
      <c r="I856" s="258"/>
      <c r="J856" s="254"/>
      <c r="K856" s="254"/>
      <c r="L856" s="259"/>
      <c r="M856" s="260"/>
      <c r="N856" s="261"/>
      <c r="O856" s="261"/>
      <c r="P856" s="261"/>
      <c r="Q856" s="261"/>
      <c r="R856" s="261"/>
      <c r="S856" s="261"/>
      <c r="T856" s="262"/>
      <c r="U856" s="13"/>
      <c r="V856" s="13"/>
      <c r="W856" s="13"/>
      <c r="X856" s="13"/>
      <c r="Y856" s="13"/>
      <c r="Z856" s="13"/>
      <c r="AA856" s="13"/>
      <c r="AB856" s="13"/>
      <c r="AC856" s="13"/>
      <c r="AD856" s="13"/>
      <c r="AE856" s="13"/>
      <c r="AT856" s="263" t="s">
        <v>218</v>
      </c>
      <c r="AU856" s="263" t="s">
        <v>83</v>
      </c>
      <c r="AV856" s="13" t="s">
        <v>85</v>
      </c>
      <c r="AW856" s="13" t="s">
        <v>32</v>
      </c>
      <c r="AX856" s="13" t="s">
        <v>76</v>
      </c>
      <c r="AY856" s="263" t="s">
        <v>207</v>
      </c>
    </row>
    <row r="857" s="13" customFormat="1">
      <c r="A857" s="13"/>
      <c r="B857" s="253"/>
      <c r="C857" s="254"/>
      <c r="D857" s="236" t="s">
        <v>218</v>
      </c>
      <c r="E857" s="255" t="s">
        <v>1</v>
      </c>
      <c r="F857" s="256" t="s">
        <v>421</v>
      </c>
      <c r="G857" s="254"/>
      <c r="H857" s="257">
        <v>7.7599999999999998</v>
      </c>
      <c r="I857" s="258"/>
      <c r="J857" s="254"/>
      <c r="K857" s="254"/>
      <c r="L857" s="259"/>
      <c r="M857" s="260"/>
      <c r="N857" s="261"/>
      <c r="O857" s="261"/>
      <c r="P857" s="261"/>
      <c r="Q857" s="261"/>
      <c r="R857" s="261"/>
      <c r="S857" s="261"/>
      <c r="T857" s="262"/>
      <c r="U857" s="13"/>
      <c r="V857" s="13"/>
      <c r="W857" s="13"/>
      <c r="X857" s="13"/>
      <c r="Y857" s="13"/>
      <c r="Z857" s="13"/>
      <c r="AA857" s="13"/>
      <c r="AB857" s="13"/>
      <c r="AC857" s="13"/>
      <c r="AD857" s="13"/>
      <c r="AE857" s="13"/>
      <c r="AT857" s="263" t="s">
        <v>218</v>
      </c>
      <c r="AU857" s="263" t="s">
        <v>83</v>
      </c>
      <c r="AV857" s="13" t="s">
        <v>85</v>
      </c>
      <c r="AW857" s="13" t="s">
        <v>32</v>
      </c>
      <c r="AX857" s="13" t="s">
        <v>76</v>
      </c>
      <c r="AY857" s="263" t="s">
        <v>207</v>
      </c>
    </row>
    <row r="858" s="14" customFormat="1">
      <c r="A858" s="14"/>
      <c r="B858" s="264"/>
      <c r="C858" s="265"/>
      <c r="D858" s="236" t="s">
        <v>218</v>
      </c>
      <c r="E858" s="266" t="s">
        <v>1</v>
      </c>
      <c r="F858" s="267" t="s">
        <v>222</v>
      </c>
      <c r="G858" s="265"/>
      <c r="H858" s="268">
        <v>274.72000000000003</v>
      </c>
      <c r="I858" s="269"/>
      <c r="J858" s="265"/>
      <c r="K858" s="265"/>
      <c r="L858" s="270"/>
      <c r="M858" s="271"/>
      <c r="N858" s="272"/>
      <c r="O858" s="272"/>
      <c r="P858" s="272"/>
      <c r="Q858" s="272"/>
      <c r="R858" s="272"/>
      <c r="S858" s="272"/>
      <c r="T858" s="273"/>
      <c r="U858" s="14"/>
      <c r="V858" s="14"/>
      <c r="W858" s="14"/>
      <c r="X858" s="14"/>
      <c r="Y858" s="14"/>
      <c r="Z858" s="14"/>
      <c r="AA858" s="14"/>
      <c r="AB858" s="14"/>
      <c r="AC858" s="14"/>
      <c r="AD858" s="14"/>
      <c r="AE858" s="14"/>
      <c r="AT858" s="274" t="s">
        <v>218</v>
      </c>
      <c r="AU858" s="274" t="s">
        <v>83</v>
      </c>
      <c r="AV858" s="14" t="s">
        <v>212</v>
      </c>
      <c r="AW858" s="14" t="s">
        <v>32</v>
      </c>
      <c r="AX858" s="14" t="s">
        <v>83</v>
      </c>
      <c r="AY858" s="274" t="s">
        <v>207</v>
      </c>
    </row>
    <row r="859" s="13" customFormat="1">
      <c r="A859" s="13"/>
      <c r="B859" s="253"/>
      <c r="C859" s="254"/>
      <c r="D859" s="236" t="s">
        <v>218</v>
      </c>
      <c r="E859" s="254"/>
      <c r="F859" s="256" t="s">
        <v>1170</v>
      </c>
      <c r="G859" s="254"/>
      <c r="H859" s="257">
        <v>109.88800000000001</v>
      </c>
      <c r="I859" s="258"/>
      <c r="J859" s="254"/>
      <c r="K859" s="254"/>
      <c r="L859" s="259"/>
      <c r="M859" s="260"/>
      <c r="N859" s="261"/>
      <c r="O859" s="261"/>
      <c r="P859" s="261"/>
      <c r="Q859" s="261"/>
      <c r="R859" s="261"/>
      <c r="S859" s="261"/>
      <c r="T859" s="262"/>
      <c r="U859" s="13"/>
      <c r="V859" s="13"/>
      <c r="W859" s="13"/>
      <c r="X859" s="13"/>
      <c r="Y859" s="13"/>
      <c r="Z859" s="13"/>
      <c r="AA859" s="13"/>
      <c r="AB859" s="13"/>
      <c r="AC859" s="13"/>
      <c r="AD859" s="13"/>
      <c r="AE859" s="13"/>
      <c r="AT859" s="263" t="s">
        <v>218</v>
      </c>
      <c r="AU859" s="263" t="s">
        <v>83</v>
      </c>
      <c r="AV859" s="13" t="s">
        <v>85</v>
      </c>
      <c r="AW859" s="13" t="s">
        <v>4</v>
      </c>
      <c r="AX859" s="13" t="s">
        <v>83</v>
      </c>
      <c r="AY859" s="263" t="s">
        <v>207</v>
      </c>
    </row>
    <row r="860" s="2" customFormat="1" ht="33" customHeight="1">
      <c r="A860" s="39"/>
      <c r="B860" s="40"/>
      <c r="C860" s="222" t="s">
        <v>1171</v>
      </c>
      <c r="D860" s="222" t="s">
        <v>208</v>
      </c>
      <c r="E860" s="223" t="s">
        <v>1172</v>
      </c>
      <c r="F860" s="224" t="s">
        <v>1173</v>
      </c>
      <c r="G860" s="225" t="s">
        <v>225</v>
      </c>
      <c r="H860" s="226">
        <v>84.353999999999999</v>
      </c>
      <c r="I860" s="227"/>
      <c r="J860" s="228">
        <f>ROUND(I860*H860,2)</f>
        <v>0</v>
      </c>
      <c r="K860" s="229"/>
      <c r="L860" s="45"/>
      <c r="M860" s="230" t="s">
        <v>1</v>
      </c>
      <c r="N860" s="231" t="s">
        <v>41</v>
      </c>
      <c r="O860" s="92"/>
      <c r="P860" s="232">
        <f>O860*H860</f>
        <v>0</v>
      </c>
      <c r="Q860" s="232">
        <v>0.0035000000000000001</v>
      </c>
      <c r="R860" s="232">
        <f>Q860*H860</f>
        <v>0.29523900000000003</v>
      </c>
      <c r="S860" s="232">
        <v>0</v>
      </c>
      <c r="T860" s="233">
        <f>S860*H860</f>
        <v>0</v>
      </c>
      <c r="U860" s="39"/>
      <c r="V860" s="39"/>
      <c r="W860" s="39"/>
      <c r="X860" s="39"/>
      <c r="Y860" s="39"/>
      <c r="Z860" s="39"/>
      <c r="AA860" s="39"/>
      <c r="AB860" s="39"/>
      <c r="AC860" s="39"/>
      <c r="AD860" s="39"/>
      <c r="AE860" s="39"/>
      <c r="AR860" s="234" t="s">
        <v>361</v>
      </c>
      <c r="AT860" s="234" t="s">
        <v>208</v>
      </c>
      <c r="AU860" s="234" t="s">
        <v>83</v>
      </c>
      <c r="AY860" s="18" t="s">
        <v>207</v>
      </c>
      <c r="BE860" s="235">
        <f>IF(N860="základní",J860,0)</f>
        <v>0</v>
      </c>
      <c r="BF860" s="235">
        <f>IF(N860="snížená",J860,0)</f>
        <v>0</v>
      </c>
      <c r="BG860" s="235">
        <f>IF(N860="zákl. přenesená",J860,0)</f>
        <v>0</v>
      </c>
      <c r="BH860" s="235">
        <f>IF(N860="sníž. přenesená",J860,0)</f>
        <v>0</v>
      </c>
      <c r="BI860" s="235">
        <f>IF(N860="nulová",J860,0)</f>
        <v>0</v>
      </c>
      <c r="BJ860" s="18" t="s">
        <v>83</v>
      </c>
      <c r="BK860" s="235">
        <f>ROUND(I860*H860,2)</f>
        <v>0</v>
      </c>
      <c r="BL860" s="18" t="s">
        <v>361</v>
      </c>
      <c r="BM860" s="234" t="s">
        <v>1174</v>
      </c>
    </row>
    <row r="861" s="2" customFormat="1">
      <c r="A861" s="39"/>
      <c r="B861" s="40"/>
      <c r="C861" s="41"/>
      <c r="D861" s="236" t="s">
        <v>214</v>
      </c>
      <c r="E861" s="41"/>
      <c r="F861" s="237" t="s">
        <v>1173</v>
      </c>
      <c r="G861" s="41"/>
      <c r="H861" s="41"/>
      <c r="I861" s="238"/>
      <c r="J861" s="41"/>
      <c r="K861" s="41"/>
      <c r="L861" s="45"/>
      <c r="M861" s="239"/>
      <c r="N861" s="240"/>
      <c r="O861" s="92"/>
      <c r="P861" s="92"/>
      <c r="Q861" s="92"/>
      <c r="R861" s="92"/>
      <c r="S861" s="92"/>
      <c r="T861" s="93"/>
      <c r="U861" s="39"/>
      <c r="V861" s="39"/>
      <c r="W861" s="39"/>
      <c r="X861" s="39"/>
      <c r="Y861" s="39"/>
      <c r="Z861" s="39"/>
      <c r="AA861" s="39"/>
      <c r="AB861" s="39"/>
      <c r="AC861" s="39"/>
      <c r="AD861" s="39"/>
      <c r="AE861" s="39"/>
      <c r="AT861" s="18" t="s">
        <v>214</v>
      </c>
      <c r="AU861" s="18" t="s">
        <v>83</v>
      </c>
    </row>
    <row r="862" s="13" customFormat="1">
      <c r="A862" s="13"/>
      <c r="B862" s="253"/>
      <c r="C862" s="254"/>
      <c r="D862" s="236" t="s">
        <v>218</v>
      </c>
      <c r="E862" s="255" t="s">
        <v>1</v>
      </c>
      <c r="F862" s="256" t="s">
        <v>426</v>
      </c>
      <c r="G862" s="254"/>
      <c r="H862" s="257">
        <v>7.8799999999999999</v>
      </c>
      <c r="I862" s="258"/>
      <c r="J862" s="254"/>
      <c r="K862" s="254"/>
      <c r="L862" s="259"/>
      <c r="M862" s="260"/>
      <c r="N862" s="261"/>
      <c r="O862" s="261"/>
      <c r="P862" s="261"/>
      <c r="Q862" s="261"/>
      <c r="R862" s="261"/>
      <c r="S862" s="261"/>
      <c r="T862" s="262"/>
      <c r="U862" s="13"/>
      <c r="V862" s="13"/>
      <c r="W862" s="13"/>
      <c r="X862" s="13"/>
      <c r="Y862" s="13"/>
      <c r="Z862" s="13"/>
      <c r="AA862" s="13"/>
      <c r="AB862" s="13"/>
      <c r="AC862" s="13"/>
      <c r="AD862" s="13"/>
      <c r="AE862" s="13"/>
      <c r="AT862" s="263" t="s">
        <v>218</v>
      </c>
      <c r="AU862" s="263" t="s">
        <v>83</v>
      </c>
      <c r="AV862" s="13" t="s">
        <v>85</v>
      </c>
      <c r="AW862" s="13" t="s">
        <v>32</v>
      </c>
      <c r="AX862" s="13" t="s">
        <v>76</v>
      </c>
      <c r="AY862" s="263" t="s">
        <v>207</v>
      </c>
    </row>
    <row r="863" s="13" customFormat="1">
      <c r="A863" s="13"/>
      <c r="B863" s="253"/>
      <c r="C863" s="254"/>
      <c r="D863" s="236" t="s">
        <v>218</v>
      </c>
      <c r="E863" s="255" t="s">
        <v>1</v>
      </c>
      <c r="F863" s="256" t="s">
        <v>432</v>
      </c>
      <c r="G863" s="254"/>
      <c r="H863" s="257">
        <v>7.7999999999999998</v>
      </c>
      <c r="I863" s="258"/>
      <c r="J863" s="254"/>
      <c r="K863" s="254"/>
      <c r="L863" s="259"/>
      <c r="M863" s="260"/>
      <c r="N863" s="261"/>
      <c r="O863" s="261"/>
      <c r="P863" s="261"/>
      <c r="Q863" s="261"/>
      <c r="R863" s="261"/>
      <c r="S863" s="261"/>
      <c r="T863" s="262"/>
      <c r="U863" s="13"/>
      <c r="V863" s="13"/>
      <c r="W863" s="13"/>
      <c r="X863" s="13"/>
      <c r="Y863" s="13"/>
      <c r="Z863" s="13"/>
      <c r="AA863" s="13"/>
      <c r="AB863" s="13"/>
      <c r="AC863" s="13"/>
      <c r="AD863" s="13"/>
      <c r="AE863" s="13"/>
      <c r="AT863" s="263" t="s">
        <v>218</v>
      </c>
      <c r="AU863" s="263" t="s">
        <v>83</v>
      </c>
      <c r="AV863" s="13" t="s">
        <v>85</v>
      </c>
      <c r="AW863" s="13" t="s">
        <v>32</v>
      </c>
      <c r="AX863" s="13" t="s">
        <v>76</v>
      </c>
      <c r="AY863" s="263" t="s">
        <v>207</v>
      </c>
    </row>
    <row r="864" s="13" customFormat="1">
      <c r="A864" s="13"/>
      <c r="B864" s="253"/>
      <c r="C864" s="254"/>
      <c r="D864" s="236" t="s">
        <v>218</v>
      </c>
      <c r="E864" s="255" t="s">
        <v>1</v>
      </c>
      <c r="F864" s="256" t="s">
        <v>435</v>
      </c>
      <c r="G864" s="254"/>
      <c r="H864" s="257">
        <v>3.8999999999999999</v>
      </c>
      <c r="I864" s="258"/>
      <c r="J864" s="254"/>
      <c r="K864" s="254"/>
      <c r="L864" s="259"/>
      <c r="M864" s="260"/>
      <c r="N864" s="261"/>
      <c r="O864" s="261"/>
      <c r="P864" s="261"/>
      <c r="Q864" s="261"/>
      <c r="R864" s="261"/>
      <c r="S864" s="261"/>
      <c r="T864" s="262"/>
      <c r="U864" s="13"/>
      <c r="V864" s="13"/>
      <c r="W864" s="13"/>
      <c r="X864" s="13"/>
      <c r="Y864" s="13"/>
      <c r="Z864" s="13"/>
      <c r="AA864" s="13"/>
      <c r="AB864" s="13"/>
      <c r="AC864" s="13"/>
      <c r="AD864" s="13"/>
      <c r="AE864" s="13"/>
      <c r="AT864" s="263" t="s">
        <v>218</v>
      </c>
      <c r="AU864" s="263" t="s">
        <v>83</v>
      </c>
      <c r="AV864" s="13" t="s">
        <v>85</v>
      </c>
      <c r="AW864" s="13" t="s">
        <v>32</v>
      </c>
      <c r="AX864" s="13" t="s">
        <v>76</v>
      </c>
      <c r="AY864" s="263" t="s">
        <v>207</v>
      </c>
    </row>
    <row r="865" s="13" customFormat="1">
      <c r="A865" s="13"/>
      <c r="B865" s="253"/>
      <c r="C865" s="254"/>
      <c r="D865" s="236" t="s">
        <v>218</v>
      </c>
      <c r="E865" s="255" t="s">
        <v>1</v>
      </c>
      <c r="F865" s="256" t="s">
        <v>438</v>
      </c>
      <c r="G865" s="254"/>
      <c r="H865" s="257">
        <v>3.8999999999999999</v>
      </c>
      <c r="I865" s="258"/>
      <c r="J865" s="254"/>
      <c r="K865" s="254"/>
      <c r="L865" s="259"/>
      <c r="M865" s="260"/>
      <c r="N865" s="261"/>
      <c r="O865" s="261"/>
      <c r="P865" s="261"/>
      <c r="Q865" s="261"/>
      <c r="R865" s="261"/>
      <c r="S865" s="261"/>
      <c r="T865" s="262"/>
      <c r="U865" s="13"/>
      <c r="V865" s="13"/>
      <c r="W865" s="13"/>
      <c r="X865" s="13"/>
      <c r="Y865" s="13"/>
      <c r="Z865" s="13"/>
      <c r="AA865" s="13"/>
      <c r="AB865" s="13"/>
      <c r="AC865" s="13"/>
      <c r="AD865" s="13"/>
      <c r="AE865" s="13"/>
      <c r="AT865" s="263" t="s">
        <v>218</v>
      </c>
      <c r="AU865" s="263" t="s">
        <v>83</v>
      </c>
      <c r="AV865" s="13" t="s">
        <v>85</v>
      </c>
      <c r="AW865" s="13" t="s">
        <v>32</v>
      </c>
      <c r="AX865" s="13" t="s">
        <v>76</v>
      </c>
      <c r="AY865" s="263" t="s">
        <v>207</v>
      </c>
    </row>
    <row r="866" s="13" customFormat="1">
      <c r="A866" s="13"/>
      <c r="B866" s="253"/>
      <c r="C866" s="254"/>
      <c r="D866" s="236" t="s">
        <v>218</v>
      </c>
      <c r="E866" s="255" t="s">
        <v>1</v>
      </c>
      <c r="F866" s="256" t="s">
        <v>464</v>
      </c>
      <c r="G866" s="254"/>
      <c r="H866" s="257">
        <v>1.6699999999999999</v>
      </c>
      <c r="I866" s="258"/>
      <c r="J866" s="254"/>
      <c r="K866" s="254"/>
      <c r="L866" s="259"/>
      <c r="M866" s="260"/>
      <c r="N866" s="261"/>
      <c r="O866" s="261"/>
      <c r="P866" s="261"/>
      <c r="Q866" s="261"/>
      <c r="R866" s="261"/>
      <c r="S866" s="261"/>
      <c r="T866" s="262"/>
      <c r="U866" s="13"/>
      <c r="V866" s="13"/>
      <c r="W866" s="13"/>
      <c r="X866" s="13"/>
      <c r="Y866" s="13"/>
      <c r="Z866" s="13"/>
      <c r="AA866" s="13"/>
      <c r="AB866" s="13"/>
      <c r="AC866" s="13"/>
      <c r="AD866" s="13"/>
      <c r="AE866" s="13"/>
      <c r="AT866" s="263" t="s">
        <v>218</v>
      </c>
      <c r="AU866" s="263" t="s">
        <v>83</v>
      </c>
      <c r="AV866" s="13" t="s">
        <v>85</v>
      </c>
      <c r="AW866" s="13" t="s">
        <v>32</v>
      </c>
      <c r="AX866" s="13" t="s">
        <v>76</v>
      </c>
      <c r="AY866" s="263" t="s">
        <v>207</v>
      </c>
    </row>
    <row r="867" s="13" customFormat="1">
      <c r="A867" s="13"/>
      <c r="B867" s="253"/>
      <c r="C867" s="254"/>
      <c r="D867" s="236" t="s">
        <v>218</v>
      </c>
      <c r="E867" s="255" t="s">
        <v>1</v>
      </c>
      <c r="F867" s="256" t="s">
        <v>509</v>
      </c>
      <c r="G867" s="254"/>
      <c r="H867" s="257">
        <v>2.0600000000000001</v>
      </c>
      <c r="I867" s="258"/>
      <c r="J867" s="254"/>
      <c r="K867" s="254"/>
      <c r="L867" s="259"/>
      <c r="M867" s="260"/>
      <c r="N867" s="261"/>
      <c r="O867" s="261"/>
      <c r="P867" s="261"/>
      <c r="Q867" s="261"/>
      <c r="R867" s="261"/>
      <c r="S867" s="261"/>
      <c r="T867" s="262"/>
      <c r="U867" s="13"/>
      <c r="V867" s="13"/>
      <c r="W867" s="13"/>
      <c r="X867" s="13"/>
      <c r="Y867" s="13"/>
      <c r="Z867" s="13"/>
      <c r="AA867" s="13"/>
      <c r="AB867" s="13"/>
      <c r="AC867" s="13"/>
      <c r="AD867" s="13"/>
      <c r="AE867" s="13"/>
      <c r="AT867" s="263" t="s">
        <v>218</v>
      </c>
      <c r="AU867" s="263" t="s">
        <v>83</v>
      </c>
      <c r="AV867" s="13" t="s">
        <v>85</v>
      </c>
      <c r="AW867" s="13" t="s">
        <v>32</v>
      </c>
      <c r="AX867" s="13" t="s">
        <v>76</v>
      </c>
      <c r="AY867" s="263" t="s">
        <v>207</v>
      </c>
    </row>
    <row r="868" s="13" customFormat="1">
      <c r="A868" s="13"/>
      <c r="B868" s="253"/>
      <c r="C868" s="254"/>
      <c r="D868" s="236" t="s">
        <v>218</v>
      </c>
      <c r="E868" s="255" t="s">
        <v>1</v>
      </c>
      <c r="F868" s="256" t="s">
        <v>415</v>
      </c>
      <c r="G868" s="254"/>
      <c r="H868" s="257">
        <v>6.3700000000000001</v>
      </c>
      <c r="I868" s="258"/>
      <c r="J868" s="254"/>
      <c r="K868" s="254"/>
      <c r="L868" s="259"/>
      <c r="M868" s="260"/>
      <c r="N868" s="261"/>
      <c r="O868" s="261"/>
      <c r="P868" s="261"/>
      <c r="Q868" s="261"/>
      <c r="R868" s="261"/>
      <c r="S868" s="261"/>
      <c r="T868" s="262"/>
      <c r="U868" s="13"/>
      <c r="V868" s="13"/>
      <c r="W868" s="13"/>
      <c r="X868" s="13"/>
      <c r="Y868" s="13"/>
      <c r="Z868" s="13"/>
      <c r="AA868" s="13"/>
      <c r="AB868" s="13"/>
      <c r="AC868" s="13"/>
      <c r="AD868" s="13"/>
      <c r="AE868" s="13"/>
      <c r="AT868" s="263" t="s">
        <v>218</v>
      </c>
      <c r="AU868" s="263" t="s">
        <v>83</v>
      </c>
      <c r="AV868" s="13" t="s">
        <v>85</v>
      </c>
      <c r="AW868" s="13" t="s">
        <v>32</v>
      </c>
      <c r="AX868" s="13" t="s">
        <v>76</v>
      </c>
      <c r="AY868" s="263" t="s">
        <v>207</v>
      </c>
    </row>
    <row r="869" s="13" customFormat="1">
      <c r="A869" s="13"/>
      <c r="B869" s="253"/>
      <c r="C869" s="254"/>
      <c r="D869" s="236" t="s">
        <v>218</v>
      </c>
      <c r="E869" s="255" t="s">
        <v>1</v>
      </c>
      <c r="F869" s="256" t="s">
        <v>421</v>
      </c>
      <c r="G869" s="254"/>
      <c r="H869" s="257">
        <v>7.7599999999999998</v>
      </c>
      <c r="I869" s="258"/>
      <c r="J869" s="254"/>
      <c r="K869" s="254"/>
      <c r="L869" s="259"/>
      <c r="M869" s="260"/>
      <c r="N869" s="261"/>
      <c r="O869" s="261"/>
      <c r="P869" s="261"/>
      <c r="Q869" s="261"/>
      <c r="R869" s="261"/>
      <c r="S869" s="261"/>
      <c r="T869" s="262"/>
      <c r="U869" s="13"/>
      <c r="V869" s="13"/>
      <c r="W869" s="13"/>
      <c r="X869" s="13"/>
      <c r="Y869" s="13"/>
      <c r="Z869" s="13"/>
      <c r="AA869" s="13"/>
      <c r="AB869" s="13"/>
      <c r="AC869" s="13"/>
      <c r="AD869" s="13"/>
      <c r="AE869" s="13"/>
      <c r="AT869" s="263" t="s">
        <v>218</v>
      </c>
      <c r="AU869" s="263" t="s">
        <v>83</v>
      </c>
      <c r="AV869" s="13" t="s">
        <v>85</v>
      </c>
      <c r="AW869" s="13" t="s">
        <v>32</v>
      </c>
      <c r="AX869" s="13" t="s">
        <v>76</v>
      </c>
      <c r="AY869" s="263" t="s">
        <v>207</v>
      </c>
    </row>
    <row r="870" s="13" customFormat="1">
      <c r="A870" s="13"/>
      <c r="B870" s="253"/>
      <c r="C870" s="254"/>
      <c r="D870" s="236" t="s">
        <v>218</v>
      </c>
      <c r="E870" s="255" t="s">
        <v>1</v>
      </c>
      <c r="F870" s="256" t="s">
        <v>396</v>
      </c>
      <c r="G870" s="254"/>
      <c r="H870" s="257">
        <v>43.014000000000003</v>
      </c>
      <c r="I870" s="258"/>
      <c r="J870" s="254"/>
      <c r="K870" s="254"/>
      <c r="L870" s="259"/>
      <c r="M870" s="260"/>
      <c r="N870" s="261"/>
      <c r="O870" s="261"/>
      <c r="P870" s="261"/>
      <c r="Q870" s="261"/>
      <c r="R870" s="261"/>
      <c r="S870" s="261"/>
      <c r="T870" s="262"/>
      <c r="U870" s="13"/>
      <c r="V870" s="13"/>
      <c r="W870" s="13"/>
      <c r="X870" s="13"/>
      <c r="Y870" s="13"/>
      <c r="Z870" s="13"/>
      <c r="AA870" s="13"/>
      <c r="AB870" s="13"/>
      <c r="AC870" s="13"/>
      <c r="AD870" s="13"/>
      <c r="AE870" s="13"/>
      <c r="AT870" s="263" t="s">
        <v>218</v>
      </c>
      <c r="AU870" s="263" t="s">
        <v>83</v>
      </c>
      <c r="AV870" s="13" t="s">
        <v>85</v>
      </c>
      <c r="AW870" s="13" t="s">
        <v>32</v>
      </c>
      <c r="AX870" s="13" t="s">
        <v>76</v>
      </c>
      <c r="AY870" s="263" t="s">
        <v>207</v>
      </c>
    </row>
    <row r="871" s="14" customFormat="1">
      <c r="A871" s="14"/>
      <c r="B871" s="264"/>
      <c r="C871" s="265"/>
      <c r="D871" s="236" t="s">
        <v>218</v>
      </c>
      <c r="E871" s="266" t="s">
        <v>1</v>
      </c>
      <c r="F871" s="267" t="s">
        <v>222</v>
      </c>
      <c r="G871" s="265"/>
      <c r="H871" s="268">
        <v>84.353999999999999</v>
      </c>
      <c r="I871" s="269"/>
      <c r="J871" s="265"/>
      <c r="K871" s="265"/>
      <c r="L871" s="270"/>
      <c r="M871" s="271"/>
      <c r="N871" s="272"/>
      <c r="O871" s="272"/>
      <c r="P871" s="272"/>
      <c r="Q871" s="272"/>
      <c r="R871" s="272"/>
      <c r="S871" s="272"/>
      <c r="T871" s="273"/>
      <c r="U871" s="14"/>
      <c r="V871" s="14"/>
      <c r="W871" s="14"/>
      <c r="X871" s="14"/>
      <c r="Y871" s="14"/>
      <c r="Z871" s="14"/>
      <c r="AA871" s="14"/>
      <c r="AB871" s="14"/>
      <c r="AC871" s="14"/>
      <c r="AD871" s="14"/>
      <c r="AE871" s="14"/>
      <c r="AT871" s="274" t="s">
        <v>218</v>
      </c>
      <c r="AU871" s="274" t="s">
        <v>83</v>
      </c>
      <c r="AV871" s="14" t="s">
        <v>212</v>
      </c>
      <c r="AW871" s="14" t="s">
        <v>32</v>
      </c>
      <c r="AX871" s="14" t="s">
        <v>83</v>
      </c>
      <c r="AY871" s="274" t="s">
        <v>207</v>
      </c>
    </row>
    <row r="872" s="2" customFormat="1" ht="33" customHeight="1">
      <c r="A872" s="39"/>
      <c r="B872" s="40"/>
      <c r="C872" s="222" t="s">
        <v>1175</v>
      </c>
      <c r="D872" s="222" t="s">
        <v>208</v>
      </c>
      <c r="E872" s="223" t="s">
        <v>1176</v>
      </c>
      <c r="F872" s="224" t="s">
        <v>1177</v>
      </c>
      <c r="G872" s="225" t="s">
        <v>225</v>
      </c>
      <c r="H872" s="226">
        <v>238.21600000000001</v>
      </c>
      <c r="I872" s="227"/>
      <c r="J872" s="228">
        <f>ROUND(I872*H872,2)</f>
        <v>0</v>
      </c>
      <c r="K872" s="229"/>
      <c r="L872" s="45"/>
      <c r="M872" s="230" t="s">
        <v>1</v>
      </c>
      <c r="N872" s="231" t="s">
        <v>41</v>
      </c>
      <c r="O872" s="92"/>
      <c r="P872" s="232">
        <f>O872*H872</f>
        <v>0</v>
      </c>
      <c r="Q872" s="232">
        <v>0.0035000000000000001</v>
      </c>
      <c r="R872" s="232">
        <f>Q872*H872</f>
        <v>0.83375600000000005</v>
      </c>
      <c r="S872" s="232">
        <v>0</v>
      </c>
      <c r="T872" s="233">
        <f>S872*H872</f>
        <v>0</v>
      </c>
      <c r="U872" s="39"/>
      <c r="V872" s="39"/>
      <c r="W872" s="39"/>
      <c r="X872" s="39"/>
      <c r="Y872" s="39"/>
      <c r="Z872" s="39"/>
      <c r="AA872" s="39"/>
      <c r="AB872" s="39"/>
      <c r="AC872" s="39"/>
      <c r="AD872" s="39"/>
      <c r="AE872" s="39"/>
      <c r="AR872" s="234" t="s">
        <v>361</v>
      </c>
      <c r="AT872" s="234" t="s">
        <v>208</v>
      </c>
      <c r="AU872" s="234" t="s">
        <v>83</v>
      </c>
      <c r="AY872" s="18" t="s">
        <v>207</v>
      </c>
      <c r="BE872" s="235">
        <f>IF(N872="základní",J872,0)</f>
        <v>0</v>
      </c>
      <c r="BF872" s="235">
        <f>IF(N872="snížená",J872,0)</f>
        <v>0</v>
      </c>
      <c r="BG872" s="235">
        <f>IF(N872="zákl. přenesená",J872,0)</f>
        <v>0</v>
      </c>
      <c r="BH872" s="235">
        <f>IF(N872="sníž. přenesená",J872,0)</f>
        <v>0</v>
      </c>
      <c r="BI872" s="235">
        <f>IF(N872="nulová",J872,0)</f>
        <v>0</v>
      </c>
      <c r="BJ872" s="18" t="s">
        <v>83</v>
      </c>
      <c r="BK872" s="235">
        <f>ROUND(I872*H872,2)</f>
        <v>0</v>
      </c>
      <c r="BL872" s="18" t="s">
        <v>361</v>
      </c>
      <c r="BM872" s="234" t="s">
        <v>1178</v>
      </c>
    </row>
    <row r="873" s="2" customFormat="1">
      <c r="A873" s="39"/>
      <c r="B873" s="40"/>
      <c r="C873" s="41"/>
      <c r="D873" s="236" t="s">
        <v>214</v>
      </c>
      <c r="E873" s="41"/>
      <c r="F873" s="237" t="s">
        <v>1177</v>
      </c>
      <c r="G873" s="41"/>
      <c r="H873" s="41"/>
      <c r="I873" s="238"/>
      <c r="J873" s="41"/>
      <c r="K873" s="41"/>
      <c r="L873" s="45"/>
      <c r="M873" s="239"/>
      <c r="N873" s="240"/>
      <c r="O873" s="92"/>
      <c r="P873" s="92"/>
      <c r="Q873" s="92"/>
      <c r="R873" s="92"/>
      <c r="S873" s="92"/>
      <c r="T873" s="93"/>
      <c r="U873" s="39"/>
      <c r="V873" s="39"/>
      <c r="W873" s="39"/>
      <c r="X873" s="39"/>
      <c r="Y873" s="39"/>
      <c r="Z873" s="39"/>
      <c r="AA873" s="39"/>
      <c r="AB873" s="39"/>
      <c r="AC873" s="39"/>
      <c r="AD873" s="39"/>
      <c r="AE873" s="39"/>
      <c r="AT873" s="18" t="s">
        <v>214</v>
      </c>
      <c r="AU873" s="18" t="s">
        <v>83</v>
      </c>
    </row>
    <row r="874" s="13" customFormat="1">
      <c r="A874" s="13"/>
      <c r="B874" s="253"/>
      <c r="C874" s="254"/>
      <c r="D874" s="236" t="s">
        <v>218</v>
      </c>
      <c r="E874" s="255" t="s">
        <v>1</v>
      </c>
      <c r="F874" s="256" t="s">
        <v>478</v>
      </c>
      <c r="G874" s="254"/>
      <c r="H874" s="257">
        <v>8.8260000000000005</v>
      </c>
      <c r="I874" s="258"/>
      <c r="J874" s="254"/>
      <c r="K874" s="254"/>
      <c r="L874" s="259"/>
      <c r="M874" s="260"/>
      <c r="N874" s="261"/>
      <c r="O874" s="261"/>
      <c r="P874" s="261"/>
      <c r="Q874" s="261"/>
      <c r="R874" s="261"/>
      <c r="S874" s="261"/>
      <c r="T874" s="262"/>
      <c r="U874" s="13"/>
      <c r="V874" s="13"/>
      <c r="W874" s="13"/>
      <c r="X874" s="13"/>
      <c r="Y874" s="13"/>
      <c r="Z874" s="13"/>
      <c r="AA874" s="13"/>
      <c r="AB874" s="13"/>
      <c r="AC874" s="13"/>
      <c r="AD874" s="13"/>
      <c r="AE874" s="13"/>
      <c r="AT874" s="263" t="s">
        <v>218</v>
      </c>
      <c r="AU874" s="263" t="s">
        <v>83</v>
      </c>
      <c r="AV874" s="13" t="s">
        <v>85</v>
      </c>
      <c r="AW874" s="13" t="s">
        <v>32</v>
      </c>
      <c r="AX874" s="13" t="s">
        <v>76</v>
      </c>
      <c r="AY874" s="263" t="s">
        <v>207</v>
      </c>
    </row>
    <row r="875" s="13" customFormat="1">
      <c r="A875" s="13"/>
      <c r="B875" s="253"/>
      <c r="C875" s="254"/>
      <c r="D875" s="236" t="s">
        <v>218</v>
      </c>
      <c r="E875" s="255" t="s">
        <v>1</v>
      </c>
      <c r="F875" s="256" t="s">
        <v>399</v>
      </c>
      <c r="G875" s="254"/>
      <c r="H875" s="257">
        <v>229.38999999999999</v>
      </c>
      <c r="I875" s="258"/>
      <c r="J875" s="254"/>
      <c r="K875" s="254"/>
      <c r="L875" s="259"/>
      <c r="M875" s="260"/>
      <c r="N875" s="261"/>
      <c r="O875" s="261"/>
      <c r="P875" s="261"/>
      <c r="Q875" s="261"/>
      <c r="R875" s="261"/>
      <c r="S875" s="261"/>
      <c r="T875" s="262"/>
      <c r="U875" s="13"/>
      <c r="V875" s="13"/>
      <c r="W875" s="13"/>
      <c r="X875" s="13"/>
      <c r="Y875" s="13"/>
      <c r="Z875" s="13"/>
      <c r="AA875" s="13"/>
      <c r="AB875" s="13"/>
      <c r="AC875" s="13"/>
      <c r="AD875" s="13"/>
      <c r="AE875" s="13"/>
      <c r="AT875" s="263" t="s">
        <v>218</v>
      </c>
      <c r="AU875" s="263" t="s">
        <v>83</v>
      </c>
      <c r="AV875" s="13" t="s">
        <v>85</v>
      </c>
      <c r="AW875" s="13" t="s">
        <v>32</v>
      </c>
      <c r="AX875" s="13" t="s">
        <v>76</v>
      </c>
      <c r="AY875" s="263" t="s">
        <v>207</v>
      </c>
    </row>
    <row r="876" s="14" customFormat="1">
      <c r="A876" s="14"/>
      <c r="B876" s="264"/>
      <c r="C876" s="265"/>
      <c r="D876" s="236" t="s">
        <v>218</v>
      </c>
      <c r="E876" s="266" t="s">
        <v>1</v>
      </c>
      <c r="F876" s="267" t="s">
        <v>222</v>
      </c>
      <c r="G876" s="265"/>
      <c r="H876" s="268">
        <v>238.21600000000001</v>
      </c>
      <c r="I876" s="269"/>
      <c r="J876" s="265"/>
      <c r="K876" s="265"/>
      <c r="L876" s="270"/>
      <c r="M876" s="271"/>
      <c r="N876" s="272"/>
      <c r="O876" s="272"/>
      <c r="P876" s="272"/>
      <c r="Q876" s="272"/>
      <c r="R876" s="272"/>
      <c r="S876" s="272"/>
      <c r="T876" s="273"/>
      <c r="U876" s="14"/>
      <c r="V876" s="14"/>
      <c r="W876" s="14"/>
      <c r="X876" s="14"/>
      <c r="Y876" s="14"/>
      <c r="Z876" s="14"/>
      <c r="AA876" s="14"/>
      <c r="AB876" s="14"/>
      <c r="AC876" s="14"/>
      <c r="AD876" s="14"/>
      <c r="AE876" s="14"/>
      <c r="AT876" s="274" t="s">
        <v>218</v>
      </c>
      <c r="AU876" s="274" t="s">
        <v>83</v>
      </c>
      <c r="AV876" s="14" t="s">
        <v>212</v>
      </c>
      <c r="AW876" s="14" t="s">
        <v>32</v>
      </c>
      <c r="AX876" s="14" t="s">
        <v>83</v>
      </c>
      <c r="AY876" s="274" t="s">
        <v>207</v>
      </c>
    </row>
    <row r="877" s="2" customFormat="1" ht="24.15" customHeight="1">
      <c r="A877" s="39"/>
      <c r="B877" s="40"/>
      <c r="C877" s="222" t="s">
        <v>1179</v>
      </c>
      <c r="D877" s="222" t="s">
        <v>208</v>
      </c>
      <c r="E877" s="223" t="s">
        <v>1180</v>
      </c>
      <c r="F877" s="224" t="s">
        <v>1181</v>
      </c>
      <c r="G877" s="225" t="s">
        <v>225</v>
      </c>
      <c r="H877" s="226">
        <v>326.12</v>
      </c>
      <c r="I877" s="227"/>
      <c r="J877" s="228">
        <f>ROUND(I877*H877,2)</f>
        <v>0</v>
      </c>
      <c r="K877" s="229"/>
      <c r="L877" s="45"/>
      <c r="M877" s="230" t="s">
        <v>1</v>
      </c>
      <c r="N877" s="231" t="s">
        <v>41</v>
      </c>
      <c r="O877" s="92"/>
      <c r="P877" s="232">
        <f>O877*H877</f>
        <v>0</v>
      </c>
      <c r="Q877" s="232">
        <v>0</v>
      </c>
      <c r="R877" s="232">
        <f>Q877*H877</f>
        <v>0</v>
      </c>
      <c r="S877" s="232">
        <v>0</v>
      </c>
      <c r="T877" s="233">
        <f>S877*H877</f>
        <v>0</v>
      </c>
      <c r="U877" s="39"/>
      <c r="V877" s="39"/>
      <c r="W877" s="39"/>
      <c r="X877" s="39"/>
      <c r="Y877" s="39"/>
      <c r="Z877" s="39"/>
      <c r="AA877" s="39"/>
      <c r="AB877" s="39"/>
      <c r="AC877" s="39"/>
      <c r="AD877" s="39"/>
      <c r="AE877" s="39"/>
      <c r="AR877" s="234" t="s">
        <v>361</v>
      </c>
      <c r="AT877" s="234" t="s">
        <v>208</v>
      </c>
      <c r="AU877" s="234" t="s">
        <v>83</v>
      </c>
      <c r="AY877" s="18" t="s">
        <v>207</v>
      </c>
      <c r="BE877" s="235">
        <f>IF(N877="základní",J877,0)</f>
        <v>0</v>
      </c>
      <c r="BF877" s="235">
        <f>IF(N877="snížená",J877,0)</f>
        <v>0</v>
      </c>
      <c r="BG877" s="235">
        <f>IF(N877="zákl. přenesená",J877,0)</f>
        <v>0</v>
      </c>
      <c r="BH877" s="235">
        <f>IF(N877="sníž. přenesená",J877,0)</f>
        <v>0</v>
      </c>
      <c r="BI877" s="235">
        <f>IF(N877="nulová",J877,0)</f>
        <v>0</v>
      </c>
      <c r="BJ877" s="18" t="s">
        <v>83</v>
      </c>
      <c r="BK877" s="235">
        <f>ROUND(I877*H877,2)</f>
        <v>0</v>
      </c>
      <c r="BL877" s="18" t="s">
        <v>361</v>
      </c>
      <c r="BM877" s="234" t="s">
        <v>1182</v>
      </c>
    </row>
    <row r="878" s="2" customFormat="1">
      <c r="A878" s="39"/>
      <c r="B878" s="40"/>
      <c r="C878" s="41"/>
      <c r="D878" s="236" t="s">
        <v>214</v>
      </c>
      <c r="E878" s="41"/>
      <c r="F878" s="237" t="s">
        <v>1183</v>
      </c>
      <c r="G878" s="41"/>
      <c r="H878" s="41"/>
      <c r="I878" s="238"/>
      <c r="J878" s="41"/>
      <c r="K878" s="41"/>
      <c r="L878" s="45"/>
      <c r="M878" s="239"/>
      <c r="N878" s="240"/>
      <c r="O878" s="92"/>
      <c r="P878" s="92"/>
      <c r="Q878" s="92"/>
      <c r="R878" s="92"/>
      <c r="S878" s="92"/>
      <c r="T878" s="93"/>
      <c r="U878" s="39"/>
      <c r="V878" s="39"/>
      <c r="W878" s="39"/>
      <c r="X878" s="39"/>
      <c r="Y878" s="39"/>
      <c r="Z878" s="39"/>
      <c r="AA878" s="39"/>
      <c r="AB878" s="39"/>
      <c r="AC878" s="39"/>
      <c r="AD878" s="39"/>
      <c r="AE878" s="39"/>
      <c r="AT878" s="18" t="s">
        <v>214</v>
      </c>
      <c r="AU878" s="18" t="s">
        <v>83</v>
      </c>
    </row>
    <row r="879" s="2" customFormat="1">
      <c r="A879" s="39"/>
      <c r="B879" s="40"/>
      <c r="C879" s="41"/>
      <c r="D879" s="241" t="s">
        <v>216</v>
      </c>
      <c r="E879" s="41"/>
      <c r="F879" s="242" t="s">
        <v>1184</v>
      </c>
      <c r="G879" s="41"/>
      <c r="H879" s="41"/>
      <c r="I879" s="238"/>
      <c r="J879" s="41"/>
      <c r="K879" s="41"/>
      <c r="L879" s="45"/>
      <c r="M879" s="239"/>
      <c r="N879" s="240"/>
      <c r="O879" s="92"/>
      <c r="P879" s="92"/>
      <c r="Q879" s="92"/>
      <c r="R879" s="92"/>
      <c r="S879" s="92"/>
      <c r="T879" s="93"/>
      <c r="U879" s="39"/>
      <c r="V879" s="39"/>
      <c r="W879" s="39"/>
      <c r="X879" s="39"/>
      <c r="Y879" s="39"/>
      <c r="Z879" s="39"/>
      <c r="AA879" s="39"/>
      <c r="AB879" s="39"/>
      <c r="AC879" s="39"/>
      <c r="AD879" s="39"/>
      <c r="AE879" s="39"/>
      <c r="AT879" s="18" t="s">
        <v>216</v>
      </c>
      <c r="AU879" s="18" t="s">
        <v>83</v>
      </c>
    </row>
    <row r="880" s="13" customFormat="1">
      <c r="A880" s="13"/>
      <c r="B880" s="253"/>
      <c r="C880" s="254"/>
      <c r="D880" s="236" t="s">
        <v>218</v>
      </c>
      <c r="E880" s="255" t="s">
        <v>1</v>
      </c>
      <c r="F880" s="256" t="s">
        <v>432</v>
      </c>
      <c r="G880" s="254"/>
      <c r="H880" s="257">
        <v>7.7999999999999998</v>
      </c>
      <c r="I880" s="258"/>
      <c r="J880" s="254"/>
      <c r="K880" s="254"/>
      <c r="L880" s="259"/>
      <c r="M880" s="260"/>
      <c r="N880" s="261"/>
      <c r="O880" s="261"/>
      <c r="P880" s="261"/>
      <c r="Q880" s="261"/>
      <c r="R880" s="261"/>
      <c r="S880" s="261"/>
      <c r="T880" s="262"/>
      <c r="U880" s="13"/>
      <c r="V880" s="13"/>
      <c r="W880" s="13"/>
      <c r="X880" s="13"/>
      <c r="Y880" s="13"/>
      <c r="Z880" s="13"/>
      <c r="AA880" s="13"/>
      <c r="AB880" s="13"/>
      <c r="AC880" s="13"/>
      <c r="AD880" s="13"/>
      <c r="AE880" s="13"/>
      <c r="AT880" s="263" t="s">
        <v>218</v>
      </c>
      <c r="AU880" s="263" t="s">
        <v>83</v>
      </c>
      <c r="AV880" s="13" t="s">
        <v>85</v>
      </c>
      <c r="AW880" s="13" t="s">
        <v>32</v>
      </c>
      <c r="AX880" s="13" t="s">
        <v>76</v>
      </c>
      <c r="AY880" s="263" t="s">
        <v>207</v>
      </c>
    </row>
    <row r="881" s="13" customFormat="1">
      <c r="A881" s="13"/>
      <c r="B881" s="253"/>
      <c r="C881" s="254"/>
      <c r="D881" s="236" t="s">
        <v>218</v>
      </c>
      <c r="E881" s="255" t="s">
        <v>1</v>
      </c>
      <c r="F881" s="256" t="s">
        <v>435</v>
      </c>
      <c r="G881" s="254"/>
      <c r="H881" s="257">
        <v>3.8999999999999999</v>
      </c>
      <c r="I881" s="258"/>
      <c r="J881" s="254"/>
      <c r="K881" s="254"/>
      <c r="L881" s="259"/>
      <c r="M881" s="260"/>
      <c r="N881" s="261"/>
      <c r="O881" s="261"/>
      <c r="P881" s="261"/>
      <c r="Q881" s="261"/>
      <c r="R881" s="261"/>
      <c r="S881" s="261"/>
      <c r="T881" s="262"/>
      <c r="U881" s="13"/>
      <c r="V881" s="13"/>
      <c r="W881" s="13"/>
      <c r="X881" s="13"/>
      <c r="Y881" s="13"/>
      <c r="Z881" s="13"/>
      <c r="AA881" s="13"/>
      <c r="AB881" s="13"/>
      <c r="AC881" s="13"/>
      <c r="AD881" s="13"/>
      <c r="AE881" s="13"/>
      <c r="AT881" s="263" t="s">
        <v>218</v>
      </c>
      <c r="AU881" s="263" t="s">
        <v>83</v>
      </c>
      <c r="AV881" s="13" t="s">
        <v>85</v>
      </c>
      <c r="AW881" s="13" t="s">
        <v>32</v>
      </c>
      <c r="AX881" s="13" t="s">
        <v>76</v>
      </c>
      <c r="AY881" s="263" t="s">
        <v>207</v>
      </c>
    </row>
    <row r="882" s="13" customFormat="1">
      <c r="A882" s="13"/>
      <c r="B882" s="253"/>
      <c r="C882" s="254"/>
      <c r="D882" s="236" t="s">
        <v>218</v>
      </c>
      <c r="E882" s="255" t="s">
        <v>1</v>
      </c>
      <c r="F882" s="256" t="s">
        <v>438</v>
      </c>
      <c r="G882" s="254"/>
      <c r="H882" s="257">
        <v>3.8999999999999999</v>
      </c>
      <c r="I882" s="258"/>
      <c r="J882" s="254"/>
      <c r="K882" s="254"/>
      <c r="L882" s="259"/>
      <c r="M882" s="260"/>
      <c r="N882" s="261"/>
      <c r="O882" s="261"/>
      <c r="P882" s="261"/>
      <c r="Q882" s="261"/>
      <c r="R882" s="261"/>
      <c r="S882" s="261"/>
      <c r="T882" s="262"/>
      <c r="U882" s="13"/>
      <c r="V882" s="13"/>
      <c r="W882" s="13"/>
      <c r="X882" s="13"/>
      <c r="Y882" s="13"/>
      <c r="Z882" s="13"/>
      <c r="AA882" s="13"/>
      <c r="AB882" s="13"/>
      <c r="AC882" s="13"/>
      <c r="AD882" s="13"/>
      <c r="AE882" s="13"/>
      <c r="AT882" s="263" t="s">
        <v>218</v>
      </c>
      <c r="AU882" s="263" t="s">
        <v>83</v>
      </c>
      <c r="AV882" s="13" t="s">
        <v>85</v>
      </c>
      <c r="AW882" s="13" t="s">
        <v>32</v>
      </c>
      <c r="AX882" s="13" t="s">
        <v>76</v>
      </c>
      <c r="AY882" s="263" t="s">
        <v>207</v>
      </c>
    </row>
    <row r="883" s="13" customFormat="1">
      <c r="A883" s="13"/>
      <c r="B883" s="253"/>
      <c r="C883" s="254"/>
      <c r="D883" s="236" t="s">
        <v>218</v>
      </c>
      <c r="E883" s="255" t="s">
        <v>1</v>
      </c>
      <c r="F883" s="256" t="s">
        <v>440</v>
      </c>
      <c r="G883" s="254"/>
      <c r="H883" s="257">
        <v>43.280000000000001</v>
      </c>
      <c r="I883" s="258"/>
      <c r="J883" s="254"/>
      <c r="K883" s="254"/>
      <c r="L883" s="259"/>
      <c r="M883" s="260"/>
      <c r="N883" s="261"/>
      <c r="O883" s="261"/>
      <c r="P883" s="261"/>
      <c r="Q883" s="261"/>
      <c r="R883" s="261"/>
      <c r="S883" s="261"/>
      <c r="T883" s="262"/>
      <c r="U883" s="13"/>
      <c r="V883" s="13"/>
      <c r="W883" s="13"/>
      <c r="X883" s="13"/>
      <c r="Y883" s="13"/>
      <c r="Z883" s="13"/>
      <c r="AA883" s="13"/>
      <c r="AB883" s="13"/>
      <c r="AC883" s="13"/>
      <c r="AD883" s="13"/>
      <c r="AE883" s="13"/>
      <c r="AT883" s="263" t="s">
        <v>218</v>
      </c>
      <c r="AU883" s="263" t="s">
        <v>83</v>
      </c>
      <c r="AV883" s="13" t="s">
        <v>85</v>
      </c>
      <c r="AW883" s="13" t="s">
        <v>32</v>
      </c>
      <c r="AX883" s="13" t="s">
        <v>76</v>
      </c>
      <c r="AY883" s="263" t="s">
        <v>207</v>
      </c>
    </row>
    <row r="884" s="13" customFormat="1">
      <c r="A884" s="13"/>
      <c r="B884" s="253"/>
      <c r="C884" s="254"/>
      <c r="D884" s="236" t="s">
        <v>218</v>
      </c>
      <c r="E884" s="255" t="s">
        <v>1</v>
      </c>
      <c r="F884" s="256" t="s">
        <v>443</v>
      </c>
      <c r="G884" s="254"/>
      <c r="H884" s="257">
        <v>21.620000000000001</v>
      </c>
      <c r="I884" s="258"/>
      <c r="J884" s="254"/>
      <c r="K884" s="254"/>
      <c r="L884" s="259"/>
      <c r="M884" s="260"/>
      <c r="N884" s="261"/>
      <c r="O884" s="261"/>
      <c r="P884" s="261"/>
      <c r="Q884" s="261"/>
      <c r="R884" s="261"/>
      <c r="S884" s="261"/>
      <c r="T884" s="262"/>
      <c r="U884" s="13"/>
      <c r="V884" s="13"/>
      <c r="W884" s="13"/>
      <c r="X884" s="13"/>
      <c r="Y884" s="13"/>
      <c r="Z884" s="13"/>
      <c r="AA884" s="13"/>
      <c r="AB884" s="13"/>
      <c r="AC884" s="13"/>
      <c r="AD884" s="13"/>
      <c r="AE884" s="13"/>
      <c r="AT884" s="263" t="s">
        <v>218</v>
      </c>
      <c r="AU884" s="263" t="s">
        <v>83</v>
      </c>
      <c r="AV884" s="13" t="s">
        <v>85</v>
      </c>
      <c r="AW884" s="13" t="s">
        <v>32</v>
      </c>
      <c r="AX884" s="13" t="s">
        <v>76</v>
      </c>
      <c r="AY884" s="263" t="s">
        <v>207</v>
      </c>
    </row>
    <row r="885" s="13" customFormat="1">
      <c r="A885" s="13"/>
      <c r="B885" s="253"/>
      <c r="C885" s="254"/>
      <c r="D885" s="236" t="s">
        <v>218</v>
      </c>
      <c r="E885" s="255" t="s">
        <v>1</v>
      </c>
      <c r="F885" s="256" t="s">
        <v>450</v>
      </c>
      <c r="G885" s="254"/>
      <c r="H885" s="257">
        <v>19.510000000000002</v>
      </c>
      <c r="I885" s="258"/>
      <c r="J885" s="254"/>
      <c r="K885" s="254"/>
      <c r="L885" s="259"/>
      <c r="M885" s="260"/>
      <c r="N885" s="261"/>
      <c r="O885" s="261"/>
      <c r="P885" s="261"/>
      <c r="Q885" s="261"/>
      <c r="R885" s="261"/>
      <c r="S885" s="261"/>
      <c r="T885" s="262"/>
      <c r="U885" s="13"/>
      <c r="V885" s="13"/>
      <c r="W885" s="13"/>
      <c r="X885" s="13"/>
      <c r="Y885" s="13"/>
      <c r="Z885" s="13"/>
      <c r="AA885" s="13"/>
      <c r="AB885" s="13"/>
      <c r="AC885" s="13"/>
      <c r="AD885" s="13"/>
      <c r="AE885" s="13"/>
      <c r="AT885" s="263" t="s">
        <v>218</v>
      </c>
      <c r="AU885" s="263" t="s">
        <v>83</v>
      </c>
      <c r="AV885" s="13" t="s">
        <v>85</v>
      </c>
      <c r="AW885" s="13" t="s">
        <v>32</v>
      </c>
      <c r="AX885" s="13" t="s">
        <v>76</v>
      </c>
      <c r="AY885" s="263" t="s">
        <v>207</v>
      </c>
    </row>
    <row r="886" s="13" customFormat="1">
      <c r="A886" s="13"/>
      <c r="B886" s="253"/>
      <c r="C886" s="254"/>
      <c r="D886" s="236" t="s">
        <v>218</v>
      </c>
      <c r="E886" s="255" t="s">
        <v>1</v>
      </c>
      <c r="F886" s="256" t="s">
        <v>453</v>
      </c>
      <c r="G886" s="254"/>
      <c r="H886" s="257">
        <v>19.510000000000002</v>
      </c>
      <c r="I886" s="258"/>
      <c r="J886" s="254"/>
      <c r="K886" s="254"/>
      <c r="L886" s="259"/>
      <c r="M886" s="260"/>
      <c r="N886" s="261"/>
      <c r="O886" s="261"/>
      <c r="P886" s="261"/>
      <c r="Q886" s="261"/>
      <c r="R886" s="261"/>
      <c r="S886" s="261"/>
      <c r="T886" s="262"/>
      <c r="U886" s="13"/>
      <c r="V886" s="13"/>
      <c r="W886" s="13"/>
      <c r="X886" s="13"/>
      <c r="Y886" s="13"/>
      <c r="Z886" s="13"/>
      <c r="AA886" s="13"/>
      <c r="AB886" s="13"/>
      <c r="AC886" s="13"/>
      <c r="AD886" s="13"/>
      <c r="AE886" s="13"/>
      <c r="AT886" s="263" t="s">
        <v>218</v>
      </c>
      <c r="AU886" s="263" t="s">
        <v>83</v>
      </c>
      <c r="AV886" s="13" t="s">
        <v>85</v>
      </c>
      <c r="AW886" s="13" t="s">
        <v>32</v>
      </c>
      <c r="AX886" s="13" t="s">
        <v>76</v>
      </c>
      <c r="AY886" s="263" t="s">
        <v>207</v>
      </c>
    </row>
    <row r="887" s="13" customFormat="1">
      <c r="A887" s="13"/>
      <c r="B887" s="253"/>
      <c r="C887" s="254"/>
      <c r="D887" s="236" t="s">
        <v>218</v>
      </c>
      <c r="E887" s="255" t="s">
        <v>1</v>
      </c>
      <c r="F887" s="256" t="s">
        <v>455</v>
      </c>
      <c r="G887" s="254"/>
      <c r="H887" s="257">
        <v>39.020000000000003</v>
      </c>
      <c r="I887" s="258"/>
      <c r="J887" s="254"/>
      <c r="K887" s="254"/>
      <c r="L887" s="259"/>
      <c r="M887" s="260"/>
      <c r="N887" s="261"/>
      <c r="O887" s="261"/>
      <c r="P887" s="261"/>
      <c r="Q887" s="261"/>
      <c r="R887" s="261"/>
      <c r="S887" s="261"/>
      <c r="T887" s="262"/>
      <c r="U887" s="13"/>
      <c r="V887" s="13"/>
      <c r="W887" s="13"/>
      <c r="X887" s="13"/>
      <c r="Y887" s="13"/>
      <c r="Z887" s="13"/>
      <c r="AA887" s="13"/>
      <c r="AB887" s="13"/>
      <c r="AC887" s="13"/>
      <c r="AD887" s="13"/>
      <c r="AE887" s="13"/>
      <c r="AT887" s="263" t="s">
        <v>218</v>
      </c>
      <c r="AU887" s="263" t="s">
        <v>83</v>
      </c>
      <c r="AV887" s="13" t="s">
        <v>85</v>
      </c>
      <c r="AW887" s="13" t="s">
        <v>32</v>
      </c>
      <c r="AX887" s="13" t="s">
        <v>76</v>
      </c>
      <c r="AY887" s="263" t="s">
        <v>207</v>
      </c>
    </row>
    <row r="888" s="13" customFormat="1">
      <c r="A888" s="13"/>
      <c r="B888" s="253"/>
      <c r="C888" s="254"/>
      <c r="D888" s="236" t="s">
        <v>218</v>
      </c>
      <c r="E888" s="255" t="s">
        <v>1</v>
      </c>
      <c r="F888" s="256" t="s">
        <v>458</v>
      </c>
      <c r="G888" s="254"/>
      <c r="H888" s="257">
        <v>24.300000000000001</v>
      </c>
      <c r="I888" s="258"/>
      <c r="J888" s="254"/>
      <c r="K888" s="254"/>
      <c r="L888" s="259"/>
      <c r="M888" s="260"/>
      <c r="N888" s="261"/>
      <c r="O888" s="261"/>
      <c r="P888" s="261"/>
      <c r="Q888" s="261"/>
      <c r="R888" s="261"/>
      <c r="S888" s="261"/>
      <c r="T888" s="262"/>
      <c r="U888" s="13"/>
      <c r="V888" s="13"/>
      <c r="W888" s="13"/>
      <c r="X888" s="13"/>
      <c r="Y888" s="13"/>
      <c r="Z888" s="13"/>
      <c r="AA888" s="13"/>
      <c r="AB888" s="13"/>
      <c r="AC888" s="13"/>
      <c r="AD888" s="13"/>
      <c r="AE888" s="13"/>
      <c r="AT888" s="263" t="s">
        <v>218</v>
      </c>
      <c r="AU888" s="263" t="s">
        <v>83</v>
      </c>
      <c r="AV888" s="13" t="s">
        <v>85</v>
      </c>
      <c r="AW888" s="13" t="s">
        <v>32</v>
      </c>
      <c r="AX888" s="13" t="s">
        <v>76</v>
      </c>
      <c r="AY888" s="263" t="s">
        <v>207</v>
      </c>
    </row>
    <row r="889" s="13" customFormat="1">
      <c r="A889" s="13"/>
      <c r="B889" s="253"/>
      <c r="C889" s="254"/>
      <c r="D889" s="236" t="s">
        <v>218</v>
      </c>
      <c r="E889" s="255" t="s">
        <v>1</v>
      </c>
      <c r="F889" s="256" t="s">
        <v>419</v>
      </c>
      <c r="G889" s="254"/>
      <c r="H889" s="257">
        <v>96.599999999999994</v>
      </c>
      <c r="I889" s="258"/>
      <c r="J889" s="254"/>
      <c r="K889" s="254"/>
      <c r="L889" s="259"/>
      <c r="M889" s="260"/>
      <c r="N889" s="261"/>
      <c r="O889" s="261"/>
      <c r="P889" s="261"/>
      <c r="Q889" s="261"/>
      <c r="R889" s="261"/>
      <c r="S889" s="261"/>
      <c r="T889" s="262"/>
      <c r="U889" s="13"/>
      <c r="V889" s="13"/>
      <c r="W889" s="13"/>
      <c r="X889" s="13"/>
      <c r="Y889" s="13"/>
      <c r="Z889" s="13"/>
      <c r="AA889" s="13"/>
      <c r="AB889" s="13"/>
      <c r="AC889" s="13"/>
      <c r="AD889" s="13"/>
      <c r="AE889" s="13"/>
      <c r="AT889" s="263" t="s">
        <v>218</v>
      </c>
      <c r="AU889" s="263" t="s">
        <v>83</v>
      </c>
      <c r="AV889" s="13" t="s">
        <v>85</v>
      </c>
      <c r="AW889" s="13" t="s">
        <v>32</v>
      </c>
      <c r="AX889" s="13" t="s">
        <v>76</v>
      </c>
      <c r="AY889" s="263" t="s">
        <v>207</v>
      </c>
    </row>
    <row r="890" s="13" customFormat="1">
      <c r="A890" s="13"/>
      <c r="B890" s="253"/>
      <c r="C890" s="254"/>
      <c r="D890" s="236" t="s">
        <v>218</v>
      </c>
      <c r="E890" s="255" t="s">
        <v>1</v>
      </c>
      <c r="F890" s="256" t="s">
        <v>424</v>
      </c>
      <c r="G890" s="254"/>
      <c r="H890" s="257">
        <v>46.68</v>
      </c>
      <c r="I890" s="258"/>
      <c r="J890" s="254"/>
      <c r="K890" s="254"/>
      <c r="L890" s="259"/>
      <c r="M890" s="260"/>
      <c r="N890" s="261"/>
      <c r="O890" s="261"/>
      <c r="P890" s="261"/>
      <c r="Q890" s="261"/>
      <c r="R890" s="261"/>
      <c r="S890" s="261"/>
      <c r="T890" s="262"/>
      <c r="U890" s="13"/>
      <c r="V890" s="13"/>
      <c r="W890" s="13"/>
      <c r="X890" s="13"/>
      <c r="Y890" s="13"/>
      <c r="Z890" s="13"/>
      <c r="AA890" s="13"/>
      <c r="AB890" s="13"/>
      <c r="AC890" s="13"/>
      <c r="AD890" s="13"/>
      <c r="AE890" s="13"/>
      <c r="AT890" s="263" t="s">
        <v>218</v>
      </c>
      <c r="AU890" s="263" t="s">
        <v>83</v>
      </c>
      <c r="AV890" s="13" t="s">
        <v>85</v>
      </c>
      <c r="AW890" s="13" t="s">
        <v>32</v>
      </c>
      <c r="AX890" s="13" t="s">
        <v>76</v>
      </c>
      <c r="AY890" s="263" t="s">
        <v>207</v>
      </c>
    </row>
    <row r="891" s="14" customFormat="1">
      <c r="A891" s="14"/>
      <c r="B891" s="264"/>
      <c r="C891" s="265"/>
      <c r="D891" s="236" t="s">
        <v>218</v>
      </c>
      <c r="E891" s="266" t="s">
        <v>1</v>
      </c>
      <c r="F891" s="267" t="s">
        <v>222</v>
      </c>
      <c r="G891" s="265"/>
      <c r="H891" s="268">
        <v>326.12</v>
      </c>
      <c r="I891" s="269"/>
      <c r="J891" s="265"/>
      <c r="K891" s="265"/>
      <c r="L891" s="270"/>
      <c r="M891" s="271"/>
      <c r="N891" s="272"/>
      <c r="O891" s="272"/>
      <c r="P891" s="272"/>
      <c r="Q891" s="272"/>
      <c r="R891" s="272"/>
      <c r="S891" s="272"/>
      <c r="T891" s="273"/>
      <c r="U891" s="14"/>
      <c r="V891" s="14"/>
      <c r="W891" s="14"/>
      <c r="X891" s="14"/>
      <c r="Y891" s="14"/>
      <c r="Z891" s="14"/>
      <c r="AA891" s="14"/>
      <c r="AB891" s="14"/>
      <c r="AC891" s="14"/>
      <c r="AD891" s="14"/>
      <c r="AE891" s="14"/>
      <c r="AT891" s="274" t="s">
        <v>218</v>
      </c>
      <c r="AU891" s="274" t="s">
        <v>83</v>
      </c>
      <c r="AV891" s="14" t="s">
        <v>212</v>
      </c>
      <c r="AW891" s="14" t="s">
        <v>32</v>
      </c>
      <c r="AX891" s="14" t="s">
        <v>83</v>
      </c>
      <c r="AY891" s="274" t="s">
        <v>207</v>
      </c>
    </row>
    <row r="892" s="2" customFormat="1" ht="24.15" customHeight="1">
      <c r="A892" s="39"/>
      <c r="B892" s="40"/>
      <c r="C892" s="293" t="s">
        <v>1185</v>
      </c>
      <c r="D892" s="293" t="s">
        <v>690</v>
      </c>
      <c r="E892" s="294" t="s">
        <v>1186</v>
      </c>
      <c r="F892" s="295" t="s">
        <v>1187</v>
      </c>
      <c r="G892" s="296" t="s">
        <v>225</v>
      </c>
      <c r="H892" s="297">
        <v>380.09300000000002</v>
      </c>
      <c r="I892" s="298"/>
      <c r="J892" s="299">
        <f>ROUND(I892*H892,2)</f>
        <v>0</v>
      </c>
      <c r="K892" s="300"/>
      <c r="L892" s="301"/>
      <c r="M892" s="302" t="s">
        <v>1</v>
      </c>
      <c r="N892" s="303" t="s">
        <v>41</v>
      </c>
      <c r="O892" s="92"/>
      <c r="P892" s="232">
        <f>O892*H892</f>
        <v>0</v>
      </c>
      <c r="Q892" s="232">
        <v>0.00040000000000000002</v>
      </c>
      <c r="R892" s="232">
        <f>Q892*H892</f>
        <v>0.15203720000000001</v>
      </c>
      <c r="S892" s="232">
        <v>0</v>
      </c>
      <c r="T892" s="233">
        <f>S892*H892</f>
        <v>0</v>
      </c>
      <c r="U892" s="39"/>
      <c r="V892" s="39"/>
      <c r="W892" s="39"/>
      <c r="X892" s="39"/>
      <c r="Y892" s="39"/>
      <c r="Z892" s="39"/>
      <c r="AA892" s="39"/>
      <c r="AB892" s="39"/>
      <c r="AC892" s="39"/>
      <c r="AD892" s="39"/>
      <c r="AE892" s="39"/>
      <c r="AR892" s="234" t="s">
        <v>774</v>
      </c>
      <c r="AT892" s="234" t="s">
        <v>690</v>
      </c>
      <c r="AU892" s="234" t="s">
        <v>83</v>
      </c>
      <c r="AY892" s="18" t="s">
        <v>207</v>
      </c>
      <c r="BE892" s="235">
        <f>IF(N892="základní",J892,0)</f>
        <v>0</v>
      </c>
      <c r="BF892" s="235">
        <f>IF(N892="snížená",J892,0)</f>
        <v>0</v>
      </c>
      <c r="BG892" s="235">
        <f>IF(N892="zákl. přenesená",J892,0)</f>
        <v>0</v>
      </c>
      <c r="BH892" s="235">
        <f>IF(N892="sníž. přenesená",J892,0)</f>
        <v>0</v>
      </c>
      <c r="BI892" s="235">
        <f>IF(N892="nulová",J892,0)</f>
        <v>0</v>
      </c>
      <c r="BJ892" s="18" t="s">
        <v>83</v>
      </c>
      <c r="BK892" s="235">
        <f>ROUND(I892*H892,2)</f>
        <v>0</v>
      </c>
      <c r="BL892" s="18" t="s">
        <v>361</v>
      </c>
      <c r="BM892" s="234" t="s">
        <v>1188</v>
      </c>
    </row>
    <row r="893" s="2" customFormat="1">
      <c r="A893" s="39"/>
      <c r="B893" s="40"/>
      <c r="C893" s="41"/>
      <c r="D893" s="236" t="s">
        <v>214</v>
      </c>
      <c r="E893" s="41"/>
      <c r="F893" s="237" t="s">
        <v>1187</v>
      </c>
      <c r="G893" s="41"/>
      <c r="H893" s="41"/>
      <c r="I893" s="238"/>
      <c r="J893" s="41"/>
      <c r="K893" s="41"/>
      <c r="L893" s="45"/>
      <c r="M893" s="239"/>
      <c r="N893" s="240"/>
      <c r="O893" s="92"/>
      <c r="P893" s="92"/>
      <c r="Q893" s="92"/>
      <c r="R893" s="92"/>
      <c r="S893" s="92"/>
      <c r="T893" s="93"/>
      <c r="U893" s="39"/>
      <c r="V893" s="39"/>
      <c r="W893" s="39"/>
      <c r="X893" s="39"/>
      <c r="Y893" s="39"/>
      <c r="Z893" s="39"/>
      <c r="AA893" s="39"/>
      <c r="AB893" s="39"/>
      <c r="AC893" s="39"/>
      <c r="AD893" s="39"/>
      <c r="AE893" s="39"/>
      <c r="AT893" s="18" t="s">
        <v>214</v>
      </c>
      <c r="AU893" s="18" t="s">
        <v>83</v>
      </c>
    </row>
    <row r="894" s="2" customFormat="1">
      <c r="A894" s="39"/>
      <c r="B894" s="40"/>
      <c r="C894" s="41"/>
      <c r="D894" s="236" t="s">
        <v>385</v>
      </c>
      <c r="E894" s="41"/>
      <c r="F894" s="290" t="s">
        <v>1189</v>
      </c>
      <c r="G894" s="41"/>
      <c r="H894" s="41"/>
      <c r="I894" s="238"/>
      <c r="J894" s="41"/>
      <c r="K894" s="41"/>
      <c r="L894" s="45"/>
      <c r="M894" s="239"/>
      <c r="N894" s="240"/>
      <c r="O894" s="92"/>
      <c r="P894" s="92"/>
      <c r="Q894" s="92"/>
      <c r="R894" s="92"/>
      <c r="S894" s="92"/>
      <c r="T894" s="93"/>
      <c r="U894" s="39"/>
      <c r="V894" s="39"/>
      <c r="W894" s="39"/>
      <c r="X894" s="39"/>
      <c r="Y894" s="39"/>
      <c r="Z894" s="39"/>
      <c r="AA894" s="39"/>
      <c r="AB894" s="39"/>
      <c r="AC894" s="39"/>
      <c r="AD894" s="39"/>
      <c r="AE894" s="39"/>
      <c r="AT894" s="18" t="s">
        <v>385</v>
      </c>
      <c r="AU894" s="18" t="s">
        <v>83</v>
      </c>
    </row>
    <row r="895" s="13" customFormat="1">
      <c r="A895" s="13"/>
      <c r="B895" s="253"/>
      <c r="C895" s="254"/>
      <c r="D895" s="236" t="s">
        <v>218</v>
      </c>
      <c r="E895" s="255" t="s">
        <v>1</v>
      </c>
      <c r="F895" s="256" t="s">
        <v>432</v>
      </c>
      <c r="G895" s="254"/>
      <c r="H895" s="257">
        <v>7.7999999999999998</v>
      </c>
      <c r="I895" s="258"/>
      <c r="J895" s="254"/>
      <c r="K895" s="254"/>
      <c r="L895" s="259"/>
      <c r="M895" s="260"/>
      <c r="N895" s="261"/>
      <c r="O895" s="261"/>
      <c r="P895" s="261"/>
      <c r="Q895" s="261"/>
      <c r="R895" s="261"/>
      <c r="S895" s="261"/>
      <c r="T895" s="262"/>
      <c r="U895" s="13"/>
      <c r="V895" s="13"/>
      <c r="W895" s="13"/>
      <c r="X895" s="13"/>
      <c r="Y895" s="13"/>
      <c r="Z895" s="13"/>
      <c r="AA895" s="13"/>
      <c r="AB895" s="13"/>
      <c r="AC895" s="13"/>
      <c r="AD895" s="13"/>
      <c r="AE895" s="13"/>
      <c r="AT895" s="263" t="s">
        <v>218</v>
      </c>
      <c r="AU895" s="263" t="s">
        <v>83</v>
      </c>
      <c r="AV895" s="13" t="s">
        <v>85</v>
      </c>
      <c r="AW895" s="13" t="s">
        <v>32</v>
      </c>
      <c r="AX895" s="13" t="s">
        <v>76</v>
      </c>
      <c r="AY895" s="263" t="s">
        <v>207</v>
      </c>
    </row>
    <row r="896" s="13" customFormat="1">
      <c r="A896" s="13"/>
      <c r="B896" s="253"/>
      <c r="C896" s="254"/>
      <c r="D896" s="236" t="s">
        <v>218</v>
      </c>
      <c r="E896" s="255" t="s">
        <v>1</v>
      </c>
      <c r="F896" s="256" t="s">
        <v>435</v>
      </c>
      <c r="G896" s="254"/>
      <c r="H896" s="257">
        <v>3.8999999999999999</v>
      </c>
      <c r="I896" s="258"/>
      <c r="J896" s="254"/>
      <c r="K896" s="254"/>
      <c r="L896" s="259"/>
      <c r="M896" s="260"/>
      <c r="N896" s="261"/>
      <c r="O896" s="261"/>
      <c r="P896" s="261"/>
      <c r="Q896" s="261"/>
      <c r="R896" s="261"/>
      <c r="S896" s="261"/>
      <c r="T896" s="262"/>
      <c r="U896" s="13"/>
      <c r="V896" s="13"/>
      <c r="W896" s="13"/>
      <c r="X896" s="13"/>
      <c r="Y896" s="13"/>
      <c r="Z896" s="13"/>
      <c r="AA896" s="13"/>
      <c r="AB896" s="13"/>
      <c r="AC896" s="13"/>
      <c r="AD896" s="13"/>
      <c r="AE896" s="13"/>
      <c r="AT896" s="263" t="s">
        <v>218</v>
      </c>
      <c r="AU896" s="263" t="s">
        <v>83</v>
      </c>
      <c r="AV896" s="13" t="s">
        <v>85</v>
      </c>
      <c r="AW896" s="13" t="s">
        <v>32</v>
      </c>
      <c r="AX896" s="13" t="s">
        <v>76</v>
      </c>
      <c r="AY896" s="263" t="s">
        <v>207</v>
      </c>
    </row>
    <row r="897" s="13" customFormat="1">
      <c r="A897" s="13"/>
      <c r="B897" s="253"/>
      <c r="C897" s="254"/>
      <c r="D897" s="236" t="s">
        <v>218</v>
      </c>
      <c r="E897" s="255" t="s">
        <v>1</v>
      </c>
      <c r="F897" s="256" t="s">
        <v>438</v>
      </c>
      <c r="G897" s="254"/>
      <c r="H897" s="257">
        <v>3.8999999999999999</v>
      </c>
      <c r="I897" s="258"/>
      <c r="J897" s="254"/>
      <c r="K897" s="254"/>
      <c r="L897" s="259"/>
      <c r="M897" s="260"/>
      <c r="N897" s="261"/>
      <c r="O897" s="261"/>
      <c r="P897" s="261"/>
      <c r="Q897" s="261"/>
      <c r="R897" s="261"/>
      <c r="S897" s="261"/>
      <c r="T897" s="262"/>
      <c r="U897" s="13"/>
      <c r="V897" s="13"/>
      <c r="W897" s="13"/>
      <c r="X897" s="13"/>
      <c r="Y897" s="13"/>
      <c r="Z897" s="13"/>
      <c r="AA897" s="13"/>
      <c r="AB897" s="13"/>
      <c r="AC897" s="13"/>
      <c r="AD897" s="13"/>
      <c r="AE897" s="13"/>
      <c r="AT897" s="263" t="s">
        <v>218</v>
      </c>
      <c r="AU897" s="263" t="s">
        <v>83</v>
      </c>
      <c r="AV897" s="13" t="s">
        <v>85</v>
      </c>
      <c r="AW897" s="13" t="s">
        <v>32</v>
      </c>
      <c r="AX897" s="13" t="s">
        <v>76</v>
      </c>
      <c r="AY897" s="263" t="s">
        <v>207</v>
      </c>
    </row>
    <row r="898" s="13" customFormat="1">
      <c r="A898" s="13"/>
      <c r="B898" s="253"/>
      <c r="C898" s="254"/>
      <c r="D898" s="236" t="s">
        <v>218</v>
      </c>
      <c r="E898" s="255" t="s">
        <v>1</v>
      </c>
      <c r="F898" s="256" t="s">
        <v>440</v>
      </c>
      <c r="G898" s="254"/>
      <c r="H898" s="257">
        <v>43.280000000000001</v>
      </c>
      <c r="I898" s="258"/>
      <c r="J898" s="254"/>
      <c r="K898" s="254"/>
      <c r="L898" s="259"/>
      <c r="M898" s="260"/>
      <c r="N898" s="261"/>
      <c r="O898" s="261"/>
      <c r="P898" s="261"/>
      <c r="Q898" s="261"/>
      <c r="R898" s="261"/>
      <c r="S898" s="261"/>
      <c r="T898" s="262"/>
      <c r="U898" s="13"/>
      <c r="V898" s="13"/>
      <c r="W898" s="13"/>
      <c r="X898" s="13"/>
      <c r="Y898" s="13"/>
      <c r="Z898" s="13"/>
      <c r="AA898" s="13"/>
      <c r="AB898" s="13"/>
      <c r="AC898" s="13"/>
      <c r="AD898" s="13"/>
      <c r="AE898" s="13"/>
      <c r="AT898" s="263" t="s">
        <v>218</v>
      </c>
      <c r="AU898" s="263" t="s">
        <v>83</v>
      </c>
      <c r="AV898" s="13" t="s">
        <v>85</v>
      </c>
      <c r="AW898" s="13" t="s">
        <v>32</v>
      </c>
      <c r="AX898" s="13" t="s">
        <v>76</v>
      </c>
      <c r="AY898" s="263" t="s">
        <v>207</v>
      </c>
    </row>
    <row r="899" s="13" customFormat="1">
      <c r="A899" s="13"/>
      <c r="B899" s="253"/>
      <c r="C899" s="254"/>
      <c r="D899" s="236" t="s">
        <v>218</v>
      </c>
      <c r="E899" s="255" t="s">
        <v>1</v>
      </c>
      <c r="F899" s="256" t="s">
        <v>443</v>
      </c>
      <c r="G899" s="254"/>
      <c r="H899" s="257">
        <v>21.620000000000001</v>
      </c>
      <c r="I899" s="258"/>
      <c r="J899" s="254"/>
      <c r="K899" s="254"/>
      <c r="L899" s="259"/>
      <c r="M899" s="260"/>
      <c r="N899" s="261"/>
      <c r="O899" s="261"/>
      <c r="P899" s="261"/>
      <c r="Q899" s="261"/>
      <c r="R899" s="261"/>
      <c r="S899" s="261"/>
      <c r="T899" s="262"/>
      <c r="U899" s="13"/>
      <c r="V899" s="13"/>
      <c r="W899" s="13"/>
      <c r="X899" s="13"/>
      <c r="Y899" s="13"/>
      <c r="Z899" s="13"/>
      <c r="AA899" s="13"/>
      <c r="AB899" s="13"/>
      <c r="AC899" s="13"/>
      <c r="AD899" s="13"/>
      <c r="AE899" s="13"/>
      <c r="AT899" s="263" t="s">
        <v>218</v>
      </c>
      <c r="AU899" s="263" t="s">
        <v>83</v>
      </c>
      <c r="AV899" s="13" t="s">
        <v>85</v>
      </c>
      <c r="AW899" s="13" t="s">
        <v>32</v>
      </c>
      <c r="AX899" s="13" t="s">
        <v>76</v>
      </c>
      <c r="AY899" s="263" t="s">
        <v>207</v>
      </c>
    </row>
    <row r="900" s="13" customFormat="1">
      <c r="A900" s="13"/>
      <c r="B900" s="253"/>
      <c r="C900" s="254"/>
      <c r="D900" s="236" t="s">
        <v>218</v>
      </c>
      <c r="E900" s="255" t="s">
        <v>1</v>
      </c>
      <c r="F900" s="256" t="s">
        <v>450</v>
      </c>
      <c r="G900" s="254"/>
      <c r="H900" s="257">
        <v>19.510000000000002</v>
      </c>
      <c r="I900" s="258"/>
      <c r="J900" s="254"/>
      <c r="K900" s="254"/>
      <c r="L900" s="259"/>
      <c r="M900" s="260"/>
      <c r="N900" s="261"/>
      <c r="O900" s="261"/>
      <c r="P900" s="261"/>
      <c r="Q900" s="261"/>
      <c r="R900" s="261"/>
      <c r="S900" s="261"/>
      <c r="T900" s="262"/>
      <c r="U900" s="13"/>
      <c r="V900" s="13"/>
      <c r="W900" s="13"/>
      <c r="X900" s="13"/>
      <c r="Y900" s="13"/>
      <c r="Z900" s="13"/>
      <c r="AA900" s="13"/>
      <c r="AB900" s="13"/>
      <c r="AC900" s="13"/>
      <c r="AD900" s="13"/>
      <c r="AE900" s="13"/>
      <c r="AT900" s="263" t="s">
        <v>218</v>
      </c>
      <c r="AU900" s="263" t="s">
        <v>83</v>
      </c>
      <c r="AV900" s="13" t="s">
        <v>85</v>
      </c>
      <c r="AW900" s="13" t="s">
        <v>32</v>
      </c>
      <c r="AX900" s="13" t="s">
        <v>76</v>
      </c>
      <c r="AY900" s="263" t="s">
        <v>207</v>
      </c>
    </row>
    <row r="901" s="13" customFormat="1">
      <c r="A901" s="13"/>
      <c r="B901" s="253"/>
      <c r="C901" s="254"/>
      <c r="D901" s="236" t="s">
        <v>218</v>
      </c>
      <c r="E901" s="255" t="s">
        <v>1</v>
      </c>
      <c r="F901" s="256" t="s">
        <v>453</v>
      </c>
      <c r="G901" s="254"/>
      <c r="H901" s="257">
        <v>19.510000000000002</v>
      </c>
      <c r="I901" s="258"/>
      <c r="J901" s="254"/>
      <c r="K901" s="254"/>
      <c r="L901" s="259"/>
      <c r="M901" s="260"/>
      <c r="N901" s="261"/>
      <c r="O901" s="261"/>
      <c r="P901" s="261"/>
      <c r="Q901" s="261"/>
      <c r="R901" s="261"/>
      <c r="S901" s="261"/>
      <c r="T901" s="262"/>
      <c r="U901" s="13"/>
      <c r="V901" s="13"/>
      <c r="W901" s="13"/>
      <c r="X901" s="13"/>
      <c r="Y901" s="13"/>
      <c r="Z901" s="13"/>
      <c r="AA901" s="13"/>
      <c r="AB901" s="13"/>
      <c r="AC901" s="13"/>
      <c r="AD901" s="13"/>
      <c r="AE901" s="13"/>
      <c r="AT901" s="263" t="s">
        <v>218</v>
      </c>
      <c r="AU901" s="263" t="s">
        <v>83</v>
      </c>
      <c r="AV901" s="13" t="s">
        <v>85</v>
      </c>
      <c r="AW901" s="13" t="s">
        <v>32</v>
      </c>
      <c r="AX901" s="13" t="s">
        <v>76</v>
      </c>
      <c r="AY901" s="263" t="s">
        <v>207</v>
      </c>
    </row>
    <row r="902" s="13" customFormat="1">
      <c r="A902" s="13"/>
      <c r="B902" s="253"/>
      <c r="C902" s="254"/>
      <c r="D902" s="236" t="s">
        <v>218</v>
      </c>
      <c r="E902" s="255" t="s">
        <v>1</v>
      </c>
      <c r="F902" s="256" t="s">
        <v>455</v>
      </c>
      <c r="G902" s="254"/>
      <c r="H902" s="257">
        <v>39.020000000000003</v>
      </c>
      <c r="I902" s="258"/>
      <c r="J902" s="254"/>
      <c r="K902" s="254"/>
      <c r="L902" s="259"/>
      <c r="M902" s="260"/>
      <c r="N902" s="261"/>
      <c r="O902" s="261"/>
      <c r="P902" s="261"/>
      <c r="Q902" s="261"/>
      <c r="R902" s="261"/>
      <c r="S902" s="261"/>
      <c r="T902" s="262"/>
      <c r="U902" s="13"/>
      <c r="V902" s="13"/>
      <c r="W902" s="13"/>
      <c r="X902" s="13"/>
      <c r="Y902" s="13"/>
      <c r="Z902" s="13"/>
      <c r="AA902" s="13"/>
      <c r="AB902" s="13"/>
      <c r="AC902" s="13"/>
      <c r="AD902" s="13"/>
      <c r="AE902" s="13"/>
      <c r="AT902" s="263" t="s">
        <v>218</v>
      </c>
      <c r="AU902" s="263" t="s">
        <v>83</v>
      </c>
      <c r="AV902" s="13" t="s">
        <v>85</v>
      </c>
      <c r="AW902" s="13" t="s">
        <v>32</v>
      </c>
      <c r="AX902" s="13" t="s">
        <v>76</v>
      </c>
      <c r="AY902" s="263" t="s">
        <v>207</v>
      </c>
    </row>
    <row r="903" s="13" customFormat="1">
      <c r="A903" s="13"/>
      <c r="B903" s="253"/>
      <c r="C903" s="254"/>
      <c r="D903" s="236" t="s">
        <v>218</v>
      </c>
      <c r="E903" s="255" t="s">
        <v>1</v>
      </c>
      <c r="F903" s="256" t="s">
        <v>458</v>
      </c>
      <c r="G903" s="254"/>
      <c r="H903" s="257">
        <v>24.300000000000001</v>
      </c>
      <c r="I903" s="258"/>
      <c r="J903" s="254"/>
      <c r="K903" s="254"/>
      <c r="L903" s="259"/>
      <c r="M903" s="260"/>
      <c r="N903" s="261"/>
      <c r="O903" s="261"/>
      <c r="P903" s="261"/>
      <c r="Q903" s="261"/>
      <c r="R903" s="261"/>
      <c r="S903" s="261"/>
      <c r="T903" s="262"/>
      <c r="U903" s="13"/>
      <c r="V903" s="13"/>
      <c r="W903" s="13"/>
      <c r="X903" s="13"/>
      <c r="Y903" s="13"/>
      <c r="Z903" s="13"/>
      <c r="AA903" s="13"/>
      <c r="AB903" s="13"/>
      <c r="AC903" s="13"/>
      <c r="AD903" s="13"/>
      <c r="AE903" s="13"/>
      <c r="AT903" s="263" t="s">
        <v>218</v>
      </c>
      <c r="AU903" s="263" t="s">
        <v>83</v>
      </c>
      <c r="AV903" s="13" t="s">
        <v>85</v>
      </c>
      <c r="AW903" s="13" t="s">
        <v>32</v>
      </c>
      <c r="AX903" s="13" t="s">
        <v>76</v>
      </c>
      <c r="AY903" s="263" t="s">
        <v>207</v>
      </c>
    </row>
    <row r="904" s="13" customFormat="1">
      <c r="A904" s="13"/>
      <c r="B904" s="253"/>
      <c r="C904" s="254"/>
      <c r="D904" s="236" t="s">
        <v>218</v>
      </c>
      <c r="E904" s="255" t="s">
        <v>1</v>
      </c>
      <c r="F904" s="256" t="s">
        <v>419</v>
      </c>
      <c r="G904" s="254"/>
      <c r="H904" s="257">
        <v>96.599999999999994</v>
      </c>
      <c r="I904" s="258"/>
      <c r="J904" s="254"/>
      <c r="K904" s="254"/>
      <c r="L904" s="259"/>
      <c r="M904" s="260"/>
      <c r="N904" s="261"/>
      <c r="O904" s="261"/>
      <c r="P904" s="261"/>
      <c r="Q904" s="261"/>
      <c r="R904" s="261"/>
      <c r="S904" s="261"/>
      <c r="T904" s="262"/>
      <c r="U904" s="13"/>
      <c r="V904" s="13"/>
      <c r="W904" s="13"/>
      <c r="X904" s="13"/>
      <c r="Y904" s="13"/>
      <c r="Z904" s="13"/>
      <c r="AA904" s="13"/>
      <c r="AB904" s="13"/>
      <c r="AC904" s="13"/>
      <c r="AD904" s="13"/>
      <c r="AE904" s="13"/>
      <c r="AT904" s="263" t="s">
        <v>218</v>
      </c>
      <c r="AU904" s="263" t="s">
        <v>83</v>
      </c>
      <c r="AV904" s="13" t="s">
        <v>85</v>
      </c>
      <c r="AW904" s="13" t="s">
        <v>32</v>
      </c>
      <c r="AX904" s="13" t="s">
        <v>76</v>
      </c>
      <c r="AY904" s="263" t="s">
        <v>207</v>
      </c>
    </row>
    <row r="905" s="13" customFormat="1">
      <c r="A905" s="13"/>
      <c r="B905" s="253"/>
      <c r="C905" s="254"/>
      <c r="D905" s="236" t="s">
        <v>218</v>
      </c>
      <c r="E905" s="255" t="s">
        <v>1</v>
      </c>
      <c r="F905" s="256" t="s">
        <v>424</v>
      </c>
      <c r="G905" s="254"/>
      <c r="H905" s="257">
        <v>46.68</v>
      </c>
      <c r="I905" s="258"/>
      <c r="J905" s="254"/>
      <c r="K905" s="254"/>
      <c r="L905" s="259"/>
      <c r="M905" s="260"/>
      <c r="N905" s="261"/>
      <c r="O905" s="261"/>
      <c r="P905" s="261"/>
      <c r="Q905" s="261"/>
      <c r="R905" s="261"/>
      <c r="S905" s="261"/>
      <c r="T905" s="262"/>
      <c r="U905" s="13"/>
      <c r="V905" s="13"/>
      <c r="W905" s="13"/>
      <c r="X905" s="13"/>
      <c r="Y905" s="13"/>
      <c r="Z905" s="13"/>
      <c r="AA905" s="13"/>
      <c r="AB905" s="13"/>
      <c r="AC905" s="13"/>
      <c r="AD905" s="13"/>
      <c r="AE905" s="13"/>
      <c r="AT905" s="263" t="s">
        <v>218</v>
      </c>
      <c r="AU905" s="263" t="s">
        <v>83</v>
      </c>
      <c r="AV905" s="13" t="s">
        <v>85</v>
      </c>
      <c r="AW905" s="13" t="s">
        <v>32</v>
      </c>
      <c r="AX905" s="13" t="s">
        <v>76</v>
      </c>
      <c r="AY905" s="263" t="s">
        <v>207</v>
      </c>
    </row>
    <row r="906" s="14" customFormat="1">
      <c r="A906" s="14"/>
      <c r="B906" s="264"/>
      <c r="C906" s="265"/>
      <c r="D906" s="236" t="s">
        <v>218</v>
      </c>
      <c r="E906" s="266" t="s">
        <v>1</v>
      </c>
      <c r="F906" s="267" t="s">
        <v>222</v>
      </c>
      <c r="G906" s="265"/>
      <c r="H906" s="268">
        <v>326.12</v>
      </c>
      <c r="I906" s="269"/>
      <c r="J906" s="265"/>
      <c r="K906" s="265"/>
      <c r="L906" s="270"/>
      <c r="M906" s="271"/>
      <c r="N906" s="272"/>
      <c r="O906" s="272"/>
      <c r="P906" s="272"/>
      <c r="Q906" s="272"/>
      <c r="R906" s="272"/>
      <c r="S906" s="272"/>
      <c r="T906" s="273"/>
      <c r="U906" s="14"/>
      <c r="V906" s="14"/>
      <c r="W906" s="14"/>
      <c r="X906" s="14"/>
      <c r="Y906" s="14"/>
      <c r="Z906" s="14"/>
      <c r="AA906" s="14"/>
      <c r="AB906" s="14"/>
      <c r="AC906" s="14"/>
      <c r="AD906" s="14"/>
      <c r="AE906" s="14"/>
      <c r="AT906" s="274" t="s">
        <v>218</v>
      </c>
      <c r="AU906" s="274" t="s">
        <v>83</v>
      </c>
      <c r="AV906" s="14" t="s">
        <v>212</v>
      </c>
      <c r="AW906" s="14" t="s">
        <v>32</v>
      </c>
      <c r="AX906" s="14" t="s">
        <v>83</v>
      </c>
      <c r="AY906" s="274" t="s">
        <v>207</v>
      </c>
    </row>
    <row r="907" s="13" customFormat="1">
      <c r="A907" s="13"/>
      <c r="B907" s="253"/>
      <c r="C907" s="254"/>
      <c r="D907" s="236" t="s">
        <v>218</v>
      </c>
      <c r="E907" s="254"/>
      <c r="F907" s="256" t="s">
        <v>1190</v>
      </c>
      <c r="G907" s="254"/>
      <c r="H907" s="257">
        <v>380.09300000000002</v>
      </c>
      <c r="I907" s="258"/>
      <c r="J907" s="254"/>
      <c r="K907" s="254"/>
      <c r="L907" s="259"/>
      <c r="M907" s="260"/>
      <c r="N907" s="261"/>
      <c r="O907" s="261"/>
      <c r="P907" s="261"/>
      <c r="Q907" s="261"/>
      <c r="R907" s="261"/>
      <c r="S907" s="261"/>
      <c r="T907" s="262"/>
      <c r="U907" s="13"/>
      <c r="V907" s="13"/>
      <c r="W907" s="13"/>
      <c r="X907" s="13"/>
      <c r="Y907" s="13"/>
      <c r="Z907" s="13"/>
      <c r="AA907" s="13"/>
      <c r="AB907" s="13"/>
      <c r="AC907" s="13"/>
      <c r="AD907" s="13"/>
      <c r="AE907" s="13"/>
      <c r="AT907" s="263" t="s">
        <v>218</v>
      </c>
      <c r="AU907" s="263" t="s">
        <v>83</v>
      </c>
      <c r="AV907" s="13" t="s">
        <v>85</v>
      </c>
      <c r="AW907" s="13" t="s">
        <v>4</v>
      </c>
      <c r="AX907" s="13" t="s">
        <v>83</v>
      </c>
      <c r="AY907" s="263" t="s">
        <v>207</v>
      </c>
    </row>
    <row r="908" s="2" customFormat="1" ht="24.15" customHeight="1">
      <c r="A908" s="39"/>
      <c r="B908" s="40"/>
      <c r="C908" s="222" t="s">
        <v>1191</v>
      </c>
      <c r="D908" s="222" t="s">
        <v>208</v>
      </c>
      <c r="E908" s="223" t="s">
        <v>1180</v>
      </c>
      <c r="F908" s="224" t="s">
        <v>1181</v>
      </c>
      <c r="G908" s="225" t="s">
        <v>225</v>
      </c>
      <c r="H908" s="226">
        <v>316.14999999999998</v>
      </c>
      <c r="I908" s="227"/>
      <c r="J908" s="228">
        <f>ROUND(I908*H908,2)</f>
        <v>0</v>
      </c>
      <c r="K908" s="229"/>
      <c r="L908" s="45"/>
      <c r="M908" s="230" t="s">
        <v>1</v>
      </c>
      <c r="N908" s="231" t="s">
        <v>41</v>
      </c>
      <c r="O908" s="92"/>
      <c r="P908" s="232">
        <f>O908*H908</f>
        <v>0</v>
      </c>
      <c r="Q908" s="232">
        <v>0</v>
      </c>
      <c r="R908" s="232">
        <f>Q908*H908</f>
        <v>0</v>
      </c>
      <c r="S908" s="232">
        <v>0</v>
      </c>
      <c r="T908" s="233">
        <f>S908*H908</f>
        <v>0</v>
      </c>
      <c r="U908" s="39"/>
      <c r="V908" s="39"/>
      <c r="W908" s="39"/>
      <c r="X908" s="39"/>
      <c r="Y908" s="39"/>
      <c r="Z908" s="39"/>
      <c r="AA908" s="39"/>
      <c r="AB908" s="39"/>
      <c r="AC908" s="39"/>
      <c r="AD908" s="39"/>
      <c r="AE908" s="39"/>
      <c r="AR908" s="234" t="s">
        <v>361</v>
      </c>
      <c r="AT908" s="234" t="s">
        <v>208</v>
      </c>
      <c r="AU908" s="234" t="s">
        <v>83</v>
      </c>
      <c r="AY908" s="18" t="s">
        <v>207</v>
      </c>
      <c r="BE908" s="235">
        <f>IF(N908="základní",J908,0)</f>
        <v>0</v>
      </c>
      <c r="BF908" s="235">
        <f>IF(N908="snížená",J908,0)</f>
        <v>0</v>
      </c>
      <c r="BG908" s="235">
        <f>IF(N908="zákl. přenesená",J908,0)</f>
        <v>0</v>
      </c>
      <c r="BH908" s="235">
        <f>IF(N908="sníž. přenesená",J908,0)</f>
        <v>0</v>
      </c>
      <c r="BI908" s="235">
        <f>IF(N908="nulová",J908,0)</f>
        <v>0</v>
      </c>
      <c r="BJ908" s="18" t="s">
        <v>83</v>
      </c>
      <c r="BK908" s="235">
        <f>ROUND(I908*H908,2)</f>
        <v>0</v>
      </c>
      <c r="BL908" s="18" t="s">
        <v>361</v>
      </c>
      <c r="BM908" s="234" t="s">
        <v>1192</v>
      </c>
    </row>
    <row r="909" s="2" customFormat="1">
      <c r="A909" s="39"/>
      <c r="B909" s="40"/>
      <c r="C909" s="41"/>
      <c r="D909" s="236" t="s">
        <v>214</v>
      </c>
      <c r="E909" s="41"/>
      <c r="F909" s="237" t="s">
        <v>1183</v>
      </c>
      <c r="G909" s="41"/>
      <c r="H909" s="41"/>
      <c r="I909" s="238"/>
      <c r="J909" s="41"/>
      <c r="K909" s="41"/>
      <c r="L909" s="45"/>
      <c r="M909" s="239"/>
      <c r="N909" s="240"/>
      <c r="O909" s="92"/>
      <c r="P909" s="92"/>
      <c r="Q909" s="92"/>
      <c r="R909" s="92"/>
      <c r="S909" s="92"/>
      <c r="T909" s="93"/>
      <c r="U909" s="39"/>
      <c r="V909" s="39"/>
      <c r="W909" s="39"/>
      <c r="X909" s="39"/>
      <c r="Y909" s="39"/>
      <c r="Z909" s="39"/>
      <c r="AA909" s="39"/>
      <c r="AB909" s="39"/>
      <c r="AC909" s="39"/>
      <c r="AD909" s="39"/>
      <c r="AE909" s="39"/>
      <c r="AT909" s="18" t="s">
        <v>214</v>
      </c>
      <c r="AU909" s="18" t="s">
        <v>83</v>
      </c>
    </row>
    <row r="910" s="2" customFormat="1">
      <c r="A910" s="39"/>
      <c r="B910" s="40"/>
      <c r="C910" s="41"/>
      <c r="D910" s="241" t="s">
        <v>216</v>
      </c>
      <c r="E910" s="41"/>
      <c r="F910" s="242" t="s">
        <v>1184</v>
      </c>
      <c r="G910" s="41"/>
      <c r="H910" s="41"/>
      <c r="I910" s="238"/>
      <c r="J910" s="41"/>
      <c r="K910" s="41"/>
      <c r="L910" s="45"/>
      <c r="M910" s="239"/>
      <c r="N910" s="240"/>
      <c r="O910" s="92"/>
      <c r="P910" s="92"/>
      <c r="Q910" s="92"/>
      <c r="R910" s="92"/>
      <c r="S910" s="92"/>
      <c r="T910" s="93"/>
      <c r="U910" s="39"/>
      <c r="V910" s="39"/>
      <c r="W910" s="39"/>
      <c r="X910" s="39"/>
      <c r="Y910" s="39"/>
      <c r="Z910" s="39"/>
      <c r="AA910" s="39"/>
      <c r="AB910" s="39"/>
      <c r="AC910" s="39"/>
      <c r="AD910" s="39"/>
      <c r="AE910" s="39"/>
      <c r="AT910" s="18" t="s">
        <v>216</v>
      </c>
      <c r="AU910" s="18" t="s">
        <v>83</v>
      </c>
    </row>
    <row r="911" s="13" customFormat="1">
      <c r="A911" s="13"/>
      <c r="B911" s="253"/>
      <c r="C911" s="254"/>
      <c r="D911" s="236" t="s">
        <v>218</v>
      </c>
      <c r="E911" s="255" t="s">
        <v>1</v>
      </c>
      <c r="F911" s="256" t="s">
        <v>426</v>
      </c>
      <c r="G911" s="254"/>
      <c r="H911" s="257">
        <v>7.8799999999999999</v>
      </c>
      <c r="I911" s="258"/>
      <c r="J911" s="254"/>
      <c r="K911" s="254"/>
      <c r="L911" s="259"/>
      <c r="M911" s="260"/>
      <c r="N911" s="261"/>
      <c r="O911" s="261"/>
      <c r="P911" s="261"/>
      <c r="Q911" s="261"/>
      <c r="R911" s="261"/>
      <c r="S911" s="261"/>
      <c r="T911" s="262"/>
      <c r="U911" s="13"/>
      <c r="V911" s="13"/>
      <c r="W911" s="13"/>
      <c r="X911" s="13"/>
      <c r="Y911" s="13"/>
      <c r="Z911" s="13"/>
      <c r="AA911" s="13"/>
      <c r="AB911" s="13"/>
      <c r="AC911" s="13"/>
      <c r="AD911" s="13"/>
      <c r="AE911" s="13"/>
      <c r="AT911" s="263" t="s">
        <v>218</v>
      </c>
      <c r="AU911" s="263" t="s">
        <v>83</v>
      </c>
      <c r="AV911" s="13" t="s">
        <v>85</v>
      </c>
      <c r="AW911" s="13" t="s">
        <v>32</v>
      </c>
      <c r="AX911" s="13" t="s">
        <v>76</v>
      </c>
      <c r="AY911" s="263" t="s">
        <v>207</v>
      </c>
    </row>
    <row r="912" s="13" customFormat="1">
      <c r="A912" s="13"/>
      <c r="B912" s="253"/>
      <c r="C912" s="254"/>
      <c r="D912" s="236" t="s">
        <v>218</v>
      </c>
      <c r="E912" s="255" t="s">
        <v>1</v>
      </c>
      <c r="F912" s="256" t="s">
        <v>429</v>
      </c>
      <c r="G912" s="254"/>
      <c r="H912" s="257">
        <v>12.5</v>
      </c>
      <c r="I912" s="258"/>
      <c r="J912" s="254"/>
      <c r="K912" s="254"/>
      <c r="L912" s="259"/>
      <c r="M912" s="260"/>
      <c r="N912" s="261"/>
      <c r="O912" s="261"/>
      <c r="P912" s="261"/>
      <c r="Q912" s="261"/>
      <c r="R912" s="261"/>
      <c r="S912" s="261"/>
      <c r="T912" s="262"/>
      <c r="U912" s="13"/>
      <c r="V912" s="13"/>
      <c r="W912" s="13"/>
      <c r="X912" s="13"/>
      <c r="Y912" s="13"/>
      <c r="Z912" s="13"/>
      <c r="AA912" s="13"/>
      <c r="AB912" s="13"/>
      <c r="AC912" s="13"/>
      <c r="AD912" s="13"/>
      <c r="AE912" s="13"/>
      <c r="AT912" s="263" t="s">
        <v>218</v>
      </c>
      <c r="AU912" s="263" t="s">
        <v>83</v>
      </c>
      <c r="AV912" s="13" t="s">
        <v>85</v>
      </c>
      <c r="AW912" s="13" t="s">
        <v>32</v>
      </c>
      <c r="AX912" s="13" t="s">
        <v>76</v>
      </c>
      <c r="AY912" s="263" t="s">
        <v>207</v>
      </c>
    </row>
    <row r="913" s="13" customFormat="1">
      <c r="A913" s="13"/>
      <c r="B913" s="253"/>
      <c r="C913" s="254"/>
      <c r="D913" s="236" t="s">
        <v>218</v>
      </c>
      <c r="E913" s="255" t="s">
        <v>1</v>
      </c>
      <c r="F913" s="256" t="s">
        <v>446</v>
      </c>
      <c r="G913" s="254"/>
      <c r="H913" s="257">
        <v>2.3799999999999999</v>
      </c>
      <c r="I913" s="258"/>
      <c r="J913" s="254"/>
      <c r="K913" s="254"/>
      <c r="L913" s="259"/>
      <c r="M913" s="260"/>
      <c r="N913" s="261"/>
      <c r="O913" s="261"/>
      <c r="P913" s="261"/>
      <c r="Q913" s="261"/>
      <c r="R913" s="261"/>
      <c r="S913" s="261"/>
      <c r="T913" s="262"/>
      <c r="U913" s="13"/>
      <c r="V913" s="13"/>
      <c r="W913" s="13"/>
      <c r="X913" s="13"/>
      <c r="Y913" s="13"/>
      <c r="Z913" s="13"/>
      <c r="AA913" s="13"/>
      <c r="AB913" s="13"/>
      <c r="AC913" s="13"/>
      <c r="AD913" s="13"/>
      <c r="AE913" s="13"/>
      <c r="AT913" s="263" t="s">
        <v>218</v>
      </c>
      <c r="AU913" s="263" t="s">
        <v>83</v>
      </c>
      <c r="AV913" s="13" t="s">
        <v>85</v>
      </c>
      <c r="AW913" s="13" t="s">
        <v>32</v>
      </c>
      <c r="AX913" s="13" t="s">
        <v>76</v>
      </c>
      <c r="AY913" s="263" t="s">
        <v>207</v>
      </c>
    </row>
    <row r="914" s="13" customFormat="1">
      <c r="A914" s="13"/>
      <c r="B914" s="253"/>
      <c r="C914" s="254"/>
      <c r="D914" s="236" t="s">
        <v>218</v>
      </c>
      <c r="E914" s="255" t="s">
        <v>1</v>
      </c>
      <c r="F914" s="256" t="s">
        <v>448</v>
      </c>
      <c r="G914" s="254"/>
      <c r="H914" s="257">
        <v>1.19</v>
      </c>
      <c r="I914" s="258"/>
      <c r="J914" s="254"/>
      <c r="K914" s="254"/>
      <c r="L914" s="259"/>
      <c r="M914" s="260"/>
      <c r="N914" s="261"/>
      <c r="O914" s="261"/>
      <c r="P914" s="261"/>
      <c r="Q914" s="261"/>
      <c r="R914" s="261"/>
      <c r="S914" s="261"/>
      <c r="T914" s="262"/>
      <c r="U914" s="13"/>
      <c r="V914" s="13"/>
      <c r="W914" s="13"/>
      <c r="X914" s="13"/>
      <c r="Y914" s="13"/>
      <c r="Z914" s="13"/>
      <c r="AA914" s="13"/>
      <c r="AB914" s="13"/>
      <c r="AC914" s="13"/>
      <c r="AD914" s="13"/>
      <c r="AE914" s="13"/>
      <c r="AT914" s="263" t="s">
        <v>218</v>
      </c>
      <c r="AU914" s="263" t="s">
        <v>83</v>
      </c>
      <c r="AV914" s="13" t="s">
        <v>85</v>
      </c>
      <c r="AW914" s="13" t="s">
        <v>32</v>
      </c>
      <c r="AX914" s="13" t="s">
        <v>76</v>
      </c>
      <c r="AY914" s="263" t="s">
        <v>207</v>
      </c>
    </row>
    <row r="915" s="13" customFormat="1">
      <c r="A915" s="13"/>
      <c r="B915" s="253"/>
      <c r="C915" s="254"/>
      <c r="D915" s="236" t="s">
        <v>218</v>
      </c>
      <c r="E915" s="255" t="s">
        <v>1</v>
      </c>
      <c r="F915" s="256" t="s">
        <v>461</v>
      </c>
      <c r="G915" s="254"/>
      <c r="H915" s="257">
        <v>26.600000000000001</v>
      </c>
      <c r="I915" s="258"/>
      <c r="J915" s="254"/>
      <c r="K915" s="254"/>
      <c r="L915" s="259"/>
      <c r="M915" s="260"/>
      <c r="N915" s="261"/>
      <c r="O915" s="261"/>
      <c r="P915" s="261"/>
      <c r="Q915" s="261"/>
      <c r="R915" s="261"/>
      <c r="S915" s="261"/>
      <c r="T915" s="262"/>
      <c r="U915" s="13"/>
      <c r="V915" s="13"/>
      <c r="W915" s="13"/>
      <c r="X915" s="13"/>
      <c r="Y915" s="13"/>
      <c r="Z915" s="13"/>
      <c r="AA915" s="13"/>
      <c r="AB915" s="13"/>
      <c r="AC915" s="13"/>
      <c r="AD915" s="13"/>
      <c r="AE915" s="13"/>
      <c r="AT915" s="263" t="s">
        <v>218</v>
      </c>
      <c r="AU915" s="263" t="s">
        <v>83</v>
      </c>
      <c r="AV915" s="13" t="s">
        <v>85</v>
      </c>
      <c r="AW915" s="13" t="s">
        <v>32</v>
      </c>
      <c r="AX915" s="13" t="s">
        <v>76</v>
      </c>
      <c r="AY915" s="263" t="s">
        <v>207</v>
      </c>
    </row>
    <row r="916" s="13" customFormat="1">
      <c r="A916" s="13"/>
      <c r="B916" s="253"/>
      <c r="C916" s="254"/>
      <c r="D916" s="236" t="s">
        <v>218</v>
      </c>
      <c r="E916" s="255" t="s">
        <v>1</v>
      </c>
      <c r="F916" s="256" t="s">
        <v>464</v>
      </c>
      <c r="G916" s="254"/>
      <c r="H916" s="257">
        <v>1.6699999999999999</v>
      </c>
      <c r="I916" s="258"/>
      <c r="J916" s="254"/>
      <c r="K916" s="254"/>
      <c r="L916" s="259"/>
      <c r="M916" s="260"/>
      <c r="N916" s="261"/>
      <c r="O916" s="261"/>
      <c r="P916" s="261"/>
      <c r="Q916" s="261"/>
      <c r="R916" s="261"/>
      <c r="S916" s="261"/>
      <c r="T916" s="262"/>
      <c r="U916" s="13"/>
      <c r="V916" s="13"/>
      <c r="W916" s="13"/>
      <c r="X916" s="13"/>
      <c r="Y916" s="13"/>
      <c r="Z916" s="13"/>
      <c r="AA916" s="13"/>
      <c r="AB916" s="13"/>
      <c r="AC916" s="13"/>
      <c r="AD916" s="13"/>
      <c r="AE916" s="13"/>
      <c r="AT916" s="263" t="s">
        <v>218</v>
      </c>
      <c r="AU916" s="263" t="s">
        <v>83</v>
      </c>
      <c r="AV916" s="13" t="s">
        <v>85</v>
      </c>
      <c r="AW916" s="13" t="s">
        <v>32</v>
      </c>
      <c r="AX916" s="13" t="s">
        <v>76</v>
      </c>
      <c r="AY916" s="263" t="s">
        <v>207</v>
      </c>
    </row>
    <row r="917" s="13" customFormat="1">
      <c r="A917" s="13"/>
      <c r="B917" s="253"/>
      <c r="C917" s="254"/>
      <c r="D917" s="236" t="s">
        <v>218</v>
      </c>
      <c r="E917" s="255" t="s">
        <v>1</v>
      </c>
      <c r="F917" s="256" t="s">
        <v>466</v>
      </c>
      <c r="G917" s="254"/>
      <c r="H917" s="257">
        <v>53.060000000000002</v>
      </c>
      <c r="I917" s="258"/>
      <c r="J917" s="254"/>
      <c r="K917" s="254"/>
      <c r="L917" s="259"/>
      <c r="M917" s="260"/>
      <c r="N917" s="261"/>
      <c r="O917" s="261"/>
      <c r="P917" s="261"/>
      <c r="Q917" s="261"/>
      <c r="R917" s="261"/>
      <c r="S917" s="261"/>
      <c r="T917" s="262"/>
      <c r="U917" s="13"/>
      <c r="V917" s="13"/>
      <c r="W917" s="13"/>
      <c r="X917" s="13"/>
      <c r="Y917" s="13"/>
      <c r="Z917" s="13"/>
      <c r="AA917" s="13"/>
      <c r="AB917" s="13"/>
      <c r="AC917" s="13"/>
      <c r="AD917" s="13"/>
      <c r="AE917" s="13"/>
      <c r="AT917" s="263" t="s">
        <v>218</v>
      </c>
      <c r="AU917" s="263" t="s">
        <v>83</v>
      </c>
      <c r="AV917" s="13" t="s">
        <v>85</v>
      </c>
      <c r="AW917" s="13" t="s">
        <v>32</v>
      </c>
      <c r="AX917" s="13" t="s">
        <v>76</v>
      </c>
      <c r="AY917" s="263" t="s">
        <v>207</v>
      </c>
    </row>
    <row r="918" s="13" customFormat="1">
      <c r="A918" s="13"/>
      <c r="B918" s="253"/>
      <c r="C918" s="254"/>
      <c r="D918" s="236" t="s">
        <v>218</v>
      </c>
      <c r="E918" s="255" t="s">
        <v>1</v>
      </c>
      <c r="F918" s="256" t="s">
        <v>408</v>
      </c>
      <c r="G918" s="254"/>
      <c r="H918" s="257">
        <v>94.239999999999995</v>
      </c>
      <c r="I918" s="258"/>
      <c r="J918" s="254"/>
      <c r="K918" s="254"/>
      <c r="L918" s="259"/>
      <c r="M918" s="260"/>
      <c r="N918" s="261"/>
      <c r="O918" s="261"/>
      <c r="P918" s="261"/>
      <c r="Q918" s="261"/>
      <c r="R918" s="261"/>
      <c r="S918" s="261"/>
      <c r="T918" s="262"/>
      <c r="U918" s="13"/>
      <c r="V918" s="13"/>
      <c r="W918" s="13"/>
      <c r="X918" s="13"/>
      <c r="Y918" s="13"/>
      <c r="Z918" s="13"/>
      <c r="AA918" s="13"/>
      <c r="AB918" s="13"/>
      <c r="AC918" s="13"/>
      <c r="AD918" s="13"/>
      <c r="AE918" s="13"/>
      <c r="AT918" s="263" t="s">
        <v>218</v>
      </c>
      <c r="AU918" s="263" t="s">
        <v>83</v>
      </c>
      <c r="AV918" s="13" t="s">
        <v>85</v>
      </c>
      <c r="AW918" s="13" t="s">
        <v>32</v>
      </c>
      <c r="AX918" s="13" t="s">
        <v>76</v>
      </c>
      <c r="AY918" s="263" t="s">
        <v>207</v>
      </c>
    </row>
    <row r="919" s="13" customFormat="1">
      <c r="A919" s="13"/>
      <c r="B919" s="253"/>
      <c r="C919" s="254"/>
      <c r="D919" s="236" t="s">
        <v>218</v>
      </c>
      <c r="E919" s="255" t="s">
        <v>1</v>
      </c>
      <c r="F919" s="256" t="s">
        <v>412</v>
      </c>
      <c r="G919" s="254"/>
      <c r="H919" s="257">
        <v>102.5</v>
      </c>
      <c r="I919" s="258"/>
      <c r="J919" s="254"/>
      <c r="K919" s="254"/>
      <c r="L919" s="259"/>
      <c r="M919" s="260"/>
      <c r="N919" s="261"/>
      <c r="O919" s="261"/>
      <c r="P919" s="261"/>
      <c r="Q919" s="261"/>
      <c r="R919" s="261"/>
      <c r="S919" s="261"/>
      <c r="T919" s="262"/>
      <c r="U919" s="13"/>
      <c r="V919" s="13"/>
      <c r="W919" s="13"/>
      <c r="X919" s="13"/>
      <c r="Y919" s="13"/>
      <c r="Z919" s="13"/>
      <c r="AA919" s="13"/>
      <c r="AB919" s="13"/>
      <c r="AC919" s="13"/>
      <c r="AD919" s="13"/>
      <c r="AE919" s="13"/>
      <c r="AT919" s="263" t="s">
        <v>218</v>
      </c>
      <c r="AU919" s="263" t="s">
        <v>83</v>
      </c>
      <c r="AV919" s="13" t="s">
        <v>85</v>
      </c>
      <c r="AW919" s="13" t="s">
        <v>32</v>
      </c>
      <c r="AX919" s="13" t="s">
        <v>76</v>
      </c>
      <c r="AY919" s="263" t="s">
        <v>207</v>
      </c>
    </row>
    <row r="920" s="13" customFormat="1">
      <c r="A920" s="13"/>
      <c r="B920" s="253"/>
      <c r="C920" s="254"/>
      <c r="D920" s="236" t="s">
        <v>218</v>
      </c>
      <c r="E920" s="255" t="s">
        <v>1</v>
      </c>
      <c r="F920" s="256" t="s">
        <v>415</v>
      </c>
      <c r="G920" s="254"/>
      <c r="H920" s="257">
        <v>6.3700000000000001</v>
      </c>
      <c r="I920" s="258"/>
      <c r="J920" s="254"/>
      <c r="K920" s="254"/>
      <c r="L920" s="259"/>
      <c r="M920" s="260"/>
      <c r="N920" s="261"/>
      <c r="O920" s="261"/>
      <c r="P920" s="261"/>
      <c r="Q920" s="261"/>
      <c r="R920" s="261"/>
      <c r="S920" s="261"/>
      <c r="T920" s="262"/>
      <c r="U920" s="13"/>
      <c r="V920" s="13"/>
      <c r="W920" s="13"/>
      <c r="X920" s="13"/>
      <c r="Y920" s="13"/>
      <c r="Z920" s="13"/>
      <c r="AA920" s="13"/>
      <c r="AB920" s="13"/>
      <c r="AC920" s="13"/>
      <c r="AD920" s="13"/>
      <c r="AE920" s="13"/>
      <c r="AT920" s="263" t="s">
        <v>218</v>
      </c>
      <c r="AU920" s="263" t="s">
        <v>83</v>
      </c>
      <c r="AV920" s="13" t="s">
        <v>85</v>
      </c>
      <c r="AW920" s="13" t="s">
        <v>32</v>
      </c>
      <c r="AX920" s="13" t="s">
        <v>76</v>
      </c>
      <c r="AY920" s="263" t="s">
        <v>207</v>
      </c>
    </row>
    <row r="921" s="13" customFormat="1">
      <c r="A921" s="13"/>
      <c r="B921" s="253"/>
      <c r="C921" s="254"/>
      <c r="D921" s="236" t="s">
        <v>218</v>
      </c>
      <c r="E921" s="255" t="s">
        <v>1</v>
      </c>
      <c r="F921" s="256" t="s">
        <v>421</v>
      </c>
      <c r="G921" s="254"/>
      <c r="H921" s="257">
        <v>7.7599999999999998</v>
      </c>
      <c r="I921" s="258"/>
      <c r="J921" s="254"/>
      <c r="K921" s="254"/>
      <c r="L921" s="259"/>
      <c r="M921" s="260"/>
      <c r="N921" s="261"/>
      <c r="O921" s="261"/>
      <c r="P921" s="261"/>
      <c r="Q921" s="261"/>
      <c r="R921" s="261"/>
      <c r="S921" s="261"/>
      <c r="T921" s="262"/>
      <c r="U921" s="13"/>
      <c r="V921" s="13"/>
      <c r="W921" s="13"/>
      <c r="X921" s="13"/>
      <c r="Y921" s="13"/>
      <c r="Z921" s="13"/>
      <c r="AA921" s="13"/>
      <c r="AB921" s="13"/>
      <c r="AC921" s="13"/>
      <c r="AD921" s="13"/>
      <c r="AE921" s="13"/>
      <c r="AT921" s="263" t="s">
        <v>218</v>
      </c>
      <c r="AU921" s="263" t="s">
        <v>83</v>
      </c>
      <c r="AV921" s="13" t="s">
        <v>85</v>
      </c>
      <c r="AW921" s="13" t="s">
        <v>32</v>
      </c>
      <c r="AX921" s="13" t="s">
        <v>76</v>
      </c>
      <c r="AY921" s="263" t="s">
        <v>207</v>
      </c>
    </row>
    <row r="922" s="14" customFormat="1">
      <c r="A922" s="14"/>
      <c r="B922" s="264"/>
      <c r="C922" s="265"/>
      <c r="D922" s="236" t="s">
        <v>218</v>
      </c>
      <c r="E922" s="266" t="s">
        <v>1</v>
      </c>
      <c r="F922" s="267" t="s">
        <v>222</v>
      </c>
      <c r="G922" s="265"/>
      <c r="H922" s="268">
        <v>316.14999999999998</v>
      </c>
      <c r="I922" s="269"/>
      <c r="J922" s="265"/>
      <c r="K922" s="265"/>
      <c r="L922" s="270"/>
      <c r="M922" s="271"/>
      <c r="N922" s="272"/>
      <c r="O922" s="272"/>
      <c r="P922" s="272"/>
      <c r="Q922" s="272"/>
      <c r="R922" s="272"/>
      <c r="S922" s="272"/>
      <c r="T922" s="273"/>
      <c r="U922" s="14"/>
      <c r="V922" s="14"/>
      <c r="W922" s="14"/>
      <c r="X922" s="14"/>
      <c r="Y922" s="14"/>
      <c r="Z922" s="14"/>
      <c r="AA922" s="14"/>
      <c r="AB922" s="14"/>
      <c r="AC922" s="14"/>
      <c r="AD922" s="14"/>
      <c r="AE922" s="14"/>
      <c r="AT922" s="274" t="s">
        <v>218</v>
      </c>
      <c r="AU922" s="274" t="s">
        <v>83</v>
      </c>
      <c r="AV922" s="14" t="s">
        <v>212</v>
      </c>
      <c r="AW922" s="14" t="s">
        <v>32</v>
      </c>
      <c r="AX922" s="14" t="s">
        <v>83</v>
      </c>
      <c r="AY922" s="274" t="s">
        <v>207</v>
      </c>
    </row>
    <row r="923" s="2" customFormat="1" ht="24.15" customHeight="1">
      <c r="A923" s="39"/>
      <c r="B923" s="40"/>
      <c r="C923" s="293" t="s">
        <v>1193</v>
      </c>
      <c r="D923" s="293" t="s">
        <v>690</v>
      </c>
      <c r="E923" s="294" t="s">
        <v>1194</v>
      </c>
      <c r="F923" s="295" t="s">
        <v>1195</v>
      </c>
      <c r="G923" s="296" t="s">
        <v>225</v>
      </c>
      <c r="H923" s="297">
        <v>368.47300000000001</v>
      </c>
      <c r="I923" s="298"/>
      <c r="J923" s="299">
        <f>ROUND(I923*H923,2)</f>
        <v>0</v>
      </c>
      <c r="K923" s="300"/>
      <c r="L923" s="301"/>
      <c r="M923" s="302" t="s">
        <v>1</v>
      </c>
      <c r="N923" s="303" t="s">
        <v>41</v>
      </c>
      <c r="O923" s="92"/>
      <c r="P923" s="232">
        <f>O923*H923</f>
        <v>0</v>
      </c>
      <c r="Q923" s="232">
        <v>0.0040000000000000001</v>
      </c>
      <c r="R923" s="232">
        <f>Q923*H923</f>
        <v>1.473892</v>
      </c>
      <c r="S923" s="232">
        <v>0</v>
      </c>
      <c r="T923" s="233">
        <f>S923*H923</f>
        <v>0</v>
      </c>
      <c r="U923" s="39"/>
      <c r="V923" s="39"/>
      <c r="W923" s="39"/>
      <c r="X923" s="39"/>
      <c r="Y923" s="39"/>
      <c r="Z923" s="39"/>
      <c r="AA923" s="39"/>
      <c r="AB923" s="39"/>
      <c r="AC923" s="39"/>
      <c r="AD923" s="39"/>
      <c r="AE923" s="39"/>
      <c r="AR923" s="234" t="s">
        <v>774</v>
      </c>
      <c r="AT923" s="234" t="s">
        <v>690</v>
      </c>
      <c r="AU923" s="234" t="s">
        <v>83</v>
      </c>
      <c r="AY923" s="18" t="s">
        <v>207</v>
      </c>
      <c r="BE923" s="235">
        <f>IF(N923="základní",J923,0)</f>
        <v>0</v>
      </c>
      <c r="BF923" s="235">
        <f>IF(N923="snížená",J923,0)</f>
        <v>0</v>
      </c>
      <c r="BG923" s="235">
        <f>IF(N923="zákl. přenesená",J923,0)</f>
        <v>0</v>
      </c>
      <c r="BH923" s="235">
        <f>IF(N923="sníž. přenesená",J923,0)</f>
        <v>0</v>
      </c>
      <c r="BI923" s="235">
        <f>IF(N923="nulová",J923,0)</f>
        <v>0</v>
      </c>
      <c r="BJ923" s="18" t="s">
        <v>83</v>
      </c>
      <c r="BK923" s="235">
        <f>ROUND(I923*H923,2)</f>
        <v>0</v>
      </c>
      <c r="BL923" s="18" t="s">
        <v>361</v>
      </c>
      <c r="BM923" s="234" t="s">
        <v>1196</v>
      </c>
    </row>
    <row r="924" s="2" customFormat="1">
      <c r="A924" s="39"/>
      <c r="B924" s="40"/>
      <c r="C924" s="41"/>
      <c r="D924" s="236" t="s">
        <v>214</v>
      </c>
      <c r="E924" s="41"/>
      <c r="F924" s="237" t="s">
        <v>1195</v>
      </c>
      <c r="G924" s="41"/>
      <c r="H924" s="41"/>
      <c r="I924" s="238"/>
      <c r="J924" s="41"/>
      <c r="K924" s="41"/>
      <c r="L924" s="45"/>
      <c r="M924" s="239"/>
      <c r="N924" s="240"/>
      <c r="O924" s="92"/>
      <c r="P924" s="92"/>
      <c r="Q924" s="92"/>
      <c r="R924" s="92"/>
      <c r="S924" s="92"/>
      <c r="T924" s="93"/>
      <c r="U924" s="39"/>
      <c r="V924" s="39"/>
      <c r="W924" s="39"/>
      <c r="X924" s="39"/>
      <c r="Y924" s="39"/>
      <c r="Z924" s="39"/>
      <c r="AA924" s="39"/>
      <c r="AB924" s="39"/>
      <c r="AC924" s="39"/>
      <c r="AD924" s="39"/>
      <c r="AE924" s="39"/>
      <c r="AT924" s="18" t="s">
        <v>214</v>
      </c>
      <c r="AU924" s="18" t="s">
        <v>83</v>
      </c>
    </row>
    <row r="925" s="13" customFormat="1">
      <c r="A925" s="13"/>
      <c r="B925" s="253"/>
      <c r="C925" s="254"/>
      <c r="D925" s="236" t="s">
        <v>218</v>
      </c>
      <c r="E925" s="255" t="s">
        <v>1</v>
      </c>
      <c r="F925" s="256" t="s">
        <v>426</v>
      </c>
      <c r="G925" s="254"/>
      <c r="H925" s="257">
        <v>7.8799999999999999</v>
      </c>
      <c r="I925" s="258"/>
      <c r="J925" s="254"/>
      <c r="K925" s="254"/>
      <c r="L925" s="259"/>
      <c r="M925" s="260"/>
      <c r="N925" s="261"/>
      <c r="O925" s="261"/>
      <c r="P925" s="261"/>
      <c r="Q925" s="261"/>
      <c r="R925" s="261"/>
      <c r="S925" s="261"/>
      <c r="T925" s="262"/>
      <c r="U925" s="13"/>
      <c r="V925" s="13"/>
      <c r="W925" s="13"/>
      <c r="X925" s="13"/>
      <c r="Y925" s="13"/>
      <c r="Z925" s="13"/>
      <c r="AA925" s="13"/>
      <c r="AB925" s="13"/>
      <c r="AC925" s="13"/>
      <c r="AD925" s="13"/>
      <c r="AE925" s="13"/>
      <c r="AT925" s="263" t="s">
        <v>218</v>
      </c>
      <c r="AU925" s="263" t="s">
        <v>83</v>
      </c>
      <c r="AV925" s="13" t="s">
        <v>85</v>
      </c>
      <c r="AW925" s="13" t="s">
        <v>32</v>
      </c>
      <c r="AX925" s="13" t="s">
        <v>76</v>
      </c>
      <c r="AY925" s="263" t="s">
        <v>207</v>
      </c>
    </row>
    <row r="926" s="13" customFormat="1">
      <c r="A926" s="13"/>
      <c r="B926" s="253"/>
      <c r="C926" s="254"/>
      <c r="D926" s="236" t="s">
        <v>218</v>
      </c>
      <c r="E926" s="255" t="s">
        <v>1</v>
      </c>
      <c r="F926" s="256" t="s">
        <v>429</v>
      </c>
      <c r="G926" s="254"/>
      <c r="H926" s="257">
        <v>12.5</v>
      </c>
      <c r="I926" s="258"/>
      <c r="J926" s="254"/>
      <c r="K926" s="254"/>
      <c r="L926" s="259"/>
      <c r="M926" s="260"/>
      <c r="N926" s="261"/>
      <c r="O926" s="261"/>
      <c r="P926" s="261"/>
      <c r="Q926" s="261"/>
      <c r="R926" s="261"/>
      <c r="S926" s="261"/>
      <c r="T926" s="262"/>
      <c r="U926" s="13"/>
      <c r="V926" s="13"/>
      <c r="W926" s="13"/>
      <c r="X926" s="13"/>
      <c r="Y926" s="13"/>
      <c r="Z926" s="13"/>
      <c r="AA926" s="13"/>
      <c r="AB926" s="13"/>
      <c r="AC926" s="13"/>
      <c r="AD926" s="13"/>
      <c r="AE926" s="13"/>
      <c r="AT926" s="263" t="s">
        <v>218</v>
      </c>
      <c r="AU926" s="263" t="s">
        <v>83</v>
      </c>
      <c r="AV926" s="13" t="s">
        <v>85</v>
      </c>
      <c r="AW926" s="13" t="s">
        <v>32</v>
      </c>
      <c r="AX926" s="13" t="s">
        <v>76</v>
      </c>
      <c r="AY926" s="263" t="s">
        <v>207</v>
      </c>
    </row>
    <row r="927" s="13" customFormat="1">
      <c r="A927" s="13"/>
      <c r="B927" s="253"/>
      <c r="C927" s="254"/>
      <c r="D927" s="236" t="s">
        <v>218</v>
      </c>
      <c r="E927" s="255" t="s">
        <v>1</v>
      </c>
      <c r="F927" s="256" t="s">
        <v>446</v>
      </c>
      <c r="G927" s="254"/>
      <c r="H927" s="257">
        <v>2.3799999999999999</v>
      </c>
      <c r="I927" s="258"/>
      <c r="J927" s="254"/>
      <c r="K927" s="254"/>
      <c r="L927" s="259"/>
      <c r="M927" s="260"/>
      <c r="N927" s="261"/>
      <c r="O927" s="261"/>
      <c r="P927" s="261"/>
      <c r="Q927" s="261"/>
      <c r="R927" s="261"/>
      <c r="S927" s="261"/>
      <c r="T927" s="262"/>
      <c r="U927" s="13"/>
      <c r="V927" s="13"/>
      <c r="W927" s="13"/>
      <c r="X927" s="13"/>
      <c r="Y927" s="13"/>
      <c r="Z927" s="13"/>
      <c r="AA927" s="13"/>
      <c r="AB927" s="13"/>
      <c r="AC927" s="13"/>
      <c r="AD927" s="13"/>
      <c r="AE927" s="13"/>
      <c r="AT927" s="263" t="s">
        <v>218</v>
      </c>
      <c r="AU927" s="263" t="s">
        <v>83</v>
      </c>
      <c r="AV927" s="13" t="s">
        <v>85</v>
      </c>
      <c r="AW927" s="13" t="s">
        <v>32</v>
      </c>
      <c r="AX927" s="13" t="s">
        <v>76</v>
      </c>
      <c r="AY927" s="263" t="s">
        <v>207</v>
      </c>
    </row>
    <row r="928" s="13" customFormat="1">
      <c r="A928" s="13"/>
      <c r="B928" s="253"/>
      <c r="C928" s="254"/>
      <c r="D928" s="236" t="s">
        <v>218</v>
      </c>
      <c r="E928" s="255" t="s">
        <v>1</v>
      </c>
      <c r="F928" s="256" t="s">
        <v>448</v>
      </c>
      <c r="G928" s="254"/>
      <c r="H928" s="257">
        <v>1.19</v>
      </c>
      <c r="I928" s="258"/>
      <c r="J928" s="254"/>
      <c r="K928" s="254"/>
      <c r="L928" s="259"/>
      <c r="M928" s="260"/>
      <c r="N928" s="261"/>
      <c r="O928" s="261"/>
      <c r="P928" s="261"/>
      <c r="Q928" s="261"/>
      <c r="R928" s="261"/>
      <c r="S928" s="261"/>
      <c r="T928" s="262"/>
      <c r="U928" s="13"/>
      <c r="V928" s="13"/>
      <c r="W928" s="13"/>
      <c r="X928" s="13"/>
      <c r="Y928" s="13"/>
      <c r="Z928" s="13"/>
      <c r="AA928" s="13"/>
      <c r="AB928" s="13"/>
      <c r="AC928" s="13"/>
      <c r="AD928" s="13"/>
      <c r="AE928" s="13"/>
      <c r="AT928" s="263" t="s">
        <v>218</v>
      </c>
      <c r="AU928" s="263" t="s">
        <v>83</v>
      </c>
      <c r="AV928" s="13" t="s">
        <v>85</v>
      </c>
      <c r="AW928" s="13" t="s">
        <v>32</v>
      </c>
      <c r="AX928" s="13" t="s">
        <v>76</v>
      </c>
      <c r="AY928" s="263" t="s">
        <v>207</v>
      </c>
    </row>
    <row r="929" s="13" customFormat="1">
      <c r="A929" s="13"/>
      <c r="B929" s="253"/>
      <c r="C929" s="254"/>
      <c r="D929" s="236" t="s">
        <v>218</v>
      </c>
      <c r="E929" s="255" t="s">
        <v>1</v>
      </c>
      <c r="F929" s="256" t="s">
        <v>461</v>
      </c>
      <c r="G929" s="254"/>
      <c r="H929" s="257">
        <v>26.600000000000001</v>
      </c>
      <c r="I929" s="258"/>
      <c r="J929" s="254"/>
      <c r="K929" s="254"/>
      <c r="L929" s="259"/>
      <c r="M929" s="260"/>
      <c r="N929" s="261"/>
      <c r="O929" s="261"/>
      <c r="P929" s="261"/>
      <c r="Q929" s="261"/>
      <c r="R929" s="261"/>
      <c r="S929" s="261"/>
      <c r="T929" s="262"/>
      <c r="U929" s="13"/>
      <c r="V929" s="13"/>
      <c r="W929" s="13"/>
      <c r="X929" s="13"/>
      <c r="Y929" s="13"/>
      <c r="Z929" s="13"/>
      <c r="AA929" s="13"/>
      <c r="AB929" s="13"/>
      <c r="AC929" s="13"/>
      <c r="AD929" s="13"/>
      <c r="AE929" s="13"/>
      <c r="AT929" s="263" t="s">
        <v>218</v>
      </c>
      <c r="AU929" s="263" t="s">
        <v>83</v>
      </c>
      <c r="AV929" s="13" t="s">
        <v>85</v>
      </c>
      <c r="AW929" s="13" t="s">
        <v>32</v>
      </c>
      <c r="AX929" s="13" t="s">
        <v>76</v>
      </c>
      <c r="AY929" s="263" t="s">
        <v>207</v>
      </c>
    </row>
    <row r="930" s="13" customFormat="1">
      <c r="A930" s="13"/>
      <c r="B930" s="253"/>
      <c r="C930" s="254"/>
      <c r="D930" s="236" t="s">
        <v>218</v>
      </c>
      <c r="E930" s="255" t="s">
        <v>1</v>
      </c>
      <c r="F930" s="256" t="s">
        <v>464</v>
      </c>
      <c r="G930" s="254"/>
      <c r="H930" s="257">
        <v>1.6699999999999999</v>
      </c>
      <c r="I930" s="258"/>
      <c r="J930" s="254"/>
      <c r="K930" s="254"/>
      <c r="L930" s="259"/>
      <c r="M930" s="260"/>
      <c r="N930" s="261"/>
      <c r="O930" s="261"/>
      <c r="P930" s="261"/>
      <c r="Q930" s="261"/>
      <c r="R930" s="261"/>
      <c r="S930" s="261"/>
      <c r="T930" s="262"/>
      <c r="U930" s="13"/>
      <c r="V930" s="13"/>
      <c r="W930" s="13"/>
      <c r="X930" s="13"/>
      <c r="Y930" s="13"/>
      <c r="Z930" s="13"/>
      <c r="AA930" s="13"/>
      <c r="AB930" s="13"/>
      <c r="AC930" s="13"/>
      <c r="AD930" s="13"/>
      <c r="AE930" s="13"/>
      <c r="AT930" s="263" t="s">
        <v>218</v>
      </c>
      <c r="AU930" s="263" t="s">
        <v>83</v>
      </c>
      <c r="AV930" s="13" t="s">
        <v>85</v>
      </c>
      <c r="AW930" s="13" t="s">
        <v>32</v>
      </c>
      <c r="AX930" s="13" t="s">
        <v>76</v>
      </c>
      <c r="AY930" s="263" t="s">
        <v>207</v>
      </c>
    </row>
    <row r="931" s="13" customFormat="1">
      <c r="A931" s="13"/>
      <c r="B931" s="253"/>
      <c r="C931" s="254"/>
      <c r="D931" s="236" t="s">
        <v>218</v>
      </c>
      <c r="E931" s="255" t="s">
        <v>1</v>
      </c>
      <c r="F931" s="256" t="s">
        <v>466</v>
      </c>
      <c r="G931" s="254"/>
      <c r="H931" s="257">
        <v>53.060000000000002</v>
      </c>
      <c r="I931" s="258"/>
      <c r="J931" s="254"/>
      <c r="K931" s="254"/>
      <c r="L931" s="259"/>
      <c r="M931" s="260"/>
      <c r="N931" s="261"/>
      <c r="O931" s="261"/>
      <c r="P931" s="261"/>
      <c r="Q931" s="261"/>
      <c r="R931" s="261"/>
      <c r="S931" s="261"/>
      <c r="T931" s="262"/>
      <c r="U931" s="13"/>
      <c r="V931" s="13"/>
      <c r="W931" s="13"/>
      <c r="X931" s="13"/>
      <c r="Y931" s="13"/>
      <c r="Z931" s="13"/>
      <c r="AA931" s="13"/>
      <c r="AB931" s="13"/>
      <c r="AC931" s="13"/>
      <c r="AD931" s="13"/>
      <c r="AE931" s="13"/>
      <c r="AT931" s="263" t="s">
        <v>218</v>
      </c>
      <c r="AU931" s="263" t="s">
        <v>83</v>
      </c>
      <c r="AV931" s="13" t="s">
        <v>85</v>
      </c>
      <c r="AW931" s="13" t="s">
        <v>32</v>
      </c>
      <c r="AX931" s="13" t="s">
        <v>76</v>
      </c>
      <c r="AY931" s="263" t="s">
        <v>207</v>
      </c>
    </row>
    <row r="932" s="13" customFormat="1">
      <c r="A932" s="13"/>
      <c r="B932" s="253"/>
      <c r="C932" s="254"/>
      <c r="D932" s="236" t="s">
        <v>218</v>
      </c>
      <c r="E932" s="255" t="s">
        <v>1</v>
      </c>
      <c r="F932" s="256" t="s">
        <v>408</v>
      </c>
      <c r="G932" s="254"/>
      <c r="H932" s="257">
        <v>94.239999999999995</v>
      </c>
      <c r="I932" s="258"/>
      <c r="J932" s="254"/>
      <c r="K932" s="254"/>
      <c r="L932" s="259"/>
      <c r="M932" s="260"/>
      <c r="N932" s="261"/>
      <c r="O932" s="261"/>
      <c r="P932" s="261"/>
      <c r="Q932" s="261"/>
      <c r="R932" s="261"/>
      <c r="S932" s="261"/>
      <c r="T932" s="262"/>
      <c r="U932" s="13"/>
      <c r="V932" s="13"/>
      <c r="W932" s="13"/>
      <c r="X932" s="13"/>
      <c r="Y932" s="13"/>
      <c r="Z932" s="13"/>
      <c r="AA932" s="13"/>
      <c r="AB932" s="13"/>
      <c r="AC932" s="13"/>
      <c r="AD932" s="13"/>
      <c r="AE932" s="13"/>
      <c r="AT932" s="263" t="s">
        <v>218</v>
      </c>
      <c r="AU932" s="263" t="s">
        <v>83</v>
      </c>
      <c r="AV932" s="13" t="s">
        <v>85</v>
      </c>
      <c r="AW932" s="13" t="s">
        <v>32</v>
      </c>
      <c r="AX932" s="13" t="s">
        <v>76</v>
      </c>
      <c r="AY932" s="263" t="s">
        <v>207</v>
      </c>
    </row>
    <row r="933" s="13" customFormat="1">
      <c r="A933" s="13"/>
      <c r="B933" s="253"/>
      <c r="C933" s="254"/>
      <c r="D933" s="236" t="s">
        <v>218</v>
      </c>
      <c r="E933" s="255" t="s">
        <v>1</v>
      </c>
      <c r="F933" s="256" t="s">
        <v>412</v>
      </c>
      <c r="G933" s="254"/>
      <c r="H933" s="257">
        <v>102.5</v>
      </c>
      <c r="I933" s="258"/>
      <c r="J933" s="254"/>
      <c r="K933" s="254"/>
      <c r="L933" s="259"/>
      <c r="M933" s="260"/>
      <c r="N933" s="261"/>
      <c r="O933" s="261"/>
      <c r="P933" s="261"/>
      <c r="Q933" s="261"/>
      <c r="R933" s="261"/>
      <c r="S933" s="261"/>
      <c r="T933" s="262"/>
      <c r="U933" s="13"/>
      <c r="V933" s="13"/>
      <c r="W933" s="13"/>
      <c r="X933" s="13"/>
      <c r="Y933" s="13"/>
      <c r="Z933" s="13"/>
      <c r="AA933" s="13"/>
      <c r="AB933" s="13"/>
      <c r="AC933" s="13"/>
      <c r="AD933" s="13"/>
      <c r="AE933" s="13"/>
      <c r="AT933" s="263" t="s">
        <v>218</v>
      </c>
      <c r="AU933" s="263" t="s">
        <v>83</v>
      </c>
      <c r="AV933" s="13" t="s">
        <v>85</v>
      </c>
      <c r="AW933" s="13" t="s">
        <v>32</v>
      </c>
      <c r="AX933" s="13" t="s">
        <v>76</v>
      </c>
      <c r="AY933" s="263" t="s">
        <v>207</v>
      </c>
    </row>
    <row r="934" s="13" customFormat="1">
      <c r="A934" s="13"/>
      <c r="B934" s="253"/>
      <c r="C934" s="254"/>
      <c r="D934" s="236" t="s">
        <v>218</v>
      </c>
      <c r="E934" s="255" t="s">
        <v>1</v>
      </c>
      <c r="F934" s="256" t="s">
        <v>415</v>
      </c>
      <c r="G934" s="254"/>
      <c r="H934" s="257">
        <v>6.3700000000000001</v>
      </c>
      <c r="I934" s="258"/>
      <c r="J934" s="254"/>
      <c r="K934" s="254"/>
      <c r="L934" s="259"/>
      <c r="M934" s="260"/>
      <c r="N934" s="261"/>
      <c r="O934" s="261"/>
      <c r="P934" s="261"/>
      <c r="Q934" s="261"/>
      <c r="R934" s="261"/>
      <c r="S934" s="261"/>
      <c r="T934" s="262"/>
      <c r="U934" s="13"/>
      <c r="V934" s="13"/>
      <c r="W934" s="13"/>
      <c r="X934" s="13"/>
      <c r="Y934" s="13"/>
      <c r="Z934" s="13"/>
      <c r="AA934" s="13"/>
      <c r="AB934" s="13"/>
      <c r="AC934" s="13"/>
      <c r="AD934" s="13"/>
      <c r="AE934" s="13"/>
      <c r="AT934" s="263" t="s">
        <v>218</v>
      </c>
      <c r="AU934" s="263" t="s">
        <v>83</v>
      </c>
      <c r="AV934" s="13" t="s">
        <v>85</v>
      </c>
      <c r="AW934" s="13" t="s">
        <v>32</v>
      </c>
      <c r="AX934" s="13" t="s">
        <v>76</v>
      </c>
      <c r="AY934" s="263" t="s">
        <v>207</v>
      </c>
    </row>
    <row r="935" s="13" customFormat="1">
      <c r="A935" s="13"/>
      <c r="B935" s="253"/>
      <c r="C935" s="254"/>
      <c r="D935" s="236" t="s">
        <v>218</v>
      </c>
      <c r="E935" s="255" t="s">
        <v>1</v>
      </c>
      <c r="F935" s="256" t="s">
        <v>421</v>
      </c>
      <c r="G935" s="254"/>
      <c r="H935" s="257">
        <v>7.7599999999999998</v>
      </c>
      <c r="I935" s="258"/>
      <c r="J935" s="254"/>
      <c r="K935" s="254"/>
      <c r="L935" s="259"/>
      <c r="M935" s="260"/>
      <c r="N935" s="261"/>
      <c r="O935" s="261"/>
      <c r="P935" s="261"/>
      <c r="Q935" s="261"/>
      <c r="R935" s="261"/>
      <c r="S935" s="261"/>
      <c r="T935" s="262"/>
      <c r="U935" s="13"/>
      <c r="V935" s="13"/>
      <c r="W935" s="13"/>
      <c r="X935" s="13"/>
      <c r="Y935" s="13"/>
      <c r="Z935" s="13"/>
      <c r="AA935" s="13"/>
      <c r="AB935" s="13"/>
      <c r="AC935" s="13"/>
      <c r="AD935" s="13"/>
      <c r="AE935" s="13"/>
      <c r="AT935" s="263" t="s">
        <v>218</v>
      </c>
      <c r="AU935" s="263" t="s">
        <v>83</v>
      </c>
      <c r="AV935" s="13" t="s">
        <v>85</v>
      </c>
      <c r="AW935" s="13" t="s">
        <v>32</v>
      </c>
      <c r="AX935" s="13" t="s">
        <v>76</v>
      </c>
      <c r="AY935" s="263" t="s">
        <v>207</v>
      </c>
    </row>
    <row r="936" s="14" customFormat="1">
      <c r="A936" s="14"/>
      <c r="B936" s="264"/>
      <c r="C936" s="265"/>
      <c r="D936" s="236" t="s">
        <v>218</v>
      </c>
      <c r="E936" s="266" t="s">
        <v>1</v>
      </c>
      <c r="F936" s="267" t="s">
        <v>222</v>
      </c>
      <c r="G936" s="265"/>
      <c r="H936" s="268">
        <v>316.14999999999998</v>
      </c>
      <c r="I936" s="269"/>
      <c r="J936" s="265"/>
      <c r="K936" s="265"/>
      <c r="L936" s="270"/>
      <c r="M936" s="271"/>
      <c r="N936" s="272"/>
      <c r="O936" s="272"/>
      <c r="P936" s="272"/>
      <c r="Q936" s="272"/>
      <c r="R936" s="272"/>
      <c r="S936" s="272"/>
      <c r="T936" s="273"/>
      <c r="U936" s="14"/>
      <c r="V936" s="14"/>
      <c r="W936" s="14"/>
      <c r="X936" s="14"/>
      <c r="Y936" s="14"/>
      <c r="Z936" s="14"/>
      <c r="AA936" s="14"/>
      <c r="AB936" s="14"/>
      <c r="AC936" s="14"/>
      <c r="AD936" s="14"/>
      <c r="AE936" s="14"/>
      <c r="AT936" s="274" t="s">
        <v>218</v>
      </c>
      <c r="AU936" s="274" t="s">
        <v>83</v>
      </c>
      <c r="AV936" s="14" t="s">
        <v>212</v>
      </c>
      <c r="AW936" s="14" t="s">
        <v>32</v>
      </c>
      <c r="AX936" s="14" t="s">
        <v>83</v>
      </c>
      <c r="AY936" s="274" t="s">
        <v>207</v>
      </c>
    </row>
    <row r="937" s="13" customFormat="1">
      <c r="A937" s="13"/>
      <c r="B937" s="253"/>
      <c r="C937" s="254"/>
      <c r="D937" s="236" t="s">
        <v>218</v>
      </c>
      <c r="E937" s="254"/>
      <c r="F937" s="256" t="s">
        <v>1197</v>
      </c>
      <c r="G937" s="254"/>
      <c r="H937" s="257">
        <v>368.47300000000001</v>
      </c>
      <c r="I937" s="258"/>
      <c r="J937" s="254"/>
      <c r="K937" s="254"/>
      <c r="L937" s="259"/>
      <c r="M937" s="260"/>
      <c r="N937" s="261"/>
      <c r="O937" s="261"/>
      <c r="P937" s="261"/>
      <c r="Q937" s="261"/>
      <c r="R937" s="261"/>
      <c r="S937" s="261"/>
      <c r="T937" s="262"/>
      <c r="U937" s="13"/>
      <c r="V937" s="13"/>
      <c r="W937" s="13"/>
      <c r="X937" s="13"/>
      <c r="Y937" s="13"/>
      <c r="Z937" s="13"/>
      <c r="AA937" s="13"/>
      <c r="AB937" s="13"/>
      <c r="AC937" s="13"/>
      <c r="AD937" s="13"/>
      <c r="AE937" s="13"/>
      <c r="AT937" s="263" t="s">
        <v>218</v>
      </c>
      <c r="AU937" s="263" t="s">
        <v>83</v>
      </c>
      <c r="AV937" s="13" t="s">
        <v>85</v>
      </c>
      <c r="AW937" s="13" t="s">
        <v>4</v>
      </c>
      <c r="AX937" s="13" t="s">
        <v>83</v>
      </c>
      <c r="AY937" s="263" t="s">
        <v>207</v>
      </c>
    </row>
    <row r="938" s="2" customFormat="1" ht="24.15" customHeight="1">
      <c r="A938" s="39"/>
      <c r="B938" s="40"/>
      <c r="C938" s="222" t="s">
        <v>1198</v>
      </c>
      <c r="D938" s="222" t="s">
        <v>208</v>
      </c>
      <c r="E938" s="223" t="s">
        <v>1199</v>
      </c>
      <c r="F938" s="224" t="s">
        <v>1200</v>
      </c>
      <c r="G938" s="225" t="s">
        <v>225</v>
      </c>
      <c r="H938" s="226">
        <v>327.77999999999997</v>
      </c>
      <c r="I938" s="227"/>
      <c r="J938" s="228">
        <f>ROUND(I938*H938,2)</f>
        <v>0</v>
      </c>
      <c r="K938" s="229"/>
      <c r="L938" s="45"/>
      <c r="M938" s="230" t="s">
        <v>1</v>
      </c>
      <c r="N938" s="231" t="s">
        <v>41</v>
      </c>
      <c r="O938" s="92"/>
      <c r="P938" s="232">
        <f>O938*H938</f>
        <v>0</v>
      </c>
      <c r="Q938" s="232">
        <v>0.00040000000000000002</v>
      </c>
      <c r="R938" s="232">
        <f>Q938*H938</f>
        <v>0.13111200000000001</v>
      </c>
      <c r="S938" s="232">
        <v>0</v>
      </c>
      <c r="T938" s="233">
        <f>S938*H938</f>
        <v>0</v>
      </c>
      <c r="U938" s="39"/>
      <c r="V938" s="39"/>
      <c r="W938" s="39"/>
      <c r="X938" s="39"/>
      <c r="Y938" s="39"/>
      <c r="Z938" s="39"/>
      <c r="AA938" s="39"/>
      <c r="AB938" s="39"/>
      <c r="AC938" s="39"/>
      <c r="AD938" s="39"/>
      <c r="AE938" s="39"/>
      <c r="AR938" s="234" t="s">
        <v>361</v>
      </c>
      <c r="AT938" s="234" t="s">
        <v>208</v>
      </c>
      <c r="AU938" s="234" t="s">
        <v>83</v>
      </c>
      <c r="AY938" s="18" t="s">
        <v>207</v>
      </c>
      <c r="BE938" s="235">
        <f>IF(N938="základní",J938,0)</f>
        <v>0</v>
      </c>
      <c r="BF938" s="235">
        <f>IF(N938="snížená",J938,0)</f>
        <v>0</v>
      </c>
      <c r="BG938" s="235">
        <f>IF(N938="zákl. přenesená",J938,0)</f>
        <v>0</v>
      </c>
      <c r="BH938" s="235">
        <f>IF(N938="sníž. přenesená",J938,0)</f>
        <v>0</v>
      </c>
      <c r="BI938" s="235">
        <f>IF(N938="nulová",J938,0)</f>
        <v>0</v>
      </c>
      <c r="BJ938" s="18" t="s">
        <v>83</v>
      </c>
      <c r="BK938" s="235">
        <f>ROUND(I938*H938,2)</f>
        <v>0</v>
      </c>
      <c r="BL938" s="18" t="s">
        <v>361</v>
      </c>
      <c r="BM938" s="234" t="s">
        <v>1201</v>
      </c>
    </row>
    <row r="939" s="2" customFormat="1">
      <c r="A939" s="39"/>
      <c r="B939" s="40"/>
      <c r="C939" s="41"/>
      <c r="D939" s="236" t="s">
        <v>214</v>
      </c>
      <c r="E939" s="41"/>
      <c r="F939" s="237" t="s">
        <v>1202</v>
      </c>
      <c r="G939" s="41"/>
      <c r="H939" s="41"/>
      <c r="I939" s="238"/>
      <c r="J939" s="41"/>
      <c r="K939" s="41"/>
      <c r="L939" s="45"/>
      <c r="M939" s="239"/>
      <c r="N939" s="240"/>
      <c r="O939" s="92"/>
      <c r="P939" s="92"/>
      <c r="Q939" s="92"/>
      <c r="R939" s="92"/>
      <c r="S939" s="92"/>
      <c r="T939" s="93"/>
      <c r="U939" s="39"/>
      <c r="V939" s="39"/>
      <c r="W939" s="39"/>
      <c r="X939" s="39"/>
      <c r="Y939" s="39"/>
      <c r="Z939" s="39"/>
      <c r="AA939" s="39"/>
      <c r="AB939" s="39"/>
      <c r="AC939" s="39"/>
      <c r="AD939" s="39"/>
      <c r="AE939" s="39"/>
      <c r="AT939" s="18" t="s">
        <v>214</v>
      </c>
      <c r="AU939" s="18" t="s">
        <v>83</v>
      </c>
    </row>
    <row r="940" s="2" customFormat="1">
      <c r="A940" s="39"/>
      <c r="B940" s="40"/>
      <c r="C940" s="41"/>
      <c r="D940" s="241" t="s">
        <v>216</v>
      </c>
      <c r="E940" s="41"/>
      <c r="F940" s="242" t="s">
        <v>1203</v>
      </c>
      <c r="G940" s="41"/>
      <c r="H940" s="41"/>
      <c r="I940" s="238"/>
      <c r="J940" s="41"/>
      <c r="K940" s="41"/>
      <c r="L940" s="45"/>
      <c r="M940" s="239"/>
      <c r="N940" s="240"/>
      <c r="O940" s="92"/>
      <c r="P940" s="92"/>
      <c r="Q940" s="92"/>
      <c r="R940" s="92"/>
      <c r="S940" s="92"/>
      <c r="T940" s="93"/>
      <c r="U940" s="39"/>
      <c r="V940" s="39"/>
      <c r="W940" s="39"/>
      <c r="X940" s="39"/>
      <c r="Y940" s="39"/>
      <c r="Z940" s="39"/>
      <c r="AA940" s="39"/>
      <c r="AB940" s="39"/>
      <c r="AC940" s="39"/>
      <c r="AD940" s="39"/>
      <c r="AE940" s="39"/>
      <c r="AT940" s="18" t="s">
        <v>216</v>
      </c>
      <c r="AU940" s="18" t="s">
        <v>83</v>
      </c>
    </row>
    <row r="941" s="13" customFormat="1">
      <c r="A941" s="13"/>
      <c r="B941" s="253"/>
      <c r="C941" s="254"/>
      <c r="D941" s="236" t="s">
        <v>218</v>
      </c>
      <c r="E941" s="255" t="s">
        <v>1</v>
      </c>
      <c r="F941" s="256" t="s">
        <v>426</v>
      </c>
      <c r="G941" s="254"/>
      <c r="H941" s="257">
        <v>7.8799999999999999</v>
      </c>
      <c r="I941" s="258"/>
      <c r="J941" s="254"/>
      <c r="K941" s="254"/>
      <c r="L941" s="259"/>
      <c r="M941" s="260"/>
      <c r="N941" s="261"/>
      <c r="O941" s="261"/>
      <c r="P941" s="261"/>
      <c r="Q941" s="261"/>
      <c r="R941" s="261"/>
      <c r="S941" s="261"/>
      <c r="T941" s="262"/>
      <c r="U941" s="13"/>
      <c r="V941" s="13"/>
      <c r="W941" s="13"/>
      <c r="X941" s="13"/>
      <c r="Y941" s="13"/>
      <c r="Z941" s="13"/>
      <c r="AA941" s="13"/>
      <c r="AB941" s="13"/>
      <c r="AC941" s="13"/>
      <c r="AD941" s="13"/>
      <c r="AE941" s="13"/>
      <c r="AT941" s="263" t="s">
        <v>218</v>
      </c>
      <c r="AU941" s="263" t="s">
        <v>83</v>
      </c>
      <c r="AV941" s="13" t="s">
        <v>85</v>
      </c>
      <c r="AW941" s="13" t="s">
        <v>32</v>
      </c>
      <c r="AX941" s="13" t="s">
        <v>76</v>
      </c>
      <c r="AY941" s="263" t="s">
        <v>207</v>
      </c>
    </row>
    <row r="942" s="13" customFormat="1">
      <c r="A942" s="13"/>
      <c r="B942" s="253"/>
      <c r="C942" s="254"/>
      <c r="D942" s="236" t="s">
        <v>218</v>
      </c>
      <c r="E942" s="255" t="s">
        <v>1</v>
      </c>
      <c r="F942" s="256" t="s">
        <v>429</v>
      </c>
      <c r="G942" s="254"/>
      <c r="H942" s="257">
        <v>12.5</v>
      </c>
      <c r="I942" s="258"/>
      <c r="J942" s="254"/>
      <c r="K942" s="254"/>
      <c r="L942" s="259"/>
      <c r="M942" s="260"/>
      <c r="N942" s="261"/>
      <c r="O942" s="261"/>
      <c r="P942" s="261"/>
      <c r="Q942" s="261"/>
      <c r="R942" s="261"/>
      <c r="S942" s="261"/>
      <c r="T942" s="262"/>
      <c r="U942" s="13"/>
      <c r="V942" s="13"/>
      <c r="W942" s="13"/>
      <c r="X942" s="13"/>
      <c r="Y942" s="13"/>
      <c r="Z942" s="13"/>
      <c r="AA942" s="13"/>
      <c r="AB942" s="13"/>
      <c r="AC942" s="13"/>
      <c r="AD942" s="13"/>
      <c r="AE942" s="13"/>
      <c r="AT942" s="263" t="s">
        <v>218</v>
      </c>
      <c r="AU942" s="263" t="s">
        <v>83</v>
      </c>
      <c r="AV942" s="13" t="s">
        <v>85</v>
      </c>
      <c r="AW942" s="13" t="s">
        <v>32</v>
      </c>
      <c r="AX942" s="13" t="s">
        <v>76</v>
      </c>
      <c r="AY942" s="263" t="s">
        <v>207</v>
      </c>
    </row>
    <row r="943" s="13" customFormat="1">
      <c r="A943" s="13"/>
      <c r="B943" s="253"/>
      <c r="C943" s="254"/>
      <c r="D943" s="236" t="s">
        <v>218</v>
      </c>
      <c r="E943" s="255" t="s">
        <v>1</v>
      </c>
      <c r="F943" s="256" t="s">
        <v>432</v>
      </c>
      <c r="G943" s="254"/>
      <c r="H943" s="257">
        <v>7.7999999999999998</v>
      </c>
      <c r="I943" s="258"/>
      <c r="J943" s="254"/>
      <c r="K943" s="254"/>
      <c r="L943" s="259"/>
      <c r="M943" s="260"/>
      <c r="N943" s="261"/>
      <c r="O943" s="261"/>
      <c r="P943" s="261"/>
      <c r="Q943" s="261"/>
      <c r="R943" s="261"/>
      <c r="S943" s="261"/>
      <c r="T943" s="262"/>
      <c r="U943" s="13"/>
      <c r="V943" s="13"/>
      <c r="W943" s="13"/>
      <c r="X943" s="13"/>
      <c r="Y943" s="13"/>
      <c r="Z943" s="13"/>
      <c r="AA943" s="13"/>
      <c r="AB943" s="13"/>
      <c r="AC943" s="13"/>
      <c r="AD943" s="13"/>
      <c r="AE943" s="13"/>
      <c r="AT943" s="263" t="s">
        <v>218</v>
      </c>
      <c r="AU943" s="263" t="s">
        <v>83</v>
      </c>
      <c r="AV943" s="13" t="s">
        <v>85</v>
      </c>
      <c r="AW943" s="13" t="s">
        <v>32</v>
      </c>
      <c r="AX943" s="13" t="s">
        <v>76</v>
      </c>
      <c r="AY943" s="263" t="s">
        <v>207</v>
      </c>
    </row>
    <row r="944" s="13" customFormat="1">
      <c r="A944" s="13"/>
      <c r="B944" s="253"/>
      <c r="C944" s="254"/>
      <c r="D944" s="236" t="s">
        <v>218</v>
      </c>
      <c r="E944" s="255" t="s">
        <v>1</v>
      </c>
      <c r="F944" s="256" t="s">
        <v>435</v>
      </c>
      <c r="G944" s="254"/>
      <c r="H944" s="257">
        <v>3.8999999999999999</v>
      </c>
      <c r="I944" s="258"/>
      <c r="J944" s="254"/>
      <c r="K944" s="254"/>
      <c r="L944" s="259"/>
      <c r="M944" s="260"/>
      <c r="N944" s="261"/>
      <c r="O944" s="261"/>
      <c r="P944" s="261"/>
      <c r="Q944" s="261"/>
      <c r="R944" s="261"/>
      <c r="S944" s="261"/>
      <c r="T944" s="262"/>
      <c r="U944" s="13"/>
      <c r="V944" s="13"/>
      <c r="W944" s="13"/>
      <c r="X944" s="13"/>
      <c r="Y944" s="13"/>
      <c r="Z944" s="13"/>
      <c r="AA944" s="13"/>
      <c r="AB944" s="13"/>
      <c r="AC944" s="13"/>
      <c r="AD944" s="13"/>
      <c r="AE944" s="13"/>
      <c r="AT944" s="263" t="s">
        <v>218</v>
      </c>
      <c r="AU944" s="263" t="s">
        <v>83</v>
      </c>
      <c r="AV944" s="13" t="s">
        <v>85</v>
      </c>
      <c r="AW944" s="13" t="s">
        <v>32</v>
      </c>
      <c r="AX944" s="13" t="s">
        <v>76</v>
      </c>
      <c r="AY944" s="263" t="s">
        <v>207</v>
      </c>
    </row>
    <row r="945" s="13" customFormat="1">
      <c r="A945" s="13"/>
      <c r="B945" s="253"/>
      <c r="C945" s="254"/>
      <c r="D945" s="236" t="s">
        <v>218</v>
      </c>
      <c r="E945" s="255" t="s">
        <v>1</v>
      </c>
      <c r="F945" s="256" t="s">
        <v>438</v>
      </c>
      <c r="G945" s="254"/>
      <c r="H945" s="257">
        <v>3.8999999999999999</v>
      </c>
      <c r="I945" s="258"/>
      <c r="J945" s="254"/>
      <c r="K945" s="254"/>
      <c r="L945" s="259"/>
      <c r="M945" s="260"/>
      <c r="N945" s="261"/>
      <c r="O945" s="261"/>
      <c r="P945" s="261"/>
      <c r="Q945" s="261"/>
      <c r="R945" s="261"/>
      <c r="S945" s="261"/>
      <c r="T945" s="262"/>
      <c r="U945" s="13"/>
      <c r="V945" s="13"/>
      <c r="W945" s="13"/>
      <c r="X945" s="13"/>
      <c r="Y945" s="13"/>
      <c r="Z945" s="13"/>
      <c r="AA945" s="13"/>
      <c r="AB945" s="13"/>
      <c r="AC945" s="13"/>
      <c r="AD945" s="13"/>
      <c r="AE945" s="13"/>
      <c r="AT945" s="263" t="s">
        <v>218</v>
      </c>
      <c r="AU945" s="263" t="s">
        <v>83</v>
      </c>
      <c r="AV945" s="13" t="s">
        <v>85</v>
      </c>
      <c r="AW945" s="13" t="s">
        <v>32</v>
      </c>
      <c r="AX945" s="13" t="s">
        <v>76</v>
      </c>
      <c r="AY945" s="263" t="s">
        <v>207</v>
      </c>
    </row>
    <row r="946" s="13" customFormat="1">
      <c r="A946" s="13"/>
      <c r="B946" s="253"/>
      <c r="C946" s="254"/>
      <c r="D946" s="236" t="s">
        <v>218</v>
      </c>
      <c r="E946" s="255" t="s">
        <v>1</v>
      </c>
      <c r="F946" s="256" t="s">
        <v>446</v>
      </c>
      <c r="G946" s="254"/>
      <c r="H946" s="257">
        <v>2.3799999999999999</v>
      </c>
      <c r="I946" s="258"/>
      <c r="J946" s="254"/>
      <c r="K946" s="254"/>
      <c r="L946" s="259"/>
      <c r="M946" s="260"/>
      <c r="N946" s="261"/>
      <c r="O946" s="261"/>
      <c r="P946" s="261"/>
      <c r="Q946" s="261"/>
      <c r="R946" s="261"/>
      <c r="S946" s="261"/>
      <c r="T946" s="262"/>
      <c r="U946" s="13"/>
      <c r="V946" s="13"/>
      <c r="W946" s="13"/>
      <c r="X946" s="13"/>
      <c r="Y946" s="13"/>
      <c r="Z946" s="13"/>
      <c r="AA946" s="13"/>
      <c r="AB946" s="13"/>
      <c r="AC946" s="13"/>
      <c r="AD946" s="13"/>
      <c r="AE946" s="13"/>
      <c r="AT946" s="263" t="s">
        <v>218</v>
      </c>
      <c r="AU946" s="263" t="s">
        <v>83</v>
      </c>
      <c r="AV946" s="13" t="s">
        <v>85</v>
      </c>
      <c r="AW946" s="13" t="s">
        <v>32</v>
      </c>
      <c r="AX946" s="13" t="s">
        <v>76</v>
      </c>
      <c r="AY946" s="263" t="s">
        <v>207</v>
      </c>
    </row>
    <row r="947" s="13" customFormat="1">
      <c r="A947" s="13"/>
      <c r="B947" s="253"/>
      <c r="C947" s="254"/>
      <c r="D947" s="236" t="s">
        <v>218</v>
      </c>
      <c r="E947" s="255" t="s">
        <v>1</v>
      </c>
      <c r="F947" s="256" t="s">
        <v>448</v>
      </c>
      <c r="G947" s="254"/>
      <c r="H947" s="257">
        <v>1.19</v>
      </c>
      <c r="I947" s="258"/>
      <c r="J947" s="254"/>
      <c r="K947" s="254"/>
      <c r="L947" s="259"/>
      <c r="M947" s="260"/>
      <c r="N947" s="261"/>
      <c r="O947" s="261"/>
      <c r="P947" s="261"/>
      <c r="Q947" s="261"/>
      <c r="R947" s="261"/>
      <c r="S947" s="261"/>
      <c r="T947" s="262"/>
      <c r="U947" s="13"/>
      <c r="V947" s="13"/>
      <c r="W947" s="13"/>
      <c r="X947" s="13"/>
      <c r="Y947" s="13"/>
      <c r="Z947" s="13"/>
      <c r="AA947" s="13"/>
      <c r="AB947" s="13"/>
      <c r="AC947" s="13"/>
      <c r="AD947" s="13"/>
      <c r="AE947" s="13"/>
      <c r="AT947" s="263" t="s">
        <v>218</v>
      </c>
      <c r="AU947" s="263" t="s">
        <v>83</v>
      </c>
      <c r="AV947" s="13" t="s">
        <v>85</v>
      </c>
      <c r="AW947" s="13" t="s">
        <v>32</v>
      </c>
      <c r="AX947" s="13" t="s">
        <v>76</v>
      </c>
      <c r="AY947" s="263" t="s">
        <v>207</v>
      </c>
    </row>
    <row r="948" s="13" customFormat="1">
      <c r="A948" s="13"/>
      <c r="B948" s="253"/>
      <c r="C948" s="254"/>
      <c r="D948" s="236" t="s">
        <v>218</v>
      </c>
      <c r="E948" s="255" t="s">
        <v>1</v>
      </c>
      <c r="F948" s="256" t="s">
        <v>458</v>
      </c>
      <c r="G948" s="254"/>
      <c r="H948" s="257">
        <v>24.300000000000001</v>
      </c>
      <c r="I948" s="258"/>
      <c r="J948" s="254"/>
      <c r="K948" s="254"/>
      <c r="L948" s="259"/>
      <c r="M948" s="260"/>
      <c r="N948" s="261"/>
      <c r="O948" s="261"/>
      <c r="P948" s="261"/>
      <c r="Q948" s="261"/>
      <c r="R948" s="261"/>
      <c r="S948" s="261"/>
      <c r="T948" s="262"/>
      <c r="U948" s="13"/>
      <c r="V948" s="13"/>
      <c r="W948" s="13"/>
      <c r="X948" s="13"/>
      <c r="Y948" s="13"/>
      <c r="Z948" s="13"/>
      <c r="AA948" s="13"/>
      <c r="AB948" s="13"/>
      <c r="AC948" s="13"/>
      <c r="AD948" s="13"/>
      <c r="AE948" s="13"/>
      <c r="AT948" s="263" t="s">
        <v>218</v>
      </c>
      <c r="AU948" s="263" t="s">
        <v>83</v>
      </c>
      <c r="AV948" s="13" t="s">
        <v>85</v>
      </c>
      <c r="AW948" s="13" t="s">
        <v>32</v>
      </c>
      <c r="AX948" s="13" t="s">
        <v>76</v>
      </c>
      <c r="AY948" s="263" t="s">
        <v>207</v>
      </c>
    </row>
    <row r="949" s="13" customFormat="1">
      <c r="A949" s="13"/>
      <c r="B949" s="253"/>
      <c r="C949" s="254"/>
      <c r="D949" s="236" t="s">
        <v>218</v>
      </c>
      <c r="E949" s="255" t="s">
        <v>1</v>
      </c>
      <c r="F949" s="256" t="s">
        <v>466</v>
      </c>
      <c r="G949" s="254"/>
      <c r="H949" s="257">
        <v>53.060000000000002</v>
      </c>
      <c r="I949" s="258"/>
      <c r="J949" s="254"/>
      <c r="K949" s="254"/>
      <c r="L949" s="259"/>
      <c r="M949" s="260"/>
      <c r="N949" s="261"/>
      <c r="O949" s="261"/>
      <c r="P949" s="261"/>
      <c r="Q949" s="261"/>
      <c r="R949" s="261"/>
      <c r="S949" s="261"/>
      <c r="T949" s="262"/>
      <c r="U949" s="13"/>
      <c r="V949" s="13"/>
      <c r="W949" s="13"/>
      <c r="X949" s="13"/>
      <c r="Y949" s="13"/>
      <c r="Z949" s="13"/>
      <c r="AA949" s="13"/>
      <c r="AB949" s="13"/>
      <c r="AC949" s="13"/>
      <c r="AD949" s="13"/>
      <c r="AE949" s="13"/>
      <c r="AT949" s="263" t="s">
        <v>218</v>
      </c>
      <c r="AU949" s="263" t="s">
        <v>83</v>
      </c>
      <c r="AV949" s="13" t="s">
        <v>85</v>
      </c>
      <c r="AW949" s="13" t="s">
        <v>32</v>
      </c>
      <c r="AX949" s="13" t="s">
        <v>76</v>
      </c>
      <c r="AY949" s="263" t="s">
        <v>207</v>
      </c>
    </row>
    <row r="950" s="13" customFormat="1">
      <c r="A950" s="13"/>
      <c r="B950" s="253"/>
      <c r="C950" s="254"/>
      <c r="D950" s="236" t="s">
        <v>218</v>
      </c>
      <c r="E950" s="255" t="s">
        <v>1</v>
      </c>
      <c r="F950" s="256" t="s">
        <v>408</v>
      </c>
      <c r="G950" s="254"/>
      <c r="H950" s="257">
        <v>94.239999999999995</v>
      </c>
      <c r="I950" s="258"/>
      <c r="J950" s="254"/>
      <c r="K950" s="254"/>
      <c r="L950" s="259"/>
      <c r="M950" s="260"/>
      <c r="N950" s="261"/>
      <c r="O950" s="261"/>
      <c r="P950" s="261"/>
      <c r="Q950" s="261"/>
      <c r="R950" s="261"/>
      <c r="S950" s="261"/>
      <c r="T950" s="262"/>
      <c r="U950" s="13"/>
      <c r="V950" s="13"/>
      <c r="W950" s="13"/>
      <c r="X950" s="13"/>
      <c r="Y950" s="13"/>
      <c r="Z950" s="13"/>
      <c r="AA950" s="13"/>
      <c r="AB950" s="13"/>
      <c r="AC950" s="13"/>
      <c r="AD950" s="13"/>
      <c r="AE950" s="13"/>
      <c r="AT950" s="263" t="s">
        <v>218</v>
      </c>
      <c r="AU950" s="263" t="s">
        <v>83</v>
      </c>
      <c r="AV950" s="13" t="s">
        <v>85</v>
      </c>
      <c r="AW950" s="13" t="s">
        <v>32</v>
      </c>
      <c r="AX950" s="13" t="s">
        <v>76</v>
      </c>
      <c r="AY950" s="263" t="s">
        <v>207</v>
      </c>
    </row>
    <row r="951" s="13" customFormat="1">
      <c r="A951" s="13"/>
      <c r="B951" s="253"/>
      <c r="C951" s="254"/>
      <c r="D951" s="236" t="s">
        <v>218</v>
      </c>
      <c r="E951" s="255" t="s">
        <v>1</v>
      </c>
      <c r="F951" s="256" t="s">
        <v>412</v>
      </c>
      <c r="G951" s="254"/>
      <c r="H951" s="257">
        <v>102.5</v>
      </c>
      <c r="I951" s="258"/>
      <c r="J951" s="254"/>
      <c r="K951" s="254"/>
      <c r="L951" s="259"/>
      <c r="M951" s="260"/>
      <c r="N951" s="261"/>
      <c r="O951" s="261"/>
      <c r="P951" s="261"/>
      <c r="Q951" s="261"/>
      <c r="R951" s="261"/>
      <c r="S951" s="261"/>
      <c r="T951" s="262"/>
      <c r="U951" s="13"/>
      <c r="V951" s="13"/>
      <c r="W951" s="13"/>
      <c r="X951" s="13"/>
      <c r="Y951" s="13"/>
      <c r="Z951" s="13"/>
      <c r="AA951" s="13"/>
      <c r="AB951" s="13"/>
      <c r="AC951" s="13"/>
      <c r="AD951" s="13"/>
      <c r="AE951" s="13"/>
      <c r="AT951" s="263" t="s">
        <v>218</v>
      </c>
      <c r="AU951" s="263" t="s">
        <v>83</v>
      </c>
      <c r="AV951" s="13" t="s">
        <v>85</v>
      </c>
      <c r="AW951" s="13" t="s">
        <v>32</v>
      </c>
      <c r="AX951" s="13" t="s">
        <v>76</v>
      </c>
      <c r="AY951" s="263" t="s">
        <v>207</v>
      </c>
    </row>
    <row r="952" s="13" customFormat="1">
      <c r="A952" s="13"/>
      <c r="B952" s="253"/>
      <c r="C952" s="254"/>
      <c r="D952" s="236" t="s">
        <v>218</v>
      </c>
      <c r="E952" s="255" t="s">
        <v>1</v>
      </c>
      <c r="F952" s="256" t="s">
        <v>415</v>
      </c>
      <c r="G952" s="254"/>
      <c r="H952" s="257">
        <v>6.3700000000000001</v>
      </c>
      <c r="I952" s="258"/>
      <c r="J952" s="254"/>
      <c r="K952" s="254"/>
      <c r="L952" s="259"/>
      <c r="M952" s="260"/>
      <c r="N952" s="261"/>
      <c r="O952" s="261"/>
      <c r="P952" s="261"/>
      <c r="Q952" s="261"/>
      <c r="R952" s="261"/>
      <c r="S952" s="261"/>
      <c r="T952" s="262"/>
      <c r="U952" s="13"/>
      <c r="V952" s="13"/>
      <c r="W952" s="13"/>
      <c r="X952" s="13"/>
      <c r="Y952" s="13"/>
      <c r="Z952" s="13"/>
      <c r="AA952" s="13"/>
      <c r="AB952" s="13"/>
      <c r="AC952" s="13"/>
      <c r="AD952" s="13"/>
      <c r="AE952" s="13"/>
      <c r="AT952" s="263" t="s">
        <v>218</v>
      </c>
      <c r="AU952" s="263" t="s">
        <v>83</v>
      </c>
      <c r="AV952" s="13" t="s">
        <v>85</v>
      </c>
      <c r="AW952" s="13" t="s">
        <v>32</v>
      </c>
      <c r="AX952" s="13" t="s">
        <v>76</v>
      </c>
      <c r="AY952" s="263" t="s">
        <v>207</v>
      </c>
    </row>
    <row r="953" s="13" customFormat="1">
      <c r="A953" s="13"/>
      <c r="B953" s="253"/>
      <c r="C953" s="254"/>
      <c r="D953" s="236" t="s">
        <v>218</v>
      </c>
      <c r="E953" s="255" t="s">
        <v>1</v>
      </c>
      <c r="F953" s="256" t="s">
        <v>421</v>
      </c>
      <c r="G953" s="254"/>
      <c r="H953" s="257">
        <v>7.7599999999999998</v>
      </c>
      <c r="I953" s="258"/>
      <c r="J953" s="254"/>
      <c r="K953" s="254"/>
      <c r="L953" s="259"/>
      <c r="M953" s="260"/>
      <c r="N953" s="261"/>
      <c r="O953" s="261"/>
      <c r="P953" s="261"/>
      <c r="Q953" s="261"/>
      <c r="R953" s="261"/>
      <c r="S953" s="261"/>
      <c r="T953" s="262"/>
      <c r="U953" s="13"/>
      <c r="V953" s="13"/>
      <c r="W953" s="13"/>
      <c r="X953" s="13"/>
      <c r="Y953" s="13"/>
      <c r="Z953" s="13"/>
      <c r="AA953" s="13"/>
      <c r="AB953" s="13"/>
      <c r="AC953" s="13"/>
      <c r="AD953" s="13"/>
      <c r="AE953" s="13"/>
      <c r="AT953" s="263" t="s">
        <v>218</v>
      </c>
      <c r="AU953" s="263" t="s">
        <v>83</v>
      </c>
      <c r="AV953" s="13" t="s">
        <v>85</v>
      </c>
      <c r="AW953" s="13" t="s">
        <v>32</v>
      </c>
      <c r="AX953" s="13" t="s">
        <v>76</v>
      </c>
      <c r="AY953" s="263" t="s">
        <v>207</v>
      </c>
    </row>
    <row r="954" s="14" customFormat="1">
      <c r="A954" s="14"/>
      <c r="B954" s="264"/>
      <c r="C954" s="265"/>
      <c r="D954" s="236" t="s">
        <v>218</v>
      </c>
      <c r="E954" s="266" t="s">
        <v>1</v>
      </c>
      <c r="F954" s="267" t="s">
        <v>222</v>
      </c>
      <c r="G954" s="265"/>
      <c r="H954" s="268">
        <v>327.77999999999997</v>
      </c>
      <c r="I954" s="269"/>
      <c r="J954" s="265"/>
      <c r="K954" s="265"/>
      <c r="L954" s="270"/>
      <c r="M954" s="271"/>
      <c r="N954" s="272"/>
      <c r="O954" s="272"/>
      <c r="P954" s="272"/>
      <c r="Q954" s="272"/>
      <c r="R954" s="272"/>
      <c r="S954" s="272"/>
      <c r="T954" s="273"/>
      <c r="U954" s="14"/>
      <c r="V954" s="14"/>
      <c r="W954" s="14"/>
      <c r="X954" s="14"/>
      <c r="Y954" s="14"/>
      <c r="Z954" s="14"/>
      <c r="AA954" s="14"/>
      <c r="AB954" s="14"/>
      <c r="AC954" s="14"/>
      <c r="AD954" s="14"/>
      <c r="AE954" s="14"/>
      <c r="AT954" s="274" t="s">
        <v>218</v>
      </c>
      <c r="AU954" s="274" t="s">
        <v>83</v>
      </c>
      <c r="AV954" s="14" t="s">
        <v>212</v>
      </c>
      <c r="AW954" s="14" t="s">
        <v>32</v>
      </c>
      <c r="AX954" s="14" t="s">
        <v>83</v>
      </c>
      <c r="AY954" s="274" t="s">
        <v>207</v>
      </c>
    </row>
    <row r="955" s="2" customFormat="1" ht="24.15" customHeight="1">
      <c r="A955" s="39"/>
      <c r="B955" s="40"/>
      <c r="C955" s="293" t="s">
        <v>1204</v>
      </c>
      <c r="D955" s="293" t="s">
        <v>690</v>
      </c>
      <c r="E955" s="294" t="s">
        <v>1205</v>
      </c>
      <c r="F955" s="295" t="s">
        <v>1206</v>
      </c>
      <c r="G955" s="296" t="s">
        <v>225</v>
      </c>
      <c r="H955" s="297">
        <v>382.02800000000002</v>
      </c>
      <c r="I955" s="298"/>
      <c r="J955" s="299">
        <f>ROUND(I955*H955,2)</f>
        <v>0</v>
      </c>
      <c r="K955" s="300"/>
      <c r="L955" s="301"/>
      <c r="M955" s="302" t="s">
        <v>1</v>
      </c>
      <c r="N955" s="303" t="s">
        <v>41</v>
      </c>
      <c r="O955" s="92"/>
      <c r="P955" s="232">
        <f>O955*H955</f>
        <v>0</v>
      </c>
      <c r="Q955" s="232">
        <v>0.0054000000000000003</v>
      </c>
      <c r="R955" s="232">
        <f>Q955*H955</f>
        <v>2.0629512000000001</v>
      </c>
      <c r="S955" s="232">
        <v>0</v>
      </c>
      <c r="T955" s="233">
        <f>S955*H955</f>
        <v>0</v>
      </c>
      <c r="U955" s="39"/>
      <c r="V955" s="39"/>
      <c r="W955" s="39"/>
      <c r="X955" s="39"/>
      <c r="Y955" s="39"/>
      <c r="Z955" s="39"/>
      <c r="AA955" s="39"/>
      <c r="AB955" s="39"/>
      <c r="AC955" s="39"/>
      <c r="AD955" s="39"/>
      <c r="AE955" s="39"/>
      <c r="AR955" s="234" t="s">
        <v>774</v>
      </c>
      <c r="AT955" s="234" t="s">
        <v>690</v>
      </c>
      <c r="AU955" s="234" t="s">
        <v>83</v>
      </c>
      <c r="AY955" s="18" t="s">
        <v>207</v>
      </c>
      <c r="BE955" s="235">
        <f>IF(N955="základní",J955,0)</f>
        <v>0</v>
      </c>
      <c r="BF955" s="235">
        <f>IF(N955="snížená",J955,0)</f>
        <v>0</v>
      </c>
      <c r="BG955" s="235">
        <f>IF(N955="zákl. přenesená",J955,0)</f>
        <v>0</v>
      </c>
      <c r="BH955" s="235">
        <f>IF(N955="sníž. přenesená",J955,0)</f>
        <v>0</v>
      </c>
      <c r="BI955" s="235">
        <f>IF(N955="nulová",J955,0)</f>
        <v>0</v>
      </c>
      <c r="BJ955" s="18" t="s">
        <v>83</v>
      </c>
      <c r="BK955" s="235">
        <f>ROUND(I955*H955,2)</f>
        <v>0</v>
      </c>
      <c r="BL955" s="18" t="s">
        <v>361</v>
      </c>
      <c r="BM955" s="234" t="s">
        <v>1207</v>
      </c>
    </row>
    <row r="956" s="2" customFormat="1">
      <c r="A956" s="39"/>
      <c r="B956" s="40"/>
      <c r="C956" s="41"/>
      <c r="D956" s="236" t="s">
        <v>214</v>
      </c>
      <c r="E956" s="41"/>
      <c r="F956" s="237" t="s">
        <v>1206</v>
      </c>
      <c r="G956" s="41"/>
      <c r="H956" s="41"/>
      <c r="I956" s="238"/>
      <c r="J956" s="41"/>
      <c r="K956" s="41"/>
      <c r="L956" s="45"/>
      <c r="M956" s="239"/>
      <c r="N956" s="240"/>
      <c r="O956" s="92"/>
      <c r="P956" s="92"/>
      <c r="Q956" s="92"/>
      <c r="R956" s="92"/>
      <c r="S956" s="92"/>
      <c r="T956" s="93"/>
      <c r="U956" s="39"/>
      <c r="V956" s="39"/>
      <c r="W956" s="39"/>
      <c r="X956" s="39"/>
      <c r="Y956" s="39"/>
      <c r="Z956" s="39"/>
      <c r="AA956" s="39"/>
      <c r="AB956" s="39"/>
      <c r="AC956" s="39"/>
      <c r="AD956" s="39"/>
      <c r="AE956" s="39"/>
      <c r="AT956" s="18" t="s">
        <v>214</v>
      </c>
      <c r="AU956" s="18" t="s">
        <v>83</v>
      </c>
    </row>
    <row r="957" s="13" customFormat="1">
      <c r="A957" s="13"/>
      <c r="B957" s="253"/>
      <c r="C957" s="254"/>
      <c r="D957" s="236" t="s">
        <v>218</v>
      </c>
      <c r="E957" s="255" t="s">
        <v>1</v>
      </c>
      <c r="F957" s="256" t="s">
        <v>426</v>
      </c>
      <c r="G957" s="254"/>
      <c r="H957" s="257">
        <v>7.8799999999999999</v>
      </c>
      <c r="I957" s="258"/>
      <c r="J957" s="254"/>
      <c r="K957" s="254"/>
      <c r="L957" s="259"/>
      <c r="M957" s="260"/>
      <c r="N957" s="261"/>
      <c r="O957" s="261"/>
      <c r="P957" s="261"/>
      <c r="Q957" s="261"/>
      <c r="R957" s="261"/>
      <c r="S957" s="261"/>
      <c r="T957" s="262"/>
      <c r="U957" s="13"/>
      <c r="V957" s="13"/>
      <c r="W957" s="13"/>
      <c r="X957" s="13"/>
      <c r="Y957" s="13"/>
      <c r="Z957" s="13"/>
      <c r="AA957" s="13"/>
      <c r="AB957" s="13"/>
      <c r="AC957" s="13"/>
      <c r="AD957" s="13"/>
      <c r="AE957" s="13"/>
      <c r="AT957" s="263" t="s">
        <v>218</v>
      </c>
      <c r="AU957" s="263" t="s">
        <v>83</v>
      </c>
      <c r="AV957" s="13" t="s">
        <v>85</v>
      </c>
      <c r="AW957" s="13" t="s">
        <v>32</v>
      </c>
      <c r="AX957" s="13" t="s">
        <v>76</v>
      </c>
      <c r="AY957" s="263" t="s">
        <v>207</v>
      </c>
    </row>
    <row r="958" s="13" customFormat="1">
      <c r="A958" s="13"/>
      <c r="B958" s="253"/>
      <c r="C958" s="254"/>
      <c r="D958" s="236" t="s">
        <v>218</v>
      </c>
      <c r="E958" s="255" t="s">
        <v>1</v>
      </c>
      <c r="F958" s="256" t="s">
        <v>429</v>
      </c>
      <c r="G958" s="254"/>
      <c r="H958" s="257">
        <v>12.5</v>
      </c>
      <c r="I958" s="258"/>
      <c r="J958" s="254"/>
      <c r="K958" s="254"/>
      <c r="L958" s="259"/>
      <c r="M958" s="260"/>
      <c r="N958" s="261"/>
      <c r="O958" s="261"/>
      <c r="P958" s="261"/>
      <c r="Q958" s="261"/>
      <c r="R958" s="261"/>
      <c r="S958" s="261"/>
      <c r="T958" s="262"/>
      <c r="U958" s="13"/>
      <c r="V958" s="13"/>
      <c r="W958" s="13"/>
      <c r="X958" s="13"/>
      <c r="Y958" s="13"/>
      <c r="Z958" s="13"/>
      <c r="AA958" s="13"/>
      <c r="AB958" s="13"/>
      <c r="AC958" s="13"/>
      <c r="AD958" s="13"/>
      <c r="AE958" s="13"/>
      <c r="AT958" s="263" t="s">
        <v>218</v>
      </c>
      <c r="AU958" s="263" t="s">
        <v>83</v>
      </c>
      <c r="AV958" s="13" t="s">
        <v>85</v>
      </c>
      <c r="AW958" s="13" t="s">
        <v>32</v>
      </c>
      <c r="AX958" s="13" t="s">
        <v>76</v>
      </c>
      <c r="AY958" s="263" t="s">
        <v>207</v>
      </c>
    </row>
    <row r="959" s="13" customFormat="1">
      <c r="A959" s="13"/>
      <c r="B959" s="253"/>
      <c r="C959" s="254"/>
      <c r="D959" s="236" t="s">
        <v>218</v>
      </c>
      <c r="E959" s="255" t="s">
        <v>1</v>
      </c>
      <c r="F959" s="256" t="s">
        <v>432</v>
      </c>
      <c r="G959" s="254"/>
      <c r="H959" s="257">
        <v>7.7999999999999998</v>
      </c>
      <c r="I959" s="258"/>
      <c r="J959" s="254"/>
      <c r="K959" s="254"/>
      <c r="L959" s="259"/>
      <c r="M959" s="260"/>
      <c r="N959" s="261"/>
      <c r="O959" s="261"/>
      <c r="P959" s="261"/>
      <c r="Q959" s="261"/>
      <c r="R959" s="261"/>
      <c r="S959" s="261"/>
      <c r="T959" s="262"/>
      <c r="U959" s="13"/>
      <c r="V959" s="13"/>
      <c r="W959" s="13"/>
      <c r="X959" s="13"/>
      <c r="Y959" s="13"/>
      <c r="Z959" s="13"/>
      <c r="AA959" s="13"/>
      <c r="AB959" s="13"/>
      <c r="AC959" s="13"/>
      <c r="AD959" s="13"/>
      <c r="AE959" s="13"/>
      <c r="AT959" s="263" t="s">
        <v>218</v>
      </c>
      <c r="AU959" s="263" t="s">
        <v>83</v>
      </c>
      <c r="AV959" s="13" t="s">
        <v>85</v>
      </c>
      <c r="AW959" s="13" t="s">
        <v>32</v>
      </c>
      <c r="AX959" s="13" t="s">
        <v>76</v>
      </c>
      <c r="AY959" s="263" t="s">
        <v>207</v>
      </c>
    </row>
    <row r="960" s="13" customFormat="1">
      <c r="A960" s="13"/>
      <c r="B960" s="253"/>
      <c r="C960" s="254"/>
      <c r="D960" s="236" t="s">
        <v>218</v>
      </c>
      <c r="E960" s="255" t="s">
        <v>1</v>
      </c>
      <c r="F960" s="256" t="s">
        <v>435</v>
      </c>
      <c r="G960" s="254"/>
      <c r="H960" s="257">
        <v>3.8999999999999999</v>
      </c>
      <c r="I960" s="258"/>
      <c r="J960" s="254"/>
      <c r="K960" s="254"/>
      <c r="L960" s="259"/>
      <c r="M960" s="260"/>
      <c r="N960" s="261"/>
      <c r="O960" s="261"/>
      <c r="P960" s="261"/>
      <c r="Q960" s="261"/>
      <c r="R960" s="261"/>
      <c r="S960" s="261"/>
      <c r="T960" s="262"/>
      <c r="U960" s="13"/>
      <c r="V960" s="13"/>
      <c r="W960" s="13"/>
      <c r="X960" s="13"/>
      <c r="Y960" s="13"/>
      <c r="Z960" s="13"/>
      <c r="AA960" s="13"/>
      <c r="AB960" s="13"/>
      <c r="AC960" s="13"/>
      <c r="AD960" s="13"/>
      <c r="AE960" s="13"/>
      <c r="AT960" s="263" t="s">
        <v>218</v>
      </c>
      <c r="AU960" s="263" t="s">
        <v>83</v>
      </c>
      <c r="AV960" s="13" t="s">
        <v>85</v>
      </c>
      <c r="AW960" s="13" t="s">
        <v>32</v>
      </c>
      <c r="AX960" s="13" t="s">
        <v>76</v>
      </c>
      <c r="AY960" s="263" t="s">
        <v>207</v>
      </c>
    </row>
    <row r="961" s="13" customFormat="1">
      <c r="A961" s="13"/>
      <c r="B961" s="253"/>
      <c r="C961" s="254"/>
      <c r="D961" s="236" t="s">
        <v>218</v>
      </c>
      <c r="E961" s="255" t="s">
        <v>1</v>
      </c>
      <c r="F961" s="256" t="s">
        <v>438</v>
      </c>
      <c r="G961" s="254"/>
      <c r="H961" s="257">
        <v>3.8999999999999999</v>
      </c>
      <c r="I961" s="258"/>
      <c r="J961" s="254"/>
      <c r="K961" s="254"/>
      <c r="L961" s="259"/>
      <c r="M961" s="260"/>
      <c r="N961" s="261"/>
      <c r="O961" s="261"/>
      <c r="P961" s="261"/>
      <c r="Q961" s="261"/>
      <c r="R961" s="261"/>
      <c r="S961" s="261"/>
      <c r="T961" s="262"/>
      <c r="U961" s="13"/>
      <c r="V961" s="13"/>
      <c r="W961" s="13"/>
      <c r="X961" s="13"/>
      <c r="Y961" s="13"/>
      <c r="Z961" s="13"/>
      <c r="AA961" s="13"/>
      <c r="AB961" s="13"/>
      <c r="AC961" s="13"/>
      <c r="AD961" s="13"/>
      <c r="AE961" s="13"/>
      <c r="AT961" s="263" t="s">
        <v>218</v>
      </c>
      <c r="AU961" s="263" t="s">
        <v>83</v>
      </c>
      <c r="AV961" s="13" t="s">
        <v>85</v>
      </c>
      <c r="AW961" s="13" t="s">
        <v>32</v>
      </c>
      <c r="AX961" s="13" t="s">
        <v>76</v>
      </c>
      <c r="AY961" s="263" t="s">
        <v>207</v>
      </c>
    </row>
    <row r="962" s="13" customFormat="1">
      <c r="A962" s="13"/>
      <c r="B962" s="253"/>
      <c r="C962" s="254"/>
      <c r="D962" s="236" t="s">
        <v>218</v>
      </c>
      <c r="E962" s="255" t="s">
        <v>1</v>
      </c>
      <c r="F962" s="256" t="s">
        <v>446</v>
      </c>
      <c r="G962" s="254"/>
      <c r="H962" s="257">
        <v>2.3799999999999999</v>
      </c>
      <c r="I962" s="258"/>
      <c r="J962" s="254"/>
      <c r="K962" s="254"/>
      <c r="L962" s="259"/>
      <c r="M962" s="260"/>
      <c r="N962" s="261"/>
      <c r="O962" s="261"/>
      <c r="P962" s="261"/>
      <c r="Q962" s="261"/>
      <c r="R962" s="261"/>
      <c r="S962" s="261"/>
      <c r="T962" s="262"/>
      <c r="U962" s="13"/>
      <c r="V962" s="13"/>
      <c r="W962" s="13"/>
      <c r="X962" s="13"/>
      <c r="Y962" s="13"/>
      <c r="Z962" s="13"/>
      <c r="AA962" s="13"/>
      <c r="AB962" s="13"/>
      <c r="AC962" s="13"/>
      <c r="AD962" s="13"/>
      <c r="AE962" s="13"/>
      <c r="AT962" s="263" t="s">
        <v>218</v>
      </c>
      <c r="AU962" s="263" t="s">
        <v>83</v>
      </c>
      <c r="AV962" s="13" t="s">
        <v>85</v>
      </c>
      <c r="AW962" s="13" t="s">
        <v>32</v>
      </c>
      <c r="AX962" s="13" t="s">
        <v>76</v>
      </c>
      <c r="AY962" s="263" t="s">
        <v>207</v>
      </c>
    </row>
    <row r="963" s="13" customFormat="1">
      <c r="A963" s="13"/>
      <c r="B963" s="253"/>
      <c r="C963" s="254"/>
      <c r="D963" s="236" t="s">
        <v>218</v>
      </c>
      <c r="E963" s="255" t="s">
        <v>1</v>
      </c>
      <c r="F963" s="256" t="s">
        <v>448</v>
      </c>
      <c r="G963" s="254"/>
      <c r="H963" s="257">
        <v>1.19</v>
      </c>
      <c r="I963" s="258"/>
      <c r="J963" s="254"/>
      <c r="K963" s="254"/>
      <c r="L963" s="259"/>
      <c r="M963" s="260"/>
      <c r="N963" s="261"/>
      <c r="O963" s="261"/>
      <c r="P963" s="261"/>
      <c r="Q963" s="261"/>
      <c r="R963" s="261"/>
      <c r="S963" s="261"/>
      <c r="T963" s="262"/>
      <c r="U963" s="13"/>
      <c r="V963" s="13"/>
      <c r="W963" s="13"/>
      <c r="X963" s="13"/>
      <c r="Y963" s="13"/>
      <c r="Z963" s="13"/>
      <c r="AA963" s="13"/>
      <c r="AB963" s="13"/>
      <c r="AC963" s="13"/>
      <c r="AD963" s="13"/>
      <c r="AE963" s="13"/>
      <c r="AT963" s="263" t="s">
        <v>218</v>
      </c>
      <c r="AU963" s="263" t="s">
        <v>83</v>
      </c>
      <c r="AV963" s="13" t="s">
        <v>85</v>
      </c>
      <c r="AW963" s="13" t="s">
        <v>32</v>
      </c>
      <c r="AX963" s="13" t="s">
        <v>76</v>
      </c>
      <c r="AY963" s="263" t="s">
        <v>207</v>
      </c>
    </row>
    <row r="964" s="13" customFormat="1">
      <c r="A964" s="13"/>
      <c r="B964" s="253"/>
      <c r="C964" s="254"/>
      <c r="D964" s="236" t="s">
        <v>218</v>
      </c>
      <c r="E964" s="255" t="s">
        <v>1</v>
      </c>
      <c r="F964" s="256" t="s">
        <v>458</v>
      </c>
      <c r="G964" s="254"/>
      <c r="H964" s="257">
        <v>24.300000000000001</v>
      </c>
      <c r="I964" s="258"/>
      <c r="J964" s="254"/>
      <c r="K964" s="254"/>
      <c r="L964" s="259"/>
      <c r="M964" s="260"/>
      <c r="N964" s="261"/>
      <c r="O964" s="261"/>
      <c r="P964" s="261"/>
      <c r="Q964" s="261"/>
      <c r="R964" s="261"/>
      <c r="S964" s="261"/>
      <c r="T964" s="262"/>
      <c r="U964" s="13"/>
      <c r="V964" s="13"/>
      <c r="W964" s="13"/>
      <c r="X964" s="13"/>
      <c r="Y964" s="13"/>
      <c r="Z964" s="13"/>
      <c r="AA964" s="13"/>
      <c r="AB964" s="13"/>
      <c r="AC964" s="13"/>
      <c r="AD964" s="13"/>
      <c r="AE964" s="13"/>
      <c r="AT964" s="263" t="s">
        <v>218</v>
      </c>
      <c r="AU964" s="263" t="s">
        <v>83</v>
      </c>
      <c r="AV964" s="13" t="s">
        <v>85</v>
      </c>
      <c r="AW964" s="13" t="s">
        <v>32</v>
      </c>
      <c r="AX964" s="13" t="s">
        <v>76</v>
      </c>
      <c r="AY964" s="263" t="s">
        <v>207</v>
      </c>
    </row>
    <row r="965" s="13" customFormat="1">
      <c r="A965" s="13"/>
      <c r="B965" s="253"/>
      <c r="C965" s="254"/>
      <c r="D965" s="236" t="s">
        <v>218</v>
      </c>
      <c r="E965" s="255" t="s">
        <v>1</v>
      </c>
      <c r="F965" s="256" t="s">
        <v>466</v>
      </c>
      <c r="G965" s="254"/>
      <c r="H965" s="257">
        <v>53.060000000000002</v>
      </c>
      <c r="I965" s="258"/>
      <c r="J965" s="254"/>
      <c r="K965" s="254"/>
      <c r="L965" s="259"/>
      <c r="M965" s="260"/>
      <c r="N965" s="261"/>
      <c r="O965" s="261"/>
      <c r="P965" s="261"/>
      <c r="Q965" s="261"/>
      <c r="R965" s="261"/>
      <c r="S965" s="261"/>
      <c r="T965" s="262"/>
      <c r="U965" s="13"/>
      <c r="V965" s="13"/>
      <c r="W965" s="13"/>
      <c r="X965" s="13"/>
      <c r="Y965" s="13"/>
      <c r="Z965" s="13"/>
      <c r="AA965" s="13"/>
      <c r="AB965" s="13"/>
      <c r="AC965" s="13"/>
      <c r="AD965" s="13"/>
      <c r="AE965" s="13"/>
      <c r="AT965" s="263" t="s">
        <v>218</v>
      </c>
      <c r="AU965" s="263" t="s">
        <v>83</v>
      </c>
      <c r="AV965" s="13" t="s">
        <v>85</v>
      </c>
      <c r="AW965" s="13" t="s">
        <v>32</v>
      </c>
      <c r="AX965" s="13" t="s">
        <v>76</v>
      </c>
      <c r="AY965" s="263" t="s">
        <v>207</v>
      </c>
    </row>
    <row r="966" s="13" customFormat="1">
      <c r="A966" s="13"/>
      <c r="B966" s="253"/>
      <c r="C966" s="254"/>
      <c r="D966" s="236" t="s">
        <v>218</v>
      </c>
      <c r="E966" s="255" t="s">
        <v>1</v>
      </c>
      <c r="F966" s="256" t="s">
        <v>408</v>
      </c>
      <c r="G966" s="254"/>
      <c r="H966" s="257">
        <v>94.239999999999995</v>
      </c>
      <c r="I966" s="258"/>
      <c r="J966" s="254"/>
      <c r="K966" s="254"/>
      <c r="L966" s="259"/>
      <c r="M966" s="260"/>
      <c r="N966" s="261"/>
      <c r="O966" s="261"/>
      <c r="P966" s="261"/>
      <c r="Q966" s="261"/>
      <c r="R966" s="261"/>
      <c r="S966" s="261"/>
      <c r="T966" s="262"/>
      <c r="U966" s="13"/>
      <c r="V966" s="13"/>
      <c r="W966" s="13"/>
      <c r="X966" s="13"/>
      <c r="Y966" s="13"/>
      <c r="Z966" s="13"/>
      <c r="AA966" s="13"/>
      <c r="AB966" s="13"/>
      <c r="AC966" s="13"/>
      <c r="AD966" s="13"/>
      <c r="AE966" s="13"/>
      <c r="AT966" s="263" t="s">
        <v>218</v>
      </c>
      <c r="AU966" s="263" t="s">
        <v>83</v>
      </c>
      <c r="AV966" s="13" t="s">
        <v>85</v>
      </c>
      <c r="AW966" s="13" t="s">
        <v>32</v>
      </c>
      <c r="AX966" s="13" t="s">
        <v>76</v>
      </c>
      <c r="AY966" s="263" t="s">
        <v>207</v>
      </c>
    </row>
    <row r="967" s="13" customFormat="1">
      <c r="A967" s="13"/>
      <c r="B967" s="253"/>
      <c r="C967" s="254"/>
      <c r="D967" s="236" t="s">
        <v>218</v>
      </c>
      <c r="E967" s="255" t="s">
        <v>1</v>
      </c>
      <c r="F967" s="256" t="s">
        <v>412</v>
      </c>
      <c r="G967" s="254"/>
      <c r="H967" s="257">
        <v>102.5</v>
      </c>
      <c r="I967" s="258"/>
      <c r="J967" s="254"/>
      <c r="K967" s="254"/>
      <c r="L967" s="259"/>
      <c r="M967" s="260"/>
      <c r="N967" s="261"/>
      <c r="O967" s="261"/>
      <c r="P967" s="261"/>
      <c r="Q967" s="261"/>
      <c r="R967" s="261"/>
      <c r="S967" s="261"/>
      <c r="T967" s="262"/>
      <c r="U967" s="13"/>
      <c r="V967" s="13"/>
      <c r="W967" s="13"/>
      <c r="X967" s="13"/>
      <c r="Y967" s="13"/>
      <c r="Z967" s="13"/>
      <c r="AA967" s="13"/>
      <c r="AB967" s="13"/>
      <c r="AC967" s="13"/>
      <c r="AD967" s="13"/>
      <c r="AE967" s="13"/>
      <c r="AT967" s="263" t="s">
        <v>218</v>
      </c>
      <c r="AU967" s="263" t="s">
        <v>83</v>
      </c>
      <c r="AV967" s="13" t="s">
        <v>85</v>
      </c>
      <c r="AW967" s="13" t="s">
        <v>32</v>
      </c>
      <c r="AX967" s="13" t="s">
        <v>76</v>
      </c>
      <c r="AY967" s="263" t="s">
        <v>207</v>
      </c>
    </row>
    <row r="968" s="13" customFormat="1">
      <c r="A968" s="13"/>
      <c r="B968" s="253"/>
      <c r="C968" s="254"/>
      <c r="D968" s="236" t="s">
        <v>218</v>
      </c>
      <c r="E968" s="255" t="s">
        <v>1</v>
      </c>
      <c r="F968" s="256" t="s">
        <v>415</v>
      </c>
      <c r="G968" s="254"/>
      <c r="H968" s="257">
        <v>6.3700000000000001</v>
      </c>
      <c r="I968" s="258"/>
      <c r="J968" s="254"/>
      <c r="K968" s="254"/>
      <c r="L968" s="259"/>
      <c r="M968" s="260"/>
      <c r="N968" s="261"/>
      <c r="O968" s="261"/>
      <c r="P968" s="261"/>
      <c r="Q968" s="261"/>
      <c r="R968" s="261"/>
      <c r="S968" s="261"/>
      <c r="T968" s="262"/>
      <c r="U968" s="13"/>
      <c r="V968" s="13"/>
      <c r="W968" s="13"/>
      <c r="X968" s="13"/>
      <c r="Y968" s="13"/>
      <c r="Z968" s="13"/>
      <c r="AA968" s="13"/>
      <c r="AB968" s="13"/>
      <c r="AC968" s="13"/>
      <c r="AD968" s="13"/>
      <c r="AE968" s="13"/>
      <c r="AT968" s="263" t="s">
        <v>218</v>
      </c>
      <c r="AU968" s="263" t="s">
        <v>83</v>
      </c>
      <c r="AV968" s="13" t="s">
        <v>85</v>
      </c>
      <c r="AW968" s="13" t="s">
        <v>32</v>
      </c>
      <c r="AX968" s="13" t="s">
        <v>76</v>
      </c>
      <c r="AY968" s="263" t="s">
        <v>207</v>
      </c>
    </row>
    <row r="969" s="13" customFormat="1">
      <c r="A969" s="13"/>
      <c r="B969" s="253"/>
      <c r="C969" s="254"/>
      <c r="D969" s="236" t="s">
        <v>218</v>
      </c>
      <c r="E969" s="255" t="s">
        <v>1</v>
      </c>
      <c r="F969" s="256" t="s">
        <v>421</v>
      </c>
      <c r="G969" s="254"/>
      <c r="H969" s="257">
        <v>7.7599999999999998</v>
      </c>
      <c r="I969" s="258"/>
      <c r="J969" s="254"/>
      <c r="K969" s="254"/>
      <c r="L969" s="259"/>
      <c r="M969" s="260"/>
      <c r="N969" s="261"/>
      <c r="O969" s="261"/>
      <c r="P969" s="261"/>
      <c r="Q969" s="261"/>
      <c r="R969" s="261"/>
      <c r="S969" s="261"/>
      <c r="T969" s="262"/>
      <c r="U969" s="13"/>
      <c r="V969" s="13"/>
      <c r="W969" s="13"/>
      <c r="X969" s="13"/>
      <c r="Y969" s="13"/>
      <c r="Z969" s="13"/>
      <c r="AA969" s="13"/>
      <c r="AB969" s="13"/>
      <c r="AC969" s="13"/>
      <c r="AD969" s="13"/>
      <c r="AE969" s="13"/>
      <c r="AT969" s="263" t="s">
        <v>218</v>
      </c>
      <c r="AU969" s="263" t="s">
        <v>83</v>
      </c>
      <c r="AV969" s="13" t="s">
        <v>85</v>
      </c>
      <c r="AW969" s="13" t="s">
        <v>32</v>
      </c>
      <c r="AX969" s="13" t="s">
        <v>76</v>
      </c>
      <c r="AY969" s="263" t="s">
        <v>207</v>
      </c>
    </row>
    <row r="970" s="14" customFormat="1">
      <c r="A970" s="14"/>
      <c r="B970" s="264"/>
      <c r="C970" s="265"/>
      <c r="D970" s="236" t="s">
        <v>218</v>
      </c>
      <c r="E970" s="266" t="s">
        <v>1</v>
      </c>
      <c r="F970" s="267" t="s">
        <v>222</v>
      </c>
      <c r="G970" s="265"/>
      <c r="H970" s="268">
        <v>327.77999999999997</v>
      </c>
      <c r="I970" s="269"/>
      <c r="J970" s="265"/>
      <c r="K970" s="265"/>
      <c r="L970" s="270"/>
      <c r="M970" s="271"/>
      <c r="N970" s="272"/>
      <c r="O970" s="272"/>
      <c r="P970" s="272"/>
      <c r="Q970" s="272"/>
      <c r="R970" s="272"/>
      <c r="S970" s="272"/>
      <c r="T970" s="273"/>
      <c r="U970" s="14"/>
      <c r="V970" s="14"/>
      <c r="W970" s="14"/>
      <c r="X970" s="14"/>
      <c r="Y970" s="14"/>
      <c r="Z970" s="14"/>
      <c r="AA970" s="14"/>
      <c r="AB970" s="14"/>
      <c r="AC970" s="14"/>
      <c r="AD970" s="14"/>
      <c r="AE970" s="14"/>
      <c r="AT970" s="274" t="s">
        <v>218</v>
      </c>
      <c r="AU970" s="274" t="s">
        <v>83</v>
      </c>
      <c r="AV970" s="14" t="s">
        <v>212</v>
      </c>
      <c r="AW970" s="14" t="s">
        <v>32</v>
      </c>
      <c r="AX970" s="14" t="s">
        <v>83</v>
      </c>
      <c r="AY970" s="274" t="s">
        <v>207</v>
      </c>
    </row>
    <row r="971" s="13" customFormat="1">
      <c r="A971" s="13"/>
      <c r="B971" s="253"/>
      <c r="C971" s="254"/>
      <c r="D971" s="236" t="s">
        <v>218</v>
      </c>
      <c r="E971" s="254"/>
      <c r="F971" s="256" t="s">
        <v>1208</v>
      </c>
      <c r="G971" s="254"/>
      <c r="H971" s="257">
        <v>382.02800000000002</v>
      </c>
      <c r="I971" s="258"/>
      <c r="J971" s="254"/>
      <c r="K971" s="254"/>
      <c r="L971" s="259"/>
      <c r="M971" s="260"/>
      <c r="N971" s="261"/>
      <c r="O971" s="261"/>
      <c r="P971" s="261"/>
      <c r="Q971" s="261"/>
      <c r="R971" s="261"/>
      <c r="S971" s="261"/>
      <c r="T971" s="262"/>
      <c r="U971" s="13"/>
      <c r="V971" s="13"/>
      <c r="W971" s="13"/>
      <c r="X971" s="13"/>
      <c r="Y971" s="13"/>
      <c r="Z971" s="13"/>
      <c r="AA971" s="13"/>
      <c r="AB971" s="13"/>
      <c r="AC971" s="13"/>
      <c r="AD971" s="13"/>
      <c r="AE971" s="13"/>
      <c r="AT971" s="263" t="s">
        <v>218</v>
      </c>
      <c r="AU971" s="263" t="s">
        <v>83</v>
      </c>
      <c r="AV971" s="13" t="s">
        <v>85</v>
      </c>
      <c r="AW971" s="13" t="s">
        <v>4</v>
      </c>
      <c r="AX971" s="13" t="s">
        <v>83</v>
      </c>
      <c r="AY971" s="263" t="s">
        <v>207</v>
      </c>
    </row>
    <row r="972" s="2" customFormat="1" ht="16.5" customHeight="1">
      <c r="A972" s="39"/>
      <c r="B972" s="40"/>
      <c r="C972" s="222" t="s">
        <v>1209</v>
      </c>
      <c r="D972" s="222" t="s">
        <v>208</v>
      </c>
      <c r="E972" s="223" t="s">
        <v>1210</v>
      </c>
      <c r="F972" s="224" t="s">
        <v>1211</v>
      </c>
      <c r="G972" s="225" t="s">
        <v>225</v>
      </c>
      <c r="H972" s="226">
        <v>50.079999999999998</v>
      </c>
      <c r="I972" s="227"/>
      <c r="J972" s="228">
        <f>ROUND(I972*H972,2)</f>
        <v>0</v>
      </c>
      <c r="K972" s="229"/>
      <c r="L972" s="45"/>
      <c r="M972" s="230" t="s">
        <v>1</v>
      </c>
      <c r="N972" s="231" t="s">
        <v>41</v>
      </c>
      <c r="O972" s="92"/>
      <c r="P972" s="232">
        <f>O972*H972</f>
        <v>0</v>
      </c>
      <c r="Q972" s="232">
        <v>0</v>
      </c>
      <c r="R972" s="232">
        <f>Q972*H972</f>
        <v>0</v>
      </c>
      <c r="S972" s="232">
        <v>0</v>
      </c>
      <c r="T972" s="233">
        <f>S972*H972</f>
        <v>0</v>
      </c>
      <c r="U972" s="39"/>
      <c r="V972" s="39"/>
      <c r="W972" s="39"/>
      <c r="X972" s="39"/>
      <c r="Y972" s="39"/>
      <c r="Z972" s="39"/>
      <c r="AA972" s="39"/>
      <c r="AB972" s="39"/>
      <c r="AC972" s="39"/>
      <c r="AD972" s="39"/>
      <c r="AE972" s="39"/>
      <c r="AR972" s="234" t="s">
        <v>361</v>
      </c>
      <c r="AT972" s="234" t="s">
        <v>208</v>
      </c>
      <c r="AU972" s="234" t="s">
        <v>83</v>
      </c>
      <c r="AY972" s="18" t="s">
        <v>207</v>
      </c>
      <c r="BE972" s="235">
        <f>IF(N972="základní",J972,0)</f>
        <v>0</v>
      </c>
      <c r="BF972" s="235">
        <f>IF(N972="snížená",J972,0)</f>
        <v>0</v>
      </c>
      <c r="BG972" s="235">
        <f>IF(N972="zákl. přenesená",J972,0)</f>
        <v>0</v>
      </c>
      <c r="BH972" s="235">
        <f>IF(N972="sníž. přenesená",J972,0)</f>
        <v>0</v>
      </c>
      <c r="BI972" s="235">
        <f>IF(N972="nulová",J972,0)</f>
        <v>0</v>
      </c>
      <c r="BJ972" s="18" t="s">
        <v>83</v>
      </c>
      <c r="BK972" s="235">
        <f>ROUND(I972*H972,2)</f>
        <v>0</v>
      </c>
      <c r="BL972" s="18" t="s">
        <v>361</v>
      </c>
      <c r="BM972" s="234" t="s">
        <v>1212</v>
      </c>
    </row>
    <row r="973" s="2" customFormat="1">
      <c r="A973" s="39"/>
      <c r="B973" s="40"/>
      <c r="C973" s="41"/>
      <c r="D973" s="236" t="s">
        <v>214</v>
      </c>
      <c r="E973" s="41"/>
      <c r="F973" s="237" t="s">
        <v>1213</v>
      </c>
      <c r="G973" s="41"/>
      <c r="H973" s="41"/>
      <c r="I973" s="238"/>
      <c r="J973" s="41"/>
      <c r="K973" s="41"/>
      <c r="L973" s="45"/>
      <c r="M973" s="239"/>
      <c r="N973" s="240"/>
      <c r="O973" s="92"/>
      <c r="P973" s="92"/>
      <c r="Q973" s="92"/>
      <c r="R973" s="92"/>
      <c r="S973" s="92"/>
      <c r="T973" s="93"/>
      <c r="U973" s="39"/>
      <c r="V973" s="39"/>
      <c r="W973" s="39"/>
      <c r="X973" s="39"/>
      <c r="Y973" s="39"/>
      <c r="Z973" s="39"/>
      <c r="AA973" s="39"/>
      <c r="AB973" s="39"/>
      <c r="AC973" s="39"/>
      <c r="AD973" s="39"/>
      <c r="AE973" s="39"/>
      <c r="AT973" s="18" t="s">
        <v>214</v>
      </c>
      <c r="AU973" s="18" t="s">
        <v>83</v>
      </c>
    </row>
    <row r="974" s="2" customFormat="1">
      <c r="A974" s="39"/>
      <c r="B974" s="40"/>
      <c r="C974" s="41"/>
      <c r="D974" s="241" t="s">
        <v>216</v>
      </c>
      <c r="E974" s="41"/>
      <c r="F974" s="242" t="s">
        <v>1214</v>
      </c>
      <c r="G974" s="41"/>
      <c r="H974" s="41"/>
      <c r="I974" s="238"/>
      <c r="J974" s="41"/>
      <c r="K974" s="41"/>
      <c r="L974" s="45"/>
      <c r="M974" s="239"/>
      <c r="N974" s="240"/>
      <c r="O974" s="92"/>
      <c r="P974" s="92"/>
      <c r="Q974" s="92"/>
      <c r="R974" s="92"/>
      <c r="S974" s="92"/>
      <c r="T974" s="93"/>
      <c r="U974" s="39"/>
      <c r="V974" s="39"/>
      <c r="W974" s="39"/>
      <c r="X974" s="39"/>
      <c r="Y974" s="39"/>
      <c r="Z974" s="39"/>
      <c r="AA974" s="39"/>
      <c r="AB974" s="39"/>
      <c r="AC974" s="39"/>
      <c r="AD974" s="39"/>
      <c r="AE974" s="39"/>
      <c r="AT974" s="18" t="s">
        <v>216</v>
      </c>
      <c r="AU974" s="18" t="s">
        <v>83</v>
      </c>
    </row>
    <row r="975" s="13" customFormat="1">
      <c r="A975" s="13"/>
      <c r="B975" s="253"/>
      <c r="C975" s="254"/>
      <c r="D975" s="236" t="s">
        <v>218</v>
      </c>
      <c r="E975" s="255" t="s">
        <v>1</v>
      </c>
      <c r="F975" s="256" t="s">
        <v>405</v>
      </c>
      <c r="G975" s="254"/>
      <c r="H975" s="257">
        <v>21.809999999999999</v>
      </c>
      <c r="I975" s="258"/>
      <c r="J975" s="254"/>
      <c r="K975" s="254"/>
      <c r="L975" s="259"/>
      <c r="M975" s="260"/>
      <c r="N975" s="261"/>
      <c r="O975" s="261"/>
      <c r="P975" s="261"/>
      <c r="Q975" s="261"/>
      <c r="R975" s="261"/>
      <c r="S975" s="261"/>
      <c r="T975" s="262"/>
      <c r="U975" s="13"/>
      <c r="V975" s="13"/>
      <c r="W975" s="13"/>
      <c r="X975" s="13"/>
      <c r="Y975" s="13"/>
      <c r="Z975" s="13"/>
      <c r="AA975" s="13"/>
      <c r="AB975" s="13"/>
      <c r="AC975" s="13"/>
      <c r="AD975" s="13"/>
      <c r="AE975" s="13"/>
      <c r="AT975" s="263" t="s">
        <v>218</v>
      </c>
      <c r="AU975" s="263" t="s">
        <v>83</v>
      </c>
      <c r="AV975" s="13" t="s">
        <v>85</v>
      </c>
      <c r="AW975" s="13" t="s">
        <v>32</v>
      </c>
      <c r="AX975" s="13" t="s">
        <v>76</v>
      </c>
      <c r="AY975" s="263" t="s">
        <v>207</v>
      </c>
    </row>
    <row r="976" s="13" customFormat="1">
      <c r="A976" s="13"/>
      <c r="B976" s="253"/>
      <c r="C976" s="254"/>
      <c r="D976" s="236" t="s">
        <v>218</v>
      </c>
      <c r="E976" s="255" t="s">
        <v>1</v>
      </c>
      <c r="F976" s="256" t="s">
        <v>461</v>
      </c>
      <c r="G976" s="254"/>
      <c r="H976" s="257">
        <v>26.600000000000001</v>
      </c>
      <c r="I976" s="258"/>
      <c r="J976" s="254"/>
      <c r="K976" s="254"/>
      <c r="L976" s="259"/>
      <c r="M976" s="260"/>
      <c r="N976" s="261"/>
      <c r="O976" s="261"/>
      <c r="P976" s="261"/>
      <c r="Q976" s="261"/>
      <c r="R976" s="261"/>
      <c r="S976" s="261"/>
      <c r="T976" s="262"/>
      <c r="U976" s="13"/>
      <c r="V976" s="13"/>
      <c r="W976" s="13"/>
      <c r="X976" s="13"/>
      <c r="Y976" s="13"/>
      <c r="Z976" s="13"/>
      <c r="AA976" s="13"/>
      <c r="AB976" s="13"/>
      <c r="AC976" s="13"/>
      <c r="AD976" s="13"/>
      <c r="AE976" s="13"/>
      <c r="AT976" s="263" t="s">
        <v>218</v>
      </c>
      <c r="AU976" s="263" t="s">
        <v>83</v>
      </c>
      <c r="AV976" s="13" t="s">
        <v>85</v>
      </c>
      <c r="AW976" s="13" t="s">
        <v>32</v>
      </c>
      <c r="AX976" s="13" t="s">
        <v>76</v>
      </c>
      <c r="AY976" s="263" t="s">
        <v>207</v>
      </c>
    </row>
    <row r="977" s="13" customFormat="1">
      <c r="A977" s="13"/>
      <c r="B977" s="253"/>
      <c r="C977" s="254"/>
      <c r="D977" s="236" t="s">
        <v>218</v>
      </c>
      <c r="E977" s="255" t="s">
        <v>1</v>
      </c>
      <c r="F977" s="256" t="s">
        <v>464</v>
      </c>
      <c r="G977" s="254"/>
      <c r="H977" s="257">
        <v>1.6699999999999999</v>
      </c>
      <c r="I977" s="258"/>
      <c r="J977" s="254"/>
      <c r="K977" s="254"/>
      <c r="L977" s="259"/>
      <c r="M977" s="260"/>
      <c r="N977" s="261"/>
      <c r="O977" s="261"/>
      <c r="P977" s="261"/>
      <c r="Q977" s="261"/>
      <c r="R977" s="261"/>
      <c r="S977" s="261"/>
      <c r="T977" s="262"/>
      <c r="U977" s="13"/>
      <c r="V977" s="13"/>
      <c r="W977" s="13"/>
      <c r="X977" s="13"/>
      <c r="Y977" s="13"/>
      <c r="Z977" s="13"/>
      <c r="AA977" s="13"/>
      <c r="AB977" s="13"/>
      <c r="AC977" s="13"/>
      <c r="AD977" s="13"/>
      <c r="AE977" s="13"/>
      <c r="AT977" s="263" t="s">
        <v>218</v>
      </c>
      <c r="AU977" s="263" t="s">
        <v>83</v>
      </c>
      <c r="AV977" s="13" t="s">
        <v>85</v>
      </c>
      <c r="AW977" s="13" t="s">
        <v>32</v>
      </c>
      <c r="AX977" s="13" t="s">
        <v>76</v>
      </c>
      <c r="AY977" s="263" t="s">
        <v>207</v>
      </c>
    </row>
    <row r="978" s="14" customFormat="1">
      <c r="A978" s="14"/>
      <c r="B978" s="264"/>
      <c r="C978" s="265"/>
      <c r="D978" s="236" t="s">
        <v>218</v>
      </c>
      <c r="E978" s="266" t="s">
        <v>1</v>
      </c>
      <c r="F978" s="267" t="s">
        <v>222</v>
      </c>
      <c r="G978" s="265"/>
      <c r="H978" s="268">
        <v>50.079999999999998</v>
      </c>
      <c r="I978" s="269"/>
      <c r="J978" s="265"/>
      <c r="K978" s="265"/>
      <c r="L978" s="270"/>
      <c r="M978" s="271"/>
      <c r="N978" s="272"/>
      <c r="O978" s="272"/>
      <c r="P978" s="272"/>
      <c r="Q978" s="272"/>
      <c r="R978" s="272"/>
      <c r="S978" s="272"/>
      <c r="T978" s="273"/>
      <c r="U978" s="14"/>
      <c r="V978" s="14"/>
      <c r="W978" s="14"/>
      <c r="X978" s="14"/>
      <c r="Y978" s="14"/>
      <c r="Z978" s="14"/>
      <c r="AA978" s="14"/>
      <c r="AB978" s="14"/>
      <c r="AC978" s="14"/>
      <c r="AD978" s="14"/>
      <c r="AE978" s="14"/>
      <c r="AT978" s="274" t="s">
        <v>218</v>
      </c>
      <c r="AU978" s="274" t="s">
        <v>83</v>
      </c>
      <c r="AV978" s="14" t="s">
        <v>212</v>
      </c>
      <c r="AW978" s="14" t="s">
        <v>32</v>
      </c>
      <c r="AX978" s="14" t="s">
        <v>83</v>
      </c>
      <c r="AY978" s="274" t="s">
        <v>207</v>
      </c>
    </row>
    <row r="979" s="2" customFormat="1" ht="21.75" customHeight="1">
      <c r="A979" s="39"/>
      <c r="B979" s="40"/>
      <c r="C979" s="293" t="s">
        <v>1215</v>
      </c>
      <c r="D979" s="293" t="s">
        <v>690</v>
      </c>
      <c r="E979" s="294" t="s">
        <v>1216</v>
      </c>
      <c r="F979" s="295" t="s">
        <v>1217</v>
      </c>
      <c r="G979" s="296" t="s">
        <v>1218</v>
      </c>
      <c r="H979" s="297">
        <v>1802.8800000000001</v>
      </c>
      <c r="I979" s="298"/>
      <c r="J979" s="299">
        <f>ROUND(I979*H979,2)</f>
        <v>0</v>
      </c>
      <c r="K979" s="300"/>
      <c r="L979" s="301"/>
      <c r="M979" s="302" t="s">
        <v>1</v>
      </c>
      <c r="N979" s="303" t="s">
        <v>41</v>
      </c>
      <c r="O979" s="92"/>
      <c r="P979" s="232">
        <f>O979*H979</f>
        <v>0</v>
      </c>
      <c r="Q979" s="232">
        <v>0.001</v>
      </c>
      <c r="R979" s="232">
        <f>Q979*H979</f>
        <v>1.80288</v>
      </c>
      <c r="S979" s="232">
        <v>0</v>
      </c>
      <c r="T979" s="233">
        <f>S979*H979</f>
        <v>0</v>
      </c>
      <c r="U979" s="39"/>
      <c r="V979" s="39"/>
      <c r="W979" s="39"/>
      <c r="X979" s="39"/>
      <c r="Y979" s="39"/>
      <c r="Z979" s="39"/>
      <c r="AA979" s="39"/>
      <c r="AB979" s="39"/>
      <c r="AC979" s="39"/>
      <c r="AD979" s="39"/>
      <c r="AE979" s="39"/>
      <c r="AR979" s="234" t="s">
        <v>774</v>
      </c>
      <c r="AT979" s="234" t="s">
        <v>690</v>
      </c>
      <c r="AU979" s="234" t="s">
        <v>83</v>
      </c>
      <c r="AY979" s="18" t="s">
        <v>207</v>
      </c>
      <c r="BE979" s="235">
        <f>IF(N979="základní",J979,0)</f>
        <v>0</v>
      </c>
      <c r="BF979" s="235">
        <f>IF(N979="snížená",J979,0)</f>
        <v>0</v>
      </c>
      <c r="BG979" s="235">
        <f>IF(N979="zákl. přenesená",J979,0)</f>
        <v>0</v>
      </c>
      <c r="BH979" s="235">
        <f>IF(N979="sníž. přenesená",J979,0)</f>
        <v>0</v>
      </c>
      <c r="BI979" s="235">
        <f>IF(N979="nulová",J979,0)</f>
        <v>0</v>
      </c>
      <c r="BJ979" s="18" t="s">
        <v>83</v>
      </c>
      <c r="BK979" s="235">
        <f>ROUND(I979*H979,2)</f>
        <v>0</v>
      </c>
      <c r="BL979" s="18" t="s">
        <v>361</v>
      </c>
      <c r="BM979" s="234" t="s">
        <v>1219</v>
      </c>
    </row>
    <row r="980" s="2" customFormat="1">
      <c r="A980" s="39"/>
      <c r="B980" s="40"/>
      <c r="C980" s="41"/>
      <c r="D980" s="236" t="s">
        <v>214</v>
      </c>
      <c r="E980" s="41"/>
      <c r="F980" s="237" t="s">
        <v>1217</v>
      </c>
      <c r="G980" s="41"/>
      <c r="H980" s="41"/>
      <c r="I980" s="238"/>
      <c r="J980" s="41"/>
      <c r="K980" s="41"/>
      <c r="L980" s="45"/>
      <c r="M980" s="239"/>
      <c r="N980" s="240"/>
      <c r="O980" s="92"/>
      <c r="P980" s="92"/>
      <c r="Q980" s="92"/>
      <c r="R980" s="92"/>
      <c r="S980" s="92"/>
      <c r="T980" s="93"/>
      <c r="U980" s="39"/>
      <c r="V980" s="39"/>
      <c r="W980" s="39"/>
      <c r="X980" s="39"/>
      <c r="Y980" s="39"/>
      <c r="Z980" s="39"/>
      <c r="AA980" s="39"/>
      <c r="AB980" s="39"/>
      <c r="AC980" s="39"/>
      <c r="AD980" s="39"/>
      <c r="AE980" s="39"/>
      <c r="AT980" s="18" t="s">
        <v>214</v>
      </c>
      <c r="AU980" s="18" t="s">
        <v>83</v>
      </c>
    </row>
    <row r="981" s="2" customFormat="1">
      <c r="A981" s="39"/>
      <c r="B981" s="40"/>
      <c r="C981" s="41"/>
      <c r="D981" s="236" t="s">
        <v>385</v>
      </c>
      <c r="E981" s="41"/>
      <c r="F981" s="290" t="s">
        <v>1220</v>
      </c>
      <c r="G981" s="41"/>
      <c r="H981" s="41"/>
      <c r="I981" s="238"/>
      <c r="J981" s="41"/>
      <c r="K981" s="41"/>
      <c r="L981" s="45"/>
      <c r="M981" s="239"/>
      <c r="N981" s="240"/>
      <c r="O981" s="92"/>
      <c r="P981" s="92"/>
      <c r="Q981" s="92"/>
      <c r="R981" s="92"/>
      <c r="S981" s="92"/>
      <c r="T981" s="93"/>
      <c r="U981" s="39"/>
      <c r="V981" s="39"/>
      <c r="W981" s="39"/>
      <c r="X981" s="39"/>
      <c r="Y981" s="39"/>
      <c r="Z981" s="39"/>
      <c r="AA981" s="39"/>
      <c r="AB981" s="39"/>
      <c r="AC981" s="39"/>
      <c r="AD981" s="39"/>
      <c r="AE981" s="39"/>
      <c r="AT981" s="18" t="s">
        <v>385</v>
      </c>
      <c r="AU981" s="18" t="s">
        <v>83</v>
      </c>
    </row>
    <row r="982" s="13" customFormat="1">
      <c r="A982" s="13"/>
      <c r="B982" s="253"/>
      <c r="C982" s="254"/>
      <c r="D982" s="236" t="s">
        <v>218</v>
      </c>
      <c r="E982" s="255" t="s">
        <v>1</v>
      </c>
      <c r="F982" s="256" t="s">
        <v>1221</v>
      </c>
      <c r="G982" s="254"/>
      <c r="H982" s="257">
        <v>130.86000000000001</v>
      </c>
      <c r="I982" s="258"/>
      <c r="J982" s="254"/>
      <c r="K982" s="254"/>
      <c r="L982" s="259"/>
      <c r="M982" s="260"/>
      <c r="N982" s="261"/>
      <c r="O982" s="261"/>
      <c r="P982" s="261"/>
      <c r="Q982" s="261"/>
      <c r="R982" s="261"/>
      <c r="S982" s="261"/>
      <c r="T982" s="262"/>
      <c r="U982" s="13"/>
      <c r="V982" s="13"/>
      <c r="W982" s="13"/>
      <c r="X982" s="13"/>
      <c r="Y982" s="13"/>
      <c r="Z982" s="13"/>
      <c r="AA982" s="13"/>
      <c r="AB982" s="13"/>
      <c r="AC982" s="13"/>
      <c r="AD982" s="13"/>
      <c r="AE982" s="13"/>
      <c r="AT982" s="263" t="s">
        <v>218</v>
      </c>
      <c r="AU982" s="263" t="s">
        <v>83</v>
      </c>
      <c r="AV982" s="13" t="s">
        <v>85</v>
      </c>
      <c r="AW982" s="13" t="s">
        <v>32</v>
      </c>
      <c r="AX982" s="13" t="s">
        <v>76</v>
      </c>
      <c r="AY982" s="263" t="s">
        <v>207</v>
      </c>
    </row>
    <row r="983" s="13" customFormat="1">
      <c r="A983" s="13"/>
      <c r="B983" s="253"/>
      <c r="C983" s="254"/>
      <c r="D983" s="236" t="s">
        <v>218</v>
      </c>
      <c r="E983" s="255" t="s">
        <v>1</v>
      </c>
      <c r="F983" s="256" t="s">
        <v>1222</v>
      </c>
      <c r="G983" s="254"/>
      <c r="H983" s="257">
        <v>159.59999999999999</v>
      </c>
      <c r="I983" s="258"/>
      <c r="J983" s="254"/>
      <c r="K983" s="254"/>
      <c r="L983" s="259"/>
      <c r="M983" s="260"/>
      <c r="N983" s="261"/>
      <c r="O983" s="261"/>
      <c r="P983" s="261"/>
      <c r="Q983" s="261"/>
      <c r="R983" s="261"/>
      <c r="S983" s="261"/>
      <c r="T983" s="262"/>
      <c r="U983" s="13"/>
      <c r="V983" s="13"/>
      <c r="W983" s="13"/>
      <c r="X983" s="13"/>
      <c r="Y983" s="13"/>
      <c r="Z983" s="13"/>
      <c r="AA983" s="13"/>
      <c r="AB983" s="13"/>
      <c r="AC983" s="13"/>
      <c r="AD983" s="13"/>
      <c r="AE983" s="13"/>
      <c r="AT983" s="263" t="s">
        <v>218</v>
      </c>
      <c r="AU983" s="263" t="s">
        <v>83</v>
      </c>
      <c r="AV983" s="13" t="s">
        <v>85</v>
      </c>
      <c r="AW983" s="13" t="s">
        <v>32</v>
      </c>
      <c r="AX983" s="13" t="s">
        <v>76</v>
      </c>
      <c r="AY983" s="263" t="s">
        <v>207</v>
      </c>
    </row>
    <row r="984" s="13" customFormat="1">
      <c r="A984" s="13"/>
      <c r="B984" s="253"/>
      <c r="C984" s="254"/>
      <c r="D984" s="236" t="s">
        <v>218</v>
      </c>
      <c r="E984" s="255" t="s">
        <v>1</v>
      </c>
      <c r="F984" s="256" t="s">
        <v>1223</v>
      </c>
      <c r="G984" s="254"/>
      <c r="H984" s="257">
        <v>10.02</v>
      </c>
      <c r="I984" s="258"/>
      <c r="J984" s="254"/>
      <c r="K984" s="254"/>
      <c r="L984" s="259"/>
      <c r="M984" s="260"/>
      <c r="N984" s="261"/>
      <c r="O984" s="261"/>
      <c r="P984" s="261"/>
      <c r="Q984" s="261"/>
      <c r="R984" s="261"/>
      <c r="S984" s="261"/>
      <c r="T984" s="262"/>
      <c r="U984" s="13"/>
      <c r="V984" s="13"/>
      <c r="W984" s="13"/>
      <c r="X984" s="13"/>
      <c r="Y984" s="13"/>
      <c r="Z984" s="13"/>
      <c r="AA984" s="13"/>
      <c r="AB984" s="13"/>
      <c r="AC984" s="13"/>
      <c r="AD984" s="13"/>
      <c r="AE984" s="13"/>
      <c r="AT984" s="263" t="s">
        <v>218</v>
      </c>
      <c r="AU984" s="263" t="s">
        <v>83</v>
      </c>
      <c r="AV984" s="13" t="s">
        <v>85</v>
      </c>
      <c r="AW984" s="13" t="s">
        <v>32</v>
      </c>
      <c r="AX984" s="13" t="s">
        <v>76</v>
      </c>
      <c r="AY984" s="263" t="s">
        <v>207</v>
      </c>
    </row>
    <row r="985" s="14" customFormat="1">
      <c r="A985" s="14"/>
      <c r="B985" s="264"/>
      <c r="C985" s="265"/>
      <c r="D985" s="236" t="s">
        <v>218</v>
      </c>
      <c r="E985" s="266" t="s">
        <v>1</v>
      </c>
      <c r="F985" s="267" t="s">
        <v>222</v>
      </c>
      <c r="G985" s="265"/>
      <c r="H985" s="268">
        <v>300.48000000000002</v>
      </c>
      <c r="I985" s="269"/>
      <c r="J985" s="265"/>
      <c r="K985" s="265"/>
      <c r="L985" s="270"/>
      <c r="M985" s="271"/>
      <c r="N985" s="272"/>
      <c r="O985" s="272"/>
      <c r="P985" s="272"/>
      <c r="Q985" s="272"/>
      <c r="R985" s="272"/>
      <c r="S985" s="272"/>
      <c r="T985" s="273"/>
      <c r="U985" s="14"/>
      <c r="V985" s="14"/>
      <c r="W985" s="14"/>
      <c r="X985" s="14"/>
      <c r="Y985" s="14"/>
      <c r="Z985" s="14"/>
      <c r="AA985" s="14"/>
      <c r="AB985" s="14"/>
      <c r="AC985" s="14"/>
      <c r="AD985" s="14"/>
      <c r="AE985" s="14"/>
      <c r="AT985" s="274" t="s">
        <v>218</v>
      </c>
      <c r="AU985" s="274" t="s">
        <v>83</v>
      </c>
      <c r="AV985" s="14" t="s">
        <v>212</v>
      </c>
      <c r="AW985" s="14" t="s">
        <v>32</v>
      </c>
      <c r="AX985" s="14" t="s">
        <v>83</v>
      </c>
      <c r="AY985" s="274" t="s">
        <v>207</v>
      </c>
    </row>
    <row r="986" s="13" customFormat="1">
      <c r="A986" s="13"/>
      <c r="B986" s="253"/>
      <c r="C986" s="254"/>
      <c r="D986" s="236" t="s">
        <v>218</v>
      </c>
      <c r="E986" s="254"/>
      <c r="F986" s="256" t="s">
        <v>1224</v>
      </c>
      <c r="G986" s="254"/>
      <c r="H986" s="257">
        <v>1802.8800000000001</v>
      </c>
      <c r="I986" s="258"/>
      <c r="J986" s="254"/>
      <c r="K986" s="254"/>
      <c r="L986" s="259"/>
      <c r="M986" s="260"/>
      <c r="N986" s="261"/>
      <c r="O986" s="261"/>
      <c r="P986" s="261"/>
      <c r="Q986" s="261"/>
      <c r="R986" s="261"/>
      <c r="S986" s="261"/>
      <c r="T986" s="262"/>
      <c r="U986" s="13"/>
      <c r="V986" s="13"/>
      <c r="W986" s="13"/>
      <c r="X986" s="13"/>
      <c r="Y986" s="13"/>
      <c r="Z986" s="13"/>
      <c r="AA986" s="13"/>
      <c r="AB986" s="13"/>
      <c r="AC986" s="13"/>
      <c r="AD986" s="13"/>
      <c r="AE986" s="13"/>
      <c r="AT986" s="263" t="s">
        <v>218</v>
      </c>
      <c r="AU986" s="263" t="s">
        <v>83</v>
      </c>
      <c r="AV986" s="13" t="s">
        <v>85</v>
      </c>
      <c r="AW986" s="13" t="s">
        <v>4</v>
      </c>
      <c r="AX986" s="13" t="s">
        <v>83</v>
      </c>
      <c r="AY986" s="263" t="s">
        <v>207</v>
      </c>
    </row>
    <row r="987" s="2" customFormat="1" ht="24.15" customHeight="1">
      <c r="A987" s="39"/>
      <c r="B987" s="40"/>
      <c r="C987" s="222" t="s">
        <v>1225</v>
      </c>
      <c r="D987" s="222" t="s">
        <v>208</v>
      </c>
      <c r="E987" s="223" t="s">
        <v>1226</v>
      </c>
      <c r="F987" s="224" t="s">
        <v>1227</v>
      </c>
      <c r="G987" s="225" t="s">
        <v>1228</v>
      </c>
      <c r="H987" s="304"/>
      <c r="I987" s="227"/>
      <c r="J987" s="228">
        <f>ROUND(I987*H987,2)</f>
        <v>0</v>
      </c>
      <c r="K987" s="229"/>
      <c r="L987" s="45"/>
      <c r="M987" s="230" t="s">
        <v>1</v>
      </c>
      <c r="N987" s="231" t="s">
        <v>41</v>
      </c>
      <c r="O987" s="92"/>
      <c r="P987" s="232">
        <f>O987*H987</f>
        <v>0</v>
      </c>
      <c r="Q987" s="232">
        <v>0</v>
      </c>
      <c r="R987" s="232">
        <f>Q987*H987</f>
        <v>0</v>
      </c>
      <c r="S987" s="232">
        <v>0</v>
      </c>
      <c r="T987" s="233">
        <f>S987*H987</f>
        <v>0</v>
      </c>
      <c r="U987" s="39"/>
      <c r="V987" s="39"/>
      <c r="W987" s="39"/>
      <c r="X987" s="39"/>
      <c r="Y987" s="39"/>
      <c r="Z987" s="39"/>
      <c r="AA987" s="39"/>
      <c r="AB987" s="39"/>
      <c r="AC987" s="39"/>
      <c r="AD987" s="39"/>
      <c r="AE987" s="39"/>
      <c r="AR987" s="234" t="s">
        <v>361</v>
      </c>
      <c r="AT987" s="234" t="s">
        <v>208</v>
      </c>
      <c r="AU987" s="234" t="s">
        <v>83</v>
      </c>
      <c r="AY987" s="18" t="s">
        <v>207</v>
      </c>
      <c r="BE987" s="235">
        <f>IF(N987="základní",J987,0)</f>
        <v>0</v>
      </c>
      <c r="BF987" s="235">
        <f>IF(N987="snížená",J987,0)</f>
        <v>0</v>
      </c>
      <c r="BG987" s="235">
        <f>IF(N987="zákl. přenesená",J987,0)</f>
        <v>0</v>
      </c>
      <c r="BH987" s="235">
        <f>IF(N987="sníž. přenesená",J987,0)</f>
        <v>0</v>
      </c>
      <c r="BI987" s="235">
        <f>IF(N987="nulová",J987,0)</f>
        <v>0</v>
      </c>
      <c r="BJ987" s="18" t="s">
        <v>83</v>
      </c>
      <c r="BK987" s="235">
        <f>ROUND(I987*H987,2)</f>
        <v>0</v>
      </c>
      <c r="BL987" s="18" t="s">
        <v>361</v>
      </c>
      <c r="BM987" s="234" t="s">
        <v>1229</v>
      </c>
    </row>
    <row r="988" s="2" customFormat="1">
      <c r="A988" s="39"/>
      <c r="B988" s="40"/>
      <c r="C988" s="41"/>
      <c r="D988" s="236" t="s">
        <v>214</v>
      </c>
      <c r="E988" s="41"/>
      <c r="F988" s="237" t="s">
        <v>1230</v>
      </c>
      <c r="G988" s="41"/>
      <c r="H988" s="41"/>
      <c r="I988" s="238"/>
      <c r="J988" s="41"/>
      <c r="K988" s="41"/>
      <c r="L988" s="45"/>
      <c r="M988" s="239"/>
      <c r="N988" s="240"/>
      <c r="O988" s="92"/>
      <c r="P988" s="92"/>
      <c r="Q988" s="92"/>
      <c r="R988" s="92"/>
      <c r="S988" s="92"/>
      <c r="T988" s="93"/>
      <c r="U988" s="39"/>
      <c r="V988" s="39"/>
      <c r="W988" s="39"/>
      <c r="X988" s="39"/>
      <c r="Y988" s="39"/>
      <c r="Z988" s="39"/>
      <c r="AA988" s="39"/>
      <c r="AB988" s="39"/>
      <c r="AC988" s="39"/>
      <c r="AD988" s="39"/>
      <c r="AE988" s="39"/>
      <c r="AT988" s="18" t="s">
        <v>214</v>
      </c>
      <c r="AU988" s="18" t="s">
        <v>83</v>
      </c>
    </row>
    <row r="989" s="2" customFormat="1">
      <c r="A989" s="39"/>
      <c r="B989" s="40"/>
      <c r="C989" s="41"/>
      <c r="D989" s="241" t="s">
        <v>216</v>
      </c>
      <c r="E989" s="41"/>
      <c r="F989" s="242" t="s">
        <v>1231</v>
      </c>
      <c r="G989" s="41"/>
      <c r="H989" s="41"/>
      <c r="I989" s="238"/>
      <c r="J989" s="41"/>
      <c r="K989" s="41"/>
      <c r="L989" s="45"/>
      <c r="M989" s="239"/>
      <c r="N989" s="240"/>
      <c r="O989" s="92"/>
      <c r="P989" s="92"/>
      <c r="Q989" s="92"/>
      <c r="R989" s="92"/>
      <c r="S989" s="92"/>
      <c r="T989" s="93"/>
      <c r="U989" s="39"/>
      <c r="V989" s="39"/>
      <c r="W989" s="39"/>
      <c r="X989" s="39"/>
      <c r="Y989" s="39"/>
      <c r="Z989" s="39"/>
      <c r="AA989" s="39"/>
      <c r="AB989" s="39"/>
      <c r="AC989" s="39"/>
      <c r="AD989" s="39"/>
      <c r="AE989" s="39"/>
      <c r="AT989" s="18" t="s">
        <v>216</v>
      </c>
      <c r="AU989" s="18" t="s">
        <v>83</v>
      </c>
    </row>
    <row r="990" s="11" customFormat="1" ht="25.92" customHeight="1">
      <c r="A990" s="11"/>
      <c r="B990" s="208"/>
      <c r="C990" s="209"/>
      <c r="D990" s="210" t="s">
        <v>75</v>
      </c>
      <c r="E990" s="211" t="s">
        <v>1232</v>
      </c>
      <c r="F990" s="211" t="s">
        <v>1233</v>
      </c>
      <c r="G990" s="209"/>
      <c r="H990" s="209"/>
      <c r="I990" s="212"/>
      <c r="J990" s="213">
        <f>BK990</f>
        <v>0</v>
      </c>
      <c r="K990" s="209"/>
      <c r="L990" s="214"/>
      <c r="M990" s="215"/>
      <c r="N990" s="216"/>
      <c r="O990" s="216"/>
      <c r="P990" s="217">
        <f>SUM(P991:P1062)</f>
        <v>0</v>
      </c>
      <c r="Q990" s="216"/>
      <c r="R990" s="217">
        <f>SUM(R991:R1062)</f>
        <v>2.1123026899999999</v>
      </c>
      <c r="S990" s="216"/>
      <c r="T990" s="218">
        <f>SUM(T991:T1062)</f>
        <v>1.9131914999999999</v>
      </c>
      <c r="U990" s="11"/>
      <c r="V990" s="11"/>
      <c r="W990" s="11"/>
      <c r="X990" s="11"/>
      <c r="Y990" s="11"/>
      <c r="Z990" s="11"/>
      <c r="AA990" s="11"/>
      <c r="AB990" s="11"/>
      <c r="AC990" s="11"/>
      <c r="AD990" s="11"/>
      <c r="AE990" s="11"/>
      <c r="AR990" s="219" t="s">
        <v>85</v>
      </c>
      <c r="AT990" s="220" t="s">
        <v>75</v>
      </c>
      <c r="AU990" s="220" t="s">
        <v>76</v>
      </c>
      <c r="AY990" s="219" t="s">
        <v>207</v>
      </c>
      <c r="BK990" s="221">
        <f>SUM(BK991:BK1062)</f>
        <v>0</v>
      </c>
    </row>
    <row r="991" s="2" customFormat="1" ht="24.15" customHeight="1">
      <c r="A991" s="39"/>
      <c r="B991" s="40"/>
      <c r="C991" s="222" t="s">
        <v>1234</v>
      </c>
      <c r="D991" s="222" t="s">
        <v>208</v>
      </c>
      <c r="E991" s="223" t="s">
        <v>1235</v>
      </c>
      <c r="F991" s="224" t="s">
        <v>1236</v>
      </c>
      <c r="G991" s="225" t="s">
        <v>225</v>
      </c>
      <c r="H991" s="226">
        <v>2</v>
      </c>
      <c r="I991" s="227"/>
      <c r="J991" s="228">
        <f>ROUND(I991*H991,2)</f>
        <v>0</v>
      </c>
      <c r="K991" s="229"/>
      <c r="L991" s="45"/>
      <c r="M991" s="230" t="s">
        <v>1</v>
      </c>
      <c r="N991" s="231" t="s">
        <v>41</v>
      </c>
      <c r="O991" s="92"/>
      <c r="P991" s="232">
        <f>O991*H991</f>
        <v>0</v>
      </c>
      <c r="Q991" s="232">
        <v>0</v>
      </c>
      <c r="R991" s="232">
        <f>Q991*H991</f>
        <v>0</v>
      </c>
      <c r="S991" s="232">
        <v>0</v>
      </c>
      <c r="T991" s="233">
        <f>S991*H991</f>
        <v>0</v>
      </c>
      <c r="U991" s="39"/>
      <c r="V991" s="39"/>
      <c r="W991" s="39"/>
      <c r="X991" s="39"/>
      <c r="Y991" s="39"/>
      <c r="Z991" s="39"/>
      <c r="AA991" s="39"/>
      <c r="AB991" s="39"/>
      <c r="AC991" s="39"/>
      <c r="AD991" s="39"/>
      <c r="AE991" s="39"/>
      <c r="AR991" s="234" t="s">
        <v>361</v>
      </c>
      <c r="AT991" s="234" t="s">
        <v>208</v>
      </c>
      <c r="AU991" s="234" t="s">
        <v>83</v>
      </c>
      <c r="AY991" s="18" t="s">
        <v>207</v>
      </c>
      <c r="BE991" s="235">
        <f>IF(N991="základní",J991,0)</f>
        <v>0</v>
      </c>
      <c r="BF991" s="235">
        <f>IF(N991="snížená",J991,0)</f>
        <v>0</v>
      </c>
      <c r="BG991" s="235">
        <f>IF(N991="zákl. přenesená",J991,0)</f>
        <v>0</v>
      </c>
      <c r="BH991" s="235">
        <f>IF(N991="sníž. přenesená",J991,0)</f>
        <v>0</v>
      </c>
      <c r="BI991" s="235">
        <f>IF(N991="nulová",J991,0)</f>
        <v>0</v>
      </c>
      <c r="BJ991" s="18" t="s">
        <v>83</v>
      </c>
      <c r="BK991" s="235">
        <f>ROUND(I991*H991,2)</f>
        <v>0</v>
      </c>
      <c r="BL991" s="18" t="s">
        <v>361</v>
      </c>
      <c r="BM991" s="234" t="s">
        <v>1237</v>
      </c>
    </row>
    <row r="992" s="2" customFormat="1">
      <c r="A992" s="39"/>
      <c r="B992" s="40"/>
      <c r="C992" s="41"/>
      <c r="D992" s="236" t="s">
        <v>214</v>
      </c>
      <c r="E992" s="41"/>
      <c r="F992" s="237" t="s">
        <v>1238</v>
      </c>
      <c r="G992" s="41"/>
      <c r="H992" s="41"/>
      <c r="I992" s="238"/>
      <c r="J992" s="41"/>
      <c r="K992" s="41"/>
      <c r="L992" s="45"/>
      <c r="M992" s="239"/>
      <c r="N992" s="240"/>
      <c r="O992" s="92"/>
      <c r="P992" s="92"/>
      <c r="Q992" s="92"/>
      <c r="R992" s="92"/>
      <c r="S992" s="92"/>
      <c r="T992" s="93"/>
      <c r="U992" s="39"/>
      <c r="V992" s="39"/>
      <c r="W992" s="39"/>
      <c r="X992" s="39"/>
      <c r="Y992" s="39"/>
      <c r="Z992" s="39"/>
      <c r="AA992" s="39"/>
      <c r="AB992" s="39"/>
      <c r="AC992" s="39"/>
      <c r="AD992" s="39"/>
      <c r="AE992" s="39"/>
      <c r="AT992" s="18" t="s">
        <v>214</v>
      </c>
      <c r="AU992" s="18" t="s">
        <v>83</v>
      </c>
    </row>
    <row r="993" s="2" customFormat="1">
      <c r="A993" s="39"/>
      <c r="B993" s="40"/>
      <c r="C993" s="41"/>
      <c r="D993" s="241" t="s">
        <v>216</v>
      </c>
      <c r="E993" s="41"/>
      <c r="F993" s="242" t="s">
        <v>1239</v>
      </c>
      <c r="G993" s="41"/>
      <c r="H993" s="41"/>
      <c r="I993" s="238"/>
      <c r="J993" s="41"/>
      <c r="K993" s="41"/>
      <c r="L993" s="45"/>
      <c r="M993" s="239"/>
      <c r="N993" s="240"/>
      <c r="O993" s="92"/>
      <c r="P993" s="92"/>
      <c r="Q993" s="92"/>
      <c r="R993" s="92"/>
      <c r="S993" s="92"/>
      <c r="T993" s="93"/>
      <c r="U993" s="39"/>
      <c r="V993" s="39"/>
      <c r="W993" s="39"/>
      <c r="X993" s="39"/>
      <c r="Y993" s="39"/>
      <c r="Z993" s="39"/>
      <c r="AA993" s="39"/>
      <c r="AB993" s="39"/>
      <c r="AC993" s="39"/>
      <c r="AD993" s="39"/>
      <c r="AE993" s="39"/>
      <c r="AT993" s="18" t="s">
        <v>216</v>
      </c>
      <c r="AU993" s="18" t="s">
        <v>83</v>
      </c>
    </row>
    <row r="994" s="13" customFormat="1">
      <c r="A994" s="13"/>
      <c r="B994" s="253"/>
      <c r="C994" s="254"/>
      <c r="D994" s="236" t="s">
        <v>218</v>
      </c>
      <c r="E994" s="255" t="s">
        <v>1</v>
      </c>
      <c r="F994" s="256" t="s">
        <v>504</v>
      </c>
      <c r="G994" s="254"/>
      <c r="H994" s="257">
        <v>2</v>
      </c>
      <c r="I994" s="258"/>
      <c r="J994" s="254"/>
      <c r="K994" s="254"/>
      <c r="L994" s="259"/>
      <c r="M994" s="260"/>
      <c r="N994" s="261"/>
      <c r="O994" s="261"/>
      <c r="P994" s="261"/>
      <c r="Q994" s="261"/>
      <c r="R994" s="261"/>
      <c r="S994" s="261"/>
      <c r="T994" s="262"/>
      <c r="U994" s="13"/>
      <c r="V994" s="13"/>
      <c r="W994" s="13"/>
      <c r="X994" s="13"/>
      <c r="Y994" s="13"/>
      <c r="Z994" s="13"/>
      <c r="AA994" s="13"/>
      <c r="AB994" s="13"/>
      <c r="AC994" s="13"/>
      <c r="AD994" s="13"/>
      <c r="AE994" s="13"/>
      <c r="AT994" s="263" t="s">
        <v>218</v>
      </c>
      <c r="AU994" s="263" t="s">
        <v>83</v>
      </c>
      <c r="AV994" s="13" t="s">
        <v>85</v>
      </c>
      <c r="AW994" s="13" t="s">
        <v>32</v>
      </c>
      <c r="AX994" s="13" t="s">
        <v>83</v>
      </c>
      <c r="AY994" s="263" t="s">
        <v>207</v>
      </c>
    </row>
    <row r="995" s="2" customFormat="1" ht="24.15" customHeight="1">
      <c r="A995" s="39"/>
      <c r="B995" s="40"/>
      <c r="C995" s="293" t="s">
        <v>1240</v>
      </c>
      <c r="D995" s="293" t="s">
        <v>690</v>
      </c>
      <c r="E995" s="294" t="s">
        <v>1194</v>
      </c>
      <c r="F995" s="295" t="s">
        <v>1195</v>
      </c>
      <c r="G995" s="296" t="s">
        <v>225</v>
      </c>
      <c r="H995" s="297">
        <v>2.331</v>
      </c>
      <c r="I995" s="298"/>
      <c r="J995" s="299">
        <f>ROUND(I995*H995,2)</f>
        <v>0</v>
      </c>
      <c r="K995" s="300"/>
      <c r="L995" s="301"/>
      <c r="M995" s="302" t="s">
        <v>1</v>
      </c>
      <c r="N995" s="303" t="s">
        <v>41</v>
      </c>
      <c r="O995" s="92"/>
      <c r="P995" s="232">
        <f>O995*H995</f>
        <v>0</v>
      </c>
      <c r="Q995" s="232">
        <v>0.0040000000000000001</v>
      </c>
      <c r="R995" s="232">
        <f>Q995*H995</f>
        <v>0.0093240000000000007</v>
      </c>
      <c r="S995" s="232">
        <v>0</v>
      </c>
      <c r="T995" s="233">
        <f>S995*H995</f>
        <v>0</v>
      </c>
      <c r="U995" s="39"/>
      <c r="V995" s="39"/>
      <c r="W995" s="39"/>
      <c r="X995" s="39"/>
      <c r="Y995" s="39"/>
      <c r="Z995" s="39"/>
      <c r="AA995" s="39"/>
      <c r="AB995" s="39"/>
      <c r="AC995" s="39"/>
      <c r="AD995" s="39"/>
      <c r="AE995" s="39"/>
      <c r="AR995" s="234" t="s">
        <v>774</v>
      </c>
      <c r="AT995" s="234" t="s">
        <v>690</v>
      </c>
      <c r="AU995" s="234" t="s">
        <v>83</v>
      </c>
      <c r="AY995" s="18" t="s">
        <v>207</v>
      </c>
      <c r="BE995" s="235">
        <f>IF(N995="základní",J995,0)</f>
        <v>0</v>
      </c>
      <c r="BF995" s="235">
        <f>IF(N995="snížená",J995,0)</f>
        <v>0</v>
      </c>
      <c r="BG995" s="235">
        <f>IF(N995="zákl. přenesená",J995,0)</f>
        <v>0</v>
      </c>
      <c r="BH995" s="235">
        <f>IF(N995="sníž. přenesená",J995,0)</f>
        <v>0</v>
      </c>
      <c r="BI995" s="235">
        <f>IF(N995="nulová",J995,0)</f>
        <v>0</v>
      </c>
      <c r="BJ995" s="18" t="s">
        <v>83</v>
      </c>
      <c r="BK995" s="235">
        <f>ROUND(I995*H995,2)</f>
        <v>0</v>
      </c>
      <c r="BL995" s="18" t="s">
        <v>361</v>
      </c>
      <c r="BM995" s="234" t="s">
        <v>1241</v>
      </c>
    </row>
    <row r="996" s="2" customFormat="1">
      <c r="A996" s="39"/>
      <c r="B996" s="40"/>
      <c r="C996" s="41"/>
      <c r="D996" s="236" t="s">
        <v>214</v>
      </c>
      <c r="E996" s="41"/>
      <c r="F996" s="237" t="s">
        <v>1195</v>
      </c>
      <c r="G996" s="41"/>
      <c r="H996" s="41"/>
      <c r="I996" s="238"/>
      <c r="J996" s="41"/>
      <c r="K996" s="41"/>
      <c r="L996" s="45"/>
      <c r="M996" s="239"/>
      <c r="N996" s="240"/>
      <c r="O996" s="92"/>
      <c r="P996" s="92"/>
      <c r="Q996" s="92"/>
      <c r="R996" s="92"/>
      <c r="S996" s="92"/>
      <c r="T996" s="93"/>
      <c r="U996" s="39"/>
      <c r="V996" s="39"/>
      <c r="W996" s="39"/>
      <c r="X996" s="39"/>
      <c r="Y996" s="39"/>
      <c r="Z996" s="39"/>
      <c r="AA996" s="39"/>
      <c r="AB996" s="39"/>
      <c r="AC996" s="39"/>
      <c r="AD996" s="39"/>
      <c r="AE996" s="39"/>
      <c r="AT996" s="18" t="s">
        <v>214</v>
      </c>
      <c r="AU996" s="18" t="s">
        <v>83</v>
      </c>
    </row>
    <row r="997" s="13" customFormat="1">
      <c r="A997" s="13"/>
      <c r="B997" s="253"/>
      <c r="C997" s="254"/>
      <c r="D997" s="236" t="s">
        <v>218</v>
      </c>
      <c r="E997" s="254"/>
      <c r="F997" s="256" t="s">
        <v>1242</v>
      </c>
      <c r="G997" s="254"/>
      <c r="H997" s="257">
        <v>2.331</v>
      </c>
      <c r="I997" s="258"/>
      <c r="J997" s="254"/>
      <c r="K997" s="254"/>
      <c r="L997" s="259"/>
      <c r="M997" s="260"/>
      <c r="N997" s="261"/>
      <c r="O997" s="261"/>
      <c r="P997" s="261"/>
      <c r="Q997" s="261"/>
      <c r="R997" s="261"/>
      <c r="S997" s="261"/>
      <c r="T997" s="262"/>
      <c r="U997" s="13"/>
      <c r="V997" s="13"/>
      <c r="W997" s="13"/>
      <c r="X997" s="13"/>
      <c r="Y997" s="13"/>
      <c r="Z997" s="13"/>
      <c r="AA997" s="13"/>
      <c r="AB997" s="13"/>
      <c r="AC997" s="13"/>
      <c r="AD997" s="13"/>
      <c r="AE997" s="13"/>
      <c r="AT997" s="263" t="s">
        <v>218</v>
      </c>
      <c r="AU997" s="263" t="s">
        <v>83</v>
      </c>
      <c r="AV997" s="13" t="s">
        <v>85</v>
      </c>
      <c r="AW997" s="13" t="s">
        <v>4</v>
      </c>
      <c r="AX997" s="13" t="s">
        <v>83</v>
      </c>
      <c r="AY997" s="263" t="s">
        <v>207</v>
      </c>
    </row>
    <row r="998" s="2" customFormat="1" ht="24.15" customHeight="1">
      <c r="A998" s="39"/>
      <c r="B998" s="40"/>
      <c r="C998" s="222" t="s">
        <v>1243</v>
      </c>
      <c r="D998" s="222" t="s">
        <v>208</v>
      </c>
      <c r="E998" s="223" t="s">
        <v>1244</v>
      </c>
      <c r="F998" s="224" t="s">
        <v>1245</v>
      </c>
      <c r="G998" s="225" t="s">
        <v>225</v>
      </c>
      <c r="H998" s="226">
        <v>238.82599999999999</v>
      </c>
      <c r="I998" s="227"/>
      <c r="J998" s="228">
        <f>ROUND(I998*H998,2)</f>
        <v>0</v>
      </c>
      <c r="K998" s="229"/>
      <c r="L998" s="45"/>
      <c r="M998" s="230" t="s">
        <v>1</v>
      </c>
      <c r="N998" s="231" t="s">
        <v>41</v>
      </c>
      <c r="O998" s="92"/>
      <c r="P998" s="232">
        <f>O998*H998</f>
        <v>0</v>
      </c>
      <c r="Q998" s="232">
        <v>0.00088000000000000003</v>
      </c>
      <c r="R998" s="232">
        <f>Q998*H998</f>
        <v>0.21016688</v>
      </c>
      <c r="S998" s="232">
        <v>0</v>
      </c>
      <c r="T998" s="233">
        <f>S998*H998</f>
        <v>0</v>
      </c>
      <c r="U998" s="39"/>
      <c r="V998" s="39"/>
      <c r="W998" s="39"/>
      <c r="X998" s="39"/>
      <c r="Y998" s="39"/>
      <c r="Z998" s="39"/>
      <c r="AA998" s="39"/>
      <c r="AB998" s="39"/>
      <c r="AC998" s="39"/>
      <c r="AD998" s="39"/>
      <c r="AE998" s="39"/>
      <c r="AR998" s="234" t="s">
        <v>361</v>
      </c>
      <c r="AT998" s="234" t="s">
        <v>208</v>
      </c>
      <c r="AU998" s="234" t="s">
        <v>83</v>
      </c>
      <c r="AY998" s="18" t="s">
        <v>207</v>
      </c>
      <c r="BE998" s="235">
        <f>IF(N998="základní",J998,0)</f>
        <v>0</v>
      </c>
      <c r="BF998" s="235">
        <f>IF(N998="snížená",J998,0)</f>
        <v>0</v>
      </c>
      <c r="BG998" s="235">
        <f>IF(N998="zákl. přenesená",J998,0)</f>
        <v>0</v>
      </c>
      <c r="BH998" s="235">
        <f>IF(N998="sníž. přenesená",J998,0)</f>
        <v>0</v>
      </c>
      <c r="BI998" s="235">
        <f>IF(N998="nulová",J998,0)</f>
        <v>0</v>
      </c>
      <c r="BJ998" s="18" t="s">
        <v>83</v>
      </c>
      <c r="BK998" s="235">
        <f>ROUND(I998*H998,2)</f>
        <v>0</v>
      </c>
      <c r="BL998" s="18" t="s">
        <v>361</v>
      </c>
      <c r="BM998" s="234" t="s">
        <v>1246</v>
      </c>
    </row>
    <row r="999" s="2" customFormat="1">
      <c r="A999" s="39"/>
      <c r="B999" s="40"/>
      <c r="C999" s="41"/>
      <c r="D999" s="236" t="s">
        <v>214</v>
      </c>
      <c r="E999" s="41"/>
      <c r="F999" s="237" t="s">
        <v>1247</v>
      </c>
      <c r="G999" s="41"/>
      <c r="H999" s="41"/>
      <c r="I999" s="238"/>
      <c r="J999" s="41"/>
      <c r="K999" s="41"/>
      <c r="L999" s="45"/>
      <c r="M999" s="239"/>
      <c r="N999" s="240"/>
      <c r="O999" s="92"/>
      <c r="P999" s="92"/>
      <c r="Q999" s="92"/>
      <c r="R999" s="92"/>
      <c r="S999" s="92"/>
      <c r="T999" s="93"/>
      <c r="U999" s="39"/>
      <c r="V999" s="39"/>
      <c r="W999" s="39"/>
      <c r="X999" s="39"/>
      <c r="Y999" s="39"/>
      <c r="Z999" s="39"/>
      <c r="AA999" s="39"/>
      <c r="AB999" s="39"/>
      <c r="AC999" s="39"/>
      <c r="AD999" s="39"/>
      <c r="AE999" s="39"/>
      <c r="AT999" s="18" t="s">
        <v>214</v>
      </c>
      <c r="AU999" s="18" t="s">
        <v>83</v>
      </c>
    </row>
    <row r="1000" s="2" customFormat="1">
      <c r="A1000" s="39"/>
      <c r="B1000" s="40"/>
      <c r="C1000" s="41"/>
      <c r="D1000" s="241" t="s">
        <v>216</v>
      </c>
      <c r="E1000" s="41"/>
      <c r="F1000" s="242" t="s">
        <v>1248</v>
      </c>
      <c r="G1000" s="41"/>
      <c r="H1000" s="41"/>
      <c r="I1000" s="238"/>
      <c r="J1000" s="41"/>
      <c r="K1000" s="41"/>
      <c r="L1000" s="45"/>
      <c r="M1000" s="239"/>
      <c r="N1000" s="240"/>
      <c r="O1000" s="92"/>
      <c r="P1000" s="92"/>
      <c r="Q1000" s="92"/>
      <c r="R1000" s="92"/>
      <c r="S1000" s="92"/>
      <c r="T1000" s="93"/>
      <c r="U1000" s="39"/>
      <c r="V1000" s="39"/>
      <c r="W1000" s="39"/>
      <c r="X1000" s="39"/>
      <c r="Y1000" s="39"/>
      <c r="Z1000" s="39"/>
      <c r="AA1000" s="39"/>
      <c r="AB1000" s="39"/>
      <c r="AC1000" s="39"/>
      <c r="AD1000" s="39"/>
      <c r="AE1000" s="39"/>
      <c r="AT1000" s="18" t="s">
        <v>216</v>
      </c>
      <c r="AU1000" s="18" t="s">
        <v>83</v>
      </c>
    </row>
    <row r="1001" s="13" customFormat="1">
      <c r="A1001" s="13"/>
      <c r="B1001" s="253"/>
      <c r="C1001" s="254"/>
      <c r="D1001" s="236" t="s">
        <v>218</v>
      </c>
      <c r="E1001" s="255" t="s">
        <v>1</v>
      </c>
      <c r="F1001" s="256" t="s">
        <v>1249</v>
      </c>
      <c r="G1001" s="254"/>
      <c r="H1001" s="257">
        <v>231.90199999999999</v>
      </c>
      <c r="I1001" s="258"/>
      <c r="J1001" s="254"/>
      <c r="K1001" s="254"/>
      <c r="L1001" s="259"/>
      <c r="M1001" s="260"/>
      <c r="N1001" s="261"/>
      <c r="O1001" s="261"/>
      <c r="P1001" s="261"/>
      <c r="Q1001" s="261"/>
      <c r="R1001" s="261"/>
      <c r="S1001" s="261"/>
      <c r="T1001" s="262"/>
      <c r="U1001" s="13"/>
      <c r="V1001" s="13"/>
      <c r="W1001" s="13"/>
      <c r="X1001" s="13"/>
      <c r="Y1001" s="13"/>
      <c r="Z1001" s="13"/>
      <c r="AA1001" s="13"/>
      <c r="AB1001" s="13"/>
      <c r="AC1001" s="13"/>
      <c r="AD1001" s="13"/>
      <c r="AE1001" s="13"/>
      <c r="AT1001" s="263" t="s">
        <v>218</v>
      </c>
      <c r="AU1001" s="263" t="s">
        <v>83</v>
      </c>
      <c r="AV1001" s="13" t="s">
        <v>85</v>
      </c>
      <c r="AW1001" s="13" t="s">
        <v>32</v>
      </c>
      <c r="AX1001" s="13" t="s">
        <v>76</v>
      </c>
      <c r="AY1001" s="263" t="s">
        <v>207</v>
      </c>
    </row>
    <row r="1002" s="13" customFormat="1">
      <c r="A1002" s="13"/>
      <c r="B1002" s="253"/>
      <c r="C1002" s="254"/>
      <c r="D1002" s="236" t="s">
        <v>218</v>
      </c>
      <c r="E1002" s="255" t="s">
        <v>1</v>
      </c>
      <c r="F1002" s="256" t="s">
        <v>1250</v>
      </c>
      <c r="G1002" s="254"/>
      <c r="H1002" s="257">
        <v>6.9240000000000004</v>
      </c>
      <c r="I1002" s="258"/>
      <c r="J1002" s="254"/>
      <c r="K1002" s="254"/>
      <c r="L1002" s="259"/>
      <c r="M1002" s="260"/>
      <c r="N1002" s="261"/>
      <c r="O1002" s="261"/>
      <c r="P1002" s="261"/>
      <c r="Q1002" s="261"/>
      <c r="R1002" s="261"/>
      <c r="S1002" s="261"/>
      <c r="T1002" s="262"/>
      <c r="U1002" s="13"/>
      <c r="V1002" s="13"/>
      <c r="W1002" s="13"/>
      <c r="X1002" s="13"/>
      <c r="Y1002" s="13"/>
      <c r="Z1002" s="13"/>
      <c r="AA1002" s="13"/>
      <c r="AB1002" s="13"/>
      <c r="AC1002" s="13"/>
      <c r="AD1002" s="13"/>
      <c r="AE1002" s="13"/>
      <c r="AT1002" s="263" t="s">
        <v>218</v>
      </c>
      <c r="AU1002" s="263" t="s">
        <v>83</v>
      </c>
      <c r="AV1002" s="13" t="s">
        <v>85</v>
      </c>
      <c r="AW1002" s="13" t="s">
        <v>32</v>
      </c>
      <c r="AX1002" s="13" t="s">
        <v>76</v>
      </c>
      <c r="AY1002" s="263" t="s">
        <v>207</v>
      </c>
    </row>
    <row r="1003" s="14" customFormat="1">
      <c r="A1003" s="14"/>
      <c r="B1003" s="264"/>
      <c r="C1003" s="265"/>
      <c r="D1003" s="236" t="s">
        <v>218</v>
      </c>
      <c r="E1003" s="266" t="s">
        <v>1</v>
      </c>
      <c r="F1003" s="267" t="s">
        <v>222</v>
      </c>
      <c r="G1003" s="265"/>
      <c r="H1003" s="268">
        <v>238.82599999999999</v>
      </c>
      <c r="I1003" s="269"/>
      <c r="J1003" s="265"/>
      <c r="K1003" s="265"/>
      <c r="L1003" s="270"/>
      <c r="M1003" s="271"/>
      <c r="N1003" s="272"/>
      <c r="O1003" s="272"/>
      <c r="P1003" s="272"/>
      <c r="Q1003" s="272"/>
      <c r="R1003" s="272"/>
      <c r="S1003" s="272"/>
      <c r="T1003" s="273"/>
      <c r="U1003" s="14"/>
      <c r="V1003" s="14"/>
      <c r="W1003" s="14"/>
      <c r="X1003" s="14"/>
      <c r="Y1003" s="14"/>
      <c r="Z1003" s="14"/>
      <c r="AA1003" s="14"/>
      <c r="AB1003" s="14"/>
      <c r="AC1003" s="14"/>
      <c r="AD1003" s="14"/>
      <c r="AE1003" s="14"/>
      <c r="AT1003" s="274" t="s">
        <v>218</v>
      </c>
      <c r="AU1003" s="274" t="s">
        <v>83</v>
      </c>
      <c r="AV1003" s="14" t="s">
        <v>212</v>
      </c>
      <c r="AW1003" s="14" t="s">
        <v>32</v>
      </c>
      <c r="AX1003" s="14" t="s">
        <v>83</v>
      </c>
      <c r="AY1003" s="274" t="s">
        <v>207</v>
      </c>
    </row>
    <row r="1004" s="2" customFormat="1" ht="24.15" customHeight="1">
      <c r="A1004" s="39"/>
      <c r="B1004" s="40"/>
      <c r="C1004" s="293" t="s">
        <v>1251</v>
      </c>
      <c r="D1004" s="293" t="s">
        <v>690</v>
      </c>
      <c r="E1004" s="294" t="s">
        <v>1205</v>
      </c>
      <c r="F1004" s="295" t="s">
        <v>1206</v>
      </c>
      <c r="G1004" s="296" t="s">
        <v>225</v>
      </c>
      <c r="H1004" s="297">
        <v>139.17599999999999</v>
      </c>
      <c r="I1004" s="298"/>
      <c r="J1004" s="299">
        <f>ROUND(I1004*H1004,2)</f>
        <v>0</v>
      </c>
      <c r="K1004" s="300"/>
      <c r="L1004" s="301"/>
      <c r="M1004" s="302" t="s">
        <v>1</v>
      </c>
      <c r="N1004" s="303" t="s">
        <v>41</v>
      </c>
      <c r="O1004" s="92"/>
      <c r="P1004" s="232">
        <f>O1004*H1004</f>
        <v>0</v>
      </c>
      <c r="Q1004" s="232">
        <v>0.0054000000000000003</v>
      </c>
      <c r="R1004" s="232">
        <f>Q1004*H1004</f>
        <v>0.75155039999999995</v>
      </c>
      <c r="S1004" s="232">
        <v>0</v>
      </c>
      <c r="T1004" s="233">
        <f>S1004*H1004</f>
        <v>0</v>
      </c>
      <c r="U1004" s="39"/>
      <c r="V1004" s="39"/>
      <c r="W1004" s="39"/>
      <c r="X1004" s="39"/>
      <c r="Y1004" s="39"/>
      <c r="Z1004" s="39"/>
      <c r="AA1004" s="39"/>
      <c r="AB1004" s="39"/>
      <c r="AC1004" s="39"/>
      <c r="AD1004" s="39"/>
      <c r="AE1004" s="39"/>
      <c r="AR1004" s="234" t="s">
        <v>774</v>
      </c>
      <c r="AT1004" s="234" t="s">
        <v>690</v>
      </c>
      <c r="AU1004" s="234" t="s">
        <v>83</v>
      </c>
      <c r="AY1004" s="18" t="s">
        <v>207</v>
      </c>
      <c r="BE1004" s="235">
        <f>IF(N1004="základní",J1004,0)</f>
        <v>0</v>
      </c>
      <c r="BF1004" s="235">
        <f>IF(N1004="snížená",J1004,0)</f>
        <v>0</v>
      </c>
      <c r="BG1004" s="235">
        <f>IF(N1004="zákl. přenesená",J1004,0)</f>
        <v>0</v>
      </c>
      <c r="BH1004" s="235">
        <f>IF(N1004="sníž. přenesená",J1004,0)</f>
        <v>0</v>
      </c>
      <c r="BI1004" s="235">
        <f>IF(N1004="nulová",J1004,0)</f>
        <v>0</v>
      </c>
      <c r="BJ1004" s="18" t="s">
        <v>83</v>
      </c>
      <c r="BK1004" s="235">
        <f>ROUND(I1004*H1004,2)</f>
        <v>0</v>
      </c>
      <c r="BL1004" s="18" t="s">
        <v>361</v>
      </c>
      <c r="BM1004" s="234" t="s">
        <v>1252</v>
      </c>
    </row>
    <row r="1005" s="2" customFormat="1">
      <c r="A1005" s="39"/>
      <c r="B1005" s="40"/>
      <c r="C1005" s="41"/>
      <c r="D1005" s="236" t="s">
        <v>214</v>
      </c>
      <c r="E1005" s="41"/>
      <c r="F1005" s="237" t="s">
        <v>1206</v>
      </c>
      <c r="G1005" s="41"/>
      <c r="H1005" s="41"/>
      <c r="I1005" s="238"/>
      <c r="J1005" s="41"/>
      <c r="K1005" s="41"/>
      <c r="L1005" s="45"/>
      <c r="M1005" s="239"/>
      <c r="N1005" s="240"/>
      <c r="O1005" s="92"/>
      <c r="P1005" s="92"/>
      <c r="Q1005" s="92"/>
      <c r="R1005" s="92"/>
      <c r="S1005" s="92"/>
      <c r="T1005" s="93"/>
      <c r="U1005" s="39"/>
      <c r="V1005" s="39"/>
      <c r="W1005" s="39"/>
      <c r="X1005" s="39"/>
      <c r="Y1005" s="39"/>
      <c r="Z1005" s="39"/>
      <c r="AA1005" s="39"/>
      <c r="AB1005" s="39"/>
      <c r="AC1005" s="39"/>
      <c r="AD1005" s="39"/>
      <c r="AE1005" s="39"/>
      <c r="AT1005" s="18" t="s">
        <v>214</v>
      </c>
      <c r="AU1005" s="18" t="s">
        <v>83</v>
      </c>
    </row>
    <row r="1006" s="13" customFormat="1">
      <c r="A1006" s="13"/>
      <c r="B1006" s="253"/>
      <c r="C1006" s="254"/>
      <c r="D1006" s="236" t="s">
        <v>218</v>
      </c>
      <c r="E1006" s="255" t="s">
        <v>1</v>
      </c>
      <c r="F1006" s="256" t="s">
        <v>472</v>
      </c>
      <c r="G1006" s="254"/>
      <c r="H1006" s="257">
        <v>115.95099999999999</v>
      </c>
      <c r="I1006" s="258"/>
      <c r="J1006" s="254"/>
      <c r="K1006" s="254"/>
      <c r="L1006" s="259"/>
      <c r="M1006" s="260"/>
      <c r="N1006" s="261"/>
      <c r="O1006" s="261"/>
      <c r="P1006" s="261"/>
      <c r="Q1006" s="261"/>
      <c r="R1006" s="261"/>
      <c r="S1006" s="261"/>
      <c r="T1006" s="262"/>
      <c r="U1006" s="13"/>
      <c r="V1006" s="13"/>
      <c r="W1006" s="13"/>
      <c r="X1006" s="13"/>
      <c r="Y1006" s="13"/>
      <c r="Z1006" s="13"/>
      <c r="AA1006" s="13"/>
      <c r="AB1006" s="13"/>
      <c r="AC1006" s="13"/>
      <c r="AD1006" s="13"/>
      <c r="AE1006" s="13"/>
      <c r="AT1006" s="263" t="s">
        <v>218</v>
      </c>
      <c r="AU1006" s="263" t="s">
        <v>83</v>
      </c>
      <c r="AV1006" s="13" t="s">
        <v>85</v>
      </c>
      <c r="AW1006" s="13" t="s">
        <v>32</v>
      </c>
      <c r="AX1006" s="13" t="s">
        <v>76</v>
      </c>
      <c r="AY1006" s="263" t="s">
        <v>207</v>
      </c>
    </row>
    <row r="1007" s="13" customFormat="1">
      <c r="A1007" s="13"/>
      <c r="B1007" s="253"/>
      <c r="C1007" s="254"/>
      <c r="D1007" s="236" t="s">
        <v>218</v>
      </c>
      <c r="E1007" s="255" t="s">
        <v>1</v>
      </c>
      <c r="F1007" s="256" t="s">
        <v>475</v>
      </c>
      <c r="G1007" s="254"/>
      <c r="H1007" s="257">
        <v>3.4620000000000002</v>
      </c>
      <c r="I1007" s="258"/>
      <c r="J1007" s="254"/>
      <c r="K1007" s="254"/>
      <c r="L1007" s="259"/>
      <c r="M1007" s="260"/>
      <c r="N1007" s="261"/>
      <c r="O1007" s="261"/>
      <c r="P1007" s="261"/>
      <c r="Q1007" s="261"/>
      <c r="R1007" s="261"/>
      <c r="S1007" s="261"/>
      <c r="T1007" s="262"/>
      <c r="U1007" s="13"/>
      <c r="V1007" s="13"/>
      <c r="W1007" s="13"/>
      <c r="X1007" s="13"/>
      <c r="Y1007" s="13"/>
      <c r="Z1007" s="13"/>
      <c r="AA1007" s="13"/>
      <c r="AB1007" s="13"/>
      <c r="AC1007" s="13"/>
      <c r="AD1007" s="13"/>
      <c r="AE1007" s="13"/>
      <c r="AT1007" s="263" t="s">
        <v>218</v>
      </c>
      <c r="AU1007" s="263" t="s">
        <v>83</v>
      </c>
      <c r="AV1007" s="13" t="s">
        <v>85</v>
      </c>
      <c r="AW1007" s="13" t="s">
        <v>32</v>
      </c>
      <c r="AX1007" s="13" t="s">
        <v>76</v>
      </c>
      <c r="AY1007" s="263" t="s">
        <v>207</v>
      </c>
    </row>
    <row r="1008" s="14" customFormat="1">
      <c r="A1008" s="14"/>
      <c r="B1008" s="264"/>
      <c r="C1008" s="265"/>
      <c r="D1008" s="236" t="s">
        <v>218</v>
      </c>
      <c r="E1008" s="266" t="s">
        <v>1</v>
      </c>
      <c r="F1008" s="267" t="s">
        <v>222</v>
      </c>
      <c r="G1008" s="265"/>
      <c r="H1008" s="268">
        <v>119.413</v>
      </c>
      <c r="I1008" s="269"/>
      <c r="J1008" s="265"/>
      <c r="K1008" s="265"/>
      <c r="L1008" s="270"/>
      <c r="M1008" s="271"/>
      <c r="N1008" s="272"/>
      <c r="O1008" s="272"/>
      <c r="P1008" s="272"/>
      <c r="Q1008" s="272"/>
      <c r="R1008" s="272"/>
      <c r="S1008" s="272"/>
      <c r="T1008" s="273"/>
      <c r="U1008" s="14"/>
      <c r="V1008" s="14"/>
      <c r="W1008" s="14"/>
      <c r="X1008" s="14"/>
      <c r="Y1008" s="14"/>
      <c r="Z1008" s="14"/>
      <c r="AA1008" s="14"/>
      <c r="AB1008" s="14"/>
      <c r="AC1008" s="14"/>
      <c r="AD1008" s="14"/>
      <c r="AE1008" s="14"/>
      <c r="AT1008" s="274" t="s">
        <v>218</v>
      </c>
      <c r="AU1008" s="274" t="s">
        <v>83</v>
      </c>
      <c r="AV1008" s="14" t="s">
        <v>212</v>
      </c>
      <c r="AW1008" s="14" t="s">
        <v>32</v>
      </c>
      <c r="AX1008" s="14" t="s">
        <v>83</v>
      </c>
      <c r="AY1008" s="274" t="s">
        <v>207</v>
      </c>
    </row>
    <row r="1009" s="13" customFormat="1">
      <c r="A1009" s="13"/>
      <c r="B1009" s="253"/>
      <c r="C1009" s="254"/>
      <c r="D1009" s="236" t="s">
        <v>218</v>
      </c>
      <c r="E1009" s="254"/>
      <c r="F1009" s="256" t="s">
        <v>1253</v>
      </c>
      <c r="G1009" s="254"/>
      <c r="H1009" s="257">
        <v>139.17599999999999</v>
      </c>
      <c r="I1009" s="258"/>
      <c r="J1009" s="254"/>
      <c r="K1009" s="254"/>
      <c r="L1009" s="259"/>
      <c r="M1009" s="260"/>
      <c r="N1009" s="261"/>
      <c r="O1009" s="261"/>
      <c r="P1009" s="261"/>
      <c r="Q1009" s="261"/>
      <c r="R1009" s="261"/>
      <c r="S1009" s="261"/>
      <c r="T1009" s="262"/>
      <c r="U1009" s="13"/>
      <c r="V1009" s="13"/>
      <c r="W1009" s="13"/>
      <c r="X1009" s="13"/>
      <c r="Y1009" s="13"/>
      <c r="Z1009" s="13"/>
      <c r="AA1009" s="13"/>
      <c r="AB1009" s="13"/>
      <c r="AC1009" s="13"/>
      <c r="AD1009" s="13"/>
      <c r="AE1009" s="13"/>
      <c r="AT1009" s="263" t="s">
        <v>218</v>
      </c>
      <c r="AU1009" s="263" t="s">
        <v>83</v>
      </c>
      <c r="AV1009" s="13" t="s">
        <v>85</v>
      </c>
      <c r="AW1009" s="13" t="s">
        <v>4</v>
      </c>
      <c r="AX1009" s="13" t="s">
        <v>83</v>
      </c>
      <c r="AY1009" s="263" t="s">
        <v>207</v>
      </c>
    </row>
    <row r="1010" s="2" customFormat="1" ht="24.15" customHeight="1">
      <c r="A1010" s="39"/>
      <c r="B1010" s="40"/>
      <c r="C1010" s="293" t="s">
        <v>1254</v>
      </c>
      <c r="D1010" s="293" t="s">
        <v>690</v>
      </c>
      <c r="E1010" s="294" t="s">
        <v>1255</v>
      </c>
      <c r="F1010" s="295" t="s">
        <v>1256</v>
      </c>
      <c r="G1010" s="296" t="s">
        <v>225</v>
      </c>
      <c r="H1010" s="297">
        <v>139.17599999999999</v>
      </c>
      <c r="I1010" s="298"/>
      <c r="J1010" s="299">
        <f>ROUND(I1010*H1010,2)</f>
        <v>0</v>
      </c>
      <c r="K1010" s="300"/>
      <c r="L1010" s="301"/>
      <c r="M1010" s="302" t="s">
        <v>1</v>
      </c>
      <c r="N1010" s="303" t="s">
        <v>41</v>
      </c>
      <c r="O1010" s="92"/>
      <c r="P1010" s="232">
        <f>O1010*H1010</f>
        <v>0</v>
      </c>
      <c r="Q1010" s="232">
        <v>0.0047000000000000002</v>
      </c>
      <c r="R1010" s="232">
        <f>Q1010*H1010</f>
        <v>0.65412720000000002</v>
      </c>
      <c r="S1010" s="232">
        <v>0</v>
      </c>
      <c r="T1010" s="233">
        <f>S1010*H1010</f>
        <v>0</v>
      </c>
      <c r="U1010" s="39"/>
      <c r="V1010" s="39"/>
      <c r="W1010" s="39"/>
      <c r="X1010" s="39"/>
      <c r="Y1010" s="39"/>
      <c r="Z1010" s="39"/>
      <c r="AA1010" s="39"/>
      <c r="AB1010" s="39"/>
      <c r="AC1010" s="39"/>
      <c r="AD1010" s="39"/>
      <c r="AE1010" s="39"/>
      <c r="AR1010" s="234" t="s">
        <v>774</v>
      </c>
      <c r="AT1010" s="234" t="s">
        <v>690</v>
      </c>
      <c r="AU1010" s="234" t="s">
        <v>83</v>
      </c>
      <c r="AY1010" s="18" t="s">
        <v>207</v>
      </c>
      <c r="BE1010" s="235">
        <f>IF(N1010="základní",J1010,0)</f>
        <v>0</v>
      </c>
      <c r="BF1010" s="235">
        <f>IF(N1010="snížená",J1010,0)</f>
        <v>0</v>
      </c>
      <c r="BG1010" s="235">
        <f>IF(N1010="zákl. přenesená",J1010,0)</f>
        <v>0</v>
      </c>
      <c r="BH1010" s="235">
        <f>IF(N1010="sníž. přenesená",J1010,0)</f>
        <v>0</v>
      </c>
      <c r="BI1010" s="235">
        <f>IF(N1010="nulová",J1010,0)</f>
        <v>0</v>
      </c>
      <c r="BJ1010" s="18" t="s">
        <v>83</v>
      </c>
      <c r="BK1010" s="235">
        <f>ROUND(I1010*H1010,2)</f>
        <v>0</v>
      </c>
      <c r="BL1010" s="18" t="s">
        <v>361</v>
      </c>
      <c r="BM1010" s="234" t="s">
        <v>1257</v>
      </c>
    </row>
    <row r="1011" s="2" customFormat="1">
      <c r="A1011" s="39"/>
      <c r="B1011" s="40"/>
      <c r="C1011" s="41"/>
      <c r="D1011" s="236" t="s">
        <v>214</v>
      </c>
      <c r="E1011" s="41"/>
      <c r="F1011" s="237" t="s">
        <v>1256</v>
      </c>
      <c r="G1011" s="41"/>
      <c r="H1011" s="41"/>
      <c r="I1011" s="238"/>
      <c r="J1011" s="41"/>
      <c r="K1011" s="41"/>
      <c r="L1011" s="45"/>
      <c r="M1011" s="239"/>
      <c r="N1011" s="240"/>
      <c r="O1011" s="92"/>
      <c r="P1011" s="92"/>
      <c r="Q1011" s="92"/>
      <c r="R1011" s="92"/>
      <c r="S1011" s="92"/>
      <c r="T1011" s="93"/>
      <c r="U1011" s="39"/>
      <c r="V1011" s="39"/>
      <c r="W1011" s="39"/>
      <c r="X1011" s="39"/>
      <c r="Y1011" s="39"/>
      <c r="Z1011" s="39"/>
      <c r="AA1011" s="39"/>
      <c r="AB1011" s="39"/>
      <c r="AC1011" s="39"/>
      <c r="AD1011" s="39"/>
      <c r="AE1011" s="39"/>
      <c r="AT1011" s="18" t="s">
        <v>214</v>
      </c>
      <c r="AU1011" s="18" t="s">
        <v>83</v>
      </c>
    </row>
    <row r="1012" s="13" customFormat="1">
      <c r="A1012" s="13"/>
      <c r="B1012" s="253"/>
      <c r="C1012" s="254"/>
      <c r="D1012" s="236" t="s">
        <v>218</v>
      </c>
      <c r="E1012" s="255" t="s">
        <v>1</v>
      </c>
      <c r="F1012" s="256" t="s">
        <v>472</v>
      </c>
      <c r="G1012" s="254"/>
      <c r="H1012" s="257">
        <v>115.95099999999999</v>
      </c>
      <c r="I1012" s="258"/>
      <c r="J1012" s="254"/>
      <c r="K1012" s="254"/>
      <c r="L1012" s="259"/>
      <c r="M1012" s="260"/>
      <c r="N1012" s="261"/>
      <c r="O1012" s="261"/>
      <c r="P1012" s="261"/>
      <c r="Q1012" s="261"/>
      <c r="R1012" s="261"/>
      <c r="S1012" s="261"/>
      <c r="T1012" s="262"/>
      <c r="U1012" s="13"/>
      <c r="V1012" s="13"/>
      <c r="W1012" s="13"/>
      <c r="X1012" s="13"/>
      <c r="Y1012" s="13"/>
      <c r="Z1012" s="13"/>
      <c r="AA1012" s="13"/>
      <c r="AB1012" s="13"/>
      <c r="AC1012" s="13"/>
      <c r="AD1012" s="13"/>
      <c r="AE1012" s="13"/>
      <c r="AT1012" s="263" t="s">
        <v>218</v>
      </c>
      <c r="AU1012" s="263" t="s">
        <v>83</v>
      </c>
      <c r="AV1012" s="13" t="s">
        <v>85</v>
      </c>
      <c r="AW1012" s="13" t="s">
        <v>32</v>
      </c>
      <c r="AX1012" s="13" t="s">
        <v>76</v>
      </c>
      <c r="AY1012" s="263" t="s">
        <v>207</v>
      </c>
    </row>
    <row r="1013" s="13" customFormat="1">
      <c r="A1013" s="13"/>
      <c r="B1013" s="253"/>
      <c r="C1013" s="254"/>
      <c r="D1013" s="236" t="s">
        <v>218</v>
      </c>
      <c r="E1013" s="255" t="s">
        <v>1</v>
      </c>
      <c r="F1013" s="256" t="s">
        <v>475</v>
      </c>
      <c r="G1013" s="254"/>
      <c r="H1013" s="257">
        <v>3.4620000000000002</v>
      </c>
      <c r="I1013" s="258"/>
      <c r="J1013" s="254"/>
      <c r="K1013" s="254"/>
      <c r="L1013" s="259"/>
      <c r="M1013" s="260"/>
      <c r="N1013" s="261"/>
      <c r="O1013" s="261"/>
      <c r="P1013" s="261"/>
      <c r="Q1013" s="261"/>
      <c r="R1013" s="261"/>
      <c r="S1013" s="261"/>
      <c r="T1013" s="262"/>
      <c r="U1013" s="13"/>
      <c r="V1013" s="13"/>
      <c r="W1013" s="13"/>
      <c r="X1013" s="13"/>
      <c r="Y1013" s="13"/>
      <c r="Z1013" s="13"/>
      <c r="AA1013" s="13"/>
      <c r="AB1013" s="13"/>
      <c r="AC1013" s="13"/>
      <c r="AD1013" s="13"/>
      <c r="AE1013" s="13"/>
      <c r="AT1013" s="263" t="s">
        <v>218</v>
      </c>
      <c r="AU1013" s="263" t="s">
        <v>83</v>
      </c>
      <c r="AV1013" s="13" t="s">
        <v>85</v>
      </c>
      <c r="AW1013" s="13" t="s">
        <v>32</v>
      </c>
      <c r="AX1013" s="13" t="s">
        <v>76</v>
      </c>
      <c r="AY1013" s="263" t="s">
        <v>207</v>
      </c>
    </row>
    <row r="1014" s="14" customFormat="1">
      <c r="A1014" s="14"/>
      <c r="B1014" s="264"/>
      <c r="C1014" s="265"/>
      <c r="D1014" s="236" t="s">
        <v>218</v>
      </c>
      <c r="E1014" s="266" t="s">
        <v>1</v>
      </c>
      <c r="F1014" s="267" t="s">
        <v>222</v>
      </c>
      <c r="G1014" s="265"/>
      <c r="H1014" s="268">
        <v>119.413</v>
      </c>
      <c r="I1014" s="269"/>
      <c r="J1014" s="265"/>
      <c r="K1014" s="265"/>
      <c r="L1014" s="270"/>
      <c r="M1014" s="271"/>
      <c r="N1014" s="272"/>
      <c r="O1014" s="272"/>
      <c r="P1014" s="272"/>
      <c r="Q1014" s="272"/>
      <c r="R1014" s="272"/>
      <c r="S1014" s="272"/>
      <c r="T1014" s="273"/>
      <c r="U1014" s="14"/>
      <c r="V1014" s="14"/>
      <c r="W1014" s="14"/>
      <c r="X1014" s="14"/>
      <c r="Y1014" s="14"/>
      <c r="Z1014" s="14"/>
      <c r="AA1014" s="14"/>
      <c r="AB1014" s="14"/>
      <c r="AC1014" s="14"/>
      <c r="AD1014" s="14"/>
      <c r="AE1014" s="14"/>
      <c r="AT1014" s="274" t="s">
        <v>218</v>
      </c>
      <c r="AU1014" s="274" t="s">
        <v>83</v>
      </c>
      <c r="AV1014" s="14" t="s">
        <v>212</v>
      </c>
      <c r="AW1014" s="14" t="s">
        <v>32</v>
      </c>
      <c r="AX1014" s="14" t="s">
        <v>83</v>
      </c>
      <c r="AY1014" s="274" t="s">
        <v>207</v>
      </c>
    </row>
    <row r="1015" s="13" customFormat="1">
      <c r="A1015" s="13"/>
      <c r="B1015" s="253"/>
      <c r="C1015" s="254"/>
      <c r="D1015" s="236" t="s">
        <v>218</v>
      </c>
      <c r="E1015" s="254"/>
      <c r="F1015" s="256" t="s">
        <v>1253</v>
      </c>
      <c r="G1015" s="254"/>
      <c r="H1015" s="257">
        <v>139.17599999999999</v>
      </c>
      <c r="I1015" s="258"/>
      <c r="J1015" s="254"/>
      <c r="K1015" s="254"/>
      <c r="L1015" s="259"/>
      <c r="M1015" s="260"/>
      <c r="N1015" s="261"/>
      <c r="O1015" s="261"/>
      <c r="P1015" s="261"/>
      <c r="Q1015" s="261"/>
      <c r="R1015" s="261"/>
      <c r="S1015" s="261"/>
      <c r="T1015" s="262"/>
      <c r="U1015" s="13"/>
      <c r="V1015" s="13"/>
      <c r="W1015" s="13"/>
      <c r="X1015" s="13"/>
      <c r="Y1015" s="13"/>
      <c r="Z1015" s="13"/>
      <c r="AA1015" s="13"/>
      <c r="AB1015" s="13"/>
      <c r="AC1015" s="13"/>
      <c r="AD1015" s="13"/>
      <c r="AE1015" s="13"/>
      <c r="AT1015" s="263" t="s">
        <v>218</v>
      </c>
      <c r="AU1015" s="263" t="s">
        <v>83</v>
      </c>
      <c r="AV1015" s="13" t="s">
        <v>85</v>
      </c>
      <c r="AW1015" s="13" t="s">
        <v>4</v>
      </c>
      <c r="AX1015" s="13" t="s">
        <v>83</v>
      </c>
      <c r="AY1015" s="263" t="s">
        <v>207</v>
      </c>
    </row>
    <row r="1016" s="2" customFormat="1" ht="37.8" customHeight="1">
      <c r="A1016" s="39"/>
      <c r="B1016" s="40"/>
      <c r="C1016" s="222" t="s">
        <v>1258</v>
      </c>
      <c r="D1016" s="222" t="s">
        <v>208</v>
      </c>
      <c r="E1016" s="223" t="s">
        <v>1259</v>
      </c>
      <c r="F1016" s="224" t="s">
        <v>1260</v>
      </c>
      <c r="G1016" s="225" t="s">
        <v>225</v>
      </c>
      <c r="H1016" s="226">
        <v>84.989000000000004</v>
      </c>
      <c r="I1016" s="227"/>
      <c r="J1016" s="228">
        <f>ROUND(I1016*H1016,2)</f>
        <v>0</v>
      </c>
      <c r="K1016" s="229"/>
      <c r="L1016" s="45"/>
      <c r="M1016" s="230" t="s">
        <v>1</v>
      </c>
      <c r="N1016" s="231" t="s">
        <v>41</v>
      </c>
      <c r="O1016" s="92"/>
      <c r="P1016" s="232">
        <f>O1016*H1016</f>
        <v>0</v>
      </c>
      <c r="Q1016" s="232">
        <v>0.00023000000000000001</v>
      </c>
      <c r="R1016" s="232">
        <f>Q1016*H1016</f>
        <v>0.019547470000000001</v>
      </c>
      <c r="S1016" s="232">
        <v>0</v>
      </c>
      <c r="T1016" s="233">
        <f>S1016*H1016</f>
        <v>0</v>
      </c>
      <c r="U1016" s="39"/>
      <c r="V1016" s="39"/>
      <c r="W1016" s="39"/>
      <c r="X1016" s="39"/>
      <c r="Y1016" s="39"/>
      <c r="Z1016" s="39"/>
      <c r="AA1016" s="39"/>
      <c r="AB1016" s="39"/>
      <c r="AC1016" s="39"/>
      <c r="AD1016" s="39"/>
      <c r="AE1016" s="39"/>
      <c r="AR1016" s="234" t="s">
        <v>361</v>
      </c>
      <c r="AT1016" s="234" t="s">
        <v>208</v>
      </c>
      <c r="AU1016" s="234" t="s">
        <v>83</v>
      </c>
      <c r="AY1016" s="18" t="s">
        <v>207</v>
      </c>
      <c r="BE1016" s="235">
        <f>IF(N1016="základní",J1016,0)</f>
        <v>0</v>
      </c>
      <c r="BF1016" s="235">
        <f>IF(N1016="snížená",J1016,0)</f>
        <v>0</v>
      </c>
      <c r="BG1016" s="235">
        <f>IF(N1016="zákl. přenesená",J1016,0)</f>
        <v>0</v>
      </c>
      <c r="BH1016" s="235">
        <f>IF(N1016="sníž. přenesená",J1016,0)</f>
        <v>0</v>
      </c>
      <c r="BI1016" s="235">
        <f>IF(N1016="nulová",J1016,0)</f>
        <v>0</v>
      </c>
      <c r="BJ1016" s="18" t="s">
        <v>83</v>
      </c>
      <c r="BK1016" s="235">
        <f>ROUND(I1016*H1016,2)</f>
        <v>0</v>
      </c>
      <c r="BL1016" s="18" t="s">
        <v>361</v>
      </c>
      <c r="BM1016" s="234" t="s">
        <v>1261</v>
      </c>
    </row>
    <row r="1017" s="2" customFormat="1">
      <c r="A1017" s="39"/>
      <c r="B1017" s="40"/>
      <c r="C1017" s="41"/>
      <c r="D1017" s="236" t="s">
        <v>214</v>
      </c>
      <c r="E1017" s="41"/>
      <c r="F1017" s="237" t="s">
        <v>1262</v>
      </c>
      <c r="G1017" s="41"/>
      <c r="H1017" s="41"/>
      <c r="I1017" s="238"/>
      <c r="J1017" s="41"/>
      <c r="K1017" s="41"/>
      <c r="L1017" s="45"/>
      <c r="M1017" s="239"/>
      <c r="N1017" s="240"/>
      <c r="O1017" s="92"/>
      <c r="P1017" s="92"/>
      <c r="Q1017" s="92"/>
      <c r="R1017" s="92"/>
      <c r="S1017" s="92"/>
      <c r="T1017" s="93"/>
      <c r="U1017" s="39"/>
      <c r="V1017" s="39"/>
      <c r="W1017" s="39"/>
      <c r="X1017" s="39"/>
      <c r="Y1017" s="39"/>
      <c r="Z1017" s="39"/>
      <c r="AA1017" s="39"/>
      <c r="AB1017" s="39"/>
      <c r="AC1017" s="39"/>
      <c r="AD1017" s="39"/>
      <c r="AE1017" s="39"/>
      <c r="AT1017" s="18" t="s">
        <v>214</v>
      </c>
      <c r="AU1017" s="18" t="s">
        <v>83</v>
      </c>
    </row>
    <row r="1018" s="2" customFormat="1">
      <c r="A1018" s="39"/>
      <c r="B1018" s="40"/>
      <c r="C1018" s="41"/>
      <c r="D1018" s="241" t="s">
        <v>216</v>
      </c>
      <c r="E1018" s="41"/>
      <c r="F1018" s="242" t="s">
        <v>1263</v>
      </c>
      <c r="G1018" s="41"/>
      <c r="H1018" s="41"/>
      <c r="I1018" s="238"/>
      <c r="J1018" s="41"/>
      <c r="K1018" s="41"/>
      <c r="L1018" s="45"/>
      <c r="M1018" s="239"/>
      <c r="N1018" s="240"/>
      <c r="O1018" s="92"/>
      <c r="P1018" s="92"/>
      <c r="Q1018" s="92"/>
      <c r="R1018" s="92"/>
      <c r="S1018" s="92"/>
      <c r="T1018" s="93"/>
      <c r="U1018" s="39"/>
      <c r="V1018" s="39"/>
      <c r="W1018" s="39"/>
      <c r="X1018" s="39"/>
      <c r="Y1018" s="39"/>
      <c r="Z1018" s="39"/>
      <c r="AA1018" s="39"/>
      <c r="AB1018" s="39"/>
      <c r="AC1018" s="39"/>
      <c r="AD1018" s="39"/>
      <c r="AE1018" s="39"/>
      <c r="AT1018" s="18" t="s">
        <v>216</v>
      </c>
      <c r="AU1018" s="18" t="s">
        <v>83</v>
      </c>
    </row>
    <row r="1019" s="13" customFormat="1">
      <c r="A1019" s="13"/>
      <c r="B1019" s="253"/>
      <c r="C1019" s="254"/>
      <c r="D1019" s="236" t="s">
        <v>218</v>
      </c>
      <c r="E1019" s="255" t="s">
        <v>1</v>
      </c>
      <c r="F1019" s="256" t="s">
        <v>1264</v>
      </c>
      <c r="G1019" s="254"/>
      <c r="H1019" s="257">
        <v>81.165999999999997</v>
      </c>
      <c r="I1019" s="258"/>
      <c r="J1019" s="254"/>
      <c r="K1019" s="254"/>
      <c r="L1019" s="259"/>
      <c r="M1019" s="260"/>
      <c r="N1019" s="261"/>
      <c r="O1019" s="261"/>
      <c r="P1019" s="261"/>
      <c r="Q1019" s="261"/>
      <c r="R1019" s="261"/>
      <c r="S1019" s="261"/>
      <c r="T1019" s="262"/>
      <c r="U1019" s="13"/>
      <c r="V1019" s="13"/>
      <c r="W1019" s="13"/>
      <c r="X1019" s="13"/>
      <c r="Y1019" s="13"/>
      <c r="Z1019" s="13"/>
      <c r="AA1019" s="13"/>
      <c r="AB1019" s="13"/>
      <c r="AC1019" s="13"/>
      <c r="AD1019" s="13"/>
      <c r="AE1019" s="13"/>
      <c r="AT1019" s="263" t="s">
        <v>218</v>
      </c>
      <c r="AU1019" s="263" t="s">
        <v>83</v>
      </c>
      <c r="AV1019" s="13" t="s">
        <v>85</v>
      </c>
      <c r="AW1019" s="13" t="s">
        <v>32</v>
      </c>
      <c r="AX1019" s="13" t="s">
        <v>76</v>
      </c>
      <c r="AY1019" s="263" t="s">
        <v>207</v>
      </c>
    </row>
    <row r="1020" s="13" customFormat="1">
      <c r="A1020" s="13"/>
      <c r="B1020" s="253"/>
      <c r="C1020" s="254"/>
      <c r="D1020" s="236" t="s">
        <v>218</v>
      </c>
      <c r="E1020" s="255" t="s">
        <v>1</v>
      </c>
      <c r="F1020" s="256" t="s">
        <v>1265</v>
      </c>
      <c r="G1020" s="254"/>
      <c r="H1020" s="257">
        <v>2.423</v>
      </c>
      <c r="I1020" s="258"/>
      <c r="J1020" s="254"/>
      <c r="K1020" s="254"/>
      <c r="L1020" s="259"/>
      <c r="M1020" s="260"/>
      <c r="N1020" s="261"/>
      <c r="O1020" s="261"/>
      <c r="P1020" s="261"/>
      <c r="Q1020" s="261"/>
      <c r="R1020" s="261"/>
      <c r="S1020" s="261"/>
      <c r="T1020" s="262"/>
      <c r="U1020" s="13"/>
      <c r="V1020" s="13"/>
      <c r="W1020" s="13"/>
      <c r="X1020" s="13"/>
      <c r="Y1020" s="13"/>
      <c r="Z1020" s="13"/>
      <c r="AA1020" s="13"/>
      <c r="AB1020" s="13"/>
      <c r="AC1020" s="13"/>
      <c r="AD1020" s="13"/>
      <c r="AE1020" s="13"/>
      <c r="AT1020" s="263" t="s">
        <v>218</v>
      </c>
      <c r="AU1020" s="263" t="s">
        <v>83</v>
      </c>
      <c r="AV1020" s="13" t="s">
        <v>85</v>
      </c>
      <c r="AW1020" s="13" t="s">
        <v>32</v>
      </c>
      <c r="AX1020" s="13" t="s">
        <v>76</v>
      </c>
      <c r="AY1020" s="263" t="s">
        <v>207</v>
      </c>
    </row>
    <row r="1021" s="13" customFormat="1">
      <c r="A1021" s="13"/>
      <c r="B1021" s="253"/>
      <c r="C1021" s="254"/>
      <c r="D1021" s="236" t="s">
        <v>218</v>
      </c>
      <c r="E1021" s="255" t="s">
        <v>1</v>
      </c>
      <c r="F1021" s="256" t="s">
        <v>1266</v>
      </c>
      <c r="G1021" s="254"/>
      <c r="H1021" s="257">
        <v>1.3999999999999999</v>
      </c>
      <c r="I1021" s="258"/>
      <c r="J1021" s="254"/>
      <c r="K1021" s="254"/>
      <c r="L1021" s="259"/>
      <c r="M1021" s="260"/>
      <c r="N1021" s="261"/>
      <c r="O1021" s="261"/>
      <c r="P1021" s="261"/>
      <c r="Q1021" s="261"/>
      <c r="R1021" s="261"/>
      <c r="S1021" s="261"/>
      <c r="T1021" s="262"/>
      <c r="U1021" s="13"/>
      <c r="V1021" s="13"/>
      <c r="W1021" s="13"/>
      <c r="X1021" s="13"/>
      <c r="Y1021" s="13"/>
      <c r="Z1021" s="13"/>
      <c r="AA1021" s="13"/>
      <c r="AB1021" s="13"/>
      <c r="AC1021" s="13"/>
      <c r="AD1021" s="13"/>
      <c r="AE1021" s="13"/>
      <c r="AT1021" s="263" t="s">
        <v>218</v>
      </c>
      <c r="AU1021" s="263" t="s">
        <v>83</v>
      </c>
      <c r="AV1021" s="13" t="s">
        <v>85</v>
      </c>
      <c r="AW1021" s="13" t="s">
        <v>32</v>
      </c>
      <c r="AX1021" s="13" t="s">
        <v>76</v>
      </c>
      <c r="AY1021" s="263" t="s">
        <v>207</v>
      </c>
    </row>
    <row r="1022" s="14" customFormat="1">
      <c r="A1022" s="14"/>
      <c r="B1022" s="264"/>
      <c r="C1022" s="265"/>
      <c r="D1022" s="236" t="s">
        <v>218</v>
      </c>
      <c r="E1022" s="266" t="s">
        <v>1</v>
      </c>
      <c r="F1022" s="267" t="s">
        <v>222</v>
      </c>
      <c r="G1022" s="265"/>
      <c r="H1022" s="268">
        <v>84.989000000000004</v>
      </c>
      <c r="I1022" s="269"/>
      <c r="J1022" s="265"/>
      <c r="K1022" s="265"/>
      <c r="L1022" s="270"/>
      <c r="M1022" s="271"/>
      <c r="N1022" s="272"/>
      <c r="O1022" s="272"/>
      <c r="P1022" s="272"/>
      <c r="Q1022" s="272"/>
      <c r="R1022" s="272"/>
      <c r="S1022" s="272"/>
      <c r="T1022" s="273"/>
      <c r="U1022" s="14"/>
      <c r="V1022" s="14"/>
      <c r="W1022" s="14"/>
      <c r="X1022" s="14"/>
      <c r="Y1022" s="14"/>
      <c r="Z1022" s="14"/>
      <c r="AA1022" s="14"/>
      <c r="AB1022" s="14"/>
      <c r="AC1022" s="14"/>
      <c r="AD1022" s="14"/>
      <c r="AE1022" s="14"/>
      <c r="AT1022" s="274" t="s">
        <v>218</v>
      </c>
      <c r="AU1022" s="274" t="s">
        <v>83</v>
      </c>
      <c r="AV1022" s="14" t="s">
        <v>212</v>
      </c>
      <c r="AW1022" s="14" t="s">
        <v>32</v>
      </c>
      <c r="AX1022" s="14" t="s">
        <v>83</v>
      </c>
      <c r="AY1022" s="274" t="s">
        <v>207</v>
      </c>
    </row>
    <row r="1023" s="2" customFormat="1" ht="37.8" customHeight="1">
      <c r="A1023" s="39"/>
      <c r="B1023" s="40"/>
      <c r="C1023" s="222" t="s">
        <v>1267</v>
      </c>
      <c r="D1023" s="222" t="s">
        <v>208</v>
      </c>
      <c r="E1023" s="223" t="s">
        <v>1268</v>
      </c>
      <c r="F1023" s="224" t="s">
        <v>1269</v>
      </c>
      <c r="G1023" s="225" t="s">
        <v>225</v>
      </c>
      <c r="H1023" s="226">
        <v>24.282</v>
      </c>
      <c r="I1023" s="227"/>
      <c r="J1023" s="228">
        <f>ROUND(I1023*H1023,2)</f>
        <v>0</v>
      </c>
      <c r="K1023" s="229"/>
      <c r="L1023" s="45"/>
      <c r="M1023" s="230" t="s">
        <v>1</v>
      </c>
      <c r="N1023" s="231" t="s">
        <v>41</v>
      </c>
      <c r="O1023" s="92"/>
      <c r="P1023" s="232">
        <f>O1023*H1023</f>
        <v>0</v>
      </c>
      <c r="Q1023" s="232">
        <v>0.00036999999999999999</v>
      </c>
      <c r="R1023" s="232">
        <f>Q1023*H1023</f>
        <v>0.0089843400000000004</v>
      </c>
      <c r="S1023" s="232">
        <v>0</v>
      </c>
      <c r="T1023" s="233">
        <f>S1023*H1023</f>
        <v>0</v>
      </c>
      <c r="U1023" s="39"/>
      <c r="V1023" s="39"/>
      <c r="W1023" s="39"/>
      <c r="X1023" s="39"/>
      <c r="Y1023" s="39"/>
      <c r="Z1023" s="39"/>
      <c r="AA1023" s="39"/>
      <c r="AB1023" s="39"/>
      <c r="AC1023" s="39"/>
      <c r="AD1023" s="39"/>
      <c r="AE1023" s="39"/>
      <c r="AR1023" s="234" t="s">
        <v>361</v>
      </c>
      <c r="AT1023" s="234" t="s">
        <v>208</v>
      </c>
      <c r="AU1023" s="234" t="s">
        <v>83</v>
      </c>
      <c r="AY1023" s="18" t="s">
        <v>207</v>
      </c>
      <c r="BE1023" s="235">
        <f>IF(N1023="základní",J1023,0)</f>
        <v>0</v>
      </c>
      <c r="BF1023" s="235">
        <f>IF(N1023="snížená",J1023,0)</f>
        <v>0</v>
      </c>
      <c r="BG1023" s="235">
        <f>IF(N1023="zákl. přenesená",J1023,0)</f>
        <v>0</v>
      </c>
      <c r="BH1023" s="235">
        <f>IF(N1023="sníž. přenesená",J1023,0)</f>
        <v>0</v>
      </c>
      <c r="BI1023" s="235">
        <f>IF(N1023="nulová",J1023,0)</f>
        <v>0</v>
      </c>
      <c r="BJ1023" s="18" t="s">
        <v>83</v>
      </c>
      <c r="BK1023" s="235">
        <f>ROUND(I1023*H1023,2)</f>
        <v>0</v>
      </c>
      <c r="BL1023" s="18" t="s">
        <v>361</v>
      </c>
      <c r="BM1023" s="234" t="s">
        <v>1270</v>
      </c>
    </row>
    <row r="1024" s="2" customFormat="1">
      <c r="A1024" s="39"/>
      <c r="B1024" s="40"/>
      <c r="C1024" s="41"/>
      <c r="D1024" s="236" t="s">
        <v>214</v>
      </c>
      <c r="E1024" s="41"/>
      <c r="F1024" s="237" t="s">
        <v>1271</v>
      </c>
      <c r="G1024" s="41"/>
      <c r="H1024" s="41"/>
      <c r="I1024" s="238"/>
      <c r="J1024" s="41"/>
      <c r="K1024" s="41"/>
      <c r="L1024" s="45"/>
      <c r="M1024" s="239"/>
      <c r="N1024" s="240"/>
      <c r="O1024" s="92"/>
      <c r="P1024" s="92"/>
      <c r="Q1024" s="92"/>
      <c r="R1024" s="92"/>
      <c r="S1024" s="92"/>
      <c r="T1024" s="93"/>
      <c r="U1024" s="39"/>
      <c r="V1024" s="39"/>
      <c r="W1024" s="39"/>
      <c r="X1024" s="39"/>
      <c r="Y1024" s="39"/>
      <c r="Z1024" s="39"/>
      <c r="AA1024" s="39"/>
      <c r="AB1024" s="39"/>
      <c r="AC1024" s="39"/>
      <c r="AD1024" s="39"/>
      <c r="AE1024" s="39"/>
      <c r="AT1024" s="18" t="s">
        <v>214</v>
      </c>
      <c r="AU1024" s="18" t="s">
        <v>83</v>
      </c>
    </row>
    <row r="1025" s="2" customFormat="1">
      <c r="A1025" s="39"/>
      <c r="B1025" s="40"/>
      <c r="C1025" s="41"/>
      <c r="D1025" s="241" t="s">
        <v>216</v>
      </c>
      <c r="E1025" s="41"/>
      <c r="F1025" s="242" t="s">
        <v>1272</v>
      </c>
      <c r="G1025" s="41"/>
      <c r="H1025" s="41"/>
      <c r="I1025" s="238"/>
      <c r="J1025" s="41"/>
      <c r="K1025" s="41"/>
      <c r="L1025" s="45"/>
      <c r="M1025" s="239"/>
      <c r="N1025" s="240"/>
      <c r="O1025" s="92"/>
      <c r="P1025" s="92"/>
      <c r="Q1025" s="92"/>
      <c r="R1025" s="92"/>
      <c r="S1025" s="92"/>
      <c r="T1025" s="93"/>
      <c r="U1025" s="39"/>
      <c r="V1025" s="39"/>
      <c r="W1025" s="39"/>
      <c r="X1025" s="39"/>
      <c r="Y1025" s="39"/>
      <c r="Z1025" s="39"/>
      <c r="AA1025" s="39"/>
      <c r="AB1025" s="39"/>
      <c r="AC1025" s="39"/>
      <c r="AD1025" s="39"/>
      <c r="AE1025" s="39"/>
      <c r="AT1025" s="18" t="s">
        <v>216</v>
      </c>
      <c r="AU1025" s="18" t="s">
        <v>83</v>
      </c>
    </row>
    <row r="1026" s="13" customFormat="1">
      <c r="A1026" s="13"/>
      <c r="B1026" s="253"/>
      <c r="C1026" s="254"/>
      <c r="D1026" s="236" t="s">
        <v>218</v>
      </c>
      <c r="E1026" s="255" t="s">
        <v>1</v>
      </c>
      <c r="F1026" s="256" t="s">
        <v>1273</v>
      </c>
      <c r="G1026" s="254"/>
      <c r="H1026" s="257">
        <v>23.190000000000001</v>
      </c>
      <c r="I1026" s="258"/>
      <c r="J1026" s="254"/>
      <c r="K1026" s="254"/>
      <c r="L1026" s="259"/>
      <c r="M1026" s="260"/>
      <c r="N1026" s="261"/>
      <c r="O1026" s="261"/>
      <c r="P1026" s="261"/>
      <c r="Q1026" s="261"/>
      <c r="R1026" s="261"/>
      <c r="S1026" s="261"/>
      <c r="T1026" s="262"/>
      <c r="U1026" s="13"/>
      <c r="V1026" s="13"/>
      <c r="W1026" s="13"/>
      <c r="X1026" s="13"/>
      <c r="Y1026" s="13"/>
      <c r="Z1026" s="13"/>
      <c r="AA1026" s="13"/>
      <c r="AB1026" s="13"/>
      <c r="AC1026" s="13"/>
      <c r="AD1026" s="13"/>
      <c r="AE1026" s="13"/>
      <c r="AT1026" s="263" t="s">
        <v>218</v>
      </c>
      <c r="AU1026" s="263" t="s">
        <v>83</v>
      </c>
      <c r="AV1026" s="13" t="s">
        <v>85</v>
      </c>
      <c r="AW1026" s="13" t="s">
        <v>32</v>
      </c>
      <c r="AX1026" s="13" t="s">
        <v>76</v>
      </c>
      <c r="AY1026" s="263" t="s">
        <v>207</v>
      </c>
    </row>
    <row r="1027" s="13" customFormat="1">
      <c r="A1027" s="13"/>
      <c r="B1027" s="253"/>
      <c r="C1027" s="254"/>
      <c r="D1027" s="236" t="s">
        <v>218</v>
      </c>
      <c r="E1027" s="255" t="s">
        <v>1</v>
      </c>
      <c r="F1027" s="256" t="s">
        <v>1274</v>
      </c>
      <c r="G1027" s="254"/>
      <c r="H1027" s="257">
        <v>0.69199999999999995</v>
      </c>
      <c r="I1027" s="258"/>
      <c r="J1027" s="254"/>
      <c r="K1027" s="254"/>
      <c r="L1027" s="259"/>
      <c r="M1027" s="260"/>
      <c r="N1027" s="261"/>
      <c r="O1027" s="261"/>
      <c r="P1027" s="261"/>
      <c r="Q1027" s="261"/>
      <c r="R1027" s="261"/>
      <c r="S1027" s="261"/>
      <c r="T1027" s="262"/>
      <c r="U1027" s="13"/>
      <c r="V1027" s="13"/>
      <c r="W1027" s="13"/>
      <c r="X1027" s="13"/>
      <c r="Y1027" s="13"/>
      <c r="Z1027" s="13"/>
      <c r="AA1027" s="13"/>
      <c r="AB1027" s="13"/>
      <c r="AC1027" s="13"/>
      <c r="AD1027" s="13"/>
      <c r="AE1027" s="13"/>
      <c r="AT1027" s="263" t="s">
        <v>218</v>
      </c>
      <c r="AU1027" s="263" t="s">
        <v>83</v>
      </c>
      <c r="AV1027" s="13" t="s">
        <v>85</v>
      </c>
      <c r="AW1027" s="13" t="s">
        <v>32</v>
      </c>
      <c r="AX1027" s="13" t="s">
        <v>76</v>
      </c>
      <c r="AY1027" s="263" t="s">
        <v>207</v>
      </c>
    </row>
    <row r="1028" s="13" customFormat="1">
      <c r="A1028" s="13"/>
      <c r="B1028" s="253"/>
      <c r="C1028" s="254"/>
      <c r="D1028" s="236" t="s">
        <v>218</v>
      </c>
      <c r="E1028" s="255" t="s">
        <v>1</v>
      </c>
      <c r="F1028" s="256" t="s">
        <v>1275</v>
      </c>
      <c r="G1028" s="254"/>
      <c r="H1028" s="257">
        <v>0.40000000000000002</v>
      </c>
      <c r="I1028" s="258"/>
      <c r="J1028" s="254"/>
      <c r="K1028" s="254"/>
      <c r="L1028" s="259"/>
      <c r="M1028" s="260"/>
      <c r="N1028" s="261"/>
      <c r="O1028" s="261"/>
      <c r="P1028" s="261"/>
      <c r="Q1028" s="261"/>
      <c r="R1028" s="261"/>
      <c r="S1028" s="261"/>
      <c r="T1028" s="262"/>
      <c r="U1028" s="13"/>
      <c r="V1028" s="13"/>
      <c r="W1028" s="13"/>
      <c r="X1028" s="13"/>
      <c r="Y1028" s="13"/>
      <c r="Z1028" s="13"/>
      <c r="AA1028" s="13"/>
      <c r="AB1028" s="13"/>
      <c r="AC1028" s="13"/>
      <c r="AD1028" s="13"/>
      <c r="AE1028" s="13"/>
      <c r="AT1028" s="263" t="s">
        <v>218</v>
      </c>
      <c r="AU1028" s="263" t="s">
        <v>83</v>
      </c>
      <c r="AV1028" s="13" t="s">
        <v>85</v>
      </c>
      <c r="AW1028" s="13" t="s">
        <v>32</v>
      </c>
      <c r="AX1028" s="13" t="s">
        <v>76</v>
      </c>
      <c r="AY1028" s="263" t="s">
        <v>207</v>
      </c>
    </row>
    <row r="1029" s="14" customFormat="1">
      <c r="A1029" s="14"/>
      <c r="B1029" s="264"/>
      <c r="C1029" s="265"/>
      <c r="D1029" s="236" t="s">
        <v>218</v>
      </c>
      <c r="E1029" s="266" t="s">
        <v>1</v>
      </c>
      <c r="F1029" s="267" t="s">
        <v>222</v>
      </c>
      <c r="G1029" s="265"/>
      <c r="H1029" s="268">
        <v>24.282</v>
      </c>
      <c r="I1029" s="269"/>
      <c r="J1029" s="265"/>
      <c r="K1029" s="265"/>
      <c r="L1029" s="270"/>
      <c r="M1029" s="271"/>
      <c r="N1029" s="272"/>
      <c r="O1029" s="272"/>
      <c r="P1029" s="272"/>
      <c r="Q1029" s="272"/>
      <c r="R1029" s="272"/>
      <c r="S1029" s="272"/>
      <c r="T1029" s="273"/>
      <c r="U1029" s="14"/>
      <c r="V1029" s="14"/>
      <c r="W1029" s="14"/>
      <c r="X1029" s="14"/>
      <c r="Y1029" s="14"/>
      <c r="Z1029" s="14"/>
      <c r="AA1029" s="14"/>
      <c r="AB1029" s="14"/>
      <c r="AC1029" s="14"/>
      <c r="AD1029" s="14"/>
      <c r="AE1029" s="14"/>
      <c r="AT1029" s="274" t="s">
        <v>218</v>
      </c>
      <c r="AU1029" s="274" t="s">
        <v>83</v>
      </c>
      <c r="AV1029" s="14" t="s">
        <v>212</v>
      </c>
      <c r="AW1029" s="14" t="s">
        <v>32</v>
      </c>
      <c r="AX1029" s="14" t="s">
        <v>83</v>
      </c>
      <c r="AY1029" s="274" t="s">
        <v>207</v>
      </c>
    </row>
    <row r="1030" s="2" customFormat="1" ht="37.8" customHeight="1">
      <c r="A1030" s="39"/>
      <c r="B1030" s="40"/>
      <c r="C1030" s="222" t="s">
        <v>1276</v>
      </c>
      <c r="D1030" s="222" t="s">
        <v>208</v>
      </c>
      <c r="E1030" s="223" t="s">
        <v>1277</v>
      </c>
      <c r="F1030" s="224" t="s">
        <v>1278</v>
      </c>
      <c r="G1030" s="225" t="s">
        <v>225</v>
      </c>
      <c r="H1030" s="226">
        <v>12.141</v>
      </c>
      <c r="I1030" s="227"/>
      <c r="J1030" s="228">
        <f>ROUND(I1030*H1030,2)</f>
        <v>0</v>
      </c>
      <c r="K1030" s="229"/>
      <c r="L1030" s="45"/>
      <c r="M1030" s="230" t="s">
        <v>1</v>
      </c>
      <c r="N1030" s="231" t="s">
        <v>41</v>
      </c>
      <c r="O1030" s="92"/>
      <c r="P1030" s="232">
        <f>O1030*H1030</f>
        <v>0</v>
      </c>
      <c r="Q1030" s="232">
        <v>0.00051000000000000004</v>
      </c>
      <c r="R1030" s="232">
        <f>Q1030*H1030</f>
        <v>0.0061919100000000001</v>
      </c>
      <c r="S1030" s="232">
        <v>0</v>
      </c>
      <c r="T1030" s="233">
        <f>S1030*H1030</f>
        <v>0</v>
      </c>
      <c r="U1030" s="39"/>
      <c r="V1030" s="39"/>
      <c r="W1030" s="39"/>
      <c r="X1030" s="39"/>
      <c r="Y1030" s="39"/>
      <c r="Z1030" s="39"/>
      <c r="AA1030" s="39"/>
      <c r="AB1030" s="39"/>
      <c r="AC1030" s="39"/>
      <c r="AD1030" s="39"/>
      <c r="AE1030" s="39"/>
      <c r="AR1030" s="234" t="s">
        <v>361</v>
      </c>
      <c r="AT1030" s="234" t="s">
        <v>208</v>
      </c>
      <c r="AU1030" s="234" t="s">
        <v>83</v>
      </c>
      <c r="AY1030" s="18" t="s">
        <v>207</v>
      </c>
      <c r="BE1030" s="235">
        <f>IF(N1030="základní",J1030,0)</f>
        <v>0</v>
      </c>
      <c r="BF1030" s="235">
        <f>IF(N1030="snížená",J1030,0)</f>
        <v>0</v>
      </c>
      <c r="BG1030" s="235">
        <f>IF(N1030="zákl. přenesená",J1030,0)</f>
        <v>0</v>
      </c>
      <c r="BH1030" s="235">
        <f>IF(N1030="sníž. přenesená",J1030,0)</f>
        <v>0</v>
      </c>
      <c r="BI1030" s="235">
        <f>IF(N1030="nulová",J1030,0)</f>
        <v>0</v>
      </c>
      <c r="BJ1030" s="18" t="s">
        <v>83</v>
      </c>
      <c r="BK1030" s="235">
        <f>ROUND(I1030*H1030,2)</f>
        <v>0</v>
      </c>
      <c r="BL1030" s="18" t="s">
        <v>361</v>
      </c>
      <c r="BM1030" s="234" t="s">
        <v>1279</v>
      </c>
    </row>
    <row r="1031" s="2" customFormat="1">
      <c r="A1031" s="39"/>
      <c r="B1031" s="40"/>
      <c r="C1031" s="41"/>
      <c r="D1031" s="236" t="s">
        <v>214</v>
      </c>
      <c r="E1031" s="41"/>
      <c r="F1031" s="237" t="s">
        <v>1280</v>
      </c>
      <c r="G1031" s="41"/>
      <c r="H1031" s="41"/>
      <c r="I1031" s="238"/>
      <c r="J1031" s="41"/>
      <c r="K1031" s="41"/>
      <c r="L1031" s="45"/>
      <c r="M1031" s="239"/>
      <c r="N1031" s="240"/>
      <c r="O1031" s="92"/>
      <c r="P1031" s="92"/>
      <c r="Q1031" s="92"/>
      <c r="R1031" s="92"/>
      <c r="S1031" s="92"/>
      <c r="T1031" s="93"/>
      <c r="U1031" s="39"/>
      <c r="V1031" s="39"/>
      <c r="W1031" s="39"/>
      <c r="X1031" s="39"/>
      <c r="Y1031" s="39"/>
      <c r="Z1031" s="39"/>
      <c r="AA1031" s="39"/>
      <c r="AB1031" s="39"/>
      <c r="AC1031" s="39"/>
      <c r="AD1031" s="39"/>
      <c r="AE1031" s="39"/>
      <c r="AT1031" s="18" t="s">
        <v>214</v>
      </c>
      <c r="AU1031" s="18" t="s">
        <v>83</v>
      </c>
    </row>
    <row r="1032" s="2" customFormat="1">
      <c r="A1032" s="39"/>
      <c r="B1032" s="40"/>
      <c r="C1032" s="41"/>
      <c r="D1032" s="241" t="s">
        <v>216</v>
      </c>
      <c r="E1032" s="41"/>
      <c r="F1032" s="242" t="s">
        <v>1281</v>
      </c>
      <c r="G1032" s="41"/>
      <c r="H1032" s="41"/>
      <c r="I1032" s="238"/>
      <c r="J1032" s="41"/>
      <c r="K1032" s="41"/>
      <c r="L1032" s="45"/>
      <c r="M1032" s="239"/>
      <c r="N1032" s="240"/>
      <c r="O1032" s="92"/>
      <c r="P1032" s="92"/>
      <c r="Q1032" s="92"/>
      <c r="R1032" s="92"/>
      <c r="S1032" s="92"/>
      <c r="T1032" s="93"/>
      <c r="U1032" s="39"/>
      <c r="V1032" s="39"/>
      <c r="W1032" s="39"/>
      <c r="X1032" s="39"/>
      <c r="Y1032" s="39"/>
      <c r="Z1032" s="39"/>
      <c r="AA1032" s="39"/>
      <c r="AB1032" s="39"/>
      <c r="AC1032" s="39"/>
      <c r="AD1032" s="39"/>
      <c r="AE1032" s="39"/>
      <c r="AT1032" s="18" t="s">
        <v>216</v>
      </c>
      <c r="AU1032" s="18" t="s">
        <v>83</v>
      </c>
    </row>
    <row r="1033" s="13" customFormat="1">
      <c r="A1033" s="13"/>
      <c r="B1033" s="253"/>
      <c r="C1033" s="254"/>
      <c r="D1033" s="236" t="s">
        <v>218</v>
      </c>
      <c r="E1033" s="255" t="s">
        <v>1</v>
      </c>
      <c r="F1033" s="256" t="s">
        <v>1282</v>
      </c>
      <c r="G1033" s="254"/>
      <c r="H1033" s="257">
        <v>11.595000000000001</v>
      </c>
      <c r="I1033" s="258"/>
      <c r="J1033" s="254"/>
      <c r="K1033" s="254"/>
      <c r="L1033" s="259"/>
      <c r="M1033" s="260"/>
      <c r="N1033" s="261"/>
      <c r="O1033" s="261"/>
      <c r="P1033" s="261"/>
      <c r="Q1033" s="261"/>
      <c r="R1033" s="261"/>
      <c r="S1033" s="261"/>
      <c r="T1033" s="262"/>
      <c r="U1033" s="13"/>
      <c r="V1033" s="13"/>
      <c r="W1033" s="13"/>
      <c r="X1033" s="13"/>
      <c r="Y1033" s="13"/>
      <c r="Z1033" s="13"/>
      <c r="AA1033" s="13"/>
      <c r="AB1033" s="13"/>
      <c r="AC1033" s="13"/>
      <c r="AD1033" s="13"/>
      <c r="AE1033" s="13"/>
      <c r="AT1033" s="263" t="s">
        <v>218</v>
      </c>
      <c r="AU1033" s="263" t="s">
        <v>83</v>
      </c>
      <c r="AV1033" s="13" t="s">
        <v>85</v>
      </c>
      <c r="AW1033" s="13" t="s">
        <v>32</v>
      </c>
      <c r="AX1033" s="13" t="s">
        <v>76</v>
      </c>
      <c r="AY1033" s="263" t="s">
        <v>207</v>
      </c>
    </row>
    <row r="1034" s="13" customFormat="1">
      <c r="A1034" s="13"/>
      <c r="B1034" s="253"/>
      <c r="C1034" s="254"/>
      <c r="D1034" s="236" t="s">
        <v>218</v>
      </c>
      <c r="E1034" s="255" t="s">
        <v>1</v>
      </c>
      <c r="F1034" s="256" t="s">
        <v>1283</v>
      </c>
      <c r="G1034" s="254"/>
      <c r="H1034" s="257">
        <v>0.34599999999999997</v>
      </c>
      <c r="I1034" s="258"/>
      <c r="J1034" s="254"/>
      <c r="K1034" s="254"/>
      <c r="L1034" s="259"/>
      <c r="M1034" s="260"/>
      <c r="N1034" s="261"/>
      <c r="O1034" s="261"/>
      <c r="P1034" s="261"/>
      <c r="Q1034" s="261"/>
      <c r="R1034" s="261"/>
      <c r="S1034" s="261"/>
      <c r="T1034" s="262"/>
      <c r="U1034" s="13"/>
      <c r="V1034" s="13"/>
      <c r="W1034" s="13"/>
      <c r="X1034" s="13"/>
      <c r="Y1034" s="13"/>
      <c r="Z1034" s="13"/>
      <c r="AA1034" s="13"/>
      <c r="AB1034" s="13"/>
      <c r="AC1034" s="13"/>
      <c r="AD1034" s="13"/>
      <c r="AE1034" s="13"/>
      <c r="AT1034" s="263" t="s">
        <v>218</v>
      </c>
      <c r="AU1034" s="263" t="s">
        <v>83</v>
      </c>
      <c r="AV1034" s="13" t="s">
        <v>85</v>
      </c>
      <c r="AW1034" s="13" t="s">
        <v>32</v>
      </c>
      <c r="AX1034" s="13" t="s">
        <v>76</v>
      </c>
      <c r="AY1034" s="263" t="s">
        <v>207</v>
      </c>
    </row>
    <row r="1035" s="13" customFormat="1">
      <c r="A1035" s="13"/>
      <c r="B1035" s="253"/>
      <c r="C1035" s="254"/>
      <c r="D1035" s="236" t="s">
        <v>218</v>
      </c>
      <c r="E1035" s="255" t="s">
        <v>1</v>
      </c>
      <c r="F1035" s="256" t="s">
        <v>1284</v>
      </c>
      <c r="G1035" s="254"/>
      <c r="H1035" s="257">
        <v>0.20000000000000001</v>
      </c>
      <c r="I1035" s="258"/>
      <c r="J1035" s="254"/>
      <c r="K1035" s="254"/>
      <c r="L1035" s="259"/>
      <c r="M1035" s="260"/>
      <c r="N1035" s="261"/>
      <c r="O1035" s="261"/>
      <c r="P1035" s="261"/>
      <c r="Q1035" s="261"/>
      <c r="R1035" s="261"/>
      <c r="S1035" s="261"/>
      <c r="T1035" s="262"/>
      <c r="U1035" s="13"/>
      <c r="V1035" s="13"/>
      <c r="W1035" s="13"/>
      <c r="X1035" s="13"/>
      <c r="Y1035" s="13"/>
      <c r="Z1035" s="13"/>
      <c r="AA1035" s="13"/>
      <c r="AB1035" s="13"/>
      <c r="AC1035" s="13"/>
      <c r="AD1035" s="13"/>
      <c r="AE1035" s="13"/>
      <c r="AT1035" s="263" t="s">
        <v>218</v>
      </c>
      <c r="AU1035" s="263" t="s">
        <v>83</v>
      </c>
      <c r="AV1035" s="13" t="s">
        <v>85</v>
      </c>
      <c r="AW1035" s="13" t="s">
        <v>32</v>
      </c>
      <c r="AX1035" s="13" t="s">
        <v>76</v>
      </c>
      <c r="AY1035" s="263" t="s">
        <v>207</v>
      </c>
    </row>
    <row r="1036" s="14" customFormat="1">
      <c r="A1036" s="14"/>
      <c r="B1036" s="264"/>
      <c r="C1036" s="265"/>
      <c r="D1036" s="236" t="s">
        <v>218</v>
      </c>
      <c r="E1036" s="266" t="s">
        <v>1</v>
      </c>
      <c r="F1036" s="267" t="s">
        <v>222</v>
      </c>
      <c r="G1036" s="265"/>
      <c r="H1036" s="268">
        <v>12.141</v>
      </c>
      <c r="I1036" s="269"/>
      <c r="J1036" s="265"/>
      <c r="K1036" s="265"/>
      <c r="L1036" s="270"/>
      <c r="M1036" s="271"/>
      <c r="N1036" s="272"/>
      <c r="O1036" s="272"/>
      <c r="P1036" s="272"/>
      <c r="Q1036" s="272"/>
      <c r="R1036" s="272"/>
      <c r="S1036" s="272"/>
      <c r="T1036" s="273"/>
      <c r="U1036" s="14"/>
      <c r="V1036" s="14"/>
      <c r="W1036" s="14"/>
      <c r="X1036" s="14"/>
      <c r="Y1036" s="14"/>
      <c r="Z1036" s="14"/>
      <c r="AA1036" s="14"/>
      <c r="AB1036" s="14"/>
      <c r="AC1036" s="14"/>
      <c r="AD1036" s="14"/>
      <c r="AE1036" s="14"/>
      <c r="AT1036" s="274" t="s">
        <v>218</v>
      </c>
      <c r="AU1036" s="274" t="s">
        <v>83</v>
      </c>
      <c r="AV1036" s="14" t="s">
        <v>212</v>
      </c>
      <c r="AW1036" s="14" t="s">
        <v>32</v>
      </c>
      <c r="AX1036" s="14" t="s">
        <v>83</v>
      </c>
      <c r="AY1036" s="274" t="s">
        <v>207</v>
      </c>
    </row>
    <row r="1037" s="2" customFormat="1" ht="24.15" customHeight="1">
      <c r="A1037" s="39"/>
      <c r="B1037" s="40"/>
      <c r="C1037" s="293" t="s">
        <v>1285</v>
      </c>
      <c r="D1037" s="293" t="s">
        <v>690</v>
      </c>
      <c r="E1037" s="294" t="s">
        <v>1286</v>
      </c>
      <c r="F1037" s="295" t="s">
        <v>1287</v>
      </c>
      <c r="G1037" s="296" t="s">
        <v>225</v>
      </c>
      <c r="H1037" s="297">
        <v>121.413</v>
      </c>
      <c r="I1037" s="298"/>
      <c r="J1037" s="299">
        <f>ROUND(I1037*H1037,2)</f>
        <v>0</v>
      </c>
      <c r="K1037" s="300"/>
      <c r="L1037" s="301"/>
      <c r="M1037" s="302" t="s">
        <v>1</v>
      </c>
      <c r="N1037" s="303" t="s">
        <v>41</v>
      </c>
      <c r="O1037" s="92"/>
      <c r="P1037" s="232">
        <f>O1037*H1037</f>
        <v>0</v>
      </c>
      <c r="Q1037" s="232">
        <v>0.0035000000000000001</v>
      </c>
      <c r="R1037" s="232">
        <f>Q1037*H1037</f>
        <v>0.42494549999999998</v>
      </c>
      <c r="S1037" s="232">
        <v>0</v>
      </c>
      <c r="T1037" s="233">
        <f>S1037*H1037</f>
        <v>0</v>
      </c>
      <c r="U1037" s="39"/>
      <c r="V1037" s="39"/>
      <c r="W1037" s="39"/>
      <c r="X1037" s="39"/>
      <c r="Y1037" s="39"/>
      <c r="Z1037" s="39"/>
      <c r="AA1037" s="39"/>
      <c r="AB1037" s="39"/>
      <c r="AC1037" s="39"/>
      <c r="AD1037" s="39"/>
      <c r="AE1037" s="39"/>
      <c r="AR1037" s="234" t="s">
        <v>774</v>
      </c>
      <c r="AT1037" s="234" t="s">
        <v>690</v>
      </c>
      <c r="AU1037" s="234" t="s">
        <v>83</v>
      </c>
      <c r="AY1037" s="18" t="s">
        <v>207</v>
      </c>
      <c r="BE1037" s="235">
        <f>IF(N1037="základní",J1037,0)</f>
        <v>0</v>
      </c>
      <c r="BF1037" s="235">
        <f>IF(N1037="snížená",J1037,0)</f>
        <v>0</v>
      </c>
      <c r="BG1037" s="235">
        <f>IF(N1037="zákl. přenesená",J1037,0)</f>
        <v>0</v>
      </c>
      <c r="BH1037" s="235">
        <f>IF(N1037="sníž. přenesená",J1037,0)</f>
        <v>0</v>
      </c>
      <c r="BI1037" s="235">
        <f>IF(N1037="nulová",J1037,0)</f>
        <v>0</v>
      </c>
      <c r="BJ1037" s="18" t="s">
        <v>83</v>
      </c>
      <c r="BK1037" s="235">
        <f>ROUND(I1037*H1037,2)</f>
        <v>0</v>
      </c>
      <c r="BL1037" s="18" t="s">
        <v>361</v>
      </c>
      <c r="BM1037" s="234" t="s">
        <v>1288</v>
      </c>
    </row>
    <row r="1038" s="2" customFormat="1">
      <c r="A1038" s="39"/>
      <c r="B1038" s="40"/>
      <c r="C1038" s="41"/>
      <c r="D1038" s="236" t="s">
        <v>214</v>
      </c>
      <c r="E1038" s="41"/>
      <c r="F1038" s="237" t="s">
        <v>1287</v>
      </c>
      <c r="G1038" s="41"/>
      <c r="H1038" s="41"/>
      <c r="I1038" s="238"/>
      <c r="J1038" s="41"/>
      <c r="K1038" s="41"/>
      <c r="L1038" s="45"/>
      <c r="M1038" s="239"/>
      <c r="N1038" s="240"/>
      <c r="O1038" s="92"/>
      <c r="P1038" s="92"/>
      <c r="Q1038" s="92"/>
      <c r="R1038" s="92"/>
      <c r="S1038" s="92"/>
      <c r="T1038" s="93"/>
      <c r="U1038" s="39"/>
      <c r="V1038" s="39"/>
      <c r="W1038" s="39"/>
      <c r="X1038" s="39"/>
      <c r="Y1038" s="39"/>
      <c r="Z1038" s="39"/>
      <c r="AA1038" s="39"/>
      <c r="AB1038" s="39"/>
      <c r="AC1038" s="39"/>
      <c r="AD1038" s="39"/>
      <c r="AE1038" s="39"/>
      <c r="AT1038" s="18" t="s">
        <v>214</v>
      </c>
      <c r="AU1038" s="18" t="s">
        <v>83</v>
      </c>
    </row>
    <row r="1039" s="2" customFormat="1">
      <c r="A1039" s="39"/>
      <c r="B1039" s="40"/>
      <c r="C1039" s="41"/>
      <c r="D1039" s="236" t="s">
        <v>385</v>
      </c>
      <c r="E1039" s="41"/>
      <c r="F1039" s="290" t="s">
        <v>1289</v>
      </c>
      <c r="G1039" s="41"/>
      <c r="H1039" s="41"/>
      <c r="I1039" s="238"/>
      <c r="J1039" s="41"/>
      <c r="K1039" s="41"/>
      <c r="L1039" s="45"/>
      <c r="M1039" s="239"/>
      <c r="N1039" s="240"/>
      <c r="O1039" s="92"/>
      <c r="P1039" s="92"/>
      <c r="Q1039" s="92"/>
      <c r="R1039" s="92"/>
      <c r="S1039" s="92"/>
      <c r="T1039" s="93"/>
      <c r="U1039" s="39"/>
      <c r="V1039" s="39"/>
      <c r="W1039" s="39"/>
      <c r="X1039" s="39"/>
      <c r="Y1039" s="39"/>
      <c r="Z1039" s="39"/>
      <c r="AA1039" s="39"/>
      <c r="AB1039" s="39"/>
      <c r="AC1039" s="39"/>
      <c r="AD1039" s="39"/>
      <c r="AE1039" s="39"/>
      <c r="AT1039" s="18" t="s">
        <v>385</v>
      </c>
      <c r="AU1039" s="18" t="s">
        <v>83</v>
      </c>
    </row>
    <row r="1040" s="13" customFormat="1">
      <c r="A1040" s="13"/>
      <c r="B1040" s="253"/>
      <c r="C1040" s="254"/>
      <c r="D1040" s="236" t="s">
        <v>218</v>
      </c>
      <c r="E1040" s="255" t="s">
        <v>1</v>
      </c>
      <c r="F1040" s="256" t="s">
        <v>472</v>
      </c>
      <c r="G1040" s="254"/>
      <c r="H1040" s="257">
        <v>115.95099999999999</v>
      </c>
      <c r="I1040" s="258"/>
      <c r="J1040" s="254"/>
      <c r="K1040" s="254"/>
      <c r="L1040" s="259"/>
      <c r="M1040" s="260"/>
      <c r="N1040" s="261"/>
      <c r="O1040" s="261"/>
      <c r="P1040" s="261"/>
      <c r="Q1040" s="261"/>
      <c r="R1040" s="261"/>
      <c r="S1040" s="261"/>
      <c r="T1040" s="262"/>
      <c r="U1040" s="13"/>
      <c r="V1040" s="13"/>
      <c r="W1040" s="13"/>
      <c r="X1040" s="13"/>
      <c r="Y1040" s="13"/>
      <c r="Z1040" s="13"/>
      <c r="AA1040" s="13"/>
      <c r="AB1040" s="13"/>
      <c r="AC1040" s="13"/>
      <c r="AD1040" s="13"/>
      <c r="AE1040" s="13"/>
      <c r="AT1040" s="263" t="s">
        <v>218</v>
      </c>
      <c r="AU1040" s="263" t="s">
        <v>83</v>
      </c>
      <c r="AV1040" s="13" t="s">
        <v>85</v>
      </c>
      <c r="AW1040" s="13" t="s">
        <v>32</v>
      </c>
      <c r="AX1040" s="13" t="s">
        <v>76</v>
      </c>
      <c r="AY1040" s="263" t="s">
        <v>207</v>
      </c>
    </row>
    <row r="1041" s="13" customFormat="1">
      <c r="A1041" s="13"/>
      <c r="B1041" s="253"/>
      <c r="C1041" s="254"/>
      <c r="D1041" s="236" t="s">
        <v>218</v>
      </c>
      <c r="E1041" s="255" t="s">
        <v>1</v>
      </c>
      <c r="F1041" s="256" t="s">
        <v>475</v>
      </c>
      <c r="G1041" s="254"/>
      <c r="H1041" s="257">
        <v>3.4620000000000002</v>
      </c>
      <c r="I1041" s="258"/>
      <c r="J1041" s="254"/>
      <c r="K1041" s="254"/>
      <c r="L1041" s="259"/>
      <c r="M1041" s="260"/>
      <c r="N1041" s="261"/>
      <c r="O1041" s="261"/>
      <c r="P1041" s="261"/>
      <c r="Q1041" s="261"/>
      <c r="R1041" s="261"/>
      <c r="S1041" s="261"/>
      <c r="T1041" s="262"/>
      <c r="U1041" s="13"/>
      <c r="V1041" s="13"/>
      <c r="W1041" s="13"/>
      <c r="X1041" s="13"/>
      <c r="Y1041" s="13"/>
      <c r="Z1041" s="13"/>
      <c r="AA1041" s="13"/>
      <c r="AB1041" s="13"/>
      <c r="AC1041" s="13"/>
      <c r="AD1041" s="13"/>
      <c r="AE1041" s="13"/>
      <c r="AT1041" s="263" t="s">
        <v>218</v>
      </c>
      <c r="AU1041" s="263" t="s">
        <v>83</v>
      </c>
      <c r="AV1041" s="13" t="s">
        <v>85</v>
      </c>
      <c r="AW1041" s="13" t="s">
        <v>32</v>
      </c>
      <c r="AX1041" s="13" t="s">
        <v>76</v>
      </c>
      <c r="AY1041" s="263" t="s">
        <v>207</v>
      </c>
    </row>
    <row r="1042" s="13" customFormat="1">
      <c r="A1042" s="13"/>
      <c r="B1042" s="253"/>
      <c r="C1042" s="254"/>
      <c r="D1042" s="236" t="s">
        <v>218</v>
      </c>
      <c r="E1042" s="255" t="s">
        <v>1</v>
      </c>
      <c r="F1042" s="256" t="s">
        <v>504</v>
      </c>
      <c r="G1042" s="254"/>
      <c r="H1042" s="257">
        <v>2</v>
      </c>
      <c r="I1042" s="258"/>
      <c r="J1042" s="254"/>
      <c r="K1042" s="254"/>
      <c r="L1042" s="259"/>
      <c r="M1042" s="260"/>
      <c r="N1042" s="261"/>
      <c r="O1042" s="261"/>
      <c r="P1042" s="261"/>
      <c r="Q1042" s="261"/>
      <c r="R1042" s="261"/>
      <c r="S1042" s="261"/>
      <c r="T1042" s="262"/>
      <c r="U1042" s="13"/>
      <c r="V1042" s="13"/>
      <c r="W1042" s="13"/>
      <c r="X1042" s="13"/>
      <c r="Y1042" s="13"/>
      <c r="Z1042" s="13"/>
      <c r="AA1042" s="13"/>
      <c r="AB1042" s="13"/>
      <c r="AC1042" s="13"/>
      <c r="AD1042" s="13"/>
      <c r="AE1042" s="13"/>
      <c r="AT1042" s="263" t="s">
        <v>218</v>
      </c>
      <c r="AU1042" s="263" t="s">
        <v>83</v>
      </c>
      <c r="AV1042" s="13" t="s">
        <v>85</v>
      </c>
      <c r="AW1042" s="13" t="s">
        <v>32</v>
      </c>
      <c r="AX1042" s="13" t="s">
        <v>76</v>
      </c>
      <c r="AY1042" s="263" t="s">
        <v>207</v>
      </c>
    </row>
    <row r="1043" s="14" customFormat="1">
      <c r="A1043" s="14"/>
      <c r="B1043" s="264"/>
      <c r="C1043" s="265"/>
      <c r="D1043" s="236" t="s">
        <v>218</v>
      </c>
      <c r="E1043" s="266" t="s">
        <v>1</v>
      </c>
      <c r="F1043" s="267" t="s">
        <v>222</v>
      </c>
      <c r="G1043" s="265"/>
      <c r="H1043" s="268">
        <v>121.413</v>
      </c>
      <c r="I1043" s="269"/>
      <c r="J1043" s="265"/>
      <c r="K1043" s="265"/>
      <c r="L1043" s="270"/>
      <c r="M1043" s="271"/>
      <c r="N1043" s="272"/>
      <c r="O1043" s="272"/>
      <c r="P1043" s="272"/>
      <c r="Q1043" s="272"/>
      <c r="R1043" s="272"/>
      <c r="S1043" s="272"/>
      <c r="T1043" s="273"/>
      <c r="U1043" s="14"/>
      <c r="V1043" s="14"/>
      <c r="W1043" s="14"/>
      <c r="X1043" s="14"/>
      <c r="Y1043" s="14"/>
      <c r="Z1043" s="14"/>
      <c r="AA1043" s="14"/>
      <c r="AB1043" s="14"/>
      <c r="AC1043" s="14"/>
      <c r="AD1043" s="14"/>
      <c r="AE1043" s="14"/>
      <c r="AT1043" s="274" t="s">
        <v>218</v>
      </c>
      <c r="AU1043" s="274" t="s">
        <v>83</v>
      </c>
      <c r="AV1043" s="14" t="s">
        <v>212</v>
      </c>
      <c r="AW1043" s="14" t="s">
        <v>32</v>
      </c>
      <c r="AX1043" s="14" t="s">
        <v>83</v>
      </c>
      <c r="AY1043" s="274" t="s">
        <v>207</v>
      </c>
    </row>
    <row r="1044" s="2" customFormat="1" ht="33" customHeight="1">
      <c r="A1044" s="39"/>
      <c r="B1044" s="40"/>
      <c r="C1044" s="222" t="s">
        <v>1290</v>
      </c>
      <c r="D1044" s="222" t="s">
        <v>208</v>
      </c>
      <c r="E1044" s="223" t="s">
        <v>1291</v>
      </c>
      <c r="F1044" s="224" t="s">
        <v>1292</v>
      </c>
      <c r="G1044" s="225" t="s">
        <v>225</v>
      </c>
      <c r="H1044" s="226">
        <v>115.95099999999999</v>
      </c>
      <c r="I1044" s="227"/>
      <c r="J1044" s="228">
        <f>ROUND(I1044*H1044,2)</f>
        <v>0</v>
      </c>
      <c r="K1044" s="229"/>
      <c r="L1044" s="45"/>
      <c r="M1044" s="230" t="s">
        <v>1</v>
      </c>
      <c r="N1044" s="231" t="s">
        <v>41</v>
      </c>
      <c r="O1044" s="92"/>
      <c r="P1044" s="232">
        <f>O1044*H1044</f>
        <v>0</v>
      </c>
      <c r="Q1044" s="232">
        <v>0</v>
      </c>
      <c r="R1044" s="232">
        <f>Q1044*H1044</f>
        <v>0</v>
      </c>
      <c r="S1044" s="232">
        <v>0.016500000000000001</v>
      </c>
      <c r="T1044" s="233">
        <f>S1044*H1044</f>
        <v>1.9131914999999999</v>
      </c>
      <c r="U1044" s="39"/>
      <c r="V1044" s="39"/>
      <c r="W1044" s="39"/>
      <c r="X1044" s="39"/>
      <c r="Y1044" s="39"/>
      <c r="Z1044" s="39"/>
      <c r="AA1044" s="39"/>
      <c r="AB1044" s="39"/>
      <c r="AC1044" s="39"/>
      <c r="AD1044" s="39"/>
      <c r="AE1044" s="39"/>
      <c r="AR1044" s="234" t="s">
        <v>361</v>
      </c>
      <c r="AT1044" s="234" t="s">
        <v>208</v>
      </c>
      <c r="AU1044" s="234" t="s">
        <v>83</v>
      </c>
      <c r="AY1044" s="18" t="s">
        <v>207</v>
      </c>
      <c r="BE1044" s="235">
        <f>IF(N1044="základní",J1044,0)</f>
        <v>0</v>
      </c>
      <c r="BF1044" s="235">
        <f>IF(N1044="snížená",J1044,0)</f>
        <v>0</v>
      </c>
      <c r="BG1044" s="235">
        <f>IF(N1044="zákl. přenesená",J1044,0)</f>
        <v>0</v>
      </c>
      <c r="BH1044" s="235">
        <f>IF(N1044="sníž. přenesená",J1044,0)</f>
        <v>0</v>
      </c>
      <c r="BI1044" s="235">
        <f>IF(N1044="nulová",J1044,0)</f>
        <v>0</v>
      </c>
      <c r="BJ1044" s="18" t="s">
        <v>83</v>
      </c>
      <c r="BK1044" s="235">
        <f>ROUND(I1044*H1044,2)</f>
        <v>0</v>
      </c>
      <c r="BL1044" s="18" t="s">
        <v>361</v>
      </c>
      <c r="BM1044" s="234" t="s">
        <v>1293</v>
      </c>
    </row>
    <row r="1045" s="2" customFormat="1">
      <c r="A1045" s="39"/>
      <c r="B1045" s="40"/>
      <c r="C1045" s="41"/>
      <c r="D1045" s="236" t="s">
        <v>214</v>
      </c>
      <c r="E1045" s="41"/>
      <c r="F1045" s="237" t="s">
        <v>1294</v>
      </c>
      <c r="G1045" s="41"/>
      <c r="H1045" s="41"/>
      <c r="I1045" s="238"/>
      <c r="J1045" s="41"/>
      <c r="K1045" s="41"/>
      <c r="L1045" s="45"/>
      <c r="M1045" s="239"/>
      <c r="N1045" s="240"/>
      <c r="O1045" s="92"/>
      <c r="P1045" s="92"/>
      <c r="Q1045" s="92"/>
      <c r="R1045" s="92"/>
      <c r="S1045" s="92"/>
      <c r="T1045" s="93"/>
      <c r="U1045" s="39"/>
      <c r="V1045" s="39"/>
      <c r="W1045" s="39"/>
      <c r="X1045" s="39"/>
      <c r="Y1045" s="39"/>
      <c r="Z1045" s="39"/>
      <c r="AA1045" s="39"/>
      <c r="AB1045" s="39"/>
      <c r="AC1045" s="39"/>
      <c r="AD1045" s="39"/>
      <c r="AE1045" s="39"/>
      <c r="AT1045" s="18" t="s">
        <v>214</v>
      </c>
      <c r="AU1045" s="18" t="s">
        <v>83</v>
      </c>
    </row>
    <row r="1046" s="2" customFormat="1">
      <c r="A1046" s="39"/>
      <c r="B1046" s="40"/>
      <c r="C1046" s="41"/>
      <c r="D1046" s="241" t="s">
        <v>216</v>
      </c>
      <c r="E1046" s="41"/>
      <c r="F1046" s="242" t="s">
        <v>1295</v>
      </c>
      <c r="G1046" s="41"/>
      <c r="H1046" s="41"/>
      <c r="I1046" s="238"/>
      <c r="J1046" s="41"/>
      <c r="K1046" s="41"/>
      <c r="L1046" s="45"/>
      <c r="M1046" s="239"/>
      <c r="N1046" s="240"/>
      <c r="O1046" s="92"/>
      <c r="P1046" s="92"/>
      <c r="Q1046" s="92"/>
      <c r="R1046" s="92"/>
      <c r="S1046" s="92"/>
      <c r="T1046" s="93"/>
      <c r="U1046" s="39"/>
      <c r="V1046" s="39"/>
      <c r="W1046" s="39"/>
      <c r="X1046" s="39"/>
      <c r="Y1046" s="39"/>
      <c r="Z1046" s="39"/>
      <c r="AA1046" s="39"/>
      <c r="AB1046" s="39"/>
      <c r="AC1046" s="39"/>
      <c r="AD1046" s="39"/>
      <c r="AE1046" s="39"/>
      <c r="AT1046" s="18" t="s">
        <v>216</v>
      </c>
      <c r="AU1046" s="18" t="s">
        <v>83</v>
      </c>
    </row>
    <row r="1047" s="12" customFormat="1">
      <c r="A1047" s="12"/>
      <c r="B1047" s="243"/>
      <c r="C1047" s="244"/>
      <c r="D1047" s="236" t="s">
        <v>218</v>
      </c>
      <c r="E1047" s="245" t="s">
        <v>1</v>
      </c>
      <c r="F1047" s="246" t="s">
        <v>1026</v>
      </c>
      <c r="G1047" s="244"/>
      <c r="H1047" s="245" t="s">
        <v>1</v>
      </c>
      <c r="I1047" s="247"/>
      <c r="J1047" s="244"/>
      <c r="K1047" s="244"/>
      <c r="L1047" s="248"/>
      <c r="M1047" s="249"/>
      <c r="N1047" s="250"/>
      <c r="O1047" s="250"/>
      <c r="P1047" s="250"/>
      <c r="Q1047" s="250"/>
      <c r="R1047" s="250"/>
      <c r="S1047" s="250"/>
      <c r="T1047" s="251"/>
      <c r="U1047" s="12"/>
      <c r="V1047" s="12"/>
      <c r="W1047" s="12"/>
      <c r="X1047" s="12"/>
      <c r="Y1047" s="12"/>
      <c r="Z1047" s="12"/>
      <c r="AA1047" s="12"/>
      <c r="AB1047" s="12"/>
      <c r="AC1047" s="12"/>
      <c r="AD1047" s="12"/>
      <c r="AE1047" s="12"/>
      <c r="AT1047" s="252" t="s">
        <v>218</v>
      </c>
      <c r="AU1047" s="252" t="s">
        <v>83</v>
      </c>
      <c r="AV1047" s="12" t="s">
        <v>83</v>
      </c>
      <c r="AW1047" s="12" t="s">
        <v>32</v>
      </c>
      <c r="AX1047" s="12" t="s">
        <v>76</v>
      </c>
      <c r="AY1047" s="252" t="s">
        <v>207</v>
      </c>
    </row>
    <row r="1048" s="13" customFormat="1">
      <c r="A1048" s="13"/>
      <c r="B1048" s="253"/>
      <c r="C1048" s="254"/>
      <c r="D1048" s="236" t="s">
        <v>218</v>
      </c>
      <c r="E1048" s="255" t="s">
        <v>1</v>
      </c>
      <c r="F1048" s="256" t="s">
        <v>1296</v>
      </c>
      <c r="G1048" s="254"/>
      <c r="H1048" s="257">
        <v>93.390000000000001</v>
      </c>
      <c r="I1048" s="258"/>
      <c r="J1048" s="254"/>
      <c r="K1048" s="254"/>
      <c r="L1048" s="259"/>
      <c r="M1048" s="260"/>
      <c r="N1048" s="261"/>
      <c r="O1048" s="261"/>
      <c r="P1048" s="261"/>
      <c r="Q1048" s="261"/>
      <c r="R1048" s="261"/>
      <c r="S1048" s="261"/>
      <c r="T1048" s="262"/>
      <c r="U1048" s="13"/>
      <c r="V1048" s="13"/>
      <c r="W1048" s="13"/>
      <c r="X1048" s="13"/>
      <c r="Y1048" s="13"/>
      <c r="Z1048" s="13"/>
      <c r="AA1048" s="13"/>
      <c r="AB1048" s="13"/>
      <c r="AC1048" s="13"/>
      <c r="AD1048" s="13"/>
      <c r="AE1048" s="13"/>
      <c r="AT1048" s="263" t="s">
        <v>218</v>
      </c>
      <c r="AU1048" s="263" t="s">
        <v>83</v>
      </c>
      <c r="AV1048" s="13" t="s">
        <v>85</v>
      </c>
      <c r="AW1048" s="13" t="s">
        <v>32</v>
      </c>
      <c r="AX1048" s="13" t="s">
        <v>76</v>
      </c>
      <c r="AY1048" s="263" t="s">
        <v>207</v>
      </c>
    </row>
    <row r="1049" s="12" customFormat="1">
      <c r="A1049" s="12"/>
      <c r="B1049" s="243"/>
      <c r="C1049" s="244"/>
      <c r="D1049" s="236" t="s">
        <v>218</v>
      </c>
      <c r="E1049" s="245" t="s">
        <v>1</v>
      </c>
      <c r="F1049" s="246" t="s">
        <v>1028</v>
      </c>
      <c r="G1049" s="244"/>
      <c r="H1049" s="245" t="s">
        <v>1</v>
      </c>
      <c r="I1049" s="247"/>
      <c r="J1049" s="244"/>
      <c r="K1049" s="244"/>
      <c r="L1049" s="248"/>
      <c r="M1049" s="249"/>
      <c r="N1049" s="250"/>
      <c r="O1049" s="250"/>
      <c r="P1049" s="250"/>
      <c r="Q1049" s="250"/>
      <c r="R1049" s="250"/>
      <c r="S1049" s="250"/>
      <c r="T1049" s="251"/>
      <c r="U1049" s="12"/>
      <c r="V1049" s="12"/>
      <c r="W1049" s="12"/>
      <c r="X1049" s="12"/>
      <c r="Y1049" s="12"/>
      <c r="Z1049" s="12"/>
      <c r="AA1049" s="12"/>
      <c r="AB1049" s="12"/>
      <c r="AC1049" s="12"/>
      <c r="AD1049" s="12"/>
      <c r="AE1049" s="12"/>
      <c r="AT1049" s="252" t="s">
        <v>218</v>
      </c>
      <c r="AU1049" s="252" t="s">
        <v>83</v>
      </c>
      <c r="AV1049" s="12" t="s">
        <v>83</v>
      </c>
      <c r="AW1049" s="12" t="s">
        <v>32</v>
      </c>
      <c r="AX1049" s="12" t="s">
        <v>76</v>
      </c>
      <c r="AY1049" s="252" t="s">
        <v>207</v>
      </c>
    </row>
    <row r="1050" s="13" customFormat="1">
      <c r="A1050" s="13"/>
      <c r="B1050" s="253"/>
      <c r="C1050" s="254"/>
      <c r="D1050" s="236" t="s">
        <v>218</v>
      </c>
      <c r="E1050" s="255" t="s">
        <v>1</v>
      </c>
      <c r="F1050" s="256" t="s">
        <v>1297</v>
      </c>
      <c r="G1050" s="254"/>
      <c r="H1050" s="257">
        <v>-3.4620000000000002</v>
      </c>
      <c r="I1050" s="258"/>
      <c r="J1050" s="254"/>
      <c r="K1050" s="254"/>
      <c r="L1050" s="259"/>
      <c r="M1050" s="260"/>
      <c r="N1050" s="261"/>
      <c r="O1050" s="261"/>
      <c r="P1050" s="261"/>
      <c r="Q1050" s="261"/>
      <c r="R1050" s="261"/>
      <c r="S1050" s="261"/>
      <c r="T1050" s="262"/>
      <c r="U1050" s="13"/>
      <c r="V1050" s="13"/>
      <c r="W1050" s="13"/>
      <c r="X1050" s="13"/>
      <c r="Y1050" s="13"/>
      <c r="Z1050" s="13"/>
      <c r="AA1050" s="13"/>
      <c r="AB1050" s="13"/>
      <c r="AC1050" s="13"/>
      <c r="AD1050" s="13"/>
      <c r="AE1050" s="13"/>
      <c r="AT1050" s="263" t="s">
        <v>218</v>
      </c>
      <c r="AU1050" s="263" t="s">
        <v>83</v>
      </c>
      <c r="AV1050" s="13" t="s">
        <v>85</v>
      </c>
      <c r="AW1050" s="13" t="s">
        <v>32</v>
      </c>
      <c r="AX1050" s="13" t="s">
        <v>76</v>
      </c>
      <c r="AY1050" s="263" t="s">
        <v>207</v>
      </c>
    </row>
    <row r="1051" s="12" customFormat="1">
      <c r="A1051" s="12"/>
      <c r="B1051" s="243"/>
      <c r="C1051" s="244"/>
      <c r="D1051" s="236" t="s">
        <v>218</v>
      </c>
      <c r="E1051" s="245" t="s">
        <v>1</v>
      </c>
      <c r="F1051" s="246" t="s">
        <v>1030</v>
      </c>
      <c r="G1051" s="244"/>
      <c r="H1051" s="245" t="s">
        <v>1</v>
      </c>
      <c r="I1051" s="247"/>
      <c r="J1051" s="244"/>
      <c r="K1051" s="244"/>
      <c r="L1051" s="248"/>
      <c r="M1051" s="249"/>
      <c r="N1051" s="250"/>
      <c r="O1051" s="250"/>
      <c r="P1051" s="250"/>
      <c r="Q1051" s="250"/>
      <c r="R1051" s="250"/>
      <c r="S1051" s="250"/>
      <c r="T1051" s="251"/>
      <c r="U1051" s="12"/>
      <c r="V1051" s="12"/>
      <c r="W1051" s="12"/>
      <c r="X1051" s="12"/>
      <c r="Y1051" s="12"/>
      <c r="Z1051" s="12"/>
      <c r="AA1051" s="12"/>
      <c r="AB1051" s="12"/>
      <c r="AC1051" s="12"/>
      <c r="AD1051" s="12"/>
      <c r="AE1051" s="12"/>
      <c r="AT1051" s="252" t="s">
        <v>218</v>
      </c>
      <c r="AU1051" s="252" t="s">
        <v>83</v>
      </c>
      <c r="AV1051" s="12" t="s">
        <v>83</v>
      </c>
      <c r="AW1051" s="12" t="s">
        <v>32</v>
      </c>
      <c r="AX1051" s="12" t="s">
        <v>76</v>
      </c>
      <c r="AY1051" s="252" t="s">
        <v>207</v>
      </c>
    </row>
    <row r="1052" s="13" customFormat="1">
      <c r="A1052" s="13"/>
      <c r="B1052" s="253"/>
      <c r="C1052" s="254"/>
      <c r="D1052" s="236" t="s">
        <v>218</v>
      </c>
      <c r="E1052" s="255" t="s">
        <v>1</v>
      </c>
      <c r="F1052" s="256" t="s">
        <v>1298</v>
      </c>
      <c r="G1052" s="254"/>
      <c r="H1052" s="257">
        <v>26.023</v>
      </c>
      <c r="I1052" s="258"/>
      <c r="J1052" s="254"/>
      <c r="K1052" s="254"/>
      <c r="L1052" s="259"/>
      <c r="M1052" s="260"/>
      <c r="N1052" s="261"/>
      <c r="O1052" s="261"/>
      <c r="P1052" s="261"/>
      <c r="Q1052" s="261"/>
      <c r="R1052" s="261"/>
      <c r="S1052" s="261"/>
      <c r="T1052" s="262"/>
      <c r="U1052" s="13"/>
      <c r="V1052" s="13"/>
      <c r="W1052" s="13"/>
      <c r="X1052" s="13"/>
      <c r="Y1052" s="13"/>
      <c r="Z1052" s="13"/>
      <c r="AA1052" s="13"/>
      <c r="AB1052" s="13"/>
      <c r="AC1052" s="13"/>
      <c r="AD1052" s="13"/>
      <c r="AE1052" s="13"/>
      <c r="AT1052" s="263" t="s">
        <v>218</v>
      </c>
      <c r="AU1052" s="263" t="s">
        <v>83</v>
      </c>
      <c r="AV1052" s="13" t="s">
        <v>85</v>
      </c>
      <c r="AW1052" s="13" t="s">
        <v>32</v>
      </c>
      <c r="AX1052" s="13" t="s">
        <v>76</v>
      </c>
      <c r="AY1052" s="263" t="s">
        <v>207</v>
      </c>
    </row>
    <row r="1053" s="14" customFormat="1">
      <c r="A1053" s="14"/>
      <c r="B1053" s="264"/>
      <c r="C1053" s="265"/>
      <c r="D1053" s="236" t="s">
        <v>218</v>
      </c>
      <c r="E1053" s="266" t="s">
        <v>1</v>
      </c>
      <c r="F1053" s="267" t="s">
        <v>222</v>
      </c>
      <c r="G1053" s="265"/>
      <c r="H1053" s="268">
        <v>115.95099999999999</v>
      </c>
      <c r="I1053" s="269"/>
      <c r="J1053" s="265"/>
      <c r="K1053" s="265"/>
      <c r="L1053" s="270"/>
      <c r="M1053" s="271"/>
      <c r="N1053" s="272"/>
      <c r="O1053" s="272"/>
      <c r="P1053" s="272"/>
      <c r="Q1053" s="272"/>
      <c r="R1053" s="272"/>
      <c r="S1053" s="272"/>
      <c r="T1053" s="273"/>
      <c r="U1053" s="14"/>
      <c r="V1053" s="14"/>
      <c r="W1053" s="14"/>
      <c r="X1053" s="14"/>
      <c r="Y1053" s="14"/>
      <c r="Z1053" s="14"/>
      <c r="AA1053" s="14"/>
      <c r="AB1053" s="14"/>
      <c r="AC1053" s="14"/>
      <c r="AD1053" s="14"/>
      <c r="AE1053" s="14"/>
      <c r="AT1053" s="274" t="s">
        <v>218</v>
      </c>
      <c r="AU1053" s="274" t="s">
        <v>83</v>
      </c>
      <c r="AV1053" s="14" t="s">
        <v>212</v>
      </c>
      <c r="AW1053" s="14" t="s">
        <v>32</v>
      </c>
      <c r="AX1053" s="14" t="s">
        <v>83</v>
      </c>
      <c r="AY1053" s="274" t="s">
        <v>207</v>
      </c>
    </row>
    <row r="1054" s="2" customFormat="1" ht="24.15" customHeight="1">
      <c r="A1054" s="39"/>
      <c r="B1054" s="40"/>
      <c r="C1054" s="222" t="s">
        <v>1299</v>
      </c>
      <c r="D1054" s="222" t="s">
        <v>208</v>
      </c>
      <c r="E1054" s="223" t="s">
        <v>1300</v>
      </c>
      <c r="F1054" s="224" t="s">
        <v>1301</v>
      </c>
      <c r="G1054" s="225" t="s">
        <v>225</v>
      </c>
      <c r="H1054" s="226">
        <v>119.413</v>
      </c>
      <c r="I1054" s="227"/>
      <c r="J1054" s="228">
        <f>ROUND(I1054*H1054,2)</f>
        <v>0</v>
      </c>
      <c r="K1054" s="229"/>
      <c r="L1054" s="45"/>
      <c r="M1054" s="230" t="s">
        <v>1</v>
      </c>
      <c r="N1054" s="231" t="s">
        <v>41</v>
      </c>
      <c r="O1054" s="92"/>
      <c r="P1054" s="232">
        <f>O1054*H1054</f>
        <v>0</v>
      </c>
      <c r="Q1054" s="232">
        <v>0.00023000000000000001</v>
      </c>
      <c r="R1054" s="232">
        <f>Q1054*H1054</f>
        <v>0.027464990000000002</v>
      </c>
      <c r="S1054" s="232">
        <v>0</v>
      </c>
      <c r="T1054" s="233">
        <f>S1054*H1054</f>
        <v>0</v>
      </c>
      <c r="U1054" s="39"/>
      <c r="V1054" s="39"/>
      <c r="W1054" s="39"/>
      <c r="X1054" s="39"/>
      <c r="Y1054" s="39"/>
      <c r="Z1054" s="39"/>
      <c r="AA1054" s="39"/>
      <c r="AB1054" s="39"/>
      <c r="AC1054" s="39"/>
      <c r="AD1054" s="39"/>
      <c r="AE1054" s="39"/>
      <c r="AR1054" s="234" t="s">
        <v>361</v>
      </c>
      <c r="AT1054" s="234" t="s">
        <v>208</v>
      </c>
      <c r="AU1054" s="234" t="s">
        <v>83</v>
      </c>
      <c r="AY1054" s="18" t="s">
        <v>207</v>
      </c>
      <c r="BE1054" s="235">
        <f>IF(N1054="základní",J1054,0)</f>
        <v>0</v>
      </c>
      <c r="BF1054" s="235">
        <f>IF(N1054="snížená",J1054,0)</f>
        <v>0</v>
      </c>
      <c r="BG1054" s="235">
        <f>IF(N1054="zákl. přenesená",J1054,0)</f>
        <v>0</v>
      </c>
      <c r="BH1054" s="235">
        <f>IF(N1054="sníž. přenesená",J1054,0)</f>
        <v>0</v>
      </c>
      <c r="BI1054" s="235">
        <f>IF(N1054="nulová",J1054,0)</f>
        <v>0</v>
      </c>
      <c r="BJ1054" s="18" t="s">
        <v>83</v>
      </c>
      <c r="BK1054" s="235">
        <f>ROUND(I1054*H1054,2)</f>
        <v>0</v>
      </c>
      <c r="BL1054" s="18" t="s">
        <v>361</v>
      </c>
      <c r="BM1054" s="234" t="s">
        <v>1302</v>
      </c>
    </row>
    <row r="1055" s="2" customFormat="1">
      <c r="A1055" s="39"/>
      <c r="B1055" s="40"/>
      <c r="C1055" s="41"/>
      <c r="D1055" s="236" t="s">
        <v>214</v>
      </c>
      <c r="E1055" s="41"/>
      <c r="F1055" s="237" t="s">
        <v>1303</v>
      </c>
      <c r="G1055" s="41"/>
      <c r="H1055" s="41"/>
      <c r="I1055" s="238"/>
      <c r="J1055" s="41"/>
      <c r="K1055" s="41"/>
      <c r="L1055" s="45"/>
      <c r="M1055" s="239"/>
      <c r="N1055" s="240"/>
      <c r="O1055" s="92"/>
      <c r="P1055" s="92"/>
      <c r="Q1055" s="92"/>
      <c r="R1055" s="92"/>
      <c r="S1055" s="92"/>
      <c r="T1055" s="93"/>
      <c r="U1055" s="39"/>
      <c r="V1055" s="39"/>
      <c r="W1055" s="39"/>
      <c r="X1055" s="39"/>
      <c r="Y1055" s="39"/>
      <c r="Z1055" s="39"/>
      <c r="AA1055" s="39"/>
      <c r="AB1055" s="39"/>
      <c r="AC1055" s="39"/>
      <c r="AD1055" s="39"/>
      <c r="AE1055" s="39"/>
      <c r="AT1055" s="18" t="s">
        <v>214</v>
      </c>
      <c r="AU1055" s="18" t="s">
        <v>83</v>
      </c>
    </row>
    <row r="1056" s="2" customFormat="1">
      <c r="A1056" s="39"/>
      <c r="B1056" s="40"/>
      <c r="C1056" s="41"/>
      <c r="D1056" s="241" t="s">
        <v>216</v>
      </c>
      <c r="E1056" s="41"/>
      <c r="F1056" s="242" t="s">
        <v>1304</v>
      </c>
      <c r="G1056" s="41"/>
      <c r="H1056" s="41"/>
      <c r="I1056" s="238"/>
      <c r="J1056" s="41"/>
      <c r="K1056" s="41"/>
      <c r="L1056" s="45"/>
      <c r="M1056" s="239"/>
      <c r="N1056" s="240"/>
      <c r="O1056" s="92"/>
      <c r="P1056" s="92"/>
      <c r="Q1056" s="92"/>
      <c r="R1056" s="92"/>
      <c r="S1056" s="92"/>
      <c r="T1056" s="93"/>
      <c r="U1056" s="39"/>
      <c r="V1056" s="39"/>
      <c r="W1056" s="39"/>
      <c r="X1056" s="39"/>
      <c r="Y1056" s="39"/>
      <c r="Z1056" s="39"/>
      <c r="AA1056" s="39"/>
      <c r="AB1056" s="39"/>
      <c r="AC1056" s="39"/>
      <c r="AD1056" s="39"/>
      <c r="AE1056" s="39"/>
      <c r="AT1056" s="18" t="s">
        <v>216</v>
      </c>
      <c r="AU1056" s="18" t="s">
        <v>83</v>
      </c>
    </row>
    <row r="1057" s="13" customFormat="1">
      <c r="A1057" s="13"/>
      <c r="B1057" s="253"/>
      <c r="C1057" s="254"/>
      <c r="D1057" s="236" t="s">
        <v>218</v>
      </c>
      <c r="E1057" s="255" t="s">
        <v>1</v>
      </c>
      <c r="F1057" s="256" t="s">
        <v>472</v>
      </c>
      <c r="G1057" s="254"/>
      <c r="H1057" s="257">
        <v>115.95099999999999</v>
      </c>
      <c r="I1057" s="258"/>
      <c r="J1057" s="254"/>
      <c r="K1057" s="254"/>
      <c r="L1057" s="259"/>
      <c r="M1057" s="260"/>
      <c r="N1057" s="261"/>
      <c r="O1057" s="261"/>
      <c r="P1057" s="261"/>
      <c r="Q1057" s="261"/>
      <c r="R1057" s="261"/>
      <c r="S1057" s="261"/>
      <c r="T1057" s="262"/>
      <c r="U1057" s="13"/>
      <c r="V1057" s="13"/>
      <c r="W1057" s="13"/>
      <c r="X1057" s="13"/>
      <c r="Y1057" s="13"/>
      <c r="Z1057" s="13"/>
      <c r="AA1057" s="13"/>
      <c r="AB1057" s="13"/>
      <c r="AC1057" s="13"/>
      <c r="AD1057" s="13"/>
      <c r="AE1057" s="13"/>
      <c r="AT1057" s="263" t="s">
        <v>218</v>
      </c>
      <c r="AU1057" s="263" t="s">
        <v>83</v>
      </c>
      <c r="AV1057" s="13" t="s">
        <v>85</v>
      </c>
      <c r="AW1057" s="13" t="s">
        <v>32</v>
      </c>
      <c r="AX1057" s="13" t="s">
        <v>76</v>
      </c>
      <c r="AY1057" s="263" t="s">
        <v>207</v>
      </c>
    </row>
    <row r="1058" s="13" customFormat="1">
      <c r="A1058" s="13"/>
      <c r="B1058" s="253"/>
      <c r="C1058" s="254"/>
      <c r="D1058" s="236" t="s">
        <v>218</v>
      </c>
      <c r="E1058" s="255" t="s">
        <v>1</v>
      </c>
      <c r="F1058" s="256" t="s">
        <v>475</v>
      </c>
      <c r="G1058" s="254"/>
      <c r="H1058" s="257">
        <v>3.4620000000000002</v>
      </c>
      <c r="I1058" s="258"/>
      <c r="J1058" s="254"/>
      <c r="K1058" s="254"/>
      <c r="L1058" s="259"/>
      <c r="M1058" s="260"/>
      <c r="N1058" s="261"/>
      <c r="O1058" s="261"/>
      <c r="P1058" s="261"/>
      <c r="Q1058" s="261"/>
      <c r="R1058" s="261"/>
      <c r="S1058" s="261"/>
      <c r="T1058" s="262"/>
      <c r="U1058" s="13"/>
      <c r="V1058" s="13"/>
      <c r="W1058" s="13"/>
      <c r="X1058" s="13"/>
      <c r="Y1058" s="13"/>
      <c r="Z1058" s="13"/>
      <c r="AA1058" s="13"/>
      <c r="AB1058" s="13"/>
      <c r="AC1058" s="13"/>
      <c r="AD1058" s="13"/>
      <c r="AE1058" s="13"/>
      <c r="AT1058" s="263" t="s">
        <v>218</v>
      </c>
      <c r="AU1058" s="263" t="s">
        <v>83</v>
      </c>
      <c r="AV1058" s="13" t="s">
        <v>85</v>
      </c>
      <c r="AW1058" s="13" t="s">
        <v>32</v>
      </c>
      <c r="AX1058" s="13" t="s">
        <v>76</v>
      </c>
      <c r="AY1058" s="263" t="s">
        <v>207</v>
      </c>
    </row>
    <row r="1059" s="14" customFormat="1">
      <c r="A1059" s="14"/>
      <c r="B1059" s="264"/>
      <c r="C1059" s="265"/>
      <c r="D1059" s="236" t="s">
        <v>218</v>
      </c>
      <c r="E1059" s="266" t="s">
        <v>1</v>
      </c>
      <c r="F1059" s="267" t="s">
        <v>222</v>
      </c>
      <c r="G1059" s="265"/>
      <c r="H1059" s="268">
        <v>119.413</v>
      </c>
      <c r="I1059" s="269"/>
      <c r="J1059" s="265"/>
      <c r="K1059" s="265"/>
      <c r="L1059" s="270"/>
      <c r="M1059" s="271"/>
      <c r="N1059" s="272"/>
      <c r="O1059" s="272"/>
      <c r="P1059" s="272"/>
      <c r="Q1059" s="272"/>
      <c r="R1059" s="272"/>
      <c r="S1059" s="272"/>
      <c r="T1059" s="273"/>
      <c r="U1059" s="14"/>
      <c r="V1059" s="14"/>
      <c r="W1059" s="14"/>
      <c r="X1059" s="14"/>
      <c r="Y1059" s="14"/>
      <c r="Z1059" s="14"/>
      <c r="AA1059" s="14"/>
      <c r="AB1059" s="14"/>
      <c r="AC1059" s="14"/>
      <c r="AD1059" s="14"/>
      <c r="AE1059" s="14"/>
      <c r="AT1059" s="274" t="s">
        <v>218</v>
      </c>
      <c r="AU1059" s="274" t="s">
        <v>83</v>
      </c>
      <c r="AV1059" s="14" t="s">
        <v>212</v>
      </c>
      <c r="AW1059" s="14" t="s">
        <v>32</v>
      </c>
      <c r="AX1059" s="14" t="s">
        <v>83</v>
      </c>
      <c r="AY1059" s="274" t="s">
        <v>207</v>
      </c>
    </row>
    <row r="1060" s="2" customFormat="1" ht="24.15" customHeight="1">
      <c r="A1060" s="39"/>
      <c r="B1060" s="40"/>
      <c r="C1060" s="222" t="s">
        <v>1305</v>
      </c>
      <c r="D1060" s="222" t="s">
        <v>208</v>
      </c>
      <c r="E1060" s="223" t="s">
        <v>1306</v>
      </c>
      <c r="F1060" s="224" t="s">
        <v>1307</v>
      </c>
      <c r="G1060" s="225" t="s">
        <v>1228</v>
      </c>
      <c r="H1060" s="304"/>
      <c r="I1060" s="227"/>
      <c r="J1060" s="228">
        <f>ROUND(I1060*H1060,2)</f>
        <v>0</v>
      </c>
      <c r="K1060" s="229"/>
      <c r="L1060" s="45"/>
      <c r="M1060" s="230" t="s">
        <v>1</v>
      </c>
      <c r="N1060" s="231" t="s">
        <v>41</v>
      </c>
      <c r="O1060" s="92"/>
      <c r="P1060" s="232">
        <f>O1060*H1060</f>
        <v>0</v>
      </c>
      <c r="Q1060" s="232">
        <v>0</v>
      </c>
      <c r="R1060" s="232">
        <f>Q1060*H1060</f>
        <v>0</v>
      </c>
      <c r="S1060" s="232">
        <v>0</v>
      </c>
      <c r="T1060" s="233">
        <f>S1060*H1060</f>
        <v>0</v>
      </c>
      <c r="U1060" s="39"/>
      <c r="V1060" s="39"/>
      <c r="W1060" s="39"/>
      <c r="X1060" s="39"/>
      <c r="Y1060" s="39"/>
      <c r="Z1060" s="39"/>
      <c r="AA1060" s="39"/>
      <c r="AB1060" s="39"/>
      <c r="AC1060" s="39"/>
      <c r="AD1060" s="39"/>
      <c r="AE1060" s="39"/>
      <c r="AR1060" s="234" t="s">
        <v>361</v>
      </c>
      <c r="AT1060" s="234" t="s">
        <v>208</v>
      </c>
      <c r="AU1060" s="234" t="s">
        <v>83</v>
      </c>
      <c r="AY1060" s="18" t="s">
        <v>207</v>
      </c>
      <c r="BE1060" s="235">
        <f>IF(N1060="základní",J1060,0)</f>
        <v>0</v>
      </c>
      <c r="BF1060" s="235">
        <f>IF(N1060="snížená",J1060,0)</f>
        <v>0</v>
      </c>
      <c r="BG1060" s="235">
        <f>IF(N1060="zákl. přenesená",J1060,0)</f>
        <v>0</v>
      </c>
      <c r="BH1060" s="235">
        <f>IF(N1060="sníž. přenesená",J1060,0)</f>
        <v>0</v>
      </c>
      <c r="BI1060" s="235">
        <f>IF(N1060="nulová",J1060,0)</f>
        <v>0</v>
      </c>
      <c r="BJ1060" s="18" t="s">
        <v>83</v>
      </c>
      <c r="BK1060" s="235">
        <f>ROUND(I1060*H1060,2)</f>
        <v>0</v>
      </c>
      <c r="BL1060" s="18" t="s">
        <v>361</v>
      </c>
      <c r="BM1060" s="234" t="s">
        <v>1308</v>
      </c>
    </row>
    <row r="1061" s="2" customFormat="1">
      <c r="A1061" s="39"/>
      <c r="B1061" s="40"/>
      <c r="C1061" s="41"/>
      <c r="D1061" s="236" t="s">
        <v>214</v>
      </c>
      <c r="E1061" s="41"/>
      <c r="F1061" s="237" t="s">
        <v>1309</v>
      </c>
      <c r="G1061" s="41"/>
      <c r="H1061" s="41"/>
      <c r="I1061" s="238"/>
      <c r="J1061" s="41"/>
      <c r="K1061" s="41"/>
      <c r="L1061" s="45"/>
      <c r="M1061" s="239"/>
      <c r="N1061" s="240"/>
      <c r="O1061" s="92"/>
      <c r="P1061" s="92"/>
      <c r="Q1061" s="92"/>
      <c r="R1061" s="92"/>
      <c r="S1061" s="92"/>
      <c r="T1061" s="93"/>
      <c r="U1061" s="39"/>
      <c r="V1061" s="39"/>
      <c r="W1061" s="39"/>
      <c r="X1061" s="39"/>
      <c r="Y1061" s="39"/>
      <c r="Z1061" s="39"/>
      <c r="AA1061" s="39"/>
      <c r="AB1061" s="39"/>
      <c r="AC1061" s="39"/>
      <c r="AD1061" s="39"/>
      <c r="AE1061" s="39"/>
      <c r="AT1061" s="18" t="s">
        <v>214</v>
      </c>
      <c r="AU1061" s="18" t="s">
        <v>83</v>
      </c>
    </row>
    <row r="1062" s="2" customFormat="1">
      <c r="A1062" s="39"/>
      <c r="B1062" s="40"/>
      <c r="C1062" s="41"/>
      <c r="D1062" s="241" t="s">
        <v>216</v>
      </c>
      <c r="E1062" s="41"/>
      <c r="F1062" s="242" t="s">
        <v>1310</v>
      </c>
      <c r="G1062" s="41"/>
      <c r="H1062" s="41"/>
      <c r="I1062" s="238"/>
      <c r="J1062" s="41"/>
      <c r="K1062" s="41"/>
      <c r="L1062" s="45"/>
      <c r="M1062" s="239"/>
      <c r="N1062" s="240"/>
      <c r="O1062" s="92"/>
      <c r="P1062" s="92"/>
      <c r="Q1062" s="92"/>
      <c r="R1062" s="92"/>
      <c r="S1062" s="92"/>
      <c r="T1062" s="93"/>
      <c r="U1062" s="39"/>
      <c r="V1062" s="39"/>
      <c r="W1062" s="39"/>
      <c r="X1062" s="39"/>
      <c r="Y1062" s="39"/>
      <c r="Z1062" s="39"/>
      <c r="AA1062" s="39"/>
      <c r="AB1062" s="39"/>
      <c r="AC1062" s="39"/>
      <c r="AD1062" s="39"/>
      <c r="AE1062" s="39"/>
      <c r="AT1062" s="18" t="s">
        <v>216</v>
      </c>
      <c r="AU1062" s="18" t="s">
        <v>83</v>
      </c>
    </row>
    <row r="1063" s="11" customFormat="1" ht="25.92" customHeight="1">
      <c r="A1063" s="11"/>
      <c r="B1063" s="208"/>
      <c r="C1063" s="209"/>
      <c r="D1063" s="210" t="s">
        <v>75</v>
      </c>
      <c r="E1063" s="211" t="s">
        <v>1311</v>
      </c>
      <c r="F1063" s="211" t="s">
        <v>1312</v>
      </c>
      <c r="G1063" s="209"/>
      <c r="H1063" s="209"/>
      <c r="I1063" s="212"/>
      <c r="J1063" s="213">
        <f>BK1063</f>
        <v>0</v>
      </c>
      <c r="K1063" s="209"/>
      <c r="L1063" s="214"/>
      <c r="M1063" s="215"/>
      <c r="N1063" s="216"/>
      <c r="O1063" s="216"/>
      <c r="P1063" s="217">
        <f>SUM(P1064:P1233)</f>
        <v>0</v>
      </c>
      <c r="Q1063" s="216"/>
      <c r="R1063" s="217">
        <f>SUM(R1064:R1233)</f>
        <v>9.9412137600000001</v>
      </c>
      <c r="S1063" s="216"/>
      <c r="T1063" s="218">
        <f>SUM(T1064:T1233)</f>
        <v>0</v>
      </c>
      <c r="U1063" s="11"/>
      <c r="V1063" s="11"/>
      <c r="W1063" s="11"/>
      <c r="X1063" s="11"/>
      <c r="Y1063" s="11"/>
      <c r="Z1063" s="11"/>
      <c r="AA1063" s="11"/>
      <c r="AB1063" s="11"/>
      <c r="AC1063" s="11"/>
      <c r="AD1063" s="11"/>
      <c r="AE1063" s="11"/>
      <c r="AR1063" s="219" t="s">
        <v>85</v>
      </c>
      <c r="AT1063" s="220" t="s">
        <v>75</v>
      </c>
      <c r="AU1063" s="220" t="s">
        <v>76</v>
      </c>
      <c r="AY1063" s="219" t="s">
        <v>207</v>
      </c>
      <c r="BK1063" s="221">
        <f>SUM(BK1064:BK1233)</f>
        <v>0</v>
      </c>
    </row>
    <row r="1064" s="2" customFormat="1" ht="24.15" customHeight="1">
      <c r="A1064" s="39"/>
      <c r="B1064" s="40"/>
      <c r="C1064" s="222" t="s">
        <v>1313</v>
      </c>
      <c r="D1064" s="222" t="s">
        <v>208</v>
      </c>
      <c r="E1064" s="223" t="s">
        <v>1314</v>
      </c>
      <c r="F1064" s="224" t="s">
        <v>1315</v>
      </c>
      <c r="G1064" s="225" t="s">
        <v>225</v>
      </c>
      <c r="H1064" s="226">
        <v>95.638000000000005</v>
      </c>
      <c r="I1064" s="227"/>
      <c r="J1064" s="228">
        <f>ROUND(I1064*H1064,2)</f>
        <v>0</v>
      </c>
      <c r="K1064" s="229"/>
      <c r="L1064" s="45"/>
      <c r="M1064" s="230" t="s">
        <v>1</v>
      </c>
      <c r="N1064" s="231" t="s">
        <v>41</v>
      </c>
      <c r="O1064" s="92"/>
      <c r="P1064" s="232">
        <f>O1064*H1064</f>
        <v>0</v>
      </c>
      <c r="Q1064" s="232">
        <v>0.00084000000000000003</v>
      </c>
      <c r="R1064" s="232">
        <f>Q1064*H1064</f>
        <v>0.080335920000000005</v>
      </c>
      <c r="S1064" s="232">
        <v>0</v>
      </c>
      <c r="T1064" s="233">
        <f>S1064*H1064</f>
        <v>0</v>
      </c>
      <c r="U1064" s="39"/>
      <c r="V1064" s="39"/>
      <c r="W1064" s="39"/>
      <c r="X1064" s="39"/>
      <c r="Y1064" s="39"/>
      <c r="Z1064" s="39"/>
      <c r="AA1064" s="39"/>
      <c r="AB1064" s="39"/>
      <c r="AC1064" s="39"/>
      <c r="AD1064" s="39"/>
      <c r="AE1064" s="39"/>
      <c r="AR1064" s="234" t="s">
        <v>361</v>
      </c>
      <c r="AT1064" s="234" t="s">
        <v>208</v>
      </c>
      <c r="AU1064" s="234" t="s">
        <v>83</v>
      </c>
      <c r="AY1064" s="18" t="s">
        <v>207</v>
      </c>
      <c r="BE1064" s="235">
        <f>IF(N1064="základní",J1064,0)</f>
        <v>0</v>
      </c>
      <c r="BF1064" s="235">
        <f>IF(N1064="snížená",J1064,0)</f>
        <v>0</v>
      </c>
      <c r="BG1064" s="235">
        <f>IF(N1064="zákl. přenesená",J1064,0)</f>
        <v>0</v>
      </c>
      <c r="BH1064" s="235">
        <f>IF(N1064="sníž. přenesená",J1064,0)</f>
        <v>0</v>
      </c>
      <c r="BI1064" s="235">
        <f>IF(N1064="nulová",J1064,0)</f>
        <v>0</v>
      </c>
      <c r="BJ1064" s="18" t="s">
        <v>83</v>
      </c>
      <c r="BK1064" s="235">
        <f>ROUND(I1064*H1064,2)</f>
        <v>0</v>
      </c>
      <c r="BL1064" s="18" t="s">
        <v>361</v>
      </c>
      <c r="BM1064" s="234" t="s">
        <v>1316</v>
      </c>
    </row>
    <row r="1065" s="2" customFormat="1">
      <c r="A1065" s="39"/>
      <c r="B1065" s="40"/>
      <c r="C1065" s="41"/>
      <c r="D1065" s="236" t="s">
        <v>214</v>
      </c>
      <c r="E1065" s="41"/>
      <c r="F1065" s="237" t="s">
        <v>1317</v>
      </c>
      <c r="G1065" s="41"/>
      <c r="H1065" s="41"/>
      <c r="I1065" s="238"/>
      <c r="J1065" s="41"/>
      <c r="K1065" s="41"/>
      <c r="L1065" s="45"/>
      <c r="M1065" s="239"/>
      <c r="N1065" s="240"/>
      <c r="O1065" s="92"/>
      <c r="P1065" s="92"/>
      <c r="Q1065" s="92"/>
      <c r="R1065" s="92"/>
      <c r="S1065" s="92"/>
      <c r="T1065" s="93"/>
      <c r="U1065" s="39"/>
      <c r="V1065" s="39"/>
      <c r="W1065" s="39"/>
      <c r="X1065" s="39"/>
      <c r="Y1065" s="39"/>
      <c r="Z1065" s="39"/>
      <c r="AA1065" s="39"/>
      <c r="AB1065" s="39"/>
      <c r="AC1065" s="39"/>
      <c r="AD1065" s="39"/>
      <c r="AE1065" s="39"/>
      <c r="AT1065" s="18" t="s">
        <v>214</v>
      </c>
      <c r="AU1065" s="18" t="s">
        <v>83</v>
      </c>
    </row>
    <row r="1066" s="2" customFormat="1">
      <c r="A1066" s="39"/>
      <c r="B1066" s="40"/>
      <c r="C1066" s="41"/>
      <c r="D1066" s="241" t="s">
        <v>216</v>
      </c>
      <c r="E1066" s="41"/>
      <c r="F1066" s="242" t="s">
        <v>1318</v>
      </c>
      <c r="G1066" s="41"/>
      <c r="H1066" s="41"/>
      <c r="I1066" s="238"/>
      <c r="J1066" s="41"/>
      <c r="K1066" s="41"/>
      <c r="L1066" s="45"/>
      <c r="M1066" s="239"/>
      <c r="N1066" s="240"/>
      <c r="O1066" s="92"/>
      <c r="P1066" s="92"/>
      <c r="Q1066" s="92"/>
      <c r="R1066" s="92"/>
      <c r="S1066" s="92"/>
      <c r="T1066" s="93"/>
      <c r="U1066" s="39"/>
      <c r="V1066" s="39"/>
      <c r="W1066" s="39"/>
      <c r="X1066" s="39"/>
      <c r="Y1066" s="39"/>
      <c r="Z1066" s="39"/>
      <c r="AA1066" s="39"/>
      <c r="AB1066" s="39"/>
      <c r="AC1066" s="39"/>
      <c r="AD1066" s="39"/>
      <c r="AE1066" s="39"/>
      <c r="AT1066" s="18" t="s">
        <v>216</v>
      </c>
      <c r="AU1066" s="18" t="s">
        <v>83</v>
      </c>
    </row>
    <row r="1067" s="12" customFormat="1">
      <c r="A1067" s="12"/>
      <c r="B1067" s="243"/>
      <c r="C1067" s="244"/>
      <c r="D1067" s="236" t="s">
        <v>218</v>
      </c>
      <c r="E1067" s="245" t="s">
        <v>1</v>
      </c>
      <c r="F1067" s="246" t="s">
        <v>1319</v>
      </c>
      <c r="G1067" s="244"/>
      <c r="H1067" s="245" t="s">
        <v>1</v>
      </c>
      <c r="I1067" s="247"/>
      <c r="J1067" s="244"/>
      <c r="K1067" s="244"/>
      <c r="L1067" s="248"/>
      <c r="M1067" s="249"/>
      <c r="N1067" s="250"/>
      <c r="O1067" s="250"/>
      <c r="P1067" s="250"/>
      <c r="Q1067" s="250"/>
      <c r="R1067" s="250"/>
      <c r="S1067" s="250"/>
      <c r="T1067" s="251"/>
      <c r="U1067" s="12"/>
      <c r="V1067" s="12"/>
      <c r="W1067" s="12"/>
      <c r="X1067" s="12"/>
      <c r="Y1067" s="12"/>
      <c r="Z1067" s="12"/>
      <c r="AA1067" s="12"/>
      <c r="AB1067" s="12"/>
      <c r="AC1067" s="12"/>
      <c r="AD1067" s="12"/>
      <c r="AE1067" s="12"/>
      <c r="AT1067" s="252" t="s">
        <v>218</v>
      </c>
      <c r="AU1067" s="252" t="s">
        <v>83</v>
      </c>
      <c r="AV1067" s="12" t="s">
        <v>83</v>
      </c>
      <c r="AW1067" s="12" t="s">
        <v>32</v>
      </c>
      <c r="AX1067" s="12" t="s">
        <v>76</v>
      </c>
      <c r="AY1067" s="252" t="s">
        <v>207</v>
      </c>
    </row>
    <row r="1068" s="13" customFormat="1">
      <c r="A1068" s="13"/>
      <c r="B1068" s="253"/>
      <c r="C1068" s="254"/>
      <c r="D1068" s="236" t="s">
        <v>218</v>
      </c>
      <c r="E1068" s="255" t="s">
        <v>1</v>
      </c>
      <c r="F1068" s="256" t="s">
        <v>1320</v>
      </c>
      <c r="G1068" s="254"/>
      <c r="H1068" s="257">
        <v>70.757000000000005</v>
      </c>
      <c r="I1068" s="258"/>
      <c r="J1068" s="254"/>
      <c r="K1068" s="254"/>
      <c r="L1068" s="259"/>
      <c r="M1068" s="260"/>
      <c r="N1068" s="261"/>
      <c r="O1068" s="261"/>
      <c r="P1068" s="261"/>
      <c r="Q1068" s="261"/>
      <c r="R1068" s="261"/>
      <c r="S1068" s="261"/>
      <c r="T1068" s="262"/>
      <c r="U1068" s="13"/>
      <c r="V1068" s="13"/>
      <c r="W1068" s="13"/>
      <c r="X1068" s="13"/>
      <c r="Y1068" s="13"/>
      <c r="Z1068" s="13"/>
      <c r="AA1068" s="13"/>
      <c r="AB1068" s="13"/>
      <c r="AC1068" s="13"/>
      <c r="AD1068" s="13"/>
      <c r="AE1068" s="13"/>
      <c r="AT1068" s="263" t="s">
        <v>218</v>
      </c>
      <c r="AU1068" s="263" t="s">
        <v>83</v>
      </c>
      <c r="AV1068" s="13" t="s">
        <v>85</v>
      </c>
      <c r="AW1068" s="13" t="s">
        <v>32</v>
      </c>
      <c r="AX1068" s="13" t="s">
        <v>76</v>
      </c>
      <c r="AY1068" s="263" t="s">
        <v>207</v>
      </c>
    </row>
    <row r="1069" s="13" customFormat="1">
      <c r="A1069" s="13"/>
      <c r="B1069" s="253"/>
      <c r="C1069" s="254"/>
      <c r="D1069" s="236" t="s">
        <v>218</v>
      </c>
      <c r="E1069" s="255" t="s">
        <v>1</v>
      </c>
      <c r="F1069" s="256" t="s">
        <v>1321</v>
      </c>
      <c r="G1069" s="254"/>
      <c r="H1069" s="257">
        <v>24.881</v>
      </c>
      <c r="I1069" s="258"/>
      <c r="J1069" s="254"/>
      <c r="K1069" s="254"/>
      <c r="L1069" s="259"/>
      <c r="M1069" s="260"/>
      <c r="N1069" s="261"/>
      <c r="O1069" s="261"/>
      <c r="P1069" s="261"/>
      <c r="Q1069" s="261"/>
      <c r="R1069" s="261"/>
      <c r="S1069" s="261"/>
      <c r="T1069" s="262"/>
      <c r="U1069" s="13"/>
      <c r="V1069" s="13"/>
      <c r="W1069" s="13"/>
      <c r="X1069" s="13"/>
      <c r="Y1069" s="13"/>
      <c r="Z1069" s="13"/>
      <c r="AA1069" s="13"/>
      <c r="AB1069" s="13"/>
      <c r="AC1069" s="13"/>
      <c r="AD1069" s="13"/>
      <c r="AE1069" s="13"/>
      <c r="AT1069" s="263" t="s">
        <v>218</v>
      </c>
      <c r="AU1069" s="263" t="s">
        <v>83</v>
      </c>
      <c r="AV1069" s="13" t="s">
        <v>85</v>
      </c>
      <c r="AW1069" s="13" t="s">
        <v>32</v>
      </c>
      <c r="AX1069" s="13" t="s">
        <v>76</v>
      </c>
      <c r="AY1069" s="263" t="s">
        <v>207</v>
      </c>
    </row>
    <row r="1070" s="14" customFormat="1">
      <c r="A1070" s="14"/>
      <c r="B1070" s="264"/>
      <c r="C1070" s="265"/>
      <c r="D1070" s="236" t="s">
        <v>218</v>
      </c>
      <c r="E1070" s="266" t="s">
        <v>1</v>
      </c>
      <c r="F1070" s="267" t="s">
        <v>222</v>
      </c>
      <c r="G1070" s="265"/>
      <c r="H1070" s="268">
        <v>95.638000000000005</v>
      </c>
      <c r="I1070" s="269"/>
      <c r="J1070" s="265"/>
      <c r="K1070" s="265"/>
      <c r="L1070" s="270"/>
      <c r="M1070" s="271"/>
      <c r="N1070" s="272"/>
      <c r="O1070" s="272"/>
      <c r="P1070" s="272"/>
      <c r="Q1070" s="272"/>
      <c r="R1070" s="272"/>
      <c r="S1070" s="272"/>
      <c r="T1070" s="273"/>
      <c r="U1070" s="14"/>
      <c r="V1070" s="14"/>
      <c r="W1070" s="14"/>
      <c r="X1070" s="14"/>
      <c r="Y1070" s="14"/>
      <c r="Z1070" s="14"/>
      <c r="AA1070" s="14"/>
      <c r="AB1070" s="14"/>
      <c r="AC1070" s="14"/>
      <c r="AD1070" s="14"/>
      <c r="AE1070" s="14"/>
      <c r="AT1070" s="274" t="s">
        <v>218</v>
      </c>
      <c r="AU1070" s="274" t="s">
        <v>83</v>
      </c>
      <c r="AV1070" s="14" t="s">
        <v>212</v>
      </c>
      <c r="AW1070" s="14" t="s">
        <v>32</v>
      </c>
      <c r="AX1070" s="14" t="s">
        <v>83</v>
      </c>
      <c r="AY1070" s="274" t="s">
        <v>207</v>
      </c>
    </row>
    <row r="1071" s="2" customFormat="1" ht="33" customHeight="1">
      <c r="A1071" s="39"/>
      <c r="B1071" s="40"/>
      <c r="C1071" s="222" t="s">
        <v>1322</v>
      </c>
      <c r="D1071" s="222" t="s">
        <v>208</v>
      </c>
      <c r="E1071" s="223" t="s">
        <v>1323</v>
      </c>
      <c r="F1071" s="224" t="s">
        <v>1324</v>
      </c>
      <c r="G1071" s="225" t="s">
        <v>225</v>
      </c>
      <c r="H1071" s="226">
        <v>765.10400000000004</v>
      </c>
      <c r="I1071" s="227"/>
      <c r="J1071" s="228">
        <f>ROUND(I1071*H1071,2)</f>
        <v>0</v>
      </c>
      <c r="K1071" s="229"/>
      <c r="L1071" s="45"/>
      <c r="M1071" s="230" t="s">
        <v>1</v>
      </c>
      <c r="N1071" s="231" t="s">
        <v>41</v>
      </c>
      <c r="O1071" s="92"/>
      <c r="P1071" s="232">
        <f>O1071*H1071</f>
        <v>0</v>
      </c>
      <c r="Q1071" s="232">
        <v>0.00042000000000000002</v>
      </c>
      <c r="R1071" s="232">
        <f>Q1071*H1071</f>
        <v>0.32134368000000002</v>
      </c>
      <c r="S1071" s="232">
        <v>0</v>
      </c>
      <c r="T1071" s="233">
        <f>S1071*H1071</f>
        <v>0</v>
      </c>
      <c r="U1071" s="39"/>
      <c r="V1071" s="39"/>
      <c r="W1071" s="39"/>
      <c r="X1071" s="39"/>
      <c r="Y1071" s="39"/>
      <c r="Z1071" s="39"/>
      <c r="AA1071" s="39"/>
      <c r="AB1071" s="39"/>
      <c r="AC1071" s="39"/>
      <c r="AD1071" s="39"/>
      <c r="AE1071" s="39"/>
      <c r="AR1071" s="234" t="s">
        <v>361</v>
      </c>
      <c r="AT1071" s="234" t="s">
        <v>208</v>
      </c>
      <c r="AU1071" s="234" t="s">
        <v>83</v>
      </c>
      <c r="AY1071" s="18" t="s">
        <v>207</v>
      </c>
      <c r="BE1071" s="235">
        <f>IF(N1071="základní",J1071,0)</f>
        <v>0</v>
      </c>
      <c r="BF1071" s="235">
        <f>IF(N1071="snížená",J1071,0)</f>
        <v>0</v>
      </c>
      <c r="BG1071" s="235">
        <f>IF(N1071="zákl. přenesená",J1071,0)</f>
        <v>0</v>
      </c>
      <c r="BH1071" s="235">
        <f>IF(N1071="sníž. přenesená",J1071,0)</f>
        <v>0</v>
      </c>
      <c r="BI1071" s="235">
        <f>IF(N1071="nulová",J1071,0)</f>
        <v>0</v>
      </c>
      <c r="BJ1071" s="18" t="s">
        <v>83</v>
      </c>
      <c r="BK1071" s="235">
        <f>ROUND(I1071*H1071,2)</f>
        <v>0</v>
      </c>
      <c r="BL1071" s="18" t="s">
        <v>361</v>
      </c>
      <c r="BM1071" s="234" t="s">
        <v>1325</v>
      </c>
    </row>
    <row r="1072" s="2" customFormat="1">
      <c r="A1072" s="39"/>
      <c r="B1072" s="40"/>
      <c r="C1072" s="41"/>
      <c r="D1072" s="236" t="s">
        <v>214</v>
      </c>
      <c r="E1072" s="41"/>
      <c r="F1072" s="237" t="s">
        <v>1326</v>
      </c>
      <c r="G1072" s="41"/>
      <c r="H1072" s="41"/>
      <c r="I1072" s="238"/>
      <c r="J1072" s="41"/>
      <c r="K1072" s="41"/>
      <c r="L1072" s="45"/>
      <c r="M1072" s="239"/>
      <c r="N1072" s="240"/>
      <c r="O1072" s="92"/>
      <c r="P1072" s="92"/>
      <c r="Q1072" s="92"/>
      <c r="R1072" s="92"/>
      <c r="S1072" s="92"/>
      <c r="T1072" s="93"/>
      <c r="U1072" s="39"/>
      <c r="V1072" s="39"/>
      <c r="W1072" s="39"/>
      <c r="X1072" s="39"/>
      <c r="Y1072" s="39"/>
      <c r="Z1072" s="39"/>
      <c r="AA1072" s="39"/>
      <c r="AB1072" s="39"/>
      <c r="AC1072" s="39"/>
      <c r="AD1072" s="39"/>
      <c r="AE1072" s="39"/>
      <c r="AT1072" s="18" t="s">
        <v>214</v>
      </c>
      <c r="AU1072" s="18" t="s">
        <v>83</v>
      </c>
    </row>
    <row r="1073" s="2" customFormat="1">
      <c r="A1073" s="39"/>
      <c r="B1073" s="40"/>
      <c r="C1073" s="41"/>
      <c r="D1073" s="241" t="s">
        <v>216</v>
      </c>
      <c r="E1073" s="41"/>
      <c r="F1073" s="242" t="s">
        <v>1327</v>
      </c>
      <c r="G1073" s="41"/>
      <c r="H1073" s="41"/>
      <c r="I1073" s="238"/>
      <c r="J1073" s="41"/>
      <c r="K1073" s="41"/>
      <c r="L1073" s="45"/>
      <c r="M1073" s="239"/>
      <c r="N1073" s="240"/>
      <c r="O1073" s="92"/>
      <c r="P1073" s="92"/>
      <c r="Q1073" s="92"/>
      <c r="R1073" s="92"/>
      <c r="S1073" s="92"/>
      <c r="T1073" s="93"/>
      <c r="U1073" s="39"/>
      <c r="V1073" s="39"/>
      <c r="W1073" s="39"/>
      <c r="X1073" s="39"/>
      <c r="Y1073" s="39"/>
      <c r="Z1073" s="39"/>
      <c r="AA1073" s="39"/>
      <c r="AB1073" s="39"/>
      <c r="AC1073" s="39"/>
      <c r="AD1073" s="39"/>
      <c r="AE1073" s="39"/>
      <c r="AT1073" s="18" t="s">
        <v>216</v>
      </c>
      <c r="AU1073" s="18" t="s">
        <v>83</v>
      </c>
    </row>
    <row r="1074" s="13" customFormat="1">
      <c r="A1074" s="13"/>
      <c r="B1074" s="253"/>
      <c r="C1074" s="254"/>
      <c r="D1074" s="236" t="s">
        <v>218</v>
      </c>
      <c r="E1074" s="254"/>
      <c r="F1074" s="256" t="s">
        <v>1328</v>
      </c>
      <c r="G1074" s="254"/>
      <c r="H1074" s="257">
        <v>765.10400000000004</v>
      </c>
      <c r="I1074" s="258"/>
      <c r="J1074" s="254"/>
      <c r="K1074" s="254"/>
      <c r="L1074" s="259"/>
      <c r="M1074" s="260"/>
      <c r="N1074" s="261"/>
      <c r="O1074" s="261"/>
      <c r="P1074" s="261"/>
      <c r="Q1074" s="261"/>
      <c r="R1074" s="261"/>
      <c r="S1074" s="261"/>
      <c r="T1074" s="262"/>
      <c r="U1074" s="13"/>
      <c r="V1074" s="13"/>
      <c r="W1074" s="13"/>
      <c r="X1074" s="13"/>
      <c r="Y1074" s="13"/>
      <c r="Z1074" s="13"/>
      <c r="AA1074" s="13"/>
      <c r="AB1074" s="13"/>
      <c r="AC1074" s="13"/>
      <c r="AD1074" s="13"/>
      <c r="AE1074" s="13"/>
      <c r="AT1074" s="263" t="s">
        <v>218</v>
      </c>
      <c r="AU1074" s="263" t="s">
        <v>83</v>
      </c>
      <c r="AV1074" s="13" t="s">
        <v>85</v>
      </c>
      <c r="AW1074" s="13" t="s">
        <v>4</v>
      </c>
      <c r="AX1074" s="13" t="s">
        <v>83</v>
      </c>
      <c r="AY1074" s="263" t="s">
        <v>207</v>
      </c>
    </row>
    <row r="1075" s="2" customFormat="1" ht="24.15" customHeight="1">
      <c r="A1075" s="39"/>
      <c r="B1075" s="40"/>
      <c r="C1075" s="222" t="s">
        <v>1329</v>
      </c>
      <c r="D1075" s="222" t="s">
        <v>208</v>
      </c>
      <c r="E1075" s="223" t="s">
        <v>1330</v>
      </c>
      <c r="F1075" s="224" t="s">
        <v>1331</v>
      </c>
      <c r="G1075" s="225" t="s">
        <v>225</v>
      </c>
      <c r="H1075" s="226">
        <v>17</v>
      </c>
      <c r="I1075" s="227"/>
      <c r="J1075" s="228">
        <f>ROUND(I1075*H1075,2)</f>
        <v>0</v>
      </c>
      <c r="K1075" s="229"/>
      <c r="L1075" s="45"/>
      <c r="M1075" s="230" t="s">
        <v>1</v>
      </c>
      <c r="N1075" s="231" t="s">
        <v>41</v>
      </c>
      <c r="O1075" s="92"/>
      <c r="P1075" s="232">
        <f>O1075*H1075</f>
        <v>0</v>
      </c>
      <c r="Q1075" s="232">
        <v>0.00084000000000000003</v>
      </c>
      <c r="R1075" s="232">
        <f>Q1075*H1075</f>
        <v>0.014280000000000001</v>
      </c>
      <c r="S1075" s="232">
        <v>0</v>
      </c>
      <c r="T1075" s="233">
        <f>S1075*H1075</f>
        <v>0</v>
      </c>
      <c r="U1075" s="39"/>
      <c r="V1075" s="39"/>
      <c r="W1075" s="39"/>
      <c r="X1075" s="39"/>
      <c r="Y1075" s="39"/>
      <c r="Z1075" s="39"/>
      <c r="AA1075" s="39"/>
      <c r="AB1075" s="39"/>
      <c r="AC1075" s="39"/>
      <c r="AD1075" s="39"/>
      <c r="AE1075" s="39"/>
      <c r="AR1075" s="234" t="s">
        <v>361</v>
      </c>
      <c r="AT1075" s="234" t="s">
        <v>208</v>
      </c>
      <c r="AU1075" s="234" t="s">
        <v>83</v>
      </c>
      <c r="AY1075" s="18" t="s">
        <v>207</v>
      </c>
      <c r="BE1075" s="235">
        <f>IF(N1075="základní",J1075,0)</f>
        <v>0</v>
      </c>
      <c r="BF1075" s="235">
        <f>IF(N1075="snížená",J1075,0)</f>
        <v>0</v>
      </c>
      <c r="BG1075" s="235">
        <f>IF(N1075="zákl. přenesená",J1075,0)</f>
        <v>0</v>
      </c>
      <c r="BH1075" s="235">
        <f>IF(N1075="sníž. přenesená",J1075,0)</f>
        <v>0</v>
      </c>
      <c r="BI1075" s="235">
        <f>IF(N1075="nulová",J1075,0)</f>
        <v>0</v>
      </c>
      <c r="BJ1075" s="18" t="s">
        <v>83</v>
      </c>
      <c r="BK1075" s="235">
        <f>ROUND(I1075*H1075,2)</f>
        <v>0</v>
      </c>
      <c r="BL1075" s="18" t="s">
        <v>361</v>
      </c>
      <c r="BM1075" s="234" t="s">
        <v>1332</v>
      </c>
    </row>
    <row r="1076" s="2" customFormat="1">
      <c r="A1076" s="39"/>
      <c r="B1076" s="40"/>
      <c r="C1076" s="41"/>
      <c r="D1076" s="236" t="s">
        <v>214</v>
      </c>
      <c r="E1076" s="41"/>
      <c r="F1076" s="237" t="s">
        <v>1333</v>
      </c>
      <c r="G1076" s="41"/>
      <c r="H1076" s="41"/>
      <c r="I1076" s="238"/>
      <c r="J1076" s="41"/>
      <c r="K1076" s="41"/>
      <c r="L1076" s="45"/>
      <c r="M1076" s="239"/>
      <c r="N1076" s="240"/>
      <c r="O1076" s="92"/>
      <c r="P1076" s="92"/>
      <c r="Q1076" s="92"/>
      <c r="R1076" s="92"/>
      <c r="S1076" s="92"/>
      <c r="T1076" s="93"/>
      <c r="U1076" s="39"/>
      <c r="V1076" s="39"/>
      <c r="W1076" s="39"/>
      <c r="X1076" s="39"/>
      <c r="Y1076" s="39"/>
      <c r="Z1076" s="39"/>
      <c r="AA1076" s="39"/>
      <c r="AB1076" s="39"/>
      <c r="AC1076" s="39"/>
      <c r="AD1076" s="39"/>
      <c r="AE1076" s="39"/>
      <c r="AT1076" s="18" t="s">
        <v>214</v>
      </c>
      <c r="AU1076" s="18" t="s">
        <v>83</v>
      </c>
    </row>
    <row r="1077" s="2" customFormat="1">
      <c r="A1077" s="39"/>
      <c r="B1077" s="40"/>
      <c r="C1077" s="41"/>
      <c r="D1077" s="241" t="s">
        <v>216</v>
      </c>
      <c r="E1077" s="41"/>
      <c r="F1077" s="242" t="s">
        <v>1334</v>
      </c>
      <c r="G1077" s="41"/>
      <c r="H1077" s="41"/>
      <c r="I1077" s="238"/>
      <c r="J1077" s="41"/>
      <c r="K1077" s="41"/>
      <c r="L1077" s="45"/>
      <c r="M1077" s="239"/>
      <c r="N1077" s="240"/>
      <c r="O1077" s="92"/>
      <c r="P1077" s="92"/>
      <c r="Q1077" s="92"/>
      <c r="R1077" s="92"/>
      <c r="S1077" s="92"/>
      <c r="T1077" s="93"/>
      <c r="U1077" s="39"/>
      <c r="V1077" s="39"/>
      <c r="W1077" s="39"/>
      <c r="X1077" s="39"/>
      <c r="Y1077" s="39"/>
      <c r="Z1077" s="39"/>
      <c r="AA1077" s="39"/>
      <c r="AB1077" s="39"/>
      <c r="AC1077" s="39"/>
      <c r="AD1077" s="39"/>
      <c r="AE1077" s="39"/>
      <c r="AT1077" s="18" t="s">
        <v>216</v>
      </c>
      <c r="AU1077" s="18" t="s">
        <v>83</v>
      </c>
    </row>
    <row r="1078" s="12" customFormat="1">
      <c r="A1078" s="12"/>
      <c r="B1078" s="243"/>
      <c r="C1078" s="244"/>
      <c r="D1078" s="236" t="s">
        <v>218</v>
      </c>
      <c r="E1078" s="245" t="s">
        <v>1</v>
      </c>
      <c r="F1078" s="246" t="s">
        <v>1335</v>
      </c>
      <c r="G1078" s="244"/>
      <c r="H1078" s="245" t="s">
        <v>1</v>
      </c>
      <c r="I1078" s="247"/>
      <c r="J1078" s="244"/>
      <c r="K1078" s="244"/>
      <c r="L1078" s="248"/>
      <c r="M1078" s="249"/>
      <c r="N1078" s="250"/>
      <c r="O1078" s="250"/>
      <c r="P1078" s="250"/>
      <c r="Q1078" s="250"/>
      <c r="R1078" s="250"/>
      <c r="S1078" s="250"/>
      <c r="T1078" s="251"/>
      <c r="U1078" s="12"/>
      <c r="V1078" s="12"/>
      <c r="W1078" s="12"/>
      <c r="X1078" s="12"/>
      <c r="Y1078" s="12"/>
      <c r="Z1078" s="12"/>
      <c r="AA1078" s="12"/>
      <c r="AB1078" s="12"/>
      <c r="AC1078" s="12"/>
      <c r="AD1078" s="12"/>
      <c r="AE1078" s="12"/>
      <c r="AT1078" s="252" t="s">
        <v>218</v>
      </c>
      <c r="AU1078" s="252" t="s">
        <v>83</v>
      </c>
      <c r="AV1078" s="12" t="s">
        <v>83</v>
      </c>
      <c r="AW1078" s="12" t="s">
        <v>32</v>
      </c>
      <c r="AX1078" s="12" t="s">
        <v>76</v>
      </c>
      <c r="AY1078" s="252" t="s">
        <v>207</v>
      </c>
    </row>
    <row r="1079" s="13" customFormat="1">
      <c r="A1079" s="13"/>
      <c r="B1079" s="253"/>
      <c r="C1079" s="254"/>
      <c r="D1079" s="236" t="s">
        <v>218</v>
      </c>
      <c r="E1079" s="255" t="s">
        <v>1</v>
      </c>
      <c r="F1079" s="256" t="s">
        <v>1336</v>
      </c>
      <c r="G1079" s="254"/>
      <c r="H1079" s="257">
        <v>17</v>
      </c>
      <c r="I1079" s="258"/>
      <c r="J1079" s="254"/>
      <c r="K1079" s="254"/>
      <c r="L1079" s="259"/>
      <c r="M1079" s="260"/>
      <c r="N1079" s="261"/>
      <c r="O1079" s="261"/>
      <c r="P1079" s="261"/>
      <c r="Q1079" s="261"/>
      <c r="R1079" s="261"/>
      <c r="S1079" s="261"/>
      <c r="T1079" s="262"/>
      <c r="U1079" s="13"/>
      <c r="V1079" s="13"/>
      <c r="W1079" s="13"/>
      <c r="X1079" s="13"/>
      <c r="Y1079" s="13"/>
      <c r="Z1079" s="13"/>
      <c r="AA1079" s="13"/>
      <c r="AB1079" s="13"/>
      <c r="AC1079" s="13"/>
      <c r="AD1079" s="13"/>
      <c r="AE1079" s="13"/>
      <c r="AT1079" s="263" t="s">
        <v>218</v>
      </c>
      <c r="AU1079" s="263" t="s">
        <v>83</v>
      </c>
      <c r="AV1079" s="13" t="s">
        <v>85</v>
      </c>
      <c r="AW1079" s="13" t="s">
        <v>32</v>
      </c>
      <c r="AX1079" s="13" t="s">
        <v>83</v>
      </c>
      <c r="AY1079" s="263" t="s">
        <v>207</v>
      </c>
    </row>
    <row r="1080" s="2" customFormat="1" ht="33" customHeight="1">
      <c r="A1080" s="39"/>
      <c r="B1080" s="40"/>
      <c r="C1080" s="222" t="s">
        <v>1337</v>
      </c>
      <c r="D1080" s="222" t="s">
        <v>208</v>
      </c>
      <c r="E1080" s="223" t="s">
        <v>1338</v>
      </c>
      <c r="F1080" s="224" t="s">
        <v>1339</v>
      </c>
      <c r="G1080" s="225" t="s">
        <v>225</v>
      </c>
      <c r="H1080" s="226">
        <v>136</v>
      </c>
      <c r="I1080" s="227"/>
      <c r="J1080" s="228">
        <f>ROUND(I1080*H1080,2)</f>
        <v>0</v>
      </c>
      <c r="K1080" s="229"/>
      <c r="L1080" s="45"/>
      <c r="M1080" s="230" t="s">
        <v>1</v>
      </c>
      <c r="N1080" s="231" t="s">
        <v>41</v>
      </c>
      <c r="O1080" s="92"/>
      <c r="P1080" s="232">
        <f>O1080*H1080</f>
        <v>0</v>
      </c>
      <c r="Q1080" s="232">
        <v>0.00042000000000000002</v>
      </c>
      <c r="R1080" s="232">
        <f>Q1080*H1080</f>
        <v>0.057120000000000004</v>
      </c>
      <c r="S1080" s="232">
        <v>0</v>
      </c>
      <c r="T1080" s="233">
        <f>S1080*H1080</f>
        <v>0</v>
      </c>
      <c r="U1080" s="39"/>
      <c r="V1080" s="39"/>
      <c r="W1080" s="39"/>
      <c r="X1080" s="39"/>
      <c r="Y1080" s="39"/>
      <c r="Z1080" s="39"/>
      <c r="AA1080" s="39"/>
      <c r="AB1080" s="39"/>
      <c r="AC1080" s="39"/>
      <c r="AD1080" s="39"/>
      <c r="AE1080" s="39"/>
      <c r="AR1080" s="234" t="s">
        <v>361</v>
      </c>
      <c r="AT1080" s="234" t="s">
        <v>208</v>
      </c>
      <c r="AU1080" s="234" t="s">
        <v>83</v>
      </c>
      <c r="AY1080" s="18" t="s">
        <v>207</v>
      </c>
      <c r="BE1080" s="235">
        <f>IF(N1080="základní",J1080,0)</f>
        <v>0</v>
      </c>
      <c r="BF1080" s="235">
        <f>IF(N1080="snížená",J1080,0)</f>
        <v>0</v>
      </c>
      <c r="BG1080" s="235">
        <f>IF(N1080="zákl. přenesená",J1080,0)</f>
        <v>0</v>
      </c>
      <c r="BH1080" s="235">
        <f>IF(N1080="sníž. přenesená",J1080,0)</f>
        <v>0</v>
      </c>
      <c r="BI1080" s="235">
        <f>IF(N1080="nulová",J1080,0)</f>
        <v>0</v>
      </c>
      <c r="BJ1080" s="18" t="s">
        <v>83</v>
      </c>
      <c r="BK1080" s="235">
        <f>ROUND(I1080*H1080,2)</f>
        <v>0</v>
      </c>
      <c r="BL1080" s="18" t="s">
        <v>361</v>
      </c>
      <c r="BM1080" s="234" t="s">
        <v>1340</v>
      </c>
    </row>
    <row r="1081" s="2" customFormat="1">
      <c r="A1081" s="39"/>
      <c r="B1081" s="40"/>
      <c r="C1081" s="41"/>
      <c r="D1081" s="236" t="s">
        <v>214</v>
      </c>
      <c r="E1081" s="41"/>
      <c r="F1081" s="237" t="s">
        <v>1341</v>
      </c>
      <c r="G1081" s="41"/>
      <c r="H1081" s="41"/>
      <c r="I1081" s="238"/>
      <c r="J1081" s="41"/>
      <c r="K1081" s="41"/>
      <c r="L1081" s="45"/>
      <c r="M1081" s="239"/>
      <c r="N1081" s="240"/>
      <c r="O1081" s="92"/>
      <c r="P1081" s="92"/>
      <c r="Q1081" s="92"/>
      <c r="R1081" s="92"/>
      <c r="S1081" s="92"/>
      <c r="T1081" s="93"/>
      <c r="U1081" s="39"/>
      <c r="V1081" s="39"/>
      <c r="W1081" s="39"/>
      <c r="X1081" s="39"/>
      <c r="Y1081" s="39"/>
      <c r="Z1081" s="39"/>
      <c r="AA1081" s="39"/>
      <c r="AB1081" s="39"/>
      <c r="AC1081" s="39"/>
      <c r="AD1081" s="39"/>
      <c r="AE1081" s="39"/>
      <c r="AT1081" s="18" t="s">
        <v>214</v>
      </c>
      <c r="AU1081" s="18" t="s">
        <v>83</v>
      </c>
    </row>
    <row r="1082" s="2" customFormat="1">
      <c r="A1082" s="39"/>
      <c r="B1082" s="40"/>
      <c r="C1082" s="41"/>
      <c r="D1082" s="241" t="s">
        <v>216</v>
      </c>
      <c r="E1082" s="41"/>
      <c r="F1082" s="242" t="s">
        <v>1342</v>
      </c>
      <c r="G1082" s="41"/>
      <c r="H1082" s="41"/>
      <c r="I1082" s="238"/>
      <c r="J1082" s="41"/>
      <c r="K1082" s="41"/>
      <c r="L1082" s="45"/>
      <c r="M1082" s="239"/>
      <c r="N1082" s="240"/>
      <c r="O1082" s="92"/>
      <c r="P1082" s="92"/>
      <c r="Q1082" s="92"/>
      <c r="R1082" s="92"/>
      <c r="S1082" s="92"/>
      <c r="T1082" s="93"/>
      <c r="U1082" s="39"/>
      <c r="V1082" s="39"/>
      <c r="W1082" s="39"/>
      <c r="X1082" s="39"/>
      <c r="Y1082" s="39"/>
      <c r="Z1082" s="39"/>
      <c r="AA1082" s="39"/>
      <c r="AB1082" s="39"/>
      <c r="AC1082" s="39"/>
      <c r="AD1082" s="39"/>
      <c r="AE1082" s="39"/>
      <c r="AT1082" s="18" t="s">
        <v>216</v>
      </c>
      <c r="AU1082" s="18" t="s">
        <v>83</v>
      </c>
    </row>
    <row r="1083" s="12" customFormat="1">
      <c r="A1083" s="12"/>
      <c r="B1083" s="243"/>
      <c r="C1083" s="244"/>
      <c r="D1083" s="236" t="s">
        <v>218</v>
      </c>
      <c r="E1083" s="245" t="s">
        <v>1</v>
      </c>
      <c r="F1083" s="246" t="s">
        <v>1335</v>
      </c>
      <c r="G1083" s="244"/>
      <c r="H1083" s="245" t="s">
        <v>1</v>
      </c>
      <c r="I1083" s="247"/>
      <c r="J1083" s="244"/>
      <c r="K1083" s="244"/>
      <c r="L1083" s="248"/>
      <c r="M1083" s="249"/>
      <c r="N1083" s="250"/>
      <c r="O1083" s="250"/>
      <c r="P1083" s="250"/>
      <c r="Q1083" s="250"/>
      <c r="R1083" s="250"/>
      <c r="S1083" s="250"/>
      <c r="T1083" s="251"/>
      <c r="U1083" s="12"/>
      <c r="V1083" s="12"/>
      <c r="W1083" s="12"/>
      <c r="X1083" s="12"/>
      <c r="Y1083" s="12"/>
      <c r="Z1083" s="12"/>
      <c r="AA1083" s="12"/>
      <c r="AB1083" s="12"/>
      <c r="AC1083" s="12"/>
      <c r="AD1083" s="12"/>
      <c r="AE1083" s="12"/>
      <c r="AT1083" s="252" t="s">
        <v>218</v>
      </c>
      <c r="AU1083" s="252" t="s">
        <v>83</v>
      </c>
      <c r="AV1083" s="12" t="s">
        <v>83</v>
      </c>
      <c r="AW1083" s="12" t="s">
        <v>32</v>
      </c>
      <c r="AX1083" s="12" t="s">
        <v>76</v>
      </c>
      <c r="AY1083" s="252" t="s">
        <v>207</v>
      </c>
    </row>
    <row r="1084" s="13" customFormat="1">
      <c r="A1084" s="13"/>
      <c r="B1084" s="253"/>
      <c r="C1084" s="254"/>
      <c r="D1084" s="236" t="s">
        <v>218</v>
      </c>
      <c r="E1084" s="255" t="s">
        <v>1</v>
      </c>
      <c r="F1084" s="256" t="s">
        <v>1336</v>
      </c>
      <c r="G1084" s="254"/>
      <c r="H1084" s="257">
        <v>17</v>
      </c>
      <c r="I1084" s="258"/>
      <c r="J1084" s="254"/>
      <c r="K1084" s="254"/>
      <c r="L1084" s="259"/>
      <c r="M1084" s="260"/>
      <c r="N1084" s="261"/>
      <c r="O1084" s="261"/>
      <c r="P1084" s="261"/>
      <c r="Q1084" s="261"/>
      <c r="R1084" s="261"/>
      <c r="S1084" s="261"/>
      <c r="T1084" s="262"/>
      <c r="U1084" s="13"/>
      <c r="V1084" s="13"/>
      <c r="W1084" s="13"/>
      <c r="X1084" s="13"/>
      <c r="Y1084" s="13"/>
      <c r="Z1084" s="13"/>
      <c r="AA1084" s="13"/>
      <c r="AB1084" s="13"/>
      <c r="AC1084" s="13"/>
      <c r="AD1084" s="13"/>
      <c r="AE1084" s="13"/>
      <c r="AT1084" s="263" t="s">
        <v>218</v>
      </c>
      <c r="AU1084" s="263" t="s">
        <v>83</v>
      </c>
      <c r="AV1084" s="13" t="s">
        <v>85</v>
      </c>
      <c r="AW1084" s="13" t="s">
        <v>32</v>
      </c>
      <c r="AX1084" s="13" t="s">
        <v>83</v>
      </c>
      <c r="AY1084" s="263" t="s">
        <v>207</v>
      </c>
    </row>
    <row r="1085" s="13" customFormat="1">
      <c r="A1085" s="13"/>
      <c r="B1085" s="253"/>
      <c r="C1085" s="254"/>
      <c r="D1085" s="236" t="s">
        <v>218</v>
      </c>
      <c r="E1085" s="254"/>
      <c r="F1085" s="256" t="s">
        <v>1343</v>
      </c>
      <c r="G1085" s="254"/>
      <c r="H1085" s="257">
        <v>136</v>
      </c>
      <c r="I1085" s="258"/>
      <c r="J1085" s="254"/>
      <c r="K1085" s="254"/>
      <c r="L1085" s="259"/>
      <c r="M1085" s="260"/>
      <c r="N1085" s="261"/>
      <c r="O1085" s="261"/>
      <c r="P1085" s="261"/>
      <c r="Q1085" s="261"/>
      <c r="R1085" s="261"/>
      <c r="S1085" s="261"/>
      <c r="T1085" s="262"/>
      <c r="U1085" s="13"/>
      <c r="V1085" s="13"/>
      <c r="W1085" s="13"/>
      <c r="X1085" s="13"/>
      <c r="Y1085" s="13"/>
      <c r="Z1085" s="13"/>
      <c r="AA1085" s="13"/>
      <c r="AB1085" s="13"/>
      <c r="AC1085" s="13"/>
      <c r="AD1085" s="13"/>
      <c r="AE1085" s="13"/>
      <c r="AT1085" s="263" t="s">
        <v>218</v>
      </c>
      <c r="AU1085" s="263" t="s">
        <v>83</v>
      </c>
      <c r="AV1085" s="13" t="s">
        <v>85</v>
      </c>
      <c r="AW1085" s="13" t="s">
        <v>4</v>
      </c>
      <c r="AX1085" s="13" t="s">
        <v>83</v>
      </c>
      <c r="AY1085" s="263" t="s">
        <v>207</v>
      </c>
    </row>
    <row r="1086" s="2" customFormat="1" ht="24.15" customHeight="1">
      <c r="A1086" s="39"/>
      <c r="B1086" s="40"/>
      <c r="C1086" s="222" t="s">
        <v>1344</v>
      </c>
      <c r="D1086" s="222" t="s">
        <v>208</v>
      </c>
      <c r="E1086" s="223" t="s">
        <v>1345</v>
      </c>
      <c r="F1086" s="224" t="s">
        <v>1346</v>
      </c>
      <c r="G1086" s="225" t="s">
        <v>225</v>
      </c>
      <c r="H1086" s="226">
        <v>425.72000000000003</v>
      </c>
      <c r="I1086" s="227"/>
      <c r="J1086" s="228">
        <f>ROUND(I1086*H1086,2)</f>
        <v>0</v>
      </c>
      <c r="K1086" s="229"/>
      <c r="L1086" s="45"/>
      <c r="M1086" s="230" t="s">
        <v>1</v>
      </c>
      <c r="N1086" s="231" t="s">
        <v>41</v>
      </c>
      <c r="O1086" s="92"/>
      <c r="P1086" s="232">
        <f>O1086*H1086</f>
        <v>0</v>
      </c>
      <c r="Q1086" s="232">
        <v>0</v>
      </c>
      <c r="R1086" s="232">
        <f>Q1086*H1086</f>
        <v>0</v>
      </c>
      <c r="S1086" s="232">
        <v>0</v>
      </c>
      <c r="T1086" s="233">
        <f>S1086*H1086</f>
        <v>0</v>
      </c>
      <c r="U1086" s="39"/>
      <c r="V1086" s="39"/>
      <c r="W1086" s="39"/>
      <c r="X1086" s="39"/>
      <c r="Y1086" s="39"/>
      <c r="Z1086" s="39"/>
      <c r="AA1086" s="39"/>
      <c r="AB1086" s="39"/>
      <c r="AC1086" s="39"/>
      <c r="AD1086" s="39"/>
      <c r="AE1086" s="39"/>
      <c r="AR1086" s="234" t="s">
        <v>361</v>
      </c>
      <c r="AT1086" s="234" t="s">
        <v>208</v>
      </c>
      <c r="AU1086" s="234" t="s">
        <v>83</v>
      </c>
      <c r="AY1086" s="18" t="s">
        <v>207</v>
      </c>
      <c r="BE1086" s="235">
        <f>IF(N1086="základní",J1086,0)</f>
        <v>0</v>
      </c>
      <c r="BF1086" s="235">
        <f>IF(N1086="snížená",J1086,0)</f>
        <v>0</v>
      </c>
      <c r="BG1086" s="235">
        <f>IF(N1086="zákl. přenesená",J1086,0)</f>
        <v>0</v>
      </c>
      <c r="BH1086" s="235">
        <f>IF(N1086="sníž. přenesená",J1086,0)</f>
        <v>0</v>
      </c>
      <c r="BI1086" s="235">
        <f>IF(N1086="nulová",J1086,0)</f>
        <v>0</v>
      </c>
      <c r="BJ1086" s="18" t="s">
        <v>83</v>
      </c>
      <c r="BK1086" s="235">
        <f>ROUND(I1086*H1086,2)</f>
        <v>0</v>
      </c>
      <c r="BL1086" s="18" t="s">
        <v>361</v>
      </c>
      <c r="BM1086" s="234" t="s">
        <v>1347</v>
      </c>
    </row>
    <row r="1087" s="2" customFormat="1">
      <c r="A1087" s="39"/>
      <c r="B1087" s="40"/>
      <c r="C1087" s="41"/>
      <c r="D1087" s="236" t="s">
        <v>214</v>
      </c>
      <c r="E1087" s="41"/>
      <c r="F1087" s="237" t="s">
        <v>1348</v>
      </c>
      <c r="G1087" s="41"/>
      <c r="H1087" s="41"/>
      <c r="I1087" s="238"/>
      <c r="J1087" s="41"/>
      <c r="K1087" s="41"/>
      <c r="L1087" s="45"/>
      <c r="M1087" s="239"/>
      <c r="N1087" s="240"/>
      <c r="O1087" s="92"/>
      <c r="P1087" s="92"/>
      <c r="Q1087" s="92"/>
      <c r="R1087" s="92"/>
      <c r="S1087" s="92"/>
      <c r="T1087" s="93"/>
      <c r="U1087" s="39"/>
      <c r="V1087" s="39"/>
      <c r="W1087" s="39"/>
      <c r="X1087" s="39"/>
      <c r="Y1087" s="39"/>
      <c r="Z1087" s="39"/>
      <c r="AA1087" s="39"/>
      <c r="AB1087" s="39"/>
      <c r="AC1087" s="39"/>
      <c r="AD1087" s="39"/>
      <c r="AE1087" s="39"/>
      <c r="AT1087" s="18" t="s">
        <v>214</v>
      </c>
      <c r="AU1087" s="18" t="s">
        <v>83</v>
      </c>
    </row>
    <row r="1088" s="2" customFormat="1">
      <c r="A1088" s="39"/>
      <c r="B1088" s="40"/>
      <c r="C1088" s="41"/>
      <c r="D1088" s="241" t="s">
        <v>216</v>
      </c>
      <c r="E1088" s="41"/>
      <c r="F1088" s="242" t="s">
        <v>1349</v>
      </c>
      <c r="G1088" s="41"/>
      <c r="H1088" s="41"/>
      <c r="I1088" s="238"/>
      <c r="J1088" s="41"/>
      <c r="K1088" s="41"/>
      <c r="L1088" s="45"/>
      <c r="M1088" s="239"/>
      <c r="N1088" s="240"/>
      <c r="O1088" s="92"/>
      <c r="P1088" s="92"/>
      <c r="Q1088" s="92"/>
      <c r="R1088" s="92"/>
      <c r="S1088" s="92"/>
      <c r="T1088" s="93"/>
      <c r="U1088" s="39"/>
      <c r="V1088" s="39"/>
      <c r="W1088" s="39"/>
      <c r="X1088" s="39"/>
      <c r="Y1088" s="39"/>
      <c r="Z1088" s="39"/>
      <c r="AA1088" s="39"/>
      <c r="AB1088" s="39"/>
      <c r="AC1088" s="39"/>
      <c r="AD1088" s="39"/>
      <c r="AE1088" s="39"/>
      <c r="AT1088" s="18" t="s">
        <v>216</v>
      </c>
      <c r="AU1088" s="18" t="s">
        <v>83</v>
      </c>
    </row>
    <row r="1089" s="13" customFormat="1">
      <c r="A1089" s="13"/>
      <c r="B1089" s="253"/>
      <c r="C1089" s="254"/>
      <c r="D1089" s="236" t="s">
        <v>218</v>
      </c>
      <c r="E1089" s="255" t="s">
        <v>1</v>
      </c>
      <c r="F1089" s="256" t="s">
        <v>426</v>
      </c>
      <c r="G1089" s="254"/>
      <c r="H1089" s="257">
        <v>7.8799999999999999</v>
      </c>
      <c r="I1089" s="258"/>
      <c r="J1089" s="254"/>
      <c r="K1089" s="254"/>
      <c r="L1089" s="259"/>
      <c r="M1089" s="260"/>
      <c r="N1089" s="261"/>
      <c r="O1089" s="261"/>
      <c r="P1089" s="261"/>
      <c r="Q1089" s="261"/>
      <c r="R1089" s="261"/>
      <c r="S1089" s="261"/>
      <c r="T1089" s="262"/>
      <c r="U1089" s="13"/>
      <c r="V1089" s="13"/>
      <c r="W1089" s="13"/>
      <c r="X1089" s="13"/>
      <c r="Y1089" s="13"/>
      <c r="Z1089" s="13"/>
      <c r="AA1089" s="13"/>
      <c r="AB1089" s="13"/>
      <c r="AC1089" s="13"/>
      <c r="AD1089" s="13"/>
      <c r="AE1089" s="13"/>
      <c r="AT1089" s="263" t="s">
        <v>218</v>
      </c>
      <c r="AU1089" s="263" t="s">
        <v>83</v>
      </c>
      <c r="AV1089" s="13" t="s">
        <v>85</v>
      </c>
      <c r="AW1089" s="13" t="s">
        <v>32</v>
      </c>
      <c r="AX1089" s="13" t="s">
        <v>76</v>
      </c>
      <c r="AY1089" s="263" t="s">
        <v>207</v>
      </c>
    </row>
    <row r="1090" s="13" customFormat="1">
      <c r="A1090" s="13"/>
      <c r="B1090" s="253"/>
      <c r="C1090" s="254"/>
      <c r="D1090" s="236" t="s">
        <v>218</v>
      </c>
      <c r="E1090" s="255" t="s">
        <v>1</v>
      </c>
      <c r="F1090" s="256" t="s">
        <v>429</v>
      </c>
      <c r="G1090" s="254"/>
      <c r="H1090" s="257">
        <v>12.5</v>
      </c>
      <c r="I1090" s="258"/>
      <c r="J1090" s="254"/>
      <c r="K1090" s="254"/>
      <c r="L1090" s="259"/>
      <c r="M1090" s="260"/>
      <c r="N1090" s="261"/>
      <c r="O1090" s="261"/>
      <c r="P1090" s="261"/>
      <c r="Q1090" s="261"/>
      <c r="R1090" s="261"/>
      <c r="S1090" s="261"/>
      <c r="T1090" s="262"/>
      <c r="U1090" s="13"/>
      <c r="V1090" s="13"/>
      <c r="W1090" s="13"/>
      <c r="X1090" s="13"/>
      <c r="Y1090" s="13"/>
      <c r="Z1090" s="13"/>
      <c r="AA1090" s="13"/>
      <c r="AB1090" s="13"/>
      <c r="AC1090" s="13"/>
      <c r="AD1090" s="13"/>
      <c r="AE1090" s="13"/>
      <c r="AT1090" s="263" t="s">
        <v>218</v>
      </c>
      <c r="AU1090" s="263" t="s">
        <v>83</v>
      </c>
      <c r="AV1090" s="13" t="s">
        <v>85</v>
      </c>
      <c r="AW1090" s="13" t="s">
        <v>32</v>
      </c>
      <c r="AX1090" s="13" t="s">
        <v>76</v>
      </c>
      <c r="AY1090" s="263" t="s">
        <v>207</v>
      </c>
    </row>
    <row r="1091" s="13" customFormat="1">
      <c r="A1091" s="13"/>
      <c r="B1091" s="253"/>
      <c r="C1091" s="254"/>
      <c r="D1091" s="236" t="s">
        <v>218</v>
      </c>
      <c r="E1091" s="255" t="s">
        <v>1</v>
      </c>
      <c r="F1091" s="256" t="s">
        <v>458</v>
      </c>
      <c r="G1091" s="254"/>
      <c r="H1091" s="257">
        <v>24.300000000000001</v>
      </c>
      <c r="I1091" s="258"/>
      <c r="J1091" s="254"/>
      <c r="K1091" s="254"/>
      <c r="L1091" s="259"/>
      <c r="M1091" s="260"/>
      <c r="N1091" s="261"/>
      <c r="O1091" s="261"/>
      <c r="P1091" s="261"/>
      <c r="Q1091" s="261"/>
      <c r="R1091" s="261"/>
      <c r="S1091" s="261"/>
      <c r="T1091" s="262"/>
      <c r="U1091" s="13"/>
      <c r="V1091" s="13"/>
      <c r="W1091" s="13"/>
      <c r="X1091" s="13"/>
      <c r="Y1091" s="13"/>
      <c r="Z1091" s="13"/>
      <c r="AA1091" s="13"/>
      <c r="AB1091" s="13"/>
      <c r="AC1091" s="13"/>
      <c r="AD1091" s="13"/>
      <c r="AE1091" s="13"/>
      <c r="AT1091" s="263" t="s">
        <v>218</v>
      </c>
      <c r="AU1091" s="263" t="s">
        <v>83</v>
      </c>
      <c r="AV1091" s="13" t="s">
        <v>85</v>
      </c>
      <c r="AW1091" s="13" t="s">
        <v>32</v>
      </c>
      <c r="AX1091" s="13" t="s">
        <v>76</v>
      </c>
      <c r="AY1091" s="263" t="s">
        <v>207</v>
      </c>
    </row>
    <row r="1092" s="13" customFormat="1">
      <c r="A1092" s="13"/>
      <c r="B1092" s="253"/>
      <c r="C1092" s="254"/>
      <c r="D1092" s="236" t="s">
        <v>218</v>
      </c>
      <c r="E1092" s="255" t="s">
        <v>1</v>
      </c>
      <c r="F1092" s="256" t="s">
        <v>461</v>
      </c>
      <c r="G1092" s="254"/>
      <c r="H1092" s="257">
        <v>26.600000000000001</v>
      </c>
      <c r="I1092" s="258"/>
      <c r="J1092" s="254"/>
      <c r="K1092" s="254"/>
      <c r="L1092" s="259"/>
      <c r="M1092" s="260"/>
      <c r="N1092" s="261"/>
      <c r="O1092" s="261"/>
      <c r="P1092" s="261"/>
      <c r="Q1092" s="261"/>
      <c r="R1092" s="261"/>
      <c r="S1092" s="261"/>
      <c r="T1092" s="262"/>
      <c r="U1092" s="13"/>
      <c r="V1092" s="13"/>
      <c r="W1092" s="13"/>
      <c r="X1092" s="13"/>
      <c r="Y1092" s="13"/>
      <c r="Z1092" s="13"/>
      <c r="AA1092" s="13"/>
      <c r="AB1092" s="13"/>
      <c r="AC1092" s="13"/>
      <c r="AD1092" s="13"/>
      <c r="AE1092" s="13"/>
      <c r="AT1092" s="263" t="s">
        <v>218</v>
      </c>
      <c r="AU1092" s="263" t="s">
        <v>83</v>
      </c>
      <c r="AV1092" s="13" t="s">
        <v>85</v>
      </c>
      <c r="AW1092" s="13" t="s">
        <v>32</v>
      </c>
      <c r="AX1092" s="13" t="s">
        <v>76</v>
      </c>
      <c r="AY1092" s="263" t="s">
        <v>207</v>
      </c>
    </row>
    <row r="1093" s="13" customFormat="1">
      <c r="A1093" s="13"/>
      <c r="B1093" s="253"/>
      <c r="C1093" s="254"/>
      <c r="D1093" s="236" t="s">
        <v>218</v>
      </c>
      <c r="E1093" s="255" t="s">
        <v>1</v>
      </c>
      <c r="F1093" s="256" t="s">
        <v>464</v>
      </c>
      <c r="G1093" s="254"/>
      <c r="H1093" s="257">
        <v>1.6699999999999999</v>
      </c>
      <c r="I1093" s="258"/>
      <c r="J1093" s="254"/>
      <c r="K1093" s="254"/>
      <c r="L1093" s="259"/>
      <c r="M1093" s="260"/>
      <c r="N1093" s="261"/>
      <c r="O1093" s="261"/>
      <c r="P1093" s="261"/>
      <c r="Q1093" s="261"/>
      <c r="R1093" s="261"/>
      <c r="S1093" s="261"/>
      <c r="T1093" s="262"/>
      <c r="U1093" s="13"/>
      <c r="V1093" s="13"/>
      <c r="W1093" s="13"/>
      <c r="X1093" s="13"/>
      <c r="Y1093" s="13"/>
      <c r="Z1093" s="13"/>
      <c r="AA1093" s="13"/>
      <c r="AB1093" s="13"/>
      <c r="AC1093" s="13"/>
      <c r="AD1093" s="13"/>
      <c r="AE1093" s="13"/>
      <c r="AT1093" s="263" t="s">
        <v>218</v>
      </c>
      <c r="AU1093" s="263" t="s">
        <v>83</v>
      </c>
      <c r="AV1093" s="13" t="s">
        <v>85</v>
      </c>
      <c r="AW1093" s="13" t="s">
        <v>32</v>
      </c>
      <c r="AX1093" s="13" t="s">
        <v>76</v>
      </c>
      <c r="AY1093" s="263" t="s">
        <v>207</v>
      </c>
    </row>
    <row r="1094" s="13" customFormat="1">
      <c r="A1094" s="13"/>
      <c r="B1094" s="253"/>
      <c r="C1094" s="254"/>
      <c r="D1094" s="236" t="s">
        <v>218</v>
      </c>
      <c r="E1094" s="255" t="s">
        <v>1</v>
      </c>
      <c r="F1094" s="256" t="s">
        <v>466</v>
      </c>
      <c r="G1094" s="254"/>
      <c r="H1094" s="257">
        <v>53.060000000000002</v>
      </c>
      <c r="I1094" s="258"/>
      <c r="J1094" s="254"/>
      <c r="K1094" s="254"/>
      <c r="L1094" s="259"/>
      <c r="M1094" s="260"/>
      <c r="N1094" s="261"/>
      <c r="O1094" s="261"/>
      <c r="P1094" s="261"/>
      <c r="Q1094" s="261"/>
      <c r="R1094" s="261"/>
      <c r="S1094" s="261"/>
      <c r="T1094" s="262"/>
      <c r="U1094" s="13"/>
      <c r="V1094" s="13"/>
      <c r="W1094" s="13"/>
      <c r="X1094" s="13"/>
      <c r="Y1094" s="13"/>
      <c r="Z1094" s="13"/>
      <c r="AA1094" s="13"/>
      <c r="AB1094" s="13"/>
      <c r="AC1094" s="13"/>
      <c r="AD1094" s="13"/>
      <c r="AE1094" s="13"/>
      <c r="AT1094" s="263" t="s">
        <v>218</v>
      </c>
      <c r="AU1094" s="263" t="s">
        <v>83</v>
      </c>
      <c r="AV1094" s="13" t="s">
        <v>85</v>
      </c>
      <c r="AW1094" s="13" t="s">
        <v>32</v>
      </c>
      <c r="AX1094" s="13" t="s">
        <v>76</v>
      </c>
      <c r="AY1094" s="263" t="s">
        <v>207</v>
      </c>
    </row>
    <row r="1095" s="13" customFormat="1">
      <c r="A1095" s="13"/>
      <c r="B1095" s="253"/>
      <c r="C1095" s="254"/>
      <c r="D1095" s="236" t="s">
        <v>218</v>
      </c>
      <c r="E1095" s="255" t="s">
        <v>1</v>
      </c>
      <c r="F1095" s="256" t="s">
        <v>408</v>
      </c>
      <c r="G1095" s="254"/>
      <c r="H1095" s="257">
        <v>94.239999999999995</v>
      </c>
      <c r="I1095" s="258"/>
      <c r="J1095" s="254"/>
      <c r="K1095" s="254"/>
      <c r="L1095" s="259"/>
      <c r="M1095" s="260"/>
      <c r="N1095" s="261"/>
      <c r="O1095" s="261"/>
      <c r="P1095" s="261"/>
      <c r="Q1095" s="261"/>
      <c r="R1095" s="261"/>
      <c r="S1095" s="261"/>
      <c r="T1095" s="262"/>
      <c r="U1095" s="13"/>
      <c r="V1095" s="13"/>
      <c r="W1095" s="13"/>
      <c r="X1095" s="13"/>
      <c r="Y1095" s="13"/>
      <c r="Z1095" s="13"/>
      <c r="AA1095" s="13"/>
      <c r="AB1095" s="13"/>
      <c r="AC1095" s="13"/>
      <c r="AD1095" s="13"/>
      <c r="AE1095" s="13"/>
      <c r="AT1095" s="263" t="s">
        <v>218</v>
      </c>
      <c r="AU1095" s="263" t="s">
        <v>83</v>
      </c>
      <c r="AV1095" s="13" t="s">
        <v>85</v>
      </c>
      <c r="AW1095" s="13" t="s">
        <v>32</v>
      </c>
      <c r="AX1095" s="13" t="s">
        <v>76</v>
      </c>
      <c r="AY1095" s="263" t="s">
        <v>207</v>
      </c>
    </row>
    <row r="1096" s="13" customFormat="1">
      <c r="A1096" s="13"/>
      <c r="B1096" s="253"/>
      <c r="C1096" s="254"/>
      <c r="D1096" s="236" t="s">
        <v>218</v>
      </c>
      <c r="E1096" s="255" t="s">
        <v>1</v>
      </c>
      <c r="F1096" s="256" t="s">
        <v>412</v>
      </c>
      <c r="G1096" s="254"/>
      <c r="H1096" s="257">
        <v>102.5</v>
      </c>
      <c r="I1096" s="258"/>
      <c r="J1096" s="254"/>
      <c r="K1096" s="254"/>
      <c r="L1096" s="259"/>
      <c r="M1096" s="260"/>
      <c r="N1096" s="261"/>
      <c r="O1096" s="261"/>
      <c r="P1096" s="261"/>
      <c r="Q1096" s="261"/>
      <c r="R1096" s="261"/>
      <c r="S1096" s="261"/>
      <c r="T1096" s="262"/>
      <c r="U1096" s="13"/>
      <c r="V1096" s="13"/>
      <c r="W1096" s="13"/>
      <c r="X1096" s="13"/>
      <c r="Y1096" s="13"/>
      <c r="Z1096" s="13"/>
      <c r="AA1096" s="13"/>
      <c r="AB1096" s="13"/>
      <c r="AC1096" s="13"/>
      <c r="AD1096" s="13"/>
      <c r="AE1096" s="13"/>
      <c r="AT1096" s="263" t="s">
        <v>218</v>
      </c>
      <c r="AU1096" s="263" t="s">
        <v>83</v>
      </c>
      <c r="AV1096" s="13" t="s">
        <v>85</v>
      </c>
      <c r="AW1096" s="13" t="s">
        <v>32</v>
      </c>
      <c r="AX1096" s="13" t="s">
        <v>76</v>
      </c>
      <c r="AY1096" s="263" t="s">
        <v>207</v>
      </c>
    </row>
    <row r="1097" s="13" customFormat="1">
      <c r="A1097" s="13"/>
      <c r="B1097" s="253"/>
      <c r="C1097" s="254"/>
      <c r="D1097" s="236" t="s">
        <v>218</v>
      </c>
      <c r="E1097" s="255" t="s">
        <v>1</v>
      </c>
      <c r="F1097" s="256" t="s">
        <v>415</v>
      </c>
      <c r="G1097" s="254"/>
      <c r="H1097" s="257">
        <v>6.3700000000000001</v>
      </c>
      <c r="I1097" s="258"/>
      <c r="J1097" s="254"/>
      <c r="K1097" s="254"/>
      <c r="L1097" s="259"/>
      <c r="M1097" s="260"/>
      <c r="N1097" s="261"/>
      <c r="O1097" s="261"/>
      <c r="P1097" s="261"/>
      <c r="Q1097" s="261"/>
      <c r="R1097" s="261"/>
      <c r="S1097" s="261"/>
      <c r="T1097" s="262"/>
      <c r="U1097" s="13"/>
      <c r="V1097" s="13"/>
      <c r="W1097" s="13"/>
      <c r="X1097" s="13"/>
      <c r="Y1097" s="13"/>
      <c r="Z1097" s="13"/>
      <c r="AA1097" s="13"/>
      <c r="AB1097" s="13"/>
      <c r="AC1097" s="13"/>
      <c r="AD1097" s="13"/>
      <c r="AE1097" s="13"/>
      <c r="AT1097" s="263" t="s">
        <v>218</v>
      </c>
      <c r="AU1097" s="263" t="s">
        <v>83</v>
      </c>
      <c r="AV1097" s="13" t="s">
        <v>85</v>
      </c>
      <c r="AW1097" s="13" t="s">
        <v>32</v>
      </c>
      <c r="AX1097" s="13" t="s">
        <v>76</v>
      </c>
      <c r="AY1097" s="263" t="s">
        <v>207</v>
      </c>
    </row>
    <row r="1098" s="13" customFormat="1">
      <c r="A1098" s="13"/>
      <c r="B1098" s="253"/>
      <c r="C1098" s="254"/>
      <c r="D1098" s="236" t="s">
        <v>218</v>
      </c>
      <c r="E1098" s="255" t="s">
        <v>1</v>
      </c>
      <c r="F1098" s="256" t="s">
        <v>419</v>
      </c>
      <c r="G1098" s="254"/>
      <c r="H1098" s="257">
        <v>96.599999999999994</v>
      </c>
      <c r="I1098" s="258"/>
      <c r="J1098" s="254"/>
      <c r="K1098" s="254"/>
      <c r="L1098" s="259"/>
      <c r="M1098" s="260"/>
      <c r="N1098" s="261"/>
      <c r="O1098" s="261"/>
      <c r="P1098" s="261"/>
      <c r="Q1098" s="261"/>
      <c r="R1098" s="261"/>
      <c r="S1098" s="261"/>
      <c r="T1098" s="262"/>
      <c r="U1098" s="13"/>
      <c r="V1098" s="13"/>
      <c r="W1098" s="13"/>
      <c r="X1098" s="13"/>
      <c r="Y1098" s="13"/>
      <c r="Z1098" s="13"/>
      <c r="AA1098" s="13"/>
      <c r="AB1098" s="13"/>
      <c r="AC1098" s="13"/>
      <c r="AD1098" s="13"/>
      <c r="AE1098" s="13"/>
      <c r="AT1098" s="263" t="s">
        <v>218</v>
      </c>
      <c r="AU1098" s="263" t="s">
        <v>83</v>
      </c>
      <c r="AV1098" s="13" t="s">
        <v>85</v>
      </c>
      <c r="AW1098" s="13" t="s">
        <v>32</v>
      </c>
      <c r="AX1098" s="13" t="s">
        <v>76</v>
      </c>
      <c r="AY1098" s="263" t="s">
        <v>207</v>
      </c>
    </row>
    <row r="1099" s="14" customFormat="1">
      <c r="A1099" s="14"/>
      <c r="B1099" s="264"/>
      <c r="C1099" s="265"/>
      <c r="D1099" s="236" t="s">
        <v>218</v>
      </c>
      <c r="E1099" s="266" t="s">
        <v>1</v>
      </c>
      <c r="F1099" s="267" t="s">
        <v>222</v>
      </c>
      <c r="G1099" s="265"/>
      <c r="H1099" s="268">
        <v>425.72000000000003</v>
      </c>
      <c r="I1099" s="269"/>
      <c r="J1099" s="265"/>
      <c r="K1099" s="265"/>
      <c r="L1099" s="270"/>
      <c r="M1099" s="271"/>
      <c r="N1099" s="272"/>
      <c r="O1099" s="272"/>
      <c r="P1099" s="272"/>
      <c r="Q1099" s="272"/>
      <c r="R1099" s="272"/>
      <c r="S1099" s="272"/>
      <c r="T1099" s="273"/>
      <c r="U1099" s="14"/>
      <c r="V1099" s="14"/>
      <c r="W1099" s="14"/>
      <c r="X1099" s="14"/>
      <c r="Y1099" s="14"/>
      <c r="Z1099" s="14"/>
      <c r="AA1099" s="14"/>
      <c r="AB1099" s="14"/>
      <c r="AC1099" s="14"/>
      <c r="AD1099" s="14"/>
      <c r="AE1099" s="14"/>
      <c r="AT1099" s="274" t="s">
        <v>218</v>
      </c>
      <c r="AU1099" s="274" t="s">
        <v>83</v>
      </c>
      <c r="AV1099" s="14" t="s">
        <v>212</v>
      </c>
      <c r="AW1099" s="14" t="s">
        <v>32</v>
      </c>
      <c r="AX1099" s="14" t="s">
        <v>83</v>
      </c>
      <c r="AY1099" s="274" t="s">
        <v>207</v>
      </c>
    </row>
    <row r="1100" s="2" customFormat="1" ht="24.15" customHeight="1">
      <c r="A1100" s="39"/>
      <c r="B1100" s="40"/>
      <c r="C1100" s="293" t="s">
        <v>1350</v>
      </c>
      <c r="D1100" s="293" t="s">
        <v>690</v>
      </c>
      <c r="E1100" s="294" t="s">
        <v>1351</v>
      </c>
      <c r="F1100" s="295" t="s">
        <v>1352</v>
      </c>
      <c r="G1100" s="296" t="s">
        <v>225</v>
      </c>
      <c r="H1100" s="297">
        <v>23.152999999999999</v>
      </c>
      <c r="I1100" s="298"/>
      <c r="J1100" s="299">
        <f>ROUND(I1100*H1100,2)</f>
        <v>0</v>
      </c>
      <c r="K1100" s="300"/>
      <c r="L1100" s="301"/>
      <c r="M1100" s="302" t="s">
        <v>1</v>
      </c>
      <c r="N1100" s="303" t="s">
        <v>41</v>
      </c>
      <c r="O1100" s="92"/>
      <c r="P1100" s="232">
        <f>O1100*H1100</f>
        <v>0</v>
      </c>
      <c r="Q1100" s="232">
        <v>0.0035000000000000001</v>
      </c>
      <c r="R1100" s="232">
        <f>Q1100*H1100</f>
        <v>0.081035499999999996</v>
      </c>
      <c r="S1100" s="232">
        <v>0</v>
      </c>
      <c r="T1100" s="233">
        <f>S1100*H1100</f>
        <v>0</v>
      </c>
      <c r="U1100" s="39"/>
      <c r="V1100" s="39"/>
      <c r="W1100" s="39"/>
      <c r="X1100" s="39"/>
      <c r="Y1100" s="39"/>
      <c r="Z1100" s="39"/>
      <c r="AA1100" s="39"/>
      <c r="AB1100" s="39"/>
      <c r="AC1100" s="39"/>
      <c r="AD1100" s="39"/>
      <c r="AE1100" s="39"/>
      <c r="AR1100" s="234" t="s">
        <v>774</v>
      </c>
      <c r="AT1100" s="234" t="s">
        <v>690</v>
      </c>
      <c r="AU1100" s="234" t="s">
        <v>83</v>
      </c>
      <c r="AY1100" s="18" t="s">
        <v>207</v>
      </c>
      <c r="BE1100" s="235">
        <f>IF(N1100="základní",J1100,0)</f>
        <v>0</v>
      </c>
      <c r="BF1100" s="235">
        <f>IF(N1100="snížená",J1100,0)</f>
        <v>0</v>
      </c>
      <c r="BG1100" s="235">
        <f>IF(N1100="zákl. přenesená",J1100,0)</f>
        <v>0</v>
      </c>
      <c r="BH1100" s="235">
        <f>IF(N1100="sníž. přenesená",J1100,0)</f>
        <v>0</v>
      </c>
      <c r="BI1100" s="235">
        <f>IF(N1100="nulová",J1100,0)</f>
        <v>0</v>
      </c>
      <c r="BJ1100" s="18" t="s">
        <v>83</v>
      </c>
      <c r="BK1100" s="235">
        <f>ROUND(I1100*H1100,2)</f>
        <v>0</v>
      </c>
      <c r="BL1100" s="18" t="s">
        <v>361</v>
      </c>
      <c r="BM1100" s="234" t="s">
        <v>1353</v>
      </c>
    </row>
    <row r="1101" s="2" customFormat="1">
      <c r="A1101" s="39"/>
      <c r="B1101" s="40"/>
      <c r="C1101" s="41"/>
      <c r="D1101" s="236" t="s">
        <v>214</v>
      </c>
      <c r="E1101" s="41"/>
      <c r="F1101" s="237" t="s">
        <v>1352</v>
      </c>
      <c r="G1101" s="41"/>
      <c r="H1101" s="41"/>
      <c r="I1101" s="238"/>
      <c r="J1101" s="41"/>
      <c r="K1101" s="41"/>
      <c r="L1101" s="45"/>
      <c r="M1101" s="239"/>
      <c r="N1101" s="240"/>
      <c r="O1101" s="92"/>
      <c r="P1101" s="92"/>
      <c r="Q1101" s="92"/>
      <c r="R1101" s="92"/>
      <c r="S1101" s="92"/>
      <c r="T1101" s="93"/>
      <c r="U1101" s="39"/>
      <c r="V1101" s="39"/>
      <c r="W1101" s="39"/>
      <c r="X1101" s="39"/>
      <c r="Y1101" s="39"/>
      <c r="Z1101" s="39"/>
      <c r="AA1101" s="39"/>
      <c r="AB1101" s="39"/>
      <c r="AC1101" s="39"/>
      <c r="AD1101" s="39"/>
      <c r="AE1101" s="39"/>
      <c r="AT1101" s="18" t="s">
        <v>214</v>
      </c>
      <c r="AU1101" s="18" t="s">
        <v>83</v>
      </c>
    </row>
    <row r="1102" s="13" customFormat="1">
      <c r="A1102" s="13"/>
      <c r="B1102" s="253"/>
      <c r="C1102" s="254"/>
      <c r="D1102" s="236" t="s">
        <v>218</v>
      </c>
      <c r="E1102" s="255" t="s">
        <v>1</v>
      </c>
      <c r="F1102" s="256" t="s">
        <v>426</v>
      </c>
      <c r="G1102" s="254"/>
      <c r="H1102" s="257">
        <v>7.8799999999999999</v>
      </c>
      <c r="I1102" s="258"/>
      <c r="J1102" s="254"/>
      <c r="K1102" s="254"/>
      <c r="L1102" s="259"/>
      <c r="M1102" s="260"/>
      <c r="N1102" s="261"/>
      <c r="O1102" s="261"/>
      <c r="P1102" s="261"/>
      <c r="Q1102" s="261"/>
      <c r="R1102" s="261"/>
      <c r="S1102" s="261"/>
      <c r="T1102" s="262"/>
      <c r="U1102" s="13"/>
      <c r="V1102" s="13"/>
      <c r="W1102" s="13"/>
      <c r="X1102" s="13"/>
      <c r="Y1102" s="13"/>
      <c r="Z1102" s="13"/>
      <c r="AA1102" s="13"/>
      <c r="AB1102" s="13"/>
      <c r="AC1102" s="13"/>
      <c r="AD1102" s="13"/>
      <c r="AE1102" s="13"/>
      <c r="AT1102" s="263" t="s">
        <v>218</v>
      </c>
      <c r="AU1102" s="263" t="s">
        <v>83</v>
      </c>
      <c r="AV1102" s="13" t="s">
        <v>85</v>
      </c>
      <c r="AW1102" s="13" t="s">
        <v>32</v>
      </c>
      <c r="AX1102" s="13" t="s">
        <v>76</v>
      </c>
      <c r="AY1102" s="263" t="s">
        <v>207</v>
      </c>
    </row>
    <row r="1103" s="13" customFormat="1">
      <c r="A1103" s="13"/>
      <c r="B1103" s="253"/>
      <c r="C1103" s="254"/>
      <c r="D1103" s="236" t="s">
        <v>218</v>
      </c>
      <c r="E1103" s="255" t="s">
        <v>1</v>
      </c>
      <c r="F1103" s="256" t="s">
        <v>429</v>
      </c>
      <c r="G1103" s="254"/>
      <c r="H1103" s="257">
        <v>12.5</v>
      </c>
      <c r="I1103" s="258"/>
      <c r="J1103" s="254"/>
      <c r="K1103" s="254"/>
      <c r="L1103" s="259"/>
      <c r="M1103" s="260"/>
      <c r="N1103" s="261"/>
      <c r="O1103" s="261"/>
      <c r="P1103" s="261"/>
      <c r="Q1103" s="261"/>
      <c r="R1103" s="261"/>
      <c r="S1103" s="261"/>
      <c r="T1103" s="262"/>
      <c r="U1103" s="13"/>
      <c r="V1103" s="13"/>
      <c r="W1103" s="13"/>
      <c r="X1103" s="13"/>
      <c r="Y1103" s="13"/>
      <c r="Z1103" s="13"/>
      <c r="AA1103" s="13"/>
      <c r="AB1103" s="13"/>
      <c r="AC1103" s="13"/>
      <c r="AD1103" s="13"/>
      <c r="AE1103" s="13"/>
      <c r="AT1103" s="263" t="s">
        <v>218</v>
      </c>
      <c r="AU1103" s="263" t="s">
        <v>83</v>
      </c>
      <c r="AV1103" s="13" t="s">
        <v>85</v>
      </c>
      <c r="AW1103" s="13" t="s">
        <v>32</v>
      </c>
      <c r="AX1103" s="13" t="s">
        <v>76</v>
      </c>
      <c r="AY1103" s="263" t="s">
        <v>207</v>
      </c>
    </row>
    <row r="1104" s="13" customFormat="1">
      <c r="A1104" s="13"/>
      <c r="B1104" s="253"/>
      <c r="C1104" s="254"/>
      <c r="D1104" s="236" t="s">
        <v>218</v>
      </c>
      <c r="E1104" s="255" t="s">
        <v>1</v>
      </c>
      <c r="F1104" s="256" t="s">
        <v>464</v>
      </c>
      <c r="G1104" s="254"/>
      <c r="H1104" s="257">
        <v>1.6699999999999999</v>
      </c>
      <c r="I1104" s="258"/>
      <c r="J1104" s="254"/>
      <c r="K1104" s="254"/>
      <c r="L1104" s="259"/>
      <c r="M1104" s="260"/>
      <c r="N1104" s="261"/>
      <c r="O1104" s="261"/>
      <c r="P1104" s="261"/>
      <c r="Q1104" s="261"/>
      <c r="R1104" s="261"/>
      <c r="S1104" s="261"/>
      <c r="T1104" s="262"/>
      <c r="U1104" s="13"/>
      <c r="V1104" s="13"/>
      <c r="W1104" s="13"/>
      <c r="X1104" s="13"/>
      <c r="Y1104" s="13"/>
      <c r="Z1104" s="13"/>
      <c r="AA1104" s="13"/>
      <c r="AB1104" s="13"/>
      <c r="AC1104" s="13"/>
      <c r="AD1104" s="13"/>
      <c r="AE1104" s="13"/>
      <c r="AT1104" s="263" t="s">
        <v>218</v>
      </c>
      <c r="AU1104" s="263" t="s">
        <v>83</v>
      </c>
      <c r="AV1104" s="13" t="s">
        <v>85</v>
      </c>
      <c r="AW1104" s="13" t="s">
        <v>32</v>
      </c>
      <c r="AX1104" s="13" t="s">
        <v>76</v>
      </c>
      <c r="AY1104" s="263" t="s">
        <v>207</v>
      </c>
    </row>
    <row r="1105" s="14" customFormat="1">
      <c r="A1105" s="14"/>
      <c r="B1105" s="264"/>
      <c r="C1105" s="265"/>
      <c r="D1105" s="236" t="s">
        <v>218</v>
      </c>
      <c r="E1105" s="266" t="s">
        <v>1</v>
      </c>
      <c r="F1105" s="267" t="s">
        <v>222</v>
      </c>
      <c r="G1105" s="265"/>
      <c r="H1105" s="268">
        <v>22.050000000000001</v>
      </c>
      <c r="I1105" s="269"/>
      <c r="J1105" s="265"/>
      <c r="K1105" s="265"/>
      <c r="L1105" s="270"/>
      <c r="M1105" s="271"/>
      <c r="N1105" s="272"/>
      <c r="O1105" s="272"/>
      <c r="P1105" s="272"/>
      <c r="Q1105" s="272"/>
      <c r="R1105" s="272"/>
      <c r="S1105" s="272"/>
      <c r="T1105" s="273"/>
      <c r="U1105" s="14"/>
      <c r="V1105" s="14"/>
      <c r="W1105" s="14"/>
      <c r="X1105" s="14"/>
      <c r="Y1105" s="14"/>
      <c r="Z1105" s="14"/>
      <c r="AA1105" s="14"/>
      <c r="AB1105" s="14"/>
      <c r="AC1105" s="14"/>
      <c r="AD1105" s="14"/>
      <c r="AE1105" s="14"/>
      <c r="AT1105" s="274" t="s">
        <v>218</v>
      </c>
      <c r="AU1105" s="274" t="s">
        <v>83</v>
      </c>
      <c r="AV1105" s="14" t="s">
        <v>212</v>
      </c>
      <c r="AW1105" s="14" t="s">
        <v>32</v>
      </c>
      <c r="AX1105" s="14" t="s">
        <v>83</v>
      </c>
      <c r="AY1105" s="274" t="s">
        <v>207</v>
      </c>
    </row>
    <row r="1106" s="13" customFormat="1">
      <c r="A1106" s="13"/>
      <c r="B1106" s="253"/>
      <c r="C1106" s="254"/>
      <c r="D1106" s="236" t="s">
        <v>218</v>
      </c>
      <c r="E1106" s="254"/>
      <c r="F1106" s="256" t="s">
        <v>1354</v>
      </c>
      <c r="G1106" s="254"/>
      <c r="H1106" s="257">
        <v>23.152999999999999</v>
      </c>
      <c r="I1106" s="258"/>
      <c r="J1106" s="254"/>
      <c r="K1106" s="254"/>
      <c r="L1106" s="259"/>
      <c r="M1106" s="260"/>
      <c r="N1106" s="261"/>
      <c r="O1106" s="261"/>
      <c r="P1106" s="261"/>
      <c r="Q1106" s="261"/>
      <c r="R1106" s="261"/>
      <c r="S1106" s="261"/>
      <c r="T1106" s="262"/>
      <c r="U1106" s="13"/>
      <c r="V1106" s="13"/>
      <c r="W1106" s="13"/>
      <c r="X1106" s="13"/>
      <c r="Y1106" s="13"/>
      <c r="Z1106" s="13"/>
      <c r="AA1106" s="13"/>
      <c r="AB1106" s="13"/>
      <c r="AC1106" s="13"/>
      <c r="AD1106" s="13"/>
      <c r="AE1106" s="13"/>
      <c r="AT1106" s="263" t="s">
        <v>218</v>
      </c>
      <c r="AU1106" s="263" t="s">
        <v>83</v>
      </c>
      <c r="AV1106" s="13" t="s">
        <v>85</v>
      </c>
      <c r="AW1106" s="13" t="s">
        <v>4</v>
      </c>
      <c r="AX1106" s="13" t="s">
        <v>83</v>
      </c>
      <c r="AY1106" s="263" t="s">
        <v>207</v>
      </c>
    </row>
    <row r="1107" s="2" customFormat="1" ht="24.15" customHeight="1">
      <c r="A1107" s="39"/>
      <c r="B1107" s="40"/>
      <c r="C1107" s="293" t="s">
        <v>1355</v>
      </c>
      <c r="D1107" s="293" t="s">
        <v>690</v>
      </c>
      <c r="E1107" s="294" t="s">
        <v>1356</v>
      </c>
      <c r="F1107" s="295" t="s">
        <v>1357</v>
      </c>
      <c r="G1107" s="296" t="s">
        <v>225</v>
      </c>
      <c r="H1107" s="297">
        <v>1.6699999999999999</v>
      </c>
      <c r="I1107" s="298"/>
      <c r="J1107" s="299">
        <f>ROUND(I1107*H1107,2)</f>
        <v>0</v>
      </c>
      <c r="K1107" s="300"/>
      <c r="L1107" s="301"/>
      <c r="M1107" s="302" t="s">
        <v>1</v>
      </c>
      <c r="N1107" s="303" t="s">
        <v>41</v>
      </c>
      <c r="O1107" s="92"/>
      <c r="P1107" s="232">
        <f>O1107*H1107</f>
        <v>0</v>
      </c>
      <c r="Q1107" s="232">
        <v>0.0018</v>
      </c>
      <c r="R1107" s="232">
        <f>Q1107*H1107</f>
        <v>0.003006</v>
      </c>
      <c r="S1107" s="232">
        <v>0</v>
      </c>
      <c r="T1107" s="233">
        <f>S1107*H1107</f>
        <v>0</v>
      </c>
      <c r="U1107" s="39"/>
      <c r="V1107" s="39"/>
      <c r="W1107" s="39"/>
      <c r="X1107" s="39"/>
      <c r="Y1107" s="39"/>
      <c r="Z1107" s="39"/>
      <c r="AA1107" s="39"/>
      <c r="AB1107" s="39"/>
      <c r="AC1107" s="39"/>
      <c r="AD1107" s="39"/>
      <c r="AE1107" s="39"/>
      <c r="AR1107" s="234" t="s">
        <v>774</v>
      </c>
      <c r="AT1107" s="234" t="s">
        <v>690</v>
      </c>
      <c r="AU1107" s="234" t="s">
        <v>83</v>
      </c>
      <c r="AY1107" s="18" t="s">
        <v>207</v>
      </c>
      <c r="BE1107" s="235">
        <f>IF(N1107="základní",J1107,0)</f>
        <v>0</v>
      </c>
      <c r="BF1107" s="235">
        <f>IF(N1107="snížená",J1107,0)</f>
        <v>0</v>
      </c>
      <c r="BG1107" s="235">
        <f>IF(N1107="zákl. přenesená",J1107,0)</f>
        <v>0</v>
      </c>
      <c r="BH1107" s="235">
        <f>IF(N1107="sníž. přenesená",J1107,0)</f>
        <v>0</v>
      </c>
      <c r="BI1107" s="235">
        <f>IF(N1107="nulová",J1107,0)</f>
        <v>0</v>
      </c>
      <c r="BJ1107" s="18" t="s">
        <v>83</v>
      </c>
      <c r="BK1107" s="235">
        <f>ROUND(I1107*H1107,2)</f>
        <v>0</v>
      </c>
      <c r="BL1107" s="18" t="s">
        <v>361</v>
      </c>
      <c r="BM1107" s="234" t="s">
        <v>1358</v>
      </c>
    </row>
    <row r="1108" s="2" customFormat="1">
      <c r="A1108" s="39"/>
      <c r="B1108" s="40"/>
      <c r="C1108" s="41"/>
      <c r="D1108" s="236" t="s">
        <v>214</v>
      </c>
      <c r="E1108" s="41"/>
      <c r="F1108" s="237" t="s">
        <v>1357</v>
      </c>
      <c r="G1108" s="41"/>
      <c r="H1108" s="41"/>
      <c r="I1108" s="238"/>
      <c r="J1108" s="41"/>
      <c r="K1108" s="41"/>
      <c r="L1108" s="45"/>
      <c r="M1108" s="239"/>
      <c r="N1108" s="240"/>
      <c r="O1108" s="92"/>
      <c r="P1108" s="92"/>
      <c r="Q1108" s="92"/>
      <c r="R1108" s="92"/>
      <c r="S1108" s="92"/>
      <c r="T1108" s="93"/>
      <c r="U1108" s="39"/>
      <c r="V1108" s="39"/>
      <c r="W1108" s="39"/>
      <c r="X1108" s="39"/>
      <c r="Y1108" s="39"/>
      <c r="Z1108" s="39"/>
      <c r="AA1108" s="39"/>
      <c r="AB1108" s="39"/>
      <c r="AC1108" s="39"/>
      <c r="AD1108" s="39"/>
      <c r="AE1108" s="39"/>
      <c r="AT1108" s="18" t="s">
        <v>214</v>
      </c>
      <c r="AU1108" s="18" t="s">
        <v>83</v>
      </c>
    </row>
    <row r="1109" s="13" customFormat="1">
      <c r="A1109" s="13"/>
      <c r="B1109" s="253"/>
      <c r="C1109" s="254"/>
      <c r="D1109" s="236" t="s">
        <v>218</v>
      </c>
      <c r="E1109" s="255" t="s">
        <v>1</v>
      </c>
      <c r="F1109" s="256" t="s">
        <v>464</v>
      </c>
      <c r="G1109" s="254"/>
      <c r="H1109" s="257">
        <v>1.6699999999999999</v>
      </c>
      <c r="I1109" s="258"/>
      <c r="J1109" s="254"/>
      <c r="K1109" s="254"/>
      <c r="L1109" s="259"/>
      <c r="M1109" s="260"/>
      <c r="N1109" s="261"/>
      <c r="O1109" s="261"/>
      <c r="P1109" s="261"/>
      <c r="Q1109" s="261"/>
      <c r="R1109" s="261"/>
      <c r="S1109" s="261"/>
      <c r="T1109" s="262"/>
      <c r="U1109" s="13"/>
      <c r="V1109" s="13"/>
      <c r="W1109" s="13"/>
      <c r="X1109" s="13"/>
      <c r="Y1109" s="13"/>
      <c r="Z1109" s="13"/>
      <c r="AA1109" s="13"/>
      <c r="AB1109" s="13"/>
      <c r="AC1109" s="13"/>
      <c r="AD1109" s="13"/>
      <c r="AE1109" s="13"/>
      <c r="AT1109" s="263" t="s">
        <v>218</v>
      </c>
      <c r="AU1109" s="263" t="s">
        <v>83</v>
      </c>
      <c r="AV1109" s="13" t="s">
        <v>85</v>
      </c>
      <c r="AW1109" s="13" t="s">
        <v>32</v>
      </c>
      <c r="AX1109" s="13" t="s">
        <v>83</v>
      </c>
      <c r="AY1109" s="263" t="s">
        <v>207</v>
      </c>
    </row>
    <row r="1110" s="2" customFormat="1" ht="24.15" customHeight="1">
      <c r="A1110" s="39"/>
      <c r="B1110" s="40"/>
      <c r="C1110" s="293" t="s">
        <v>1359</v>
      </c>
      <c r="D1110" s="293" t="s">
        <v>690</v>
      </c>
      <c r="E1110" s="294" t="s">
        <v>1360</v>
      </c>
      <c r="F1110" s="295" t="s">
        <v>1361</v>
      </c>
      <c r="G1110" s="296" t="s">
        <v>225</v>
      </c>
      <c r="H1110" s="297">
        <v>26.600000000000001</v>
      </c>
      <c r="I1110" s="298"/>
      <c r="J1110" s="299">
        <f>ROUND(I1110*H1110,2)</f>
        <v>0</v>
      </c>
      <c r="K1110" s="300"/>
      <c r="L1110" s="301"/>
      <c r="M1110" s="302" t="s">
        <v>1</v>
      </c>
      <c r="N1110" s="303" t="s">
        <v>41</v>
      </c>
      <c r="O1110" s="92"/>
      <c r="P1110" s="232">
        <f>O1110*H1110</f>
        <v>0</v>
      </c>
      <c r="Q1110" s="232">
        <v>0.0020999999999999999</v>
      </c>
      <c r="R1110" s="232">
        <f>Q1110*H1110</f>
        <v>0.05586</v>
      </c>
      <c r="S1110" s="232">
        <v>0</v>
      </c>
      <c r="T1110" s="233">
        <f>S1110*H1110</f>
        <v>0</v>
      </c>
      <c r="U1110" s="39"/>
      <c r="V1110" s="39"/>
      <c r="W1110" s="39"/>
      <c r="X1110" s="39"/>
      <c r="Y1110" s="39"/>
      <c r="Z1110" s="39"/>
      <c r="AA1110" s="39"/>
      <c r="AB1110" s="39"/>
      <c r="AC1110" s="39"/>
      <c r="AD1110" s="39"/>
      <c r="AE1110" s="39"/>
      <c r="AR1110" s="234" t="s">
        <v>774</v>
      </c>
      <c r="AT1110" s="234" t="s">
        <v>690</v>
      </c>
      <c r="AU1110" s="234" t="s">
        <v>83</v>
      </c>
      <c r="AY1110" s="18" t="s">
        <v>207</v>
      </c>
      <c r="BE1110" s="235">
        <f>IF(N1110="základní",J1110,0)</f>
        <v>0</v>
      </c>
      <c r="BF1110" s="235">
        <f>IF(N1110="snížená",J1110,0)</f>
        <v>0</v>
      </c>
      <c r="BG1110" s="235">
        <f>IF(N1110="zákl. přenesená",J1110,0)</f>
        <v>0</v>
      </c>
      <c r="BH1110" s="235">
        <f>IF(N1110="sníž. přenesená",J1110,0)</f>
        <v>0</v>
      </c>
      <c r="BI1110" s="235">
        <f>IF(N1110="nulová",J1110,0)</f>
        <v>0</v>
      </c>
      <c r="BJ1110" s="18" t="s">
        <v>83</v>
      </c>
      <c r="BK1110" s="235">
        <f>ROUND(I1110*H1110,2)</f>
        <v>0</v>
      </c>
      <c r="BL1110" s="18" t="s">
        <v>361</v>
      </c>
      <c r="BM1110" s="234" t="s">
        <v>1362</v>
      </c>
    </row>
    <row r="1111" s="2" customFormat="1">
      <c r="A1111" s="39"/>
      <c r="B1111" s="40"/>
      <c r="C1111" s="41"/>
      <c r="D1111" s="236" t="s">
        <v>214</v>
      </c>
      <c r="E1111" s="41"/>
      <c r="F1111" s="237" t="s">
        <v>1361</v>
      </c>
      <c r="G1111" s="41"/>
      <c r="H1111" s="41"/>
      <c r="I1111" s="238"/>
      <c r="J1111" s="41"/>
      <c r="K1111" s="41"/>
      <c r="L1111" s="45"/>
      <c r="M1111" s="239"/>
      <c r="N1111" s="240"/>
      <c r="O1111" s="92"/>
      <c r="P1111" s="92"/>
      <c r="Q1111" s="92"/>
      <c r="R1111" s="92"/>
      <c r="S1111" s="92"/>
      <c r="T1111" s="93"/>
      <c r="U1111" s="39"/>
      <c r="V1111" s="39"/>
      <c r="W1111" s="39"/>
      <c r="X1111" s="39"/>
      <c r="Y1111" s="39"/>
      <c r="Z1111" s="39"/>
      <c r="AA1111" s="39"/>
      <c r="AB1111" s="39"/>
      <c r="AC1111" s="39"/>
      <c r="AD1111" s="39"/>
      <c r="AE1111" s="39"/>
      <c r="AT1111" s="18" t="s">
        <v>214</v>
      </c>
      <c r="AU1111" s="18" t="s">
        <v>83</v>
      </c>
    </row>
    <row r="1112" s="13" customFormat="1">
      <c r="A1112" s="13"/>
      <c r="B1112" s="253"/>
      <c r="C1112" s="254"/>
      <c r="D1112" s="236" t="s">
        <v>218</v>
      </c>
      <c r="E1112" s="255" t="s">
        <v>1</v>
      </c>
      <c r="F1112" s="256" t="s">
        <v>461</v>
      </c>
      <c r="G1112" s="254"/>
      <c r="H1112" s="257">
        <v>26.600000000000001</v>
      </c>
      <c r="I1112" s="258"/>
      <c r="J1112" s="254"/>
      <c r="K1112" s="254"/>
      <c r="L1112" s="259"/>
      <c r="M1112" s="260"/>
      <c r="N1112" s="261"/>
      <c r="O1112" s="261"/>
      <c r="P1112" s="261"/>
      <c r="Q1112" s="261"/>
      <c r="R1112" s="261"/>
      <c r="S1112" s="261"/>
      <c r="T1112" s="262"/>
      <c r="U1112" s="13"/>
      <c r="V1112" s="13"/>
      <c r="W1112" s="13"/>
      <c r="X1112" s="13"/>
      <c r="Y1112" s="13"/>
      <c r="Z1112" s="13"/>
      <c r="AA1112" s="13"/>
      <c r="AB1112" s="13"/>
      <c r="AC1112" s="13"/>
      <c r="AD1112" s="13"/>
      <c r="AE1112" s="13"/>
      <c r="AT1112" s="263" t="s">
        <v>218</v>
      </c>
      <c r="AU1112" s="263" t="s">
        <v>83</v>
      </c>
      <c r="AV1112" s="13" t="s">
        <v>85</v>
      </c>
      <c r="AW1112" s="13" t="s">
        <v>32</v>
      </c>
      <c r="AX1112" s="13" t="s">
        <v>83</v>
      </c>
      <c r="AY1112" s="263" t="s">
        <v>207</v>
      </c>
    </row>
    <row r="1113" s="2" customFormat="1" ht="24.15" customHeight="1">
      <c r="A1113" s="39"/>
      <c r="B1113" s="40"/>
      <c r="C1113" s="293" t="s">
        <v>1363</v>
      </c>
      <c r="D1113" s="293" t="s">
        <v>690</v>
      </c>
      <c r="E1113" s="294" t="s">
        <v>1364</v>
      </c>
      <c r="F1113" s="295" t="s">
        <v>1365</v>
      </c>
      <c r="G1113" s="296" t="s">
        <v>225</v>
      </c>
      <c r="H1113" s="297">
        <v>24.300000000000001</v>
      </c>
      <c r="I1113" s="298"/>
      <c r="J1113" s="299">
        <f>ROUND(I1113*H1113,2)</f>
        <v>0</v>
      </c>
      <c r="K1113" s="300"/>
      <c r="L1113" s="301"/>
      <c r="M1113" s="302" t="s">
        <v>1</v>
      </c>
      <c r="N1113" s="303" t="s">
        <v>41</v>
      </c>
      <c r="O1113" s="92"/>
      <c r="P1113" s="232">
        <f>O1113*H1113</f>
        <v>0</v>
      </c>
      <c r="Q1113" s="232">
        <v>0.00059999999999999995</v>
      </c>
      <c r="R1113" s="232">
        <f>Q1113*H1113</f>
        <v>0.014579999999999999</v>
      </c>
      <c r="S1113" s="232">
        <v>0</v>
      </c>
      <c r="T1113" s="233">
        <f>S1113*H1113</f>
        <v>0</v>
      </c>
      <c r="U1113" s="39"/>
      <c r="V1113" s="39"/>
      <c r="W1113" s="39"/>
      <c r="X1113" s="39"/>
      <c r="Y1113" s="39"/>
      <c r="Z1113" s="39"/>
      <c r="AA1113" s="39"/>
      <c r="AB1113" s="39"/>
      <c r="AC1113" s="39"/>
      <c r="AD1113" s="39"/>
      <c r="AE1113" s="39"/>
      <c r="AR1113" s="234" t="s">
        <v>774</v>
      </c>
      <c r="AT1113" s="234" t="s">
        <v>690</v>
      </c>
      <c r="AU1113" s="234" t="s">
        <v>83</v>
      </c>
      <c r="AY1113" s="18" t="s">
        <v>207</v>
      </c>
      <c r="BE1113" s="235">
        <f>IF(N1113="základní",J1113,0)</f>
        <v>0</v>
      </c>
      <c r="BF1113" s="235">
        <f>IF(N1113="snížená",J1113,0)</f>
        <v>0</v>
      </c>
      <c r="BG1113" s="235">
        <f>IF(N1113="zákl. přenesená",J1113,0)</f>
        <v>0</v>
      </c>
      <c r="BH1113" s="235">
        <f>IF(N1113="sníž. přenesená",J1113,0)</f>
        <v>0</v>
      </c>
      <c r="BI1113" s="235">
        <f>IF(N1113="nulová",J1113,0)</f>
        <v>0</v>
      </c>
      <c r="BJ1113" s="18" t="s">
        <v>83</v>
      </c>
      <c r="BK1113" s="235">
        <f>ROUND(I1113*H1113,2)</f>
        <v>0</v>
      </c>
      <c r="BL1113" s="18" t="s">
        <v>361</v>
      </c>
      <c r="BM1113" s="234" t="s">
        <v>1366</v>
      </c>
    </row>
    <row r="1114" s="2" customFormat="1">
      <c r="A1114" s="39"/>
      <c r="B1114" s="40"/>
      <c r="C1114" s="41"/>
      <c r="D1114" s="236" t="s">
        <v>214</v>
      </c>
      <c r="E1114" s="41"/>
      <c r="F1114" s="237" t="s">
        <v>1365</v>
      </c>
      <c r="G1114" s="41"/>
      <c r="H1114" s="41"/>
      <c r="I1114" s="238"/>
      <c r="J1114" s="41"/>
      <c r="K1114" s="41"/>
      <c r="L1114" s="45"/>
      <c r="M1114" s="239"/>
      <c r="N1114" s="240"/>
      <c r="O1114" s="92"/>
      <c r="P1114" s="92"/>
      <c r="Q1114" s="92"/>
      <c r="R1114" s="92"/>
      <c r="S1114" s="92"/>
      <c r="T1114" s="93"/>
      <c r="U1114" s="39"/>
      <c r="V1114" s="39"/>
      <c r="W1114" s="39"/>
      <c r="X1114" s="39"/>
      <c r="Y1114" s="39"/>
      <c r="Z1114" s="39"/>
      <c r="AA1114" s="39"/>
      <c r="AB1114" s="39"/>
      <c r="AC1114" s="39"/>
      <c r="AD1114" s="39"/>
      <c r="AE1114" s="39"/>
      <c r="AT1114" s="18" t="s">
        <v>214</v>
      </c>
      <c r="AU1114" s="18" t="s">
        <v>83</v>
      </c>
    </row>
    <row r="1115" s="13" customFormat="1">
      <c r="A1115" s="13"/>
      <c r="B1115" s="253"/>
      <c r="C1115" s="254"/>
      <c r="D1115" s="236" t="s">
        <v>218</v>
      </c>
      <c r="E1115" s="255" t="s">
        <v>1</v>
      </c>
      <c r="F1115" s="256" t="s">
        <v>458</v>
      </c>
      <c r="G1115" s="254"/>
      <c r="H1115" s="257">
        <v>24.300000000000001</v>
      </c>
      <c r="I1115" s="258"/>
      <c r="J1115" s="254"/>
      <c r="K1115" s="254"/>
      <c r="L1115" s="259"/>
      <c r="M1115" s="260"/>
      <c r="N1115" s="261"/>
      <c r="O1115" s="261"/>
      <c r="P1115" s="261"/>
      <c r="Q1115" s="261"/>
      <c r="R1115" s="261"/>
      <c r="S1115" s="261"/>
      <c r="T1115" s="262"/>
      <c r="U1115" s="13"/>
      <c r="V1115" s="13"/>
      <c r="W1115" s="13"/>
      <c r="X1115" s="13"/>
      <c r="Y1115" s="13"/>
      <c r="Z1115" s="13"/>
      <c r="AA1115" s="13"/>
      <c r="AB1115" s="13"/>
      <c r="AC1115" s="13"/>
      <c r="AD1115" s="13"/>
      <c r="AE1115" s="13"/>
      <c r="AT1115" s="263" t="s">
        <v>218</v>
      </c>
      <c r="AU1115" s="263" t="s">
        <v>83</v>
      </c>
      <c r="AV1115" s="13" t="s">
        <v>85</v>
      </c>
      <c r="AW1115" s="13" t="s">
        <v>32</v>
      </c>
      <c r="AX1115" s="13" t="s">
        <v>83</v>
      </c>
      <c r="AY1115" s="263" t="s">
        <v>207</v>
      </c>
    </row>
    <row r="1116" s="2" customFormat="1" ht="24.15" customHeight="1">
      <c r="A1116" s="39"/>
      <c r="B1116" s="40"/>
      <c r="C1116" s="293" t="s">
        <v>1367</v>
      </c>
      <c r="D1116" s="293" t="s">
        <v>690</v>
      </c>
      <c r="E1116" s="294" t="s">
        <v>1368</v>
      </c>
      <c r="F1116" s="295" t="s">
        <v>1369</v>
      </c>
      <c r="G1116" s="296" t="s">
        <v>225</v>
      </c>
      <c r="H1116" s="297">
        <v>147.30000000000001</v>
      </c>
      <c r="I1116" s="298"/>
      <c r="J1116" s="299">
        <f>ROUND(I1116*H1116,2)</f>
        <v>0</v>
      </c>
      <c r="K1116" s="300"/>
      <c r="L1116" s="301"/>
      <c r="M1116" s="302" t="s">
        <v>1</v>
      </c>
      <c r="N1116" s="303" t="s">
        <v>41</v>
      </c>
      <c r="O1116" s="92"/>
      <c r="P1116" s="232">
        <f>O1116*H1116</f>
        <v>0</v>
      </c>
      <c r="Q1116" s="232">
        <v>0.00022000000000000001</v>
      </c>
      <c r="R1116" s="232">
        <f>Q1116*H1116</f>
        <v>0.032406000000000004</v>
      </c>
      <c r="S1116" s="232">
        <v>0</v>
      </c>
      <c r="T1116" s="233">
        <f>S1116*H1116</f>
        <v>0</v>
      </c>
      <c r="U1116" s="39"/>
      <c r="V1116" s="39"/>
      <c r="W1116" s="39"/>
      <c r="X1116" s="39"/>
      <c r="Y1116" s="39"/>
      <c r="Z1116" s="39"/>
      <c r="AA1116" s="39"/>
      <c r="AB1116" s="39"/>
      <c r="AC1116" s="39"/>
      <c r="AD1116" s="39"/>
      <c r="AE1116" s="39"/>
      <c r="AR1116" s="234" t="s">
        <v>774</v>
      </c>
      <c r="AT1116" s="234" t="s">
        <v>690</v>
      </c>
      <c r="AU1116" s="234" t="s">
        <v>83</v>
      </c>
      <c r="AY1116" s="18" t="s">
        <v>207</v>
      </c>
      <c r="BE1116" s="235">
        <f>IF(N1116="základní",J1116,0)</f>
        <v>0</v>
      </c>
      <c r="BF1116" s="235">
        <f>IF(N1116="snížená",J1116,0)</f>
        <v>0</v>
      </c>
      <c r="BG1116" s="235">
        <f>IF(N1116="zákl. přenesená",J1116,0)</f>
        <v>0</v>
      </c>
      <c r="BH1116" s="235">
        <f>IF(N1116="sníž. přenesená",J1116,0)</f>
        <v>0</v>
      </c>
      <c r="BI1116" s="235">
        <f>IF(N1116="nulová",J1116,0)</f>
        <v>0</v>
      </c>
      <c r="BJ1116" s="18" t="s">
        <v>83</v>
      </c>
      <c r="BK1116" s="235">
        <f>ROUND(I1116*H1116,2)</f>
        <v>0</v>
      </c>
      <c r="BL1116" s="18" t="s">
        <v>361</v>
      </c>
      <c r="BM1116" s="234" t="s">
        <v>1370</v>
      </c>
    </row>
    <row r="1117" s="2" customFormat="1">
      <c r="A1117" s="39"/>
      <c r="B1117" s="40"/>
      <c r="C1117" s="41"/>
      <c r="D1117" s="236" t="s">
        <v>214</v>
      </c>
      <c r="E1117" s="41"/>
      <c r="F1117" s="237" t="s">
        <v>1369</v>
      </c>
      <c r="G1117" s="41"/>
      <c r="H1117" s="41"/>
      <c r="I1117" s="238"/>
      <c r="J1117" s="41"/>
      <c r="K1117" s="41"/>
      <c r="L1117" s="45"/>
      <c r="M1117" s="239"/>
      <c r="N1117" s="240"/>
      <c r="O1117" s="92"/>
      <c r="P1117" s="92"/>
      <c r="Q1117" s="92"/>
      <c r="R1117" s="92"/>
      <c r="S1117" s="92"/>
      <c r="T1117" s="93"/>
      <c r="U1117" s="39"/>
      <c r="V1117" s="39"/>
      <c r="W1117" s="39"/>
      <c r="X1117" s="39"/>
      <c r="Y1117" s="39"/>
      <c r="Z1117" s="39"/>
      <c r="AA1117" s="39"/>
      <c r="AB1117" s="39"/>
      <c r="AC1117" s="39"/>
      <c r="AD1117" s="39"/>
      <c r="AE1117" s="39"/>
      <c r="AT1117" s="18" t="s">
        <v>214</v>
      </c>
      <c r="AU1117" s="18" t="s">
        <v>83</v>
      </c>
    </row>
    <row r="1118" s="2" customFormat="1">
      <c r="A1118" s="39"/>
      <c r="B1118" s="40"/>
      <c r="C1118" s="41"/>
      <c r="D1118" s="236" t="s">
        <v>385</v>
      </c>
      <c r="E1118" s="41"/>
      <c r="F1118" s="290" t="s">
        <v>1371</v>
      </c>
      <c r="G1118" s="41"/>
      <c r="H1118" s="41"/>
      <c r="I1118" s="238"/>
      <c r="J1118" s="41"/>
      <c r="K1118" s="41"/>
      <c r="L1118" s="45"/>
      <c r="M1118" s="239"/>
      <c r="N1118" s="240"/>
      <c r="O1118" s="92"/>
      <c r="P1118" s="92"/>
      <c r="Q1118" s="92"/>
      <c r="R1118" s="92"/>
      <c r="S1118" s="92"/>
      <c r="T1118" s="93"/>
      <c r="U1118" s="39"/>
      <c r="V1118" s="39"/>
      <c r="W1118" s="39"/>
      <c r="X1118" s="39"/>
      <c r="Y1118" s="39"/>
      <c r="Z1118" s="39"/>
      <c r="AA1118" s="39"/>
      <c r="AB1118" s="39"/>
      <c r="AC1118" s="39"/>
      <c r="AD1118" s="39"/>
      <c r="AE1118" s="39"/>
      <c r="AT1118" s="18" t="s">
        <v>385</v>
      </c>
      <c r="AU1118" s="18" t="s">
        <v>83</v>
      </c>
    </row>
    <row r="1119" s="13" customFormat="1">
      <c r="A1119" s="13"/>
      <c r="B1119" s="253"/>
      <c r="C1119" s="254"/>
      <c r="D1119" s="236" t="s">
        <v>218</v>
      </c>
      <c r="E1119" s="255" t="s">
        <v>1</v>
      </c>
      <c r="F1119" s="256" t="s">
        <v>466</v>
      </c>
      <c r="G1119" s="254"/>
      <c r="H1119" s="257">
        <v>53.060000000000002</v>
      </c>
      <c r="I1119" s="258"/>
      <c r="J1119" s="254"/>
      <c r="K1119" s="254"/>
      <c r="L1119" s="259"/>
      <c r="M1119" s="260"/>
      <c r="N1119" s="261"/>
      <c r="O1119" s="261"/>
      <c r="P1119" s="261"/>
      <c r="Q1119" s="261"/>
      <c r="R1119" s="261"/>
      <c r="S1119" s="261"/>
      <c r="T1119" s="262"/>
      <c r="U1119" s="13"/>
      <c r="V1119" s="13"/>
      <c r="W1119" s="13"/>
      <c r="X1119" s="13"/>
      <c r="Y1119" s="13"/>
      <c r="Z1119" s="13"/>
      <c r="AA1119" s="13"/>
      <c r="AB1119" s="13"/>
      <c r="AC1119" s="13"/>
      <c r="AD1119" s="13"/>
      <c r="AE1119" s="13"/>
      <c r="AT1119" s="263" t="s">
        <v>218</v>
      </c>
      <c r="AU1119" s="263" t="s">
        <v>83</v>
      </c>
      <c r="AV1119" s="13" t="s">
        <v>85</v>
      </c>
      <c r="AW1119" s="13" t="s">
        <v>32</v>
      </c>
      <c r="AX1119" s="13" t="s">
        <v>76</v>
      </c>
      <c r="AY1119" s="263" t="s">
        <v>207</v>
      </c>
    </row>
    <row r="1120" s="13" customFormat="1">
      <c r="A1120" s="13"/>
      <c r="B1120" s="253"/>
      <c r="C1120" s="254"/>
      <c r="D1120" s="236" t="s">
        <v>218</v>
      </c>
      <c r="E1120" s="255" t="s">
        <v>1</v>
      </c>
      <c r="F1120" s="256" t="s">
        <v>408</v>
      </c>
      <c r="G1120" s="254"/>
      <c r="H1120" s="257">
        <v>94.239999999999995</v>
      </c>
      <c r="I1120" s="258"/>
      <c r="J1120" s="254"/>
      <c r="K1120" s="254"/>
      <c r="L1120" s="259"/>
      <c r="M1120" s="260"/>
      <c r="N1120" s="261"/>
      <c r="O1120" s="261"/>
      <c r="P1120" s="261"/>
      <c r="Q1120" s="261"/>
      <c r="R1120" s="261"/>
      <c r="S1120" s="261"/>
      <c r="T1120" s="262"/>
      <c r="U1120" s="13"/>
      <c r="V1120" s="13"/>
      <c r="W1120" s="13"/>
      <c r="X1120" s="13"/>
      <c r="Y1120" s="13"/>
      <c r="Z1120" s="13"/>
      <c r="AA1120" s="13"/>
      <c r="AB1120" s="13"/>
      <c r="AC1120" s="13"/>
      <c r="AD1120" s="13"/>
      <c r="AE1120" s="13"/>
      <c r="AT1120" s="263" t="s">
        <v>218</v>
      </c>
      <c r="AU1120" s="263" t="s">
        <v>83</v>
      </c>
      <c r="AV1120" s="13" t="s">
        <v>85</v>
      </c>
      <c r="AW1120" s="13" t="s">
        <v>32</v>
      </c>
      <c r="AX1120" s="13" t="s">
        <v>76</v>
      </c>
      <c r="AY1120" s="263" t="s">
        <v>207</v>
      </c>
    </row>
    <row r="1121" s="14" customFormat="1">
      <c r="A1121" s="14"/>
      <c r="B1121" s="264"/>
      <c r="C1121" s="265"/>
      <c r="D1121" s="236" t="s">
        <v>218</v>
      </c>
      <c r="E1121" s="266" t="s">
        <v>1</v>
      </c>
      <c r="F1121" s="267" t="s">
        <v>222</v>
      </c>
      <c r="G1121" s="265"/>
      <c r="H1121" s="268">
        <v>147.30000000000001</v>
      </c>
      <c r="I1121" s="269"/>
      <c r="J1121" s="265"/>
      <c r="K1121" s="265"/>
      <c r="L1121" s="270"/>
      <c r="M1121" s="271"/>
      <c r="N1121" s="272"/>
      <c r="O1121" s="272"/>
      <c r="P1121" s="272"/>
      <c r="Q1121" s="272"/>
      <c r="R1121" s="272"/>
      <c r="S1121" s="272"/>
      <c r="T1121" s="273"/>
      <c r="U1121" s="14"/>
      <c r="V1121" s="14"/>
      <c r="W1121" s="14"/>
      <c r="X1121" s="14"/>
      <c r="Y1121" s="14"/>
      <c r="Z1121" s="14"/>
      <c r="AA1121" s="14"/>
      <c r="AB1121" s="14"/>
      <c r="AC1121" s="14"/>
      <c r="AD1121" s="14"/>
      <c r="AE1121" s="14"/>
      <c r="AT1121" s="274" t="s">
        <v>218</v>
      </c>
      <c r="AU1121" s="274" t="s">
        <v>83</v>
      </c>
      <c r="AV1121" s="14" t="s">
        <v>212</v>
      </c>
      <c r="AW1121" s="14" t="s">
        <v>32</v>
      </c>
      <c r="AX1121" s="14" t="s">
        <v>83</v>
      </c>
      <c r="AY1121" s="274" t="s">
        <v>207</v>
      </c>
    </row>
    <row r="1122" s="2" customFormat="1" ht="24.15" customHeight="1">
      <c r="A1122" s="39"/>
      <c r="B1122" s="40"/>
      <c r="C1122" s="293" t="s">
        <v>1372</v>
      </c>
      <c r="D1122" s="293" t="s">
        <v>690</v>
      </c>
      <c r="E1122" s="294" t="s">
        <v>1373</v>
      </c>
      <c r="F1122" s="295" t="s">
        <v>1374</v>
      </c>
      <c r="G1122" s="296" t="s">
        <v>225</v>
      </c>
      <c r="H1122" s="297">
        <v>102.97</v>
      </c>
      <c r="I1122" s="298"/>
      <c r="J1122" s="299">
        <f>ROUND(I1122*H1122,2)</f>
        <v>0</v>
      </c>
      <c r="K1122" s="300"/>
      <c r="L1122" s="301"/>
      <c r="M1122" s="302" t="s">
        <v>1</v>
      </c>
      <c r="N1122" s="303" t="s">
        <v>41</v>
      </c>
      <c r="O1122" s="92"/>
      <c r="P1122" s="232">
        <f>O1122*H1122</f>
        <v>0</v>
      </c>
      <c r="Q1122" s="232">
        <v>0.00231</v>
      </c>
      <c r="R1122" s="232">
        <f>Q1122*H1122</f>
        <v>0.23786070000000001</v>
      </c>
      <c r="S1122" s="232">
        <v>0</v>
      </c>
      <c r="T1122" s="233">
        <f>S1122*H1122</f>
        <v>0</v>
      </c>
      <c r="U1122" s="39"/>
      <c r="V1122" s="39"/>
      <c r="W1122" s="39"/>
      <c r="X1122" s="39"/>
      <c r="Y1122" s="39"/>
      <c r="Z1122" s="39"/>
      <c r="AA1122" s="39"/>
      <c r="AB1122" s="39"/>
      <c r="AC1122" s="39"/>
      <c r="AD1122" s="39"/>
      <c r="AE1122" s="39"/>
      <c r="AR1122" s="234" t="s">
        <v>774</v>
      </c>
      <c r="AT1122" s="234" t="s">
        <v>690</v>
      </c>
      <c r="AU1122" s="234" t="s">
        <v>83</v>
      </c>
      <c r="AY1122" s="18" t="s">
        <v>207</v>
      </c>
      <c r="BE1122" s="235">
        <f>IF(N1122="základní",J1122,0)</f>
        <v>0</v>
      </c>
      <c r="BF1122" s="235">
        <f>IF(N1122="snížená",J1122,0)</f>
        <v>0</v>
      </c>
      <c r="BG1122" s="235">
        <f>IF(N1122="zákl. přenesená",J1122,0)</f>
        <v>0</v>
      </c>
      <c r="BH1122" s="235">
        <f>IF(N1122="sníž. přenesená",J1122,0)</f>
        <v>0</v>
      </c>
      <c r="BI1122" s="235">
        <f>IF(N1122="nulová",J1122,0)</f>
        <v>0</v>
      </c>
      <c r="BJ1122" s="18" t="s">
        <v>83</v>
      </c>
      <c r="BK1122" s="235">
        <f>ROUND(I1122*H1122,2)</f>
        <v>0</v>
      </c>
      <c r="BL1122" s="18" t="s">
        <v>361</v>
      </c>
      <c r="BM1122" s="234" t="s">
        <v>1375</v>
      </c>
    </row>
    <row r="1123" s="2" customFormat="1">
      <c r="A1123" s="39"/>
      <c r="B1123" s="40"/>
      <c r="C1123" s="41"/>
      <c r="D1123" s="236" t="s">
        <v>214</v>
      </c>
      <c r="E1123" s="41"/>
      <c r="F1123" s="237" t="s">
        <v>1374</v>
      </c>
      <c r="G1123" s="41"/>
      <c r="H1123" s="41"/>
      <c r="I1123" s="238"/>
      <c r="J1123" s="41"/>
      <c r="K1123" s="41"/>
      <c r="L1123" s="45"/>
      <c r="M1123" s="239"/>
      <c r="N1123" s="240"/>
      <c r="O1123" s="92"/>
      <c r="P1123" s="92"/>
      <c r="Q1123" s="92"/>
      <c r="R1123" s="92"/>
      <c r="S1123" s="92"/>
      <c r="T1123" s="93"/>
      <c r="U1123" s="39"/>
      <c r="V1123" s="39"/>
      <c r="W1123" s="39"/>
      <c r="X1123" s="39"/>
      <c r="Y1123" s="39"/>
      <c r="Z1123" s="39"/>
      <c r="AA1123" s="39"/>
      <c r="AB1123" s="39"/>
      <c r="AC1123" s="39"/>
      <c r="AD1123" s="39"/>
      <c r="AE1123" s="39"/>
      <c r="AT1123" s="18" t="s">
        <v>214</v>
      </c>
      <c r="AU1123" s="18" t="s">
        <v>83</v>
      </c>
    </row>
    <row r="1124" s="2" customFormat="1">
      <c r="A1124" s="39"/>
      <c r="B1124" s="40"/>
      <c r="C1124" s="41"/>
      <c r="D1124" s="236" t="s">
        <v>385</v>
      </c>
      <c r="E1124" s="41"/>
      <c r="F1124" s="290" t="s">
        <v>1376</v>
      </c>
      <c r="G1124" s="41"/>
      <c r="H1124" s="41"/>
      <c r="I1124" s="238"/>
      <c r="J1124" s="41"/>
      <c r="K1124" s="41"/>
      <c r="L1124" s="45"/>
      <c r="M1124" s="239"/>
      <c r="N1124" s="240"/>
      <c r="O1124" s="92"/>
      <c r="P1124" s="92"/>
      <c r="Q1124" s="92"/>
      <c r="R1124" s="92"/>
      <c r="S1124" s="92"/>
      <c r="T1124" s="93"/>
      <c r="U1124" s="39"/>
      <c r="V1124" s="39"/>
      <c r="W1124" s="39"/>
      <c r="X1124" s="39"/>
      <c r="Y1124" s="39"/>
      <c r="Z1124" s="39"/>
      <c r="AA1124" s="39"/>
      <c r="AB1124" s="39"/>
      <c r="AC1124" s="39"/>
      <c r="AD1124" s="39"/>
      <c r="AE1124" s="39"/>
      <c r="AT1124" s="18" t="s">
        <v>385</v>
      </c>
      <c r="AU1124" s="18" t="s">
        <v>83</v>
      </c>
    </row>
    <row r="1125" s="13" customFormat="1">
      <c r="A1125" s="13"/>
      <c r="B1125" s="253"/>
      <c r="C1125" s="254"/>
      <c r="D1125" s="236" t="s">
        <v>218</v>
      </c>
      <c r="E1125" s="255" t="s">
        <v>1</v>
      </c>
      <c r="F1125" s="256" t="s">
        <v>415</v>
      </c>
      <c r="G1125" s="254"/>
      <c r="H1125" s="257">
        <v>6.3700000000000001</v>
      </c>
      <c r="I1125" s="258"/>
      <c r="J1125" s="254"/>
      <c r="K1125" s="254"/>
      <c r="L1125" s="259"/>
      <c r="M1125" s="260"/>
      <c r="N1125" s="261"/>
      <c r="O1125" s="261"/>
      <c r="P1125" s="261"/>
      <c r="Q1125" s="261"/>
      <c r="R1125" s="261"/>
      <c r="S1125" s="261"/>
      <c r="T1125" s="262"/>
      <c r="U1125" s="13"/>
      <c r="V1125" s="13"/>
      <c r="W1125" s="13"/>
      <c r="X1125" s="13"/>
      <c r="Y1125" s="13"/>
      <c r="Z1125" s="13"/>
      <c r="AA1125" s="13"/>
      <c r="AB1125" s="13"/>
      <c r="AC1125" s="13"/>
      <c r="AD1125" s="13"/>
      <c r="AE1125" s="13"/>
      <c r="AT1125" s="263" t="s">
        <v>218</v>
      </c>
      <c r="AU1125" s="263" t="s">
        <v>83</v>
      </c>
      <c r="AV1125" s="13" t="s">
        <v>85</v>
      </c>
      <c r="AW1125" s="13" t="s">
        <v>32</v>
      </c>
      <c r="AX1125" s="13" t="s">
        <v>76</v>
      </c>
      <c r="AY1125" s="263" t="s">
        <v>207</v>
      </c>
    </row>
    <row r="1126" s="13" customFormat="1">
      <c r="A1126" s="13"/>
      <c r="B1126" s="253"/>
      <c r="C1126" s="254"/>
      <c r="D1126" s="236" t="s">
        <v>218</v>
      </c>
      <c r="E1126" s="255" t="s">
        <v>1</v>
      </c>
      <c r="F1126" s="256" t="s">
        <v>419</v>
      </c>
      <c r="G1126" s="254"/>
      <c r="H1126" s="257">
        <v>96.599999999999994</v>
      </c>
      <c r="I1126" s="258"/>
      <c r="J1126" s="254"/>
      <c r="K1126" s="254"/>
      <c r="L1126" s="259"/>
      <c r="M1126" s="260"/>
      <c r="N1126" s="261"/>
      <c r="O1126" s="261"/>
      <c r="P1126" s="261"/>
      <c r="Q1126" s="261"/>
      <c r="R1126" s="261"/>
      <c r="S1126" s="261"/>
      <c r="T1126" s="262"/>
      <c r="U1126" s="13"/>
      <c r="V1126" s="13"/>
      <c r="W1126" s="13"/>
      <c r="X1126" s="13"/>
      <c r="Y1126" s="13"/>
      <c r="Z1126" s="13"/>
      <c r="AA1126" s="13"/>
      <c r="AB1126" s="13"/>
      <c r="AC1126" s="13"/>
      <c r="AD1126" s="13"/>
      <c r="AE1126" s="13"/>
      <c r="AT1126" s="263" t="s">
        <v>218</v>
      </c>
      <c r="AU1126" s="263" t="s">
        <v>83</v>
      </c>
      <c r="AV1126" s="13" t="s">
        <v>85</v>
      </c>
      <c r="AW1126" s="13" t="s">
        <v>32</v>
      </c>
      <c r="AX1126" s="13" t="s">
        <v>76</v>
      </c>
      <c r="AY1126" s="263" t="s">
        <v>207</v>
      </c>
    </row>
    <row r="1127" s="14" customFormat="1">
      <c r="A1127" s="14"/>
      <c r="B1127" s="264"/>
      <c r="C1127" s="265"/>
      <c r="D1127" s="236" t="s">
        <v>218</v>
      </c>
      <c r="E1127" s="266" t="s">
        <v>1</v>
      </c>
      <c r="F1127" s="267" t="s">
        <v>222</v>
      </c>
      <c r="G1127" s="265"/>
      <c r="H1127" s="268">
        <v>102.97</v>
      </c>
      <c r="I1127" s="269"/>
      <c r="J1127" s="265"/>
      <c r="K1127" s="265"/>
      <c r="L1127" s="270"/>
      <c r="M1127" s="271"/>
      <c r="N1127" s="272"/>
      <c r="O1127" s="272"/>
      <c r="P1127" s="272"/>
      <c r="Q1127" s="272"/>
      <c r="R1127" s="272"/>
      <c r="S1127" s="272"/>
      <c r="T1127" s="273"/>
      <c r="U1127" s="14"/>
      <c r="V1127" s="14"/>
      <c r="W1127" s="14"/>
      <c r="X1127" s="14"/>
      <c r="Y1127" s="14"/>
      <c r="Z1127" s="14"/>
      <c r="AA1127" s="14"/>
      <c r="AB1127" s="14"/>
      <c r="AC1127" s="14"/>
      <c r="AD1127" s="14"/>
      <c r="AE1127" s="14"/>
      <c r="AT1127" s="274" t="s">
        <v>218</v>
      </c>
      <c r="AU1127" s="274" t="s">
        <v>83</v>
      </c>
      <c r="AV1127" s="14" t="s">
        <v>212</v>
      </c>
      <c r="AW1127" s="14" t="s">
        <v>32</v>
      </c>
      <c r="AX1127" s="14" t="s">
        <v>83</v>
      </c>
      <c r="AY1127" s="274" t="s">
        <v>207</v>
      </c>
    </row>
    <row r="1128" s="2" customFormat="1" ht="24.15" customHeight="1">
      <c r="A1128" s="39"/>
      <c r="B1128" s="40"/>
      <c r="C1128" s="293" t="s">
        <v>1377</v>
      </c>
      <c r="D1128" s="293" t="s">
        <v>690</v>
      </c>
      <c r="E1128" s="294" t="s">
        <v>1378</v>
      </c>
      <c r="F1128" s="295" t="s">
        <v>1379</v>
      </c>
      <c r="G1128" s="296" t="s">
        <v>225</v>
      </c>
      <c r="H1128" s="297">
        <v>55.713000000000001</v>
      </c>
      <c r="I1128" s="298"/>
      <c r="J1128" s="299">
        <f>ROUND(I1128*H1128,2)</f>
        <v>0</v>
      </c>
      <c r="K1128" s="300"/>
      <c r="L1128" s="301"/>
      <c r="M1128" s="302" t="s">
        <v>1</v>
      </c>
      <c r="N1128" s="303" t="s">
        <v>41</v>
      </c>
      <c r="O1128" s="92"/>
      <c r="P1128" s="232">
        <f>O1128*H1128</f>
        <v>0</v>
      </c>
      <c r="Q1128" s="232">
        <v>0.0037000000000000002</v>
      </c>
      <c r="R1128" s="232">
        <f>Q1128*H1128</f>
        <v>0.20613810000000002</v>
      </c>
      <c r="S1128" s="232">
        <v>0</v>
      </c>
      <c r="T1128" s="233">
        <f>S1128*H1128</f>
        <v>0</v>
      </c>
      <c r="U1128" s="39"/>
      <c r="V1128" s="39"/>
      <c r="W1128" s="39"/>
      <c r="X1128" s="39"/>
      <c r="Y1128" s="39"/>
      <c r="Z1128" s="39"/>
      <c r="AA1128" s="39"/>
      <c r="AB1128" s="39"/>
      <c r="AC1128" s="39"/>
      <c r="AD1128" s="39"/>
      <c r="AE1128" s="39"/>
      <c r="AR1128" s="234" t="s">
        <v>774</v>
      </c>
      <c r="AT1128" s="234" t="s">
        <v>690</v>
      </c>
      <c r="AU1128" s="234" t="s">
        <v>83</v>
      </c>
      <c r="AY1128" s="18" t="s">
        <v>207</v>
      </c>
      <c r="BE1128" s="235">
        <f>IF(N1128="základní",J1128,0)</f>
        <v>0</v>
      </c>
      <c r="BF1128" s="235">
        <f>IF(N1128="snížená",J1128,0)</f>
        <v>0</v>
      </c>
      <c r="BG1128" s="235">
        <f>IF(N1128="zákl. přenesená",J1128,0)</f>
        <v>0</v>
      </c>
      <c r="BH1128" s="235">
        <f>IF(N1128="sníž. přenesená",J1128,0)</f>
        <v>0</v>
      </c>
      <c r="BI1128" s="235">
        <f>IF(N1128="nulová",J1128,0)</f>
        <v>0</v>
      </c>
      <c r="BJ1128" s="18" t="s">
        <v>83</v>
      </c>
      <c r="BK1128" s="235">
        <f>ROUND(I1128*H1128,2)</f>
        <v>0</v>
      </c>
      <c r="BL1128" s="18" t="s">
        <v>361</v>
      </c>
      <c r="BM1128" s="234" t="s">
        <v>1380</v>
      </c>
    </row>
    <row r="1129" s="2" customFormat="1">
      <c r="A1129" s="39"/>
      <c r="B1129" s="40"/>
      <c r="C1129" s="41"/>
      <c r="D1129" s="236" t="s">
        <v>214</v>
      </c>
      <c r="E1129" s="41"/>
      <c r="F1129" s="237" t="s">
        <v>1379</v>
      </c>
      <c r="G1129" s="41"/>
      <c r="H1129" s="41"/>
      <c r="I1129" s="238"/>
      <c r="J1129" s="41"/>
      <c r="K1129" s="41"/>
      <c r="L1129" s="45"/>
      <c r="M1129" s="239"/>
      <c r="N1129" s="240"/>
      <c r="O1129" s="92"/>
      <c r="P1129" s="92"/>
      <c r="Q1129" s="92"/>
      <c r="R1129" s="92"/>
      <c r="S1129" s="92"/>
      <c r="T1129" s="93"/>
      <c r="U1129" s="39"/>
      <c r="V1129" s="39"/>
      <c r="W1129" s="39"/>
      <c r="X1129" s="39"/>
      <c r="Y1129" s="39"/>
      <c r="Z1129" s="39"/>
      <c r="AA1129" s="39"/>
      <c r="AB1129" s="39"/>
      <c r="AC1129" s="39"/>
      <c r="AD1129" s="39"/>
      <c r="AE1129" s="39"/>
      <c r="AT1129" s="18" t="s">
        <v>214</v>
      </c>
      <c r="AU1129" s="18" t="s">
        <v>83</v>
      </c>
    </row>
    <row r="1130" s="13" customFormat="1">
      <c r="A1130" s="13"/>
      <c r="B1130" s="253"/>
      <c r="C1130" s="254"/>
      <c r="D1130" s="236" t="s">
        <v>218</v>
      </c>
      <c r="E1130" s="255" t="s">
        <v>1</v>
      </c>
      <c r="F1130" s="256" t="s">
        <v>466</v>
      </c>
      <c r="G1130" s="254"/>
      <c r="H1130" s="257">
        <v>53.060000000000002</v>
      </c>
      <c r="I1130" s="258"/>
      <c r="J1130" s="254"/>
      <c r="K1130" s="254"/>
      <c r="L1130" s="259"/>
      <c r="M1130" s="260"/>
      <c r="N1130" s="261"/>
      <c r="O1130" s="261"/>
      <c r="P1130" s="261"/>
      <c r="Q1130" s="261"/>
      <c r="R1130" s="261"/>
      <c r="S1130" s="261"/>
      <c r="T1130" s="262"/>
      <c r="U1130" s="13"/>
      <c r="V1130" s="13"/>
      <c r="W1130" s="13"/>
      <c r="X1130" s="13"/>
      <c r="Y1130" s="13"/>
      <c r="Z1130" s="13"/>
      <c r="AA1130" s="13"/>
      <c r="AB1130" s="13"/>
      <c r="AC1130" s="13"/>
      <c r="AD1130" s="13"/>
      <c r="AE1130" s="13"/>
      <c r="AT1130" s="263" t="s">
        <v>218</v>
      </c>
      <c r="AU1130" s="263" t="s">
        <v>83</v>
      </c>
      <c r="AV1130" s="13" t="s">
        <v>85</v>
      </c>
      <c r="AW1130" s="13" t="s">
        <v>32</v>
      </c>
      <c r="AX1130" s="13" t="s">
        <v>83</v>
      </c>
      <c r="AY1130" s="263" t="s">
        <v>207</v>
      </c>
    </row>
    <row r="1131" s="13" customFormat="1">
      <c r="A1131" s="13"/>
      <c r="B1131" s="253"/>
      <c r="C1131" s="254"/>
      <c r="D1131" s="236" t="s">
        <v>218</v>
      </c>
      <c r="E1131" s="254"/>
      <c r="F1131" s="256" t="s">
        <v>1381</v>
      </c>
      <c r="G1131" s="254"/>
      <c r="H1131" s="257">
        <v>55.713000000000001</v>
      </c>
      <c r="I1131" s="258"/>
      <c r="J1131" s="254"/>
      <c r="K1131" s="254"/>
      <c r="L1131" s="259"/>
      <c r="M1131" s="260"/>
      <c r="N1131" s="261"/>
      <c r="O1131" s="261"/>
      <c r="P1131" s="261"/>
      <c r="Q1131" s="261"/>
      <c r="R1131" s="261"/>
      <c r="S1131" s="261"/>
      <c r="T1131" s="262"/>
      <c r="U1131" s="13"/>
      <c r="V1131" s="13"/>
      <c r="W1131" s="13"/>
      <c r="X1131" s="13"/>
      <c r="Y1131" s="13"/>
      <c r="Z1131" s="13"/>
      <c r="AA1131" s="13"/>
      <c r="AB1131" s="13"/>
      <c r="AC1131" s="13"/>
      <c r="AD1131" s="13"/>
      <c r="AE1131" s="13"/>
      <c r="AT1131" s="263" t="s">
        <v>218</v>
      </c>
      <c r="AU1131" s="263" t="s">
        <v>83</v>
      </c>
      <c r="AV1131" s="13" t="s">
        <v>85</v>
      </c>
      <c r="AW1131" s="13" t="s">
        <v>4</v>
      </c>
      <c r="AX1131" s="13" t="s">
        <v>83</v>
      </c>
      <c r="AY1131" s="263" t="s">
        <v>207</v>
      </c>
    </row>
    <row r="1132" s="2" customFormat="1" ht="24.15" customHeight="1">
      <c r="A1132" s="39"/>
      <c r="B1132" s="40"/>
      <c r="C1132" s="222" t="s">
        <v>1382</v>
      </c>
      <c r="D1132" s="222" t="s">
        <v>208</v>
      </c>
      <c r="E1132" s="223" t="s">
        <v>1383</v>
      </c>
      <c r="F1132" s="224" t="s">
        <v>1384</v>
      </c>
      <c r="G1132" s="225" t="s">
        <v>225</v>
      </c>
      <c r="H1132" s="226">
        <v>216.55000000000001</v>
      </c>
      <c r="I1132" s="227"/>
      <c r="J1132" s="228">
        <f>ROUND(I1132*H1132,2)</f>
        <v>0</v>
      </c>
      <c r="K1132" s="229"/>
      <c r="L1132" s="45"/>
      <c r="M1132" s="230" t="s">
        <v>1</v>
      </c>
      <c r="N1132" s="231" t="s">
        <v>41</v>
      </c>
      <c r="O1132" s="92"/>
      <c r="P1132" s="232">
        <f>O1132*H1132</f>
        <v>0</v>
      </c>
      <c r="Q1132" s="232">
        <v>0</v>
      </c>
      <c r="R1132" s="232">
        <f>Q1132*H1132</f>
        <v>0</v>
      </c>
      <c r="S1132" s="232">
        <v>0</v>
      </c>
      <c r="T1132" s="233">
        <f>S1132*H1132</f>
        <v>0</v>
      </c>
      <c r="U1132" s="39"/>
      <c r="V1132" s="39"/>
      <c r="W1132" s="39"/>
      <c r="X1132" s="39"/>
      <c r="Y1132" s="39"/>
      <c r="Z1132" s="39"/>
      <c r="AA1132" s="39"/>
      <c r="AB1132" s="39"/>
      <c r="AC1132" s="39"/>
      <c r="AD1132" s="39"/>
      <c r="AE1132" s="39"/>
      <c r="AR1132" s="234" t="s">
        <v>361</v>
      </c>
      <c r="AT1132" s="234" t="s">
        <v>208</v>
      </c>
      <c r="AU1132" s="234" t="s">
        <v>83</v>
      </c>
      <c r="AY1132" s="18" t="s">
        <v>207</v>
      </c>
      <c r="BE1132" s="235">
        <f>IF(N1132="základní",J1132,0)</f>
        <v>0</v>
      </c>
      <c r="BF1132" s="235">
        <f>IF(N1132="snížená",J1132,0)</f>
        <v>0</v>
      </c>
      <c r="BG1132" s="235">
        <f>IF(N1132="zákl. přenesená",J1132,0)</f>
        <v>0</v>
      </c>
      <c r="BH1132" s="235">
        <f>IF(N1132="sníž. přenesená",J1132,0)</f>
        <v>0</v>
      </c>
      <c r="BI1132" s="235">
        <f>IF(N1132="nulová",J1132,0)</f>
        <v>0</v>
      </c>
      <c r="BJ1132" s="18" t="s">
        <v>83</v>
      </c>
      <c r="BK1132" s="235">
        <f>ROUND(I1132*H1132,2)</f>
        <v>0</v>
      </c>
      <c r="BL1132" s="18" t="s">
        <v>361</v>
      </c>
      <c r="BM1132" s="234" t="s">
        <v>1385</v>
      </c>
    </row>
    <row r="1133" s="2" customFormat="1">
      <c r="A1133" s="39"/>
      <c r="B1133" s="40"/>
      <c r="C1133" s="41"/>
      <c r="D1133" s="236" t="s">
        <v>214</v>
      </c>
      <c r="E1133" s="41"/>
      <c r="F1133" s="237" t="s">
        <v>1386</v>
      </c>
      <c r="G1133" s="41"/>
      <c r="H1133" s="41"/>
      <c r="I1133" s="238"/>
      <c r="J1133" s="41"/>
      <c r="K1133" s="41"/>
      <c r="L1133" s="45"/>
      <c r="M1133" s="239"/>
      <c r="N1133" s="240"/>
      <c r="O1133" s="92"/>
      <c r="P1133" s="92"/>
      <c r="Q1133" s="92"/>
      <c r="R1133" s="92"/>
      <c r="S1133" s="92"/>
      <c r="T1133" s="93"/>
      <c r="U1133" s="39"/>
      <c r="V1133" s="39"/>
      <c r="W1133" s="39"/>
      <c r="X1133" s="39"/>
      <c r="Y1133" s="39"/>
      <c r="Z1133" s="39"/>
      <c r="AA1133" s="39"/>
      <c r="AB1133" s="39"/>
      <c r="AC1133" s="39"/>
      <c r="AD1133" s="39"/>
      <c r="AE1133" s="39"/>
      <c r="AT1133" s="18" t="s">
        <v>214</v>
      </c>
      <c r="AU1133" s="18" t="s">
        <v>83</v>
      </c>
    </row>
    <row r="1134" s="2" customFormat="1">
      <c r="A1134" s="39"/>
      <c r="B1134" s="40"/>
      <c r="C1134" s="41"/>
      <c r="D1134" s="241" t="s">
        <v>216</v>
      </c>
      <c r="E1134" s="41"/>
      <c r="F1134" s="242" t="s">
        <v>1387</v>
      </c>
      <c r="G1134" s="41"/>
      <c r="H1134" s="41"/>
      <c r="I1134" s="238"/>
      <c r="J1134" s="41"/>
      <c r="K1134" s="41"/>
      <c r="L1134" s="45"/>
      <c r="M1134" s="239"/>
      <c r="N1134" s="240"/>
      <c r="O1134" s="92"/>
      <c r="P1134" s="92"/>
      <c r="Q1134" s="92"/>
      <c r="R1134" s="92"/>
      <c r="S1134" s="92"/>
      <c r="T1134" s="93"/>
      <c r="U1134" s="39"/>
      <c r="V1134" s="39"/>
      <c r="W1134" s="39"/>
      <c r="X1134" s="39"/>
      <c r="Y1134" s="39"/>
      <c r="Z1134" s="39"/>
      <c r="AA1134" s="39"/>
      <c r="AB1134" s="39"/>
      <c r="AC1134" s="39"/>
      <c r="AD1134" s="39"/>
      <c r="AE1134" s="39"/>
      <c r="AT1134" s="18" t="s">
        <v>216</v>
      </c>
      <c r="AU1134" s="18" t="s">
        <v>83</v>
      </c>
    </row>
    <row r="1135" s="13" customFormat="1">
      <c r="A1135" s="13"/>
      <c r="B1135" s="253"/>
      <c r="C1135" s="254"/>
      <c r="D1135" s="236" t="s">
        <v>218</v>
      </c>
      <c r="E1135" s="255" t="s">
        <v>1</v>
      </c>
      <c r="F1135" s="256" t="s">
        <v>432</v>
      </c>
      <c r="G1135" s="254"/>
      <c r="H1135" s="257">
        <v>7.7999999999999998</v>
      </c>
      <c r="I1135" s="258"/>
      <c r="J1135" s="254"/>
      <c r="K1135" s="254"/>
      <c r="L1135" s="259"/>
      <c r="M1135" s="260"/>
      <c r="N1135" s="261"/>
      <c r="O1135" s="261"/>
      <c r="P1135" s="261"/>
      <c r="Q1135" s="261"/>
      <c r="R1135" s="261"/>
      <c r="S1135" s="261"/>
      <c r="T1135" s="262"/>
      <c r="U1135" s="13"/>
      <c r="V1135" s="13"/>
      <c r="W1135" s="13"/>
      <c r="X1135" s="13"/>
      <c r="Y1135" s="13"/>
      <c r="Z1135" s="13"/>
      <c r="AA1135" s="13"/>
      <c r="AB1135" s="13"/>
      <c r="AC1135" s="13"/>
      <c r="AD1135" s="13"/>
      <c r="AE1135" s="13"/>
      <c r="AT1135" s="263" t="s">
        <v>218</v>
      </c>
      <c r="AU1135" s="263" t="s">
        <v>83</v>
      </c>
      <c r="AV1135" s="13" t="s">
        <v>85</v>
      </c>
      <c r="AW1135" s="13" t="s">
        <v>32</v>
      </c>
      <c r="AX1135" s="13" t="s">
        <v>76</v>
      </c>
      <c r="AY1135" s="263" t="s">
        <v>207</v>
      </c>
    </row>
    <row r="1136" s="13" customFormat="1">
      <c r="A1136" s="13"/>
      <c r="B1136" s="253"/>
      <c r="C1136" s="254"/>
      <c r="D1136" s="236" t="s">
        <v>218</v>
      </c>
      <c r="E1136" s="255" t="s">
        <v>1</v>
      </c>
      <c r="F1136" s="256" t="s">
        <v>435</v>
      </c>
      <c r="G1136" s="254"/>
      <c r="H1136" s="257">
        <v>3.8999999999999999</v>
      </c>
      <c r="I1136" s="258"/>
      <c r="J1136" s="254"/>
      <c r="K1136" s="254"/>
      <c r="L1136" s="259"/>
      <c r="M1136" s="260"/>
      <c r="N1136" s="261"/>
      <c r="O1136" s="261"/>
      <c r="P1136" s="261"/>
      <c r="Q1136" s="261"/>
      <c r="R1136" s="261"/>
      <c r="S1136" s="261"/>
      <c r="T1136" s="262"/>
      <c r="U1136" s="13"/>
      <c r="V1136" s="13"/>
      <c r="W1136" s="13"/>
      <c r="X1136" s="13"/>
      <c r="Y1136" s="13"/>
      <c r="Z1136" s="13"/>
      <c r="AA1136" s="13"/>
      <c r="AB1136" s="13"/>
      <c r="AC1136" s="13"/>
      <c r="AD1136" s="13"/>
      <c r="AE1136" s="13"/>
      <c r="AT1136" s="263" t="s">
        <v>218</v>
      </c>
      <c r="AU1136" s="263" t="s">
        <v>83</v>
      </c>
      <c r="AV1136" s="13" t="s">
        <v>85</v>
      </c>
      <c r="AW1136" s="13" t="s">
        <v>32</v>
      </c>
      <c r="AX1136" s="13" t="s">
        <v>76</v>
      </c>
      <c r="AY1136" s="263" t="s">
        <v>207</v>
      </c>
    </row>
    <row r="1137" s="13" customFormat="1">
      <c r="A1137" s="13"/>
      <c r="B1137" s="253"/>
      <c r="C1137" s="254"/>
      <c r="D1137" s="236" t="s">
        <v>218</v>
      </c>
      <c r="E1137" s="255" t="s">
        <v>1</v>
      </c>
      <c r="F1137" s="256" t="s">
        <v>438</v>
      </c>
      <c r="G1137" s="254"/>
      <c r="H1137" s="257">
        <v>3.8999999999999999</v>
      </c>
      <c r="I1137" s="258"/>
      <c r="J1137" s="254"/>
      <c r="K1137" s="254"/>
      <c r="L1137" s="259"/>
      <c r="M1137" s="260"/>
      <c r="N1137" s="261"/>
      <c r="O1137" s="261"/>
      <c r="P1137" s="261"/>
      <c r="Q1137" s="261"/>
      <c r="R1137" s="261"/>
      <c r="S1137" s="261"/>
      <c r="T1137" s="262"/>
      <c r="U1137" s="13"/>
      <c r="V1137" s="13"/>
      <c r="W1137" s="13"/>
      <c r="X1137" s="13"/>
      <c r="Y1137" s="13"/>
      <c r="Z1137" s="13"/>
      <c r="AA1137" s="13"/>
      <c r="AB1137" s="13"/>
      <c r="AC1137" s="13"/>
      <c r="AD1137" s="13"/>
      <c r="AE1137" s="13"/>
      <c r="AT1137" s="263" t="s">
        <v>218</v>
      </c>
      <c r="AU1137" s="263" t="s">
        <v>83</v>
      </c>
      <c r="AV1137" s="13" t="s">
        <v>85</v>
      </c>
      <c r="AW1137" s="13" t="s">
        <v>32</v>
      </c>
      <c r="AX1137" s="13" t="s">
        <v>76</v>
      </c>
      <c r="AY1137" s="263" t="s">
        <v>207</v>
      </c>
    </row>
    <row r="1138" s="13" customFormat="1">
      <c r="A1138" s="13"/>
      <c r="B1138" s="253"/>
      <c r="C1138" s="254"/>
      <c r="D1138" s="236" t="s">
        <v>218</v>
      </c>
      <c r="E1138" s="255" t="s">
        <v>1</v>
      </c>
      <c r="F1138" s="256" t="s">
        <v>440</v>
      </c>
      <c r="G1138" s="254"/>
      <c r="H1138" s="257">
        <v>43.280000000000001</v>
      </c>
      <c r="I1138" s="258"/>
      <c r="J1138" s="254"/>
      <c r="K1138" s="254"/>
      <c r="L1138" s="259"/>
      <c r="M1138" s="260"/>
      <c r="N1138" s="261"/>
      <c r="O1138" s="261"/>
      <c r="P1138" s="261"/>
      <c r="Q1138" s="261"/>
      <c r="R1138" s="261"/>
      <c r="S1138" s="261"/>
      <c r="T1138" s="262"/>
      <c r="U1138" s="13"/>
      <c r="V1138" s="13"/>
      <c r="W1138" s="13"/>
      <c r="X1138" s="13"/>
      <c r="Y1138" s="13"/>
      <c r="Z1138" s="13"/>
      <c r="AA1138" s="13"/>
      <c r="AB1138" s="13"/>
      <c r="AC1138" s="13"/>
      <c r="AD1138" s="13"/>
      <c r="AE1138" s="13"/>
      <c r="AT1138" s="263" t="s">
        <v>218</v>
      </c>
      <c r="AU1138" s="263" t="s">
        <v>83</v>
      </c>
      <c r="AV1138" s="13" t="s">
        <v>85</v>
      </c>
      <c r="AW1138" s="13" t="s">
        <v>32</v>
      </c>
      <c r="AX1138" s="13" t="s">
        <v>76</v>
      </c>
      <c r="AY1138" s="263" t="s">
        <v>207</v>
      </c>
    </row>
    <row r="1139" s="13" customFormat="1">
      <c r="A1139" s="13"/>
      <c r="B1139" s="253"/>
      <c r="C1139" s="254"/>
      <c r="D1139" s="236" t="s">
        <v>218</v>
      </c>
      <c r="E1139" s="255" t="s">
        <v>1</v>
      </c>
      <c r="F1139" s="256" t="s">
        <v>443</v>
      </c>
      <c r="G1139" s="254"/>
      <c r="H1139" s="257">
        <v>21.620000000000001</v>
      </c>
      <c r="I1139" s="258"/>
      <c r="J1139" s="254"/>
      <c r="K1139" s="254"/>
      <c r="L1139" s="259"/>
      <c r="M1139" s="260"/>
      <c r="N1139" s="261"/>
      <c r="O1139" s="261"/>
      <c r="P1139" s="261"/>
      <c r="Q1139" s="261"/>
      <c r="R1139" s="261"/>
      <c r="S1139" s="261"/>
      <c r="T1139" s="262"/>
      <c r="U1139" s="13"/>
      <c r="V1139" s="13"/>
      <c r="W1139" s="13"/>
      <c r="X1139" s="13"/>
      <c r="Y1139" s="13"/>
      <c r="Z1139" s="13"/>
      <c r="AA1139" s="13"/>
      <c r="AB1139" s="13"/>
      <c r="AC1139" s="13"/>
      <c r="AD1139" s="13"/>
      <c r="AE1139" s="13"/>
      <c r="AT1139" s="263" t="s">
        <v>218</v>
      </c>
      <c r="AU1139" s="263" t="s">
        <v>83</v>
      </c>
      <c r="AV1139" s="13" t="s">
        <v>85</v>
      </c>
      <c r="AW1139" s="13" t="s">
        <v>32</v>
      </c>
      <c r="AX1139" s="13" t="s">
        <v>76</v>
      </c>
      <c r="AY1139" s="263" t="s">
        <v>207</v>
      </c>
    </row>
    <row r="1140" s="13" customFormat="1">
      <c r="A1140" s="13"/>
      <c r="B1140" s="253"/>
      <c r="C1140" s="254"/>
      <c r="D1140" s="236" t="s">
        <v>218</v>
      </c>
      <c r="E1140" s="255" t="s">
        <v>1</v>
      </c>
      <c r="F1140" s="256" t="s">
        <v>446</v>
      </c>
      <c r="G1140" s="254"/>
      <c r="H1140" s="257">
        <v>2.3799999999999999</v>
      </c>
      <c r="I1140" s="258"/>
      <c r="J1140" s="254"/>
      <c r="K1140" s="254"/>
      <c r="L1140" s="259"/>
      <c r="M1140" s="260"/>
      <c r="N1140" s="261"/>
      <c r="O1140" s="261"/>
      <c r="P1140" s="261"/>
      <c r="Q1140" s="261"/>
      <c r="R1140" s="261"/>
      <c r="S1140" s="261"/>
      <c r="T1140" s="262"/>
      <c r="U1140" s="13"/>
      <c r="V1140" s="13"/>
      <c r="W1140" s="13"/>
      <c r="X1140" s="13"/>
      <c r="Y1140" s="13"/>
      <c r="Z1140" s="13"/>
      <c r="AA1140" s="13"/>
      <c r="AB1140" s="13"/>
      <c r="AC1140" s="13"/>
      <c r="AD1140" s="13"/>
      <c r="AE1140" s="13"/>
      <c r="AT1140" s="263" t="s">
        <v>218</v>
      </c>
      <c r="AU1140" s="263" t="s">
        <v>83</v>
      </c>
      <c r="AV1140" s="13" t="s">
        <v>85</v>
      </c>
      <c r="AW1140" s="13" t="s">
        <v>32</v>
      </c>
      <c r="AX1140" s="13" t="s">
        <v>76</v>
      </c>
      <c r="AY1140" s="263" t="s">
        <v>207</v>
      </c>
    </row>
    <row r="1141" s="13" customFormat="1">
      <c r="A1141" s="13"/>
      <c r="B1141" s="253"/>
      <c r="C1141" s="254"/>
      <c r="D1141" s="236" t="s">
        <v>218</v>
      </c>
      <c r="E1141" s="255" t="s">
        <v>1</v>
      </c>
      <c r="F1141" s="256" t="s">
        <v>448</v>
      </c>
      <c r="G1141" s="254"/>
      <c r="H1141" s="257">
        <v>1.19</v>
      </c>
      <c r="I1141" s="258"/>
      <c r="J1141" s="254"/>
      <c r="K1141" s="254"/>
      <c r="L1141" s="259"/>
      <c r="M1141" s="260"/>
      <c r="N1141" s="261"/>
      <c r="O1141" s="261"/>
      <c r="P1141" s="261"/>
      <c r="Q1141" s="261"/>
      <c r="R1141" s="261"/>
      <c r="S1141" s="261"/>
      <c r="T1141" s="262"/>
      <c r="U1141" s="13"/>
      <c r="V1141" s="13"/>
      <c r="W1141" s="13"/>
      <c r="X1141" s="13"/>
      <c r="Y1141" s="13"/>
      <c r="Z1141" s="13"/>
      <c r="AA1141" s="13"/>
      <c r="AB1141" s="13"/>
      <c r="AC1141" s="13"/>
      <c r="AD1141" s="13"/>
      <c r="AE1141" s="13"/>
      <c r="AT1141" s="263" t="s">
        <v>218</v>
      </c>
      <c r="AU1141" s="263" t="s">
        <v>83</v>
      </c>
      <c r="AV1141" s="13" t="s">
        <v>85</v>
      </c>
      <c r="AW1141" s="13" t="s">
        <v>32</v>
      </c>
      <c r="AX1141" s="13" t="s">
        <v>76</v>
      </c>
      <c r="AY1141" s="263" t="s">
        <v>207</v>
      </c>
    </row>
    <row r="1142" s="13" customFormat="1">
      <c r="A1142" s="13"/>
      <c r="B1142" s="253"/>
      <c r="C1142" s="254"/>
      <c r="D1142" s="236" t="s">
        <v>218</v>
      </c>
      <c r="E1142" s="255" t="s">
        <v>1</v>
      </c>
      <c r="F1142" s="256" t="s">
        <v>450</v>
      </c>
      <c r="G1142" s="254"/>
      <c r="H1142" s="257">
        <v>19.510000000000002</v>
      </c>
      <c r="I1142" s="258"/>
      <c r="J1142" s="254"/>
      <c r="K1142" s="254"/>
      <c r="L1142" s="259"/>
      <c r="M1142" s="260"/>
      <c r="N1142" s="261"/>
      <c r="O1142" s="261"/>
      <c r="P1142" s="261"/>
      <c r="Q1142" s="261"/>
      <c r="R1142" s="261"/>
      <c r="S1142" s="261"/>
      <c r="T1142" s="262"/>
      <c r="U1142" s="13"/>
      <c r="V1142" s="13"/>
      <c r="W1142" s="13"/>
      <c r="X1142" s="13"/>
      <c r="Y1142" s="13"/>
      <c r="Z1142" s="13"/>
      <c r="AA1142" s="13"/>
      <c r="AB1142" s="13"/>
      <c r="AC1142" s="13"/>
      <c r="AD1142" s="13"/>
      <c r="AE1142" s="13"/>
      <c r="AT1142" s="263" t="s">
        <v>218</v>
      </c>
      <c r="AU1142" s="263" t="s">
        <v>83</v>
      </c>
      <c r="AV1142" s="13" t="s">
        <v>85</v>
      </c>
      <c r="AW1142" s="13" t="s">
        <v>32</v>
      </c>
      <c r="AX1142" s="13" t="s">
        <v>76</v>
      </c>
      <c r="AY1142" s="263" t="s">
        <v>207</v>
      </c>
    </row>
    <row r="1143" s="13" customFormat="1">
      <c r="A1143" s="13"/>
      <c r="B1143" s="253"/>
      <c r="C1143" s="254"/>
      <c r="D1143" s="236" t="s">
        <v>218</v>
      </c>
      <c r="E1143" s="255" t="s">
        <v>1</v>
      </c>
      <c r="F1143" s="256" t="s">
        <v>453</v>
      </c>
      <c r="G1143" s="254"/>
      <c r="H1143" s="257">
        <v>19.510000000000002</v>
      </c>
      <c r="I1143" s="258"/>
      <c r="J1143" s="254"/>
      <c r="K1143" s="254"/>
      <c r="L1143" s="259"/>
      <c r="M1143" s="260"/>
      <c r="N1143" s="261"/>
      <c r="O1143" s="261"/>
      <c r="P1143" s="261"/>
      <c r="Q1143" s="261"/>
      <c r="R1143" s="261"/>
      <c r="S1143" s="261"/>
      <c r="T1143" s="262"/>
      <c r="U1143" s="13"/>
      <c r="V1143" s="13"/>
      <c r="W1143" s="13"/>
      <c r="X1143" s="13"/>
      <c r="Y1143" s="13"/>
      <c r="Z1143" s="13"/>
      <c r="AA1143" s="13"/>
      <c r="AB1143" s="13"/>
      <c r="AC1143" s="13"/>
      <c r="AD1143" s="13"/>
      <c r="AE1143" s="13"/>
      <c r="AT1143" s="263" t="s">
        <v>218</v>
      </c>
      <c r="AU1143" s="263" t="s">
        <v>83</v>
      </c>
      <c r="AV1143" s="13" t="s">
        <v>85</v>
      </c>
      <c r="AW1143" s="13" t="s">
        <v>32</v>
      </c>
      <c r="AX1143" s="13" t="s">
        <v>76</v>
      </c>
      <c r="AY1143" s="263" t="s">
        <v>207</v>
      </c>
    </row>
    <row r="1144" s="13" customFormat="1">
      <c r="A1144" s="13"/>
      <c r="B1144" s="253"/>
      <c r="C1144" s="254"/>
      <c r="D1144" s="236" t="s">
        <v>218</v>
      </c>
      <c r="E1144" s="255" t="s">
        <v>1</v>
      </c>
      <c r="F1144" s="256" t="s">
        <v>455</v>
      </c>
      <c r="G1144" s="254"/>
      <c r="H1144" s="257">
        <v>39.020000000000003</v>
      </c>
      <c r="I1144" s="258"/>
      <c r="J1144" s="254"/>
      <c r="K1144" s="254"/>
      <c r="L1144" s="259"/>
      <c r="M1144" s="260"/>
      <c r="N1144" s="261"/>
      <c r="O1144" s="261"/>
      <c r="P1144" s="261"/>
      <c r="Q1144" s="261"/>
      <c r="R1144" s="261"/>
      <c r="S1144" s="261"/>
      <c r="T1144" s="262"/>
      <c r="U1144" s="13"/>
      <c r="V1144" s="13"/>
      <c r="W1144" s="13"/>
      <c r="X1144" s="13"/>
      <c r="Y1144" s="13"/>
      <c r="Z1144" s="13"/>
      <c r="AA1144" s="13"/>
      <c r="AB1144" s="13"/>
      <c r="AC1144" s="13"/>
      <c r="AD1144" s="13"/>
      <c r="AE1144" s="13"/>
      <c r="AT1144" s="263" t="s">
        <v>218</v>
      </c>
      <c r="AU1144" s="263" t="s">
        <v>83</v>
      </c>
      <c r="AV1144" s="13" t="s">
        <v>85</v>
      </c>
      <c r="AW1144" s="13" t="s">
        <v>32</v>
      </c>
      <c r="AX1144" s="13" t="s">
        <v>76</v>
      </c>
      <c r="AY1144" s="263" t="s">
        <v>207</v>
      </c>
    </row>
    <row r="1145" s="13" customFormat="1">
      <c r="A1145" s="13"/>
      <c r="B1145" s="253"/>
      <c r="C1145" s="254"/>
      <c r="D1145" s="236" t="s">
        <v>218</v>
      </c>
      <c r="E1145" s="255" t="s">
        <v>1</v>
      </c>
      <c r="F1145" s="256" t="s">
        <v>421</v>
      </c>
      <c r="G1145" s="254"/>
      <c r="H1145" s="257">
        <v>7.7599999999999998</v>
      </c>
      <c r="I1145" s="258"/>
      <c r="J1145" s="254"/>
      <c r="K1145" s="254"/>
      <c r="L1145" s="259"/>
      <c r="M1145" s="260"/>
      <c r="N1145" s="261"/>
      <c r="O1145" s="261"/>
      <c r="P1145" s="261"/>
      <c r="Q1145" s="261"/>
      <c r="R1145" s="261"/>
      <c r="S1145" s="261"/>
      <c r="T1145" s="262"/>
      <c r="U1145" s="13"/>
      <c r="V1145" s="13"/>
      <c r="W1145" s="13"/>
      <c r="X1145" s="13"/>
      <c r="Y1145" s="13"/>
      <c r="Z1145" s="13"/>
      <c r="AA1145" s="13"/>
      <c r="AB1145" s="13"/>
      <c r="AC1145" s="13"/>
      <c r="AD1145" s="13"/>
      <c r="AE1145" s="13"/>
      <c r="AT1145" s="263" t="s">
        <v>218</v>
      </c>
      <c r="AU1145" s="263" t="s">
        <v>83</v>
      </c>
      <c r="AV1145" s="13" t="s">
        <v>85</v>
      </c>
      <c r="AW1145" s="13" t="s">
        <v>32</v>
      </c>
      <c r="AX1145" s="13" t="s">
        <v>76</v>
      </c>
      <c r="AY1145" s="263" t="s">
        <v>207</v>
      </c>
    </row>
    <row r="1146" s="13" customFormat="1">
      <c r="A1146" s="13"/>
      <c r="B1146" s="253"/>
      <c r="C1146" s="254"/>
      <c r="D1146" s="236" t="s">
        <v>218</v>
      </c>
      <c r="E1146" s="255" t="s">
        <v>1</v>
      </c>
      <c r="F1146" s="256" t="s">
        <v>424</v>
      </c>
      <c r="G1146" s="254"/>
      <c r="H1146" s="257">
        <v>46.68</v>
      </c>
      <c r="I1146" s="258"/>
      <c r="J1146" s="254"/>
      <c r="K1146" s="254"/>
      <c r="L1146" s="259"/>
      <c r="M1146" s="260"/>
      <c r="N1146" s="261"/>
      <c r="O1146" s="261"/>
      <c r="P1146" s="261"/>
      <c r="Q1146" s="261"/>
      <c r="R1146" s="261"/>
      <c r="S1146" s="261"/>
      <c r="T1146" s="262"/>
      <c r="U1146" s="13"/>
      <c r="V1146" s="13"/>
      <c r="W1146" s="13"/>
      <c r="X1146" s="13"/>
      <c r="Y1146" s="13"/>
      <c r="Z1146" s="13"/>
      <c r="AA1146" s="13"/>
      <c r="AB1146" s="13"/>
      <c r="AC1146" s="13"/>
      <c r="AD1146" s="13"/>
      <c r="AE1146" s="13"/>
      <c r="AT1146" s="263" t="s">
        <v>218</v>
      </c>
      <c r="AU1146" s="263" t="s">
        <v>83</v>
      </c>
      <c r="AV1146" s="13" t="s">
        <v>85</v>
      </c>
      <c r="AW1146" s="13" t="s">
        <v>32</v>
      </c>
      <c r="AX1146" s="13" t="s">
        <v>76</v>
      </c>
      <c r="AY1146" s="263" t="s">
        <v>207</v>
      </c>
    </row>
    <row r="1147" s="14" customFormat="1">
      <c r="A1147" s="14"/>
      <c r="B1147" s="264"/>
      <c r="C1147" s="265"/>
      <c r="D1147" s="236" t="s">
        <v>218</v>
      </c>
      <c r="E1147" s="266" t="s">
        <v>1</v>
      </c>
      <c r="F1147" s="267" t="s">
        <v>222</v>
      </c>
      <c r="G1147" s="265"/>
      <c r="H1147" s="268">
        <v>216.55000000000001</v>
      </c>
      <c r="I1147" s="269"/>
      <c r="J1147" s="265"/>
      <c r="K1147" s="265"/>
      <c r="L1147" s="270"/>
      <c r="M1147" s="271"/>
      <c r="N1147" s="272"/>
      <c r="O1147" s="272"/>
      <c r="P1147" s="272"/>
      <c r="Q1147" s="272"/>
      <c r="R1147" s="272"/>
      <c r="S1147" s="272"/>
      <c r="T1147" s="273"/>
      <c r="U1147" s="14"/>
      <c r="V1147" s="14"/>
      <c r="W1147" s="14"/>
      <c r="X1147" s="14"/>
      <c r="Y1147" s="14"/>
      <c r="Z1147" s="14"/>
      <c r="AA1147" s="14"/>
      <c r="AB1147" s="14"/>
      <c r="AC1147" s="14"/>
      <c r="AD1147" s="14"/>
      <c r="AE1147" s="14"/>
      <c r="AT1147" s="274" t="s">
        <v>218</v>
      </c>
      <c r="AU1147" s="274" t="s">
        <v>83</v>
      </c>
      <c r="AV1147" s="14" t="s">
        <v>212</v>
      </c>
      <c r="AW1147" s="14" t="s">
        <v>32</v>
      </c>
      <c r="AX1147" s="14" t="s">
        <v>83</v>
      </c>
      <c r="AY1147" s="274" t="s">
        <v>207</v>
      </c>
    </row>
    <row r="1148" s="2" customFormat="1" ht="24.15" customHeight="1">
      <c r="A1148" s="39"/>
      <c r="B1148" s="40"/>
      <c r="C1148" s="293" t="s">
        <v>1388</v>
      </c>
      <c r="D1148" s="293" t="s">
        <v>690</v>
      </c>
      <c r="E1148" s="294" t="s">
        <v>1389</v>
      </c>
      <c r="F1148" s="295" t="s">
        <v>1390</v>
      </c>
      <c r="G1148" s="296" t="s">
        <v>225</v>
      </c>
      <c r="H1148" s="297">
        <v>3.8999999999999999</v>
      </c>
      <c r="I1148" s="298"/>
      <c r="J1148" s="299">
        <f>ROUND(I1148*H1148,2)</f>
        <v>0</v>
      </c>
      <c r="K1148" s="300"/>
      <c r="L1148" s="301"/>
      <c r="M1148" s="302" t="s">
        <v>1</v>
      </c>
      <c r="N1148" s="303" t="s">
        <v>41</v>
      </c>
      <c r="O1148" s="92"/>
      <c r="P1148" s="232">
        <f>O1148*H1148</f>
        <v>0</v>
      </c>
      <c r="Q1148" s="232">
        <v>0.00051999999999999995</v>
      </c>
      <c r="R1148" s="232">
        <f>Q1148*H1148</f>
        <v>0.0020279999999999999</v>
      </c>
      <c r="S1148" s="232">
        <v>0</v>
      </c>
      <c r="T1148" s="233">
        <f>S1148*H1148</f>
        <v>0</v>
      </c>
      <c r="U1148" s="39"/>
      <c r="V1148" s="39"/>
      <c r="W1148" s="39"/>
      <c r="X1148" s="39"/>
      <c r="Y1148" s="39"/>
      <c r="Z1148" s="39"/>
      <c r="AA1148" s="39"/>
      <c r="AB1148" s="39"/>
      <c r="AC1148" s="39"/>
      <c r="AD1148" s="39"/>
      <c r="AE1148" s="39"/>
      <c r="AR1148" s="234" t="s">
        <v>774</v>
      </c>
      <c r="AT1148" s="234" t="s">
        <v>690</v>
      </c>
      <c r="AU1148" s="234" t="s">
        <v>83</v>
      </c>
      <c r="AY1148" s="18" t="s">
        <v>207</v>
      </c>
      <c r="BE1148" s="235">
        <f>IF(N1148="základní",J1148,0)</f>
        <v>0</v>
      </c>
      <c r="BF1148" s="235">
        <f>IF(N1148="snížená",J1148,0)</f>
        <v>0</v>
      </c>
      <c r="BG1148" s="235">
        <f>IF(N1148="zákl. přenesená",J1148,0)</f>
        <v>0</v>
      </c>
      <c r="BH1148" s="235">
        <f>IF(N1148="sníž. přenesená",J1148,0)</f>
        <v>0</v>
      </c>
      <c r="BI1148" s="235">
        <f>IF(N1148="nulová",J1148,0)</f>
        <v>0</v>
      </c>
      <c r="BJ1148" s="18" t="s">
        <v>83</v>
      </c>
      <c r="BK1148" s="235">
        <f>ROUND(I1148*H1148,2)</f>
        <v>0</v>
      </c>
      <c r="BL1148" s="18" t="s">
        <v>361</v>
      </c>
      <c r="BM1148" s="234" t="s">
        <v>1391</v>
      </c>
    </row>
    <row r="1149" s="2" customFormat="1">
      <c r="A1149" s="39"/>
      <c r="B1149" s="40"/>
      <c r="C1149" s="41"/>
      <c r="D1149" s="236" t="s">
        <v>214</v>
      </c>
      <c r="E1149" s="41"/>
      <c r="F1149" s="237" t="s">
        <v>1390</v>
      </c>
      <c r="G1149" s="41"/>
      <c r="H1149" s="41"/>
      <c r="I1149" s="238"/>
      <c r="J1149" s="41"/>
      <c r="K1149" s="41"/>
      <c r="L1149" s="45"/>
      <c r="M1149" s="239"/>
      <c r="N1149" s="240"/>
      <c r="O1149" s="92"/>
      <c r="P1149" s="92"/>
      <c r="Q1149" s="92"/>
      <c r="R1149" s="92"/>
      <c r="S1149" s="92"/>
      <c r="T1149" s="93"/>
      <c r="U1149" s="39"/>
      <c r="V1149" s="39"/>
      <c r="W1149" s="39"/>
      <c r="X1149" s="39"/>
      <c r="Y1149" s="39"/>
      <c r="Z1149" s="39"/>
      <c r="AA1149" s="39"/>
      <c r="AB1149" s="39"/>
      <c r="AC1149" s="39"/>
      <c r="AD1149" s="39"/>
      <c r="AE1149" s="39"/>
      <c r="AT1149" s="18" t="s">
        <v>214</v>
      </c>
      <c r="AU1149" s="18" t="s">
        <v>83</v>
      </c>
    </row>
    <row r="1150" s="13" customFormat="1">
      <c r="A1150" s="13"/>
      <c r="B1150" s="253"/>
      <c r="C1150" s="254"/>
      <c r="D1150" s="236" t="s">
        <v>218</v>
      </c>
      <c r="E1150" s="255" t="s">
        <v>1</v>
      </c>
      <c r="F1150" s="256" t="s">
        <v>438</v>
      </c>
      <c r="G1150" s="254"/>
      <c r="H1150" s="257">
        <v>3.8999999999999999</v>
      </c>
      <c r="I1150" s="258"/>
      <c r="J1150" s="254"/>
      <c r="K1150" s="254"/>
      <c r="L1150" s="259"/>
      <c r="M1150" s="260"/>
      <c r="N1150" s="261"/>
      <c r="O1150" s="261"/>
      <c r="P1150" s="261"/>
      <c r="Q1150" s="261"/>
      <c r="R1150" s="261"/>
      <c r="S1150" s="261"/>
      <c r="T1150" s="262"/>
      <c r="U1150" s="13"/>
      <c r="V1150" s="13"/>
      <c r="W1150" s="13"/>
      <c r="X1150" s="13"/>
      <c r="Y1150" s="13"/>
      <c r="Z1150" s="13"/>
      <c r="AA1150" s="13"/>
      <c r="AB1150" s="13"/>
      <c r="AC1150" s="13"/>
      <c r="AD1150" s="13"/>
      <c r="AE1150" s="13"/>
      <c r="AT1150" s="263" t="s">
        <v>218</v>
      </c>
      <c r="AU1150" s="263" t="s">
        <v>83</v>
      </c>
      <c r="AV1150" s="13" t="s">
        <v>85</v>
      </c>
      <c r="AW1150" s="13" t="s">
        <v>32</v>
      </c>
      <c r="AX1150" s="13" t="s">
        <v>83</v>
      </c>
      <c r="AY1150" s="263" t="s">
        <v>207</v>
      </c>
    </row>
    <row r="1151" s="2" customFormat="1" ht="24.15" customHeight="1">
      <c r="A1151" s="39"/>
      <c r="B1151" s="40"/>
      <c r="C1151" s="293" t="s">
        <v>1392</v>
      </c>
      <c r="D1151" s="293" t="s">
        <v>690</v>
      </c>
      <c r="E1151" s="294" t="s">
        <v>1393</v>
      </c>
      <c r="F1151" s="295" t="s">
        <v>1394</v>
      </c>
      <c r="G1151" s="296" t="s">
        <v>225</v>
      </c>
      <c r="H1151" s="297">
        <v>166.12100000000001</v>
      </c>
      <c r="I1151" s="298"/>
      <c r="J1151" s="299">
        <f>ROUND(I1151*H1151,2)</f>
        <v>0</v>
      </c>
      <c r="K1151" s="300"/>
      <c r="L1151" s="301"/>
      <c r="M1151" s="302" t="s">
        <v>1</v>
      </c>
      <c r="N1151" s="303" t="s">
        <v>41</v>
      </c>
      <c r="O1151" s="92"/>
      <c r="P1151" s="232">
        <f>O1151*H1151</f>
        <v>0</v>
      </c>
      <c r="Q1151" s="232">
        <v>0.00064999999999999997</v>
      </c>
      <c r="R1151" s="232">
        <f>Q1151*H1151</f>
        <v>0.10797865</v>
      </c>
      <c r="S1151" s="232">
        <v>0</v>
      </c>
      <c r="T1151" s="233">
        <f>S1151*H1151</f>
        <v>0</v>
      </c>
      <c r="U1151" s="39"/>
      <c r="V1151" s="39"/>
      <c r="W1151" s="39"/>
      <c r="X1151" s="39"/>
      <c r="Y1151" s="39"/>
      <c r="Z1151" s="39"/>
      <c r="AA1151" s="39"/>
      <c r="AB1151" s="39"/>
      <c r="AC1151" s="39"/>
      <c r="AD1151" s="39"/>
      <c r="AE1151" s="39"/>
      <c r="AR1151" s="234" t="s">
        <v>774</v>
      </c>
      <c r="AT1151" s="234" t="s">
        <v>690</v>
      </c>
      <c r="AU1151" s="234" t="s">
        <v>83</v>
      </c>
      <c r="AY1151" s="18" t="s">
        <v>207</v>
      </c>
      <c r="BE1151" s="235">
        <f>IF(N1151="základní",J1151,0)</f>
        <v>0</v>
      </c>
      <c r="BF1151" s="235">
        <f>IF(N1151="snížená",J1151,0)</f>
        <v>0</v>
      </c>
      <c r="BG1151" s="235">
        <f>IF(N1151="zákl. přenesená",J1151,0)</f>
        <v>0</v>
      </c>
      <c r="BH1151" s="235">
        <f>IF(N1151="sníž. přenesená",J1151,0)</f>
        <v>0</v>
      </c>
      <c r="BI1151" s="235">
        <f>IF(N1151="nulová",J1151,0)</f>
        <v>0</v>
      </c>
      <c r="BJ1151" s="18" t="s">
        <v>83</v>
      </c>
      <c r="BK1151" s="235">
        <f>ROUND(I1151*H1151,2)</f>
        <v>0</v>
      </c>
      <c r="BL1151" s="18" t="s">
        <v>361</v>
      </c>
      <c r="BM1151" s="234" t="s">
        <v>1395</v>
      </c>
    </row>
    <row r="1152" s="2" customFormat="1">
      <c r="A1152" s="39"/>
      <c r="B1152" s="40"/>
      <c r="C1152" s="41"/>
      <c r="D1152" s="236" t="s">
        <v>214</v>
      </c>
      <c r="E1152" s="41"/>
      <c r="F1152" s="237" t="s">
        <v>1394</v>
      </c>
      <c r="G1152" s="41"/>
      <c r="H1152" s="41"/>
      <c r="I1152" s="238"/>
      <c r="J1152" s="41"/>
      <c r="K1152" s="41"/>
      <c r="L1152" s="45"/>
      <c r="M1152" s="239"/>
      <c r="N1152" s="240"/>
      <c r="O1152" s="92"/>
      <c r="P1152" s="92"/>
      <c r="Q1152" s="92"/>
      <c r="R1152" s="92"/>
      <c r="S1152" s="92"/>
      <c r="T1152" s="93"/>
      <c r="U1152" s="39"/>
      <c r="V1152" s="39"/>
      <c r="W1152" s="39"/>
      <c r="X1152" s="39"/>
      <c r="Y1152" s="39"/>
      <c r="Z1152" s="39"/>
      <c r="AA1152" s="39"/>
      <c r="AB1152" s="39"/>
      <c r="AC1152" s="39"/>
      <c r="AD1152" s="39"/>
      <c r="AE1152" s="39"/>
      <c r="AT1152" s="18" t="s">
        <v>214</v>
      </c>
      <c r="AU1152" s="18" t="s">
        <v>83</v>
      </c>
    </row>
    <row r="1153" s="13" customFormat="1">
      <c r="A1153" s="13"/>
      <c r="B1153" s="253"/>
      <c r="C1153" s="254"/>
      <c r="D1153" s="236" t="s">
        <v>218</v>
      </c>
      <c r="E1153" s="255" t="s">
        <v>1</v>
      </c>
      <c r="F1153" s="256" t="s">
        <v>432</v>
      </c>
      <c r="G1153" s="254"/>
      <c r="H1153" s="257">
        <v>7.7999999999999998</v>
      </c>
      <c r="I1153" s="258"/>
      <c r="J1153" s="254"/>
      <c r="K1153" s="254"/>
      <c r="L1153" s="259"/>
      <c r="M1153" s="260"/>
      <c r="N1153" s="261"/>
      <c r="O1153" s="261"/>
      <c r="P1153" s="261"/>
      <c r="Q1153" s="261"/>
      <c r="R1153" s="261"/>
      <c r="S1153" s="261"/>
      <c r="T1153" s="262"/>
      <c r="U1153" s="13"/>
      <c r="V1153" s="13"/>
      <c r="W1153" s="13"/>
      <c r="X1153" s="13"/>
      <c r="Y1153" s="13"/>
      <c r="Z1153" s="13"/>
      <c r="AA1153" s="13"/>
      <c r="AB1153" s="13"/>
      <c r="AC1153" s="13"/>
      <c r="AD1153" s="13"/>
      <c r="AE1153" s="13"/>
      <c r="AT1153" s="263" t="s">
        <v>218</v>
      </c>
      <c r="AU1153" s="263" t="s">
        <v>83</v>
      </c>
      <c r="AV1153" s="13" t="s">
        <v>85</v>
      </c>
      <c r="AW1153" s="13" t="s">
        <v>32</v>
      </c>
      <c r="AX1153" s="13" t="s">
        <v>76</v>
      </c>
      <c r="AY1153" s="263" t="s">
        <v>207</v>
      </c>
    </row>
    <row r="1154" s="13" customFormat="1">
      <c r="A1154" s="13"/>
      <c r="B1154" s="253"/>
      <c r="C1154" s="254"/>
      <c r="D1154" s="236" t="s">
        <v>218</v>
      </c>
      <c r="E1154" s="255" t="s">
        <v>1</v>
      </c>
      <c r="F1154" s="256" t="s">
        <v>435</v>
      </c>
      <c r="G1154" s="254"/>
      <c r="H1154" s="257">
        <v>3.8999999999999999</v>
      </c>
      <c r="I1154" s="258"/>
      <c r="J1154" s="254"/>
      <c r="K1154" s="254"/>
      <c r="L1154" s="259"/>
      <c r="M1154" s="260"/>
      <c r="N1154" s="261"/>
      <c r="O1154" s="261"/>
      <c r="P1154" s="261"/>
      <c r="Q1154" s="261"/>
      <c r="R1154" s="261"/>
      <c r="S1154" s="261"/>
      <c r="T1154" s="262"/>
      <c r="U1154" s="13"/>
      <c r="V1154" s="13"/>
      <c r="W1154" s="13"/>
      <c r="X1154" s="13"/>
      <c r="Y1154" s="13"/>
      <c r="Z1154" s="13"/>
      <c r="AA1154" s="13"/>
      <c r="AB1154" s="13"/>
      <c r="AC1154" s="13"/>
      <c r="AD1154" s="13"/>
      <c r="AE1154" s="13"/>
      <c r="AT1154" s="263" t="s">
        <v>218</v>
      </c>
      <c r="AU1154" s="263" t="s">
        <v>83</v>
      </c>
      <c r="AV1154" s="13" t="s">
        <v>85</v>
      </c>
      <c r="AW1154" s="13" t="s">
        <v>32</v>
      </c>
      <c r="AX1154" s="13" t="s">
        <v>76</v>
      </c>
      <c r="AY1154" s="263" t="s">
        <v>207</v>
      </c>
    </row>
    <row r="1155" s="13" customFormat="1">
      <c r="A1155" s="13"/>
      <c r="B1155" s="253"/>
      <c r="C1155" s="254"/>
      <c r="D1155" s="236" t="s">
        <v>218</v>
      </c>
      <c r="E1155" s="255" t="s">
        <v>1</v>
      </c>
      <c r="F1155" s="256" t="s">
        <v>440</v>
      </c>
      <c r="G1155" s="254"/>
      <c r="H1155" s="257">
        <v>43.280000000000001</v>
      </c>
      <c r="I1155" s="258"/>
      <c r="J1155" s="254"/>
      <c r="K1155" s="254"/>
      <c r="L1155" s="259"/>
      <c r="M1155" s="260"/>
      <c r="N1155" s="261"/>
      <c r="O1155" s="261"/>
      <c r="P1155" s="261"/>
      <c r="Q1155" s="261"/>
      <c r="R1155" s="261"/>
      <c r="S1155" s="261"/>
      <c r="T1155" s="262"/>
      <c r="U1155" s="13"/>
      <c r="V1155" s="13"/>
      <c r="W1155" s="13"/>
      <c r="X1155" s="13"/>
      <c r="Y1155" s="13"/>
      <c r="Z1155" s="13"/>
      <c r="AA1155" s="13"/>
      <c r="AB1155" s="13"/>
      <c r="AC1155" s="13"/>
      <c r="AD1155" s="13"/>
      <c r="AE1155" s="13"/>
      <c r="AT1155" s="263" t="s">
        <v>218</v>
      </c>
      <c r="AU1155" s="263" t="s">
        <v>83</v>
      </c>
      <c r="AV1155" s="13" t="s">
        <v>85</v>
      </c>
      <c r="AW1155" s="13" t="s">
        <v>32</v>
      </c>
      <c r="AX1155" s="13" t="s">
        <v>76</v>
      </c>
      <c r="AY1155" s="263" t="s">
        <v>207</v>
      </c>
    </row>
    <row r="1156" s="13" customFormat="1">
      <c r="A1156" s="13"/>
      <c r="B1156" s="253"/>
      <c r="C1156" s="254"/>
      <c r="D1156" s="236" t="s">
        <v>218</v>
      </c>
      <c r="E1156" s="255" t="s">
        <v>1</v>
      </c>
      <c r="F1156" s="256" t="s">
        <v>443</v>
      </c>
      <c r="G1156" s="254"/>
      <c r="H1156" s="257">
        <v>21.620000000000001</v>
      </c>
      <c r="I1156" s="258"/>
      <c r="J1156" s="254"/>
      <c r="K1156" s="254"/>
      <c r="L1156" s="259"/>
      <c r="M1156" s="260"/>
      <c r="N1156" s="261"/>
      <c r="O1156" s="261"/>
      <c r="P1156" s="261"/>
      <c r="Q1156" s="261"/>
      <c r="R1156" s="261"/>
      <c r="S1156" s="261"/>
      <c r="T1156" s="262"/>
      <c r="U1156" s="13"/>
      <c r="V1156" s="13"/>
      <c r="W1156" s="13"/>
      <c r="X1156" s="13"/>
      <c r="Y1156" s="13"/>
      <c r="Z1156" s="13"/>
      <c r="AA1156" s="13"/>
      <c r="AB1156" s="13"/>
      <c r="AC1156" s="13"/>
      <c r="AD1156" s="13"/>
      <c r="AE1156" s="13"/>
      <c r="AT1156" s="263" t="s">
        <v>218</v>
      </c>
      <c r="AU1156" s="263" t="s">
        <v>83</v>
      </c>
      <c r="AV1156" s="13" t="s">
        <v>85</v>
      </c>
      <c r="AW1156" s="13" t="s">
        <v>32</v>
      </c>
      <c r="AX1156" s="13" t="s">
        <v>76</v>
      </c>
      <c r="AY1156" s="263" t="s">
        <v>207</v>
      </c>
    </row>
    <row r="1157" s="13" customFormat="1">
      <c r="A1157" s="13"/>
      <c r="B1157" s="253"/>
      <c r="C1157" s="254"/>
      <c r="D1157" s="236" t="s">
        <v>218</v>
      </c>
      <c r="E1157" s="255" t="s">
        <v>1</v>
      </c>
      <c r="F1157" s="256" t="s">
        <v>446</v>
      </c>
      <c r="G1157" s="254"/>
      <c r="H1157" s="257">
        <v>2.3799999999999999</v>
      </c>
      <c r="I1157" s="258"/>
      <c r="J1157" s="254"/>
      <c r="K1157" s="254"/>
      <c r="L1157" s="259"/>
      <c r="M1157" s="260"/>
      <c r="N1157" s="261"/>
      <c r="O1157" s="261"/>
      <c r="P1157" s="261"/>
      <c r="Q1157" s="261"/>
      <c r="R1157" s="261"/>
      <c r="S1157" s="261"/>
      <c r="T1157" s="262"/>
      <c r="U1157" s="13"/>
      <c r="V1157" s="13"/>
      <c r="W1157" s="13"/>
      <c r="X1157" s="13"/>
      <c r="Y1157" s="13"/>
      <c r="Z1157" s="13"/>
      <c r="AA1157" s="13"/>
      <c r="AB1157" s="13"/>
      <c r="AC1157" s="13"/>
      <c r="AD1157" s="13"/>
      <c r="AE1157" s="13"/>
      <c r="AT1157" s="263" t="s">
        <v>218</v>
      </c>
      <c r="AU1157" s="263" t="s">
        <v>83</v>
      </c>
      <c r="AV1157" s="13" t="s">
        <v>85</v>
      </c>
      <c r="AW1157" s="13" t="s">
        <v>32</v>
      </c>
      <c r="AX1157" s="13" t="s">
        <v>76</v>
      </c>
      <c r="AY1157" s="263" t="s">
        <v>207</v>
      </c>
    </row>
    <row r="1158" s="13" customFormat="1">
      <c r="A1158" s="13"/>
      <c r="B1158" s="253"/>
      <c r="C1158" s="254"/>
      <c r="D1158" s="236" t="s">
        <v>218</v>
      </c>
      <c r="E1158" s="255" t="s">
        <v>1</v>
      </c>
      <c r="F1158" s="256" t="s">
        <v>448</v>
      </c>
      <c r="G1158" s="254"/>
      <c r="H1158" s="257">
        <v>1.19</v>
      </c>
      <c r="I1158" s="258"/>
      <c r="J1158" s="254"/>
      <c r="K1158" s="254"/>
      <c r="L1158" s="259"/>
      <c r="M1158" s="260"/>
      <c r="N1158" s="261"/>
      <c r="O1158" s="261"/>
      <c r="P1158" s="261"/>
      <c r="Q1158" s="261"/>
      <c r="R1158" s="261"/>
      <c r="S1158" s="261"/>
      <c r="T1158" s="262"/>
      <c r="U1158" s="13"/>
      <c r="V1158" s="13"/>
      <c r="W1158" s="13"/>
      <c r="X1158" s="13"/>
      <c r="Y1158" s="13"/>
      <c r="Z1158" s="13"/>
      <c r="AA1158" s="13"/>
      <c r="AB1158" s="13"/>
      <c r="AC1158" s="13"/>
      <c r="AD1158" s="13"/>
      <c r="AE1158" s="13"/>
      <c r="AT1158" s="263" t="s">
        <v>218</v>
      </c>
      <c r="AU1158" s="263" t="s">
        <v>83</v>
      </c>
      <c r="AV1158" s="13" t="s">
        <v>85</v>
      </c>
      <c r="AW1158" s="13" t="s">
        <v>32</v>
      </c>
      <c r="AX1158" s="13" t="s">
        <v>76</v>
      </c>
      <c r="AY1158" s="263" t="s">
        <v>207</v>
      </c>
    </row>
    <row r="1159" s="13" customFormat="1">
      <c r="A1159" s="13"/>
      <c r="B1159" s="253"/>
      <c r="C1159" s="254"/>
      <c r="D1159" s="236" t="s">
        <v>218</v>
      </c>
      <c r="E1159" s="255" t="s">
        <v>1</v>
      </c>
      <c r="F1159" s="256" t="s">
        <v>450</v>
      </c>
      <c r="G1159" s="254"/>
      <c r="H1159" s="257">
        <v>19.510000000000002</v>
      </c>
      <c r="I1159" s="258"/>
      <c r="J1159" s="254"/>
      <c r="K1159" s="254"/>
      <c r="L1159" s="259"/>
      <c r="M1159" s="260"/>
      <c r="N1159" s="261"/>
      <c r="O1159" s="261"/>
      <c r="P1159" s="261"/>
      <c r="Q1159" s="261"/>
      <c r="R1159" s="261"/>
      <c r="S1159" s="261"/>
      <c r="T1159" s="262"/>
      <c r="U1159" s="13"/>
      <c r="V1159" s="13"/>
      <c r="W1159" s="13"/>
      <c r="X1159" s="13"/>
      <c r="Y1159" s="13"/>
      <c r="Z1159" s="13"/>
      <c r="AA1159" s="13"/>
      <c r="AB1159" s="13"/>
      <c r="AC1159" s="13"/>
      <c r="AD1159" s="13"/>
      <c r="AE1159" s="13"/>
      <c r="AT1159" s="263" t="s">
        <v>218</v>
      </c>
      <c r="AU1159" s="263" t="s">
        <v>83</v>
      </c>
      <c r="AV1159" s="13" t="s">
        <v>85</v>
      </c>
      <c r="AW1159" s="13" t="s">
        <v>32</v>
      </c>
      <c r="AX1159" s="13" t="s">
        <v>76</v>
      </c>
      <c r="AY1159" s="263" t="s">
        <v>207</v>
      </c>
    </row>
    <row r="1160" s="13" customFormat="1">
      <c r="A1160" s="13"/>
      <c r="B1160" s="253"/>
      <c r="C1160" s="254"/>
      <c r="D1160" s="236" t="s">
        <v>218</v>
      </c>
      <c r="E1160" s="255" t="s">
        <v>1</v>
      </c>
      <c r="F1160" s="256" t="s">
        <v>453</v>
      </c>
      <c r="G1160" s="254"/>
      <c r="H1160" s="257">
        <v>19.510000000000002</v>
      </c>
      <c r="I1160" s="258"/>
      <c r="J1160" s="254"/>
      <c r="K1160" s="254"/>
      <c r="L1160" s="259"/>
      <c r="M1160" s="260"/>
      <c r="N1160" s="261"/>
      <c r="O1160" s="261"/>
      <c r="P1160" s="261"/>
      <c r="Q1160" s="261"/>
      <c r="R1160" s="261"/>
      <c r="S1160" s="261"/>
      <c r="T1160" s="262"/>
      <c r="U1160" s="13"/>
      <c r="V1160" s="13"/>
      <c r="W1160" s="13"/>
      <c r="X1160" s="13"/>
      <c r="Y1160" s="13"/>
      <c r="Z1160" s="13"/>
      <c r="AA1160" s="13"/>
      <c r="AB1160" s="13"/>
      <c r="AC1160" s="13"/>
      <c r="AD1160" s="13"/>
      <c r="AE1160" s="13"/>
      <c r="AT1160" s="263" t="s">
        <v>218</v>
      </c>
      <c r="AU1160" s="263" t="s">
        <v>83</v>
      </c>
      <c r="AV1160" s="13" t="s">
        <v>85</v>
      </c>
      <c r="AW1160" s="13" t="s">
        <v>32</v>
      </c>
      <c r="AX1160" s="13" t="s">
        <v>76</v>
      </c>
      <c r="AY1160" s="263" t="s">
        <v>207</v>
      </c>
    </row>
    <row r="1161" s="13" customFormat="1">
      <c r="A1161" s="13"/>
      <c r="B1161" s="253"/>
      <c r="C1161" s="254"/>
      <c r="D1161" s="236" t="s">
        <v>218</v>
      </c>
      <c r="E1161" s="255" t="s">
        <v>1</v>
      </c>
      <c r="F1161" s="256" t="s">
        <v>455</v>
      </c>
      <c r="G1161" s="254"/>
      <c r="H1161" s="257">
        <v>39.020000000000003</v>
      </c>
      <c r="I1161" s="258"/>
      <c r="J1161" s="254"/>
      <c r="K1161" s="254"/>
      <c r="L1161" s="259"/>
      <c r="M1161" s="260"/>
      <c r="N1161" s="261"/>
      <c r="O1161" s="261"/>
      <c r="P1161" s="261"/>
      <c r="Q1161" s="261"/>
      <c r="R1161" s="261"/>
      <c r="S1161" s="261"/>
      <c r="T1161" s="262"/>
      <c r="U1161" s="13"/>
      <c r="V1161" s="13"/>
      <c r="W1161" s="13"/>
      <c r="X1161" s="13"/>
      <c r="Y1161" s="13"/>
      <c r="Z1161" s="13"/>
      <c r="AA1161" s="13"/>
      <c r="AB1161" s="13"/>
      <c r="AC1161" s="13"/>
      <c r="AD1161" s="13"/>
      <c r="AE1161" s="13"/>
      <c r="AT1161" s="263" t="s">
        <v>218</v>
      </c>
      <c r="AU1161" s="263" t="s">
        <v>83</v>
      </c>
      <c r="AV1161" s="13" t="s">
        <v>85</v>
      </c>
      <c r="AW1161" s="13" t="s">
        <v>32</v>
      </c>
      <c r="AX1161" s="13" t="s">
        <v>76</v>
      </c>
      <c r="AY1161" s="263" t="s">
        <v>207</v>
      </c>
    </row>
    <row r="1162" s="14" customFormat="1">
      <c r="A1162" s="14"/>
      <c r="B1162" s="264"/>
      <c r="C1162" s="265"/>
      <c r="D1162" s="236" t="s">
        <v>218</v>
      </c>
      <c r="E1162" s="266" t="s">
        <v>1</v>
      </c>
      <c r="F1162" s="267" t="s">
        <v>222</v>
      </c>
      <c r="G1162" s="265"/>
      <c r="H1162" s="268">
        <v>158.21000000000001</v>
      </c>
      <c r="I1162" s="269"/>
      <c r="J1162" s="265"/>
      <c r="K1162" s="265"/>
      <c r="L1162" s="270"/>
      <c r="M1162" s="271"/>
      <c r="N1162" s="272"/>
      <c r="O1162" s="272"/>
      <c r="P1162" s="272"/>
      <c r="Q1162" s="272"/>
      <c r="R1162" s="272"/>
      <c r="S1162" s="272"/>
      <c r="T1162" s="273"/>
      <c r="U1162" s="14"/>
      <c r="V1162" s="14"/>
      <c r="W1162" s="14"/>
      <c r="X1162" s="14"/>
      <c r="Y1162" s="14"/>
      <c r="Z1162" s="14"/>
      <c r="AA1162" s="14"/>
      <c r="AB1162" s="14"/>
      <c r="AC1162" s="14"/>
      <c r="AD1162" s="14"/>
      <c r="AE1162" s="14"/>
      <c r="AT1162" s="274" t="s">
        <v>218</v>
      </c>
      <c r="AU1162" s="274" t="s">
        <v>83</v>
      </c>
      <c r="AV1162" s="14" t="s">
        <v>212</v>
      </c>
      <c r="AW1162" s="14" t="s">
        <v>32</v>
      </c>
      <c r="AX1162" s="14" t="s">
        <v>83</v>
      </c>
      <c r="AY1162" s="274" t="s">
        <v>207</v>
      </c>
    </row>
    <row r="1163" s="13" customFormat="1">
      <c r="A1163" s="13"/>
      <c r="B1163" s="253"/>
      <c r="C1163" s="254"/>
      <c r="D1163" s="236" t="s">
        <v>218</v>
      </c>
      <c r="E1163" s="254"/>
      <c r="F1163" s="256" t="s">
        <v>1396</v>
      </c>
      <c r="G1163" s="254"/>
      <c r="H1163" s="257">
        <v>166.12100000000001</v>
      </c>
      <c r="I1163" s="258"/>
      <c r="J1163" s="254"/>
      <c r="K1163" s="254"/>
      <c r="L1163" s="259"/>
      <c r="M1163" s="260"/>
      <c r="N1163" s="261"/>
      <c r="O1163" s="261"/>
      <c r="P1163" s="261"/>
      <c r="Q1163" s="261"/>
      <c r="R1163" s="261"/>
      <c r="S1163" s="261"/>
      <c r="T1163" s="262"/>
      <c r="U1163" s="13"/>
      <c r="V1163" s="13"/>
      <c r="W1163" s="13"/>
      <c r="X1163" s="13"/>
      <c r="Y1163" s="13"/>
      <c r="Z1163" s="13"/>
      <c r="AA1163" s="13"/>
      <c r="AB1163" s="13"/>
      <c r="AC1163" s="13"/>
      <c r="AD1163" s="13"/>
      <c r="AE1163" s="13"/>
      <c r="AT1163" s="263" t="s">
        <v>218</v>
      </c>
      <c r="AU1163" s="263" t="s">
        <v>83</v>
      </c>
      <c r="AV1163" s="13" t="s">
        <v>85</v>
      </c>
      <c r="AW1163" s="13" t="s">
        <v>4</v>
      </c>
      <c r="AX1163" s="13" t="s">
        <v>83</v>
      </c>
      <c r="AY1163" s="263" t="s">
        <v>207</v>
      </c>
    </row>
    <row r="1164" s="2" customFormat="1" ht="44.25" customHeight="1">
      <c r="A1164" s="39"/>
      <c r="B1164" s="40"/>
      <c r="C1164" s="293" t="s">
        <v>1397</v>
      </c>
      <c r="D1164" s="293" t="s">
        <v>690</v>
      </c>
      <c r="E1164" s="294" t="s">
        <v>1398</v>
      </c>
      <c r="F1164" s="295" t="s">
        <v>1399</v>
      </c>
      <c r="G1164" s="296" t="s">
        <v>225</v>
      </c>
      <c r="H1164" s="297">
        <v>166.12100000000001</v>
      </c>
      <c r="I1164" s="298"/>
      <c r="J1164" s="299">
        <f>ROUND(I1164*H1164,2)</f>
        <v>0</v>
      </c>
      <c r="K1164" s="300"/>
      <c r="L1164" s="301"/>
      <c r="M1164" s="302" t="s">
        <v>1</v>
      </c>
      <c r="N1164" s="303" t="s">
        <v>41</v>
      </c>
      <c r="O1164" s="92"/>
      <c r="P1164" s="232">
        <f>O1164*H1164</f>
        <v>0</v>
      </c>
      <c r="Q1164" s="232">
        <v>0.0040000000000000001</v>
      </c>
      <c r="R1164" s="232">
        <f>Q1164*H1164</f>
        <v>0.66448400000000007</v>
      </c>
      <c r="S1164" s="232">
        <v>0</v>
      </c>
      <c r="T1164" s="233">
        <f>S1164*H1164</f>
        <v>0</v>
      </c>
      <c r="U1164" s="39"/>
      <c r="V1164" s="39"/>
      <c r="W1164" s="39"/>
      <c r="X1164" s="39"/>
      <c r="Y1164" s="39"/>
      <c r="Z1164" s="39"/>
      <c r="AA1164" s="39"/>
      <c r="AB1164" s="39"/>
      <c r="AC1164" s="39"/>
      <c r="AD1164" s="39"/>
      <c r="AE1164" s="39"/>
      <c r="AR1164" s="234" t="s">
        <v>774</v>
      </c>
      <c r="AT1164" s="234" t="s">
        <v>690</v>
      </c>
      <c r="AU1164" s="234" t="s">
        <v>83</v>
      </c>
      <c r="AY1164" s="18" t="s">
        <v>207</v>
      </c>
      <c r="BE1164" s="235">
        <f>IF(N1164="základní",J1164,0)</f>
        <v>0</v>
      </c>
      <c r="BF1164" s="235">
        <f>IF(N1164="snížená",J1164,0)</f>
        <v>0</v>
      </c>
      <c r="BG1164" s="235">
        <f>IF(N1164="zákl. přenesená",J1164,0)</f>
        <v>0</v>
      </c>
      <c r="BH1164" s="235">
        <f>IF(N1164="sníž. přenesená",J1164,0)</f>
        <v>0</v>
      </c>
      <c r="BI1164" s="235">
        <f>IF(N1164="nulová",J1164,0)</f>
        <v>0</v>
      </c>
      <c r="BJ1164" s="18" t="s">
        <v>83</v>
      </c>
      <c r="BK1164" s="235">
        <f>ROUND(I1164*H1164,2)</f>
        <v>0</v>
      </c>
      <c r="BL1164" s="18" t="s">
        <v>361</v>
      </c>
      <c r="BM1164" s="234" t="s">
        <v>1400</v>
      </c>
    </row>
    <row r="1165" s="2" customFormat="1">
      <c r="A1165" s="39"/>
      <c r="B1165" s="40"/>
      <c r="C1165" s="41"/>
      <c r="D1165" s="236" t="s">
        <v>214</v>
      </c>
      <c r="E1165" s="41"/>
      <c r="F1165" s="237" t="s">
        <v>1399</v>
      </c>
      <c r="G1165" s="41"/>
      <c r="H1165" s="41"/>
      <c r="I1165" s="238"/>
      <c r="J1165" s="41"/>
      <c r="K1165" s="41"/>
      <c r="L1165" s="45"/>
      <c r="M1165" s="239"/>
      <c r="N1165" s="240"/>
      <c r="O1165" s="92"/>
      <c r="P1165" s="92"/>
      <c r="Q1165" s="92"/>
      <c r="R1165" s="92"/>
      <c r="S1165" s="92"/>
      <c r="T1165" s="93"/>
      <c r="U1165" s="39"/>
      <c r="V1165" s="39"/>
      <c r="W1165" s="39"/>
      <c r="X1165" s="39"/>
      <c r="Y1165" s="39"/>
      <c r="Z1165" s="39"/>
      <c r="AA1165" s="39"/>
      <c r="AB1165" s="39"/>
      <c r="AC1165" s="39"/>
      <c r="AD1165" s="39"/>
      <c r="AE1165" s="39"/>
      <c r="AT1165" s="18" t="s">
        <v>214</v>
      </c>
      <c r="AU1165" s="18" t="s">
        <v>83</v>
      </c>
    </row>
    <row r="1166" s="2" customFormat="1">
      <c r="A1166" s="39"/>
      <c r="B1166" s="40"/>
      <c r="C1166" s="41"/>
      <c r="D1166" s="236" t="s">
        <v>385</v>
      </c>
      <c r="E1166" s="41"/>
      <c r="F1166" s="290" t="s">
        <v>1401</v>
      </c>
      <c r="G1166" s="41"/>
      <c r="H1166" s="41"/>
      <c r="I1166" s="238"/>
      <c r="J1166" s="41"/>
      <c r="K1166" s="41"/>
      <c r="L1166" s="45"/>
      <c r="M1166" s="239"/>
      <c r="N1166" s="240"/>
      <c r="O1166" s="92"/>
      <c r="P1166" s="92"/>
      <c r="Q1166" s="92"/>
      <c r="R1166" s="92"/>
      <c r="S1166" s="92"/>
      <c r="T1166" s="93"/>
      <c r="U1166" s="39"/>
      <c r="V1166" s="39"/>
      <c r="W1166" s="39"/>
      <c r="X1166" s="39"/>
      <c r="Y1166" s="39"/>
      <c r="Z1166" s="39"/>
      <c r="AA1166" s="39"/>
      <c r="AB1166" s="39"/>
      <c r="AC1166" s="39"/>
      <c r="AD1166" s="39"/>
      <c r="AE1166" s="39"/>
      <c r="AT1166" s="18" t="s">
        <v>385</v>
      </c>
      <c r="AU1166" s="18" t="s">
        <v>83</v>
      </c>
    </row>
    <row r="1167" s="13" customFormat="1">
      <c r="A1167" s="13"/>
      <c r="B1167" s="253"/>
      <c r="C1167" s="254"/>
      <c r="D1167" s="236" t="s">
        <v>218</v>
      </c>
      <c r="E1167" s="255" t="s">
        <v>1</v>
      </c>
      <c r="F1167" s="256" t="s">
        <v>432</v>
      </c>
      <c r="G1167" s="254"/>
      <c r="H1167" s="257">
        <v>7.7999999999999998</v>
      </c>
      <c r="I1167" s="258"/>
      <c r="J1167" s="254"/>
      <c r="K1167" s="254"/>
      <c r="L1167" s="259"/>
      <c r="M1167" s="260"/>
      <c r="N1167" s="261"/>
      <c r="O1167" s="261"/>
      <c r="P1167" s="261"/>
      <c r="Q1167" s="261"/>
      <c r="R1167" s="261"/>
      <c r="S1167" s="261"/>
      <c r="T1167" s="262"/>
      <c r="U1167" s="13"/>
      <c r="V1167" s="13"/>
      <c r="W1167" s="13"/>
      <c r="X1167" s="13"/>
      <c r="Y1167" s="13"/>
      <c r="Z1167" s="13"/>
      <c r="AA1167" s="13"/>
      <c r="AB1167" s="13"/>
      <c r="AC1167" s="13"/>
      <c r="AD1167" s="13"/>
      <c r="AE1167" s="13"/>
      <c r="AT1167" s="263" t="s">
        <v>218</v>
      </c>
      <c r="AU1167" s="263" t="s">
        <v>83</v>
      </c>
      <c r="AV1167" s="13" t="s">
        <v>85</v>
      </c>
      <c r="AW1167" s="13" t="s">
        <v>32</v>
      </c>
      <c r="AX1167" s="13" t="s">
        <v>76</v>
      </c>
      <c r="AY1167" s="263" t="s">
        <v>207</v>
      </c>
    </row>
    <row r="1168" s="13" customFormat="1">
      <c r="A1168" s="13"/>
      <c r="B1168" s="253"/>
      <c r="C1168" s="254"/>
      <c r="D1168" s="236" t="s">
        <v>218</v>
      </c>
      <c r="E1168" s="255" t="s">
        <v>1</v>
      </c>
      <c r="F1168" s="256" t="s">
        <v>435</v>
      </c>
      <c r="G1168" s="254"/>
      <c r="H1168" s="257">
        <v>3.8999999999999999</v>
      </c>
      <c r="I1168" s="258"/>
      <c r="J1168" s="254"/>
      <c r="K1168" s="254"/>
      <c r="L1168" s="259"/>
      <c r="M1168" s="260"/>
      <c r="N1168" s="261"/>
      <c r="O1168" s="261"/>
      <c r="P1168" s="261"/>
      <c r="Q1168" s="261"/>
      <c r="R1168" s="261"/>
      <c r="S1168" s="261"/>
      <c r="T1168" s="262"/>
      <c r="U1168" s="13"/>
      <c r="V1168" s="13"/>
      <c r="W1168" s="13"/>
      <c r="X1168" s="13"/>
      <c r="Y1168" s="13"/>
      <c r="Z1168" s="13"/>
      <c r="AA1168" s="13"/>
      <c r="AB1168" s="13"/>
      <c r="AC1168" s="13"/>
      <c r="AD1168" s="13"/>
      <c r="AE1168" s="13"/>
      <c r="AT1168" s="263" t="s">
        <v>218</v>
      </c>
      <c r="AU1168" s="263" t="s">
        <v>83</v>
      </c>
      <c r="AV1168" s="13" t="s">
        <v>85</v>
      </c>
      <c r="AW1168" s="13" t="s">
        <v>32</v>
      </c>
      <c r="AX1168" s="13" t="s">
        <v>76</v>
      </c>
      <c r="AY1168" s="263" t="s">
        <v>207</v>
      </c>
    </row>
    <row r="1169" s="13" customFormat="1">
      <c r="A1169" s="13"/>
      <c r="B1169" s="253"/>
      <c r="C1169" s="254"/>
      <c r="D1169" s="236" t="s">
        <v>218</v>
      </c>
      <c r="E1169" s="255" t="s">
        <v>1</v>
      </c>
      <c r="F1169" s="256" t="s">
        <v>440</v>
      </c>
      <c r="G1169" s="254"/>
      <c r="H1169" s="257">
        <v>43.280000000000001</v>
      </c>
      <c r="I1169" s="258"/>
      <c r="J1169" s="254"/>
      <c r="K1169" s="254"/>
      <c r="L1169" s="259"/>
      <c r="M1169" s="260"/>
      <c r="N1169" s="261"/>
      <c r="O1169" s="261"/>
      <c r="P1169" s="261"/>
      <c r="Q1169" s="261"/>
      <c r="R1169" s="261"/>
      <c r="S1169" s="261"/>
      <c r="T1169" s="262"/>
      <c r="U1169" s="13"/>
      <c r="V1169" s="13"/>
      <c r="W1169" s="13"/>
      <c r="X1169" s="13"/>
      <c r="Y1169" s="13"/>
      <c r="Z1169" s="13"/>
      <c r="AA1169" s="13"/>
      <c r="AB1169" s="13"/>
      <c r="AC1169" s="13"/>
      <c r="AD1169" s="13"/>
      <c r="AE1169" s="13"/>
      <c r="AT1169" s="263" t="s">
        <v>218</v>
      </c>
      <c r="AU1169" s="263" t="s">
        <v>83</v>
      </c>
      <c r="AV1169" s="13" t="s">
        <v>85</v>
      </c>
      <c r="AW1169" s="13" t="s">
        <v>32</v>
      </c>
      <c r="AX1169" s="13" t="s">
        <v>76</v>
      </c>
      <c r="AY1169" s="263" t="s">
        <v>207</v>
      </c>
    </row>
    <row r="1170" s="13" customFormat="1">
      <c r="A1170" s="13"/>
      <c r="B1170" s="253"/>
      <c r="C1170" s="254"/>
      <c r="D1170" s="236" t="s">
        <v>218</v>
      </c>
      <c r="E1170" s="255" t="s">
        <v>1</v>
      </c>
      <c r="F1170" s="256" t="s">
        <v>443</v>
      </c>
      <c r="G1170" s="254"/>
      <c r="H1170" s="257">
        <v>21.620000000000001</v>
      </c>
      <c r="I1170" s="258"/>
      <c r="J1170" s="254"/>
      <c r="K1170" s="254"/>
      <c r="L1170" s="259"/>
      <c r="M1170" s="260"/>
      <c r="N1170" s="261"/>
      <c r="O1170" s="261"/>
      <c r="P1170" s="261"/>
      <c r="Q1170" s="261"/>
      <c r="R1170" s="261"/>
      <c r="S1170" s="261"/>
      <c r="T1170" s="262"/>
      <c r="U1170" s="13"/>
      <c r="V1170" s="13"/>
      <c r="W1170" s="13"/>
      <c r="X1170" s="13"/>
      <c r="Y1170" s="13"/>
      <c r="Z1170" s="13"/>
      <c r="AA1170" s="13"/>
      <c r="AB1170" s="13"/>
      <c r="AC1170" s="13"/>
      <c r="AD1170" s="13"/>
      <c r="AE1170" s="13"/>
      <c r="AT1170" s="263" t="s">
        <v>218</v>
      </c>
      <c r="AU1170" s="263" t="s">
        <v>83</v>
      </c>
      <c r="AV1170" s="13" t="s">
        <v>85</v>
      </c>
      <c r="AW1170" s="13" t="s">
        <v>32</v>
      </c>
      <c r="AX1170" s="13" t="s">
        <v>76</v>
      </c>
      <c r="AY1170" s="263" t="s">
        <v>207</v>
      </c>
    </row>
    <row r="1171" s="13" customFormat="1">
      <c r="A1171" s="13"/>
      <c r="B1171" s="253"/>
      <c r="C1171" s="254"/>
      <c r="D1171" s="236" t="s">
        <v>218</v>
      </c>
      <c r="E1171" s="255" t="s">
        <v>1</v>
      </c>
      <c r="F1171" s="256" t="s">
        <v>446</v>
      </c>
      <c r="G1171" s="254"/>
      <c r="H1171" s="257">
        <v>2.3799999999999999</v>
      </c>
      <c r="I1171" s="258"/>
      <c r="J1171" s="254"/>
      <c r="K1171" s="254"/>
      <c r="L1171" s="259"/>
      <c r="M1171" s="260"/>
      <c r="N1171" s="261"/>
      <c r="O1171" s="261"/>
      <c r="P1171" s="261"/>
      <c r="Q1171" s="261"/>
      <c r="R1171" s="261"/>
      <c r="S1171" s="261"/>
      <c r="T1171" s="262"/>
      <c r="U1171" s="13"/>
      <c r="V1171" s="13"/>
      <c r="W1171" s="13"/>
      <c r="X1171" s="13"/>
      <c r="Y1171" s="13"/>
      <c r="Z1171" s="13"/>
      <c r="AA1171" s="13"/>
      <c r="AB1171" s="13"/>
      <c r="AC1171" s="13"/>
      <c r="AD1171" s="13"/>
      <c r="AE1171" s="13"/>
      <c r="AT1171" s="263" t="s">
        <v>218</v>
      </c>
      <c r="AU1171" s="263" t="s">
        <v>83</v>
      </c>
      <c r="AV1171" s="13" t="s">
        <v>85</v>
      </c>
      <c r="AW1171" s="13" t="s">
        <v>32</v>
      </c>
      <c r="AX1171" s="13" t="s">
        <v>76</v>
      </c>
      <c r="AY1171" s="263" t="s">
        <v>207</v>
      </c>
    </row>
    <row r="1172" s="13" customFormat="1">
      <c r="A1172" s="13"/>
      <c r="B1172" s="253"/>
      <c r="C1172" s="254"/>
      <c r="D1172" s="236" t="s">
        <v>218</v>
      </c>
      <c r="E1172" s="255" t="s">
        <v>1</v>
      </c>
      <c r="F1172" s="256" t="s">
        <v>448</v>
      </c>
      <c r="G1172" s="254"/>
      <c r="H1172" s="257">
        <v>1.19</v>
      </c>
      <c r="I1172" s="258"/>
      <c r="J1172" s="254"/>
      <c r="K1172" s="254"/>
      <c r="L1172" s="259"/>
      <c r="M1172" s="260"/>
      <c r="N1172" s="261"/>
      <c r="O1172" s="261"/>
      <c r="P1172" s="261"/>
      <c r="Q1172" s="261"/>
      <c r="R1172" s="261"/>
      <c r="S1172" s="261"/>
      <c r="T1172" s="262"/>
      <c r="U1172" s="13"/>
      <c r="V1172" s="13"/>
      <c r="W1172" s="13"/>
      <c r="X1172" s="13"/>
      <c r="Y1172" s="13"/>
      <c r="Z1172" s="13"/>
      <c r="AA1172" s="13"/>
      <c r="AB1172" s="13"/>
      <c r="AC1172" s="13"/>
      <c r="AD1172" s="13"/>
      <c r="AE1172" s="13"/>
      <c r="AT1172" s="263" t="s">
        <v>218</v>
      </c>
      <c r="AU1172" s="263" t="s">
        <v>83</v>
      </c>
      <c r="AV1172" s="13" t="s">
        <v>85</v>
      </c>
      <c r="AW1172" s="13" t="s">
        <v>32</v>
      </c>
      <c r="AX1172" s="13" t="s">
        <v>76</v>
      </c>
      <c r="AY1172" s="263" t="s">
        <v>207</v>
      </c>
    </row>
    <row r="1173" s="13" customFormat="1">
      <c r="A1173" s="13"/>
      <c r="B1173" s="253"/>
      <c r="C1173" s="254"/>
      <c r="D1173" s="236" t="s">
        <v>218</v>
      </c>
      <c r="E1173" s="255" t="s">
        <v>1</v>
      </c>
      <c r="F1173" s="256" t="s">
        <v>450</v>
      </c>
      <c r="G1173" s="254"/>
      <c r="H1173" s="257">
        <v>19.510000000000002</v>
      </c>
      <c r="I1173" s="258"/>
      <c r="J1173" s="254"/>
      <c r="K1173" s="254"/>
      <c r="L1173" s="259"/>
      <c r="M1173" s="260"/>
      <c r="N1173" s="261"/>
      <c r="O1173" s="261"/>
      <c r="P1173" s="261"/>
      <c r="Q1173" s="261"/>
      <c r="R1173" s="261"/>
      <c r="S1173" s="261"/>
      <c r="T1173" s="262"/>
      <c r="U1173" s="13"/>
      <c r="V1173" s="13"/>
      <c r="W1173" s="13"/>
      <c r="X1173" s="13"/>
      <c r="Y1173" s="13"/>
      <c r="Z1173" s="13"/>
      <c r="AA1173" s="13"/>
      <c r="AB1173" s="13"/>
      <c r="AC1173" s="13"/>
      <c r="AD1173" s="13"/>
      <c r="AE1173" s="13"/>
      <c r="AT1173" s="263" t="s">
        <v>218</v>
      </c>
      <c r="AU1173" s="263" t="s">
        <v>83</v>
      </c>
      <c r="AV1173" s="13" t="s">
        <v>85</v>
      </c>
      <c r="AW1173" s="13" t="s">
        <v>32</v>
      </c>
      <c r="AX1173" s="13" t="s">
        <v>76</v>
      </c>
      <c r="AY1173" s="263" t="s">
        <v>207</v>
      </c>
    </row>
    <row r="1174" s="13" customFormat="1">
      <c r="A1174" s="13"/>
      <c r="B1174" s="253"/>
      <c r="C1174" s="254"/>
      <c r="D1174" s="236" t="s">
        <v>218</v>
      </c>
      <c r="E1174" s="255" t="s">
        <v>1</v>
      </c>
      <c r="F1174" s="256" t="s">
        <v>453</v>
      </c>
      <c r="G1174" s="254"/>
      <c r="H1174" s="257">
        <v>19.510000000000002</v>
      </c>
      <c r="I1174" s="258"/>
      <c r="J1174" s="254"/>
      <c r="K1174" s="254"/>
      <c r="L1174" s="259"/>
      <c r="M1174" s="260"/>
      <c r="N1174" s="261"/>
      <c r="O1174" s="261"/>
      <c r="P1174" s="261"/>
      <c r="Q1174" s="261"/>
      <c r="R1174" s="261"/>
      <c r="S1174" s="261"/>
      <c r="T1174" s="262"/>
      <c r="U1174" s="13"/>
      <c r="V1174" s="13"/>
      <c r="W1174" s="13"/>
      <c r="X1174" s="13"/>
      <c r="Y1174" s="13"/>
      <c r="Z1174" s="13"/>
      <c r="AA1174" s="13"/>
      <c r="AB1174" s="13"/>
      <c r="AC1174" s="13"/>
      <c r="AD1174" s="13"/>
      <c r="AE1174" s="13"/>
      <c r="AT1174" s="263" t="s">
        <v>218</v>
      </c>
      <c r="AU1174" s="263" t="s">
        <v>83</v>
      </c>
      <c r="AV1174" s="13" t="s">
        <v>85</v>
      </c>
      <c r="AW1174" s="13" t="s">
        <v>32</v>
      </c>
      <c r="AX1174" s="13" t="s">
        <v>76</v>
      </c>
      <c r="AY1174" s="263" t="s">
        <v>207</v>
      </c>
    </row>
    <row r="1175" s="13" customFormat="1">
      <c r="A1175" s="13"/>
      <c r="B1175" s="253"/>
      <c r="C1175" s="254"/>
      <c r="D1175" s="236" t="s">
        <v>218</v>
      </c>
      <c r="E1175" s="255" t="s">
        <v>1</v>
      </c>
      <c r="F1175" s="256" t="s">
        <v>455</v>
      </c>
      <c r="G1175" s="254"/>
      <c r="H1175" s="257">
        <v>39.020000000000003</v>
      </c>
      <c r="I1175" s="258"/>
      <c r="J1175" s="254"/>
      <c r="K1175" s="254"/>
      <c r="L1175" s="259"/>
      <c r="M1175" s="260"/>
      <c r="N1175" s="261"/>
      <c r="O1175" s="261"/>
      <c r="P1175" s="261"/>
      <c r="Q1175" s="261"/>
      <c r="R1175" s="261"/>
      <c r="S1175" s="261"/>
      <c r="T1175" s="262"/>
      <c r="U1175" s="13"/>
      <c r="V1175" s="13"/>
      <c r="W1175" s="13"/>
      <c r="X1175" s="13"/>
      <c r="Y1175" s="13"/>
      <c r="Z1175" s="13"/>
      <c r="AA1175" s="13"/>
      <c r="AB1175" s="13"/>
      <c r="AC1175" s="13"/>
      <c r="AD1175" s="13"/>
      <c r="AE1175" s="13"/>
      <c r="AT1175" s="263" t="s">
        <v>218</v>
      </c>
      <c r="AU1175" s="263" t="s">
        <v>83</v>
      </c>
      <c r="AV1175" s="13" t="s">
        <v>85</v>
      </c>
      <c r="AW1175" s="13" t="s">
        <v>32</v>
      </c>
      <c r="AX1175" s="13" t="s">
        <v>76</v>
      </c>
      <c r="AY1175" s="263" t="s">
        <v>207</v>
      </c>
    </row>
    <row r="1176" s="14" customFormat="1">
      <c r="A1176" s="14"/>
      <c r="B1176" s="264"/>
      <c r="C1176" s="265"/>
      <c r="D1176" s="236" t="s">
        <v>218</v>
      </c>
      <c r="E1176" s="266" t="s">
        <v>1</v>
      </c>
      <c r="F1176" s="267" t="s">
        <v>222</v>
      </c>
      <c r="G1176" s="265"/>
      <c r="H1176" s="268">
        <v>158.21000000000001</v>
      </c>
      <c r="I1176" s="269"/>
      <c r="J1176" s="265"/>
      <c r="K1176" s="265"/>
      <c r="L1176" s="270"/>
      <c r="M1176" s="271"/>
      <c r="N1176" s="272"/>
      <c r="O1176" s="272"/>
      <c r="P1176" s="272"/>
      <c r="Q1176" s="272"/>
      <c r="R1176" s="272"/>
      <c r="S1176" s="272"/>
      <c r="T1176" s="273"/>
      <c r="U1176" s="14"/>
      <c r="V1176" s="14"/>
      <c r="W1176" s="14"/>
      <c r="X1176" s="14"/>
      <c r="Y1176" s="14"/>
      <c r="Z1176" s="14"/>
      <c r="AA1176" s="14"/>
      <c r="AB1176" s="14"/>
      <c r="AC1176" s="14"/>
      <c r="AD1176" s="14"/>
      <c r="AE1176" s="14"/>
      <c r="AT1176" s="274" t="s">
        <v>218</v>
      </c>
      <c r="AU1176" s="274" t="s">
        <v>83</v>
      </c>
      <c r="AV1176" s="14" t="s">
        <v>212</v>
      </c>
      <c r="AW1176" s="14" t="s">
        <v>32</v>
      </c>
      <c r="AX1176" s="14" t="s">
        <v>83</v>
      </c>
      <c r="AY1176" s="274" t="s">
        <v>207</v>
      </c>
    </row>
    <row r="1177" s="13" customFormat="1">
      <c r="A1177" s="13"/>
      <c r="B1177" s="253"/>
      <c r="C1177" s="254"/>
      <c r="D1177" s="236" t="s">
        <v>218</v>
      </c>
      <c r="E1177" s="254"/>
      <c r="F1177" s="256" t="s">
        <v>1396</v>
      </c>
      <c r="G1177" s="254"/>
      <c r="H1177" s="257">
        <v>166.12100000000001</v>
      </c>
      <c r="I1177" s="258"/>
      <c r="J1177" s="254"/>
      <c r="K1177" s="254"/>
      <c r="L1177" s="259"/>
      <c r="M1177" s="260"/>
      <c r="N1177" s="261"/>
      <c r="O1177" s="261"/>
      <c r="P1177" s="261"/>
      <c r="Q1177" s="261"/>
      <c r="R1177" s="261"/>
      <c r="S1177" s="261"/>
      <c r="T1177" s="262"/>
      <c r="U1177" s="13"/>
      <c r="V1177" s="13"/>
      <c r="W1177" s="13"/>
      <c r="X1177" s="13"/>
      <c r="Y1177" s="13"/>
      <c r="Z1177" s="13"/>
      <c r="AA1177" s="13"/>
      <c r="AB1177" s="13"/>
      <c r="AC1177" s="13"/>
      <c r="AD1177" s="13"/>
      <c r="AE1177" s="13"/>
      <c r="AT1177" s="263" t="s">
        <v>218</v>
      </c>
      <c r="AU1177" s="263" t="s">
        <v>83</v>
      </c>
      <c r="AV1177" s="13" t="s">
        <v>85</v>
      </c>
      <c r="AW1177" s="13" t="s">
        <v>4</v>
      </c>
      <c r="AX1177" s="13" t="s">
        <v>83</v>
      </c>
      <c r="AY1177" s="263" t="s">
        <v>207</v>
      </c>
    </row>
    <row r="1178" s="2" customFormat="1" ht="24.15" customHeight="1">
      <c r="A1178" s="39"/>
      <c r="B1178" s="40"/>
      <c r="C1178" s="293" t="s">
        <v>1402</v>
      </c>
      <c r="D1178" s="293" t="s">
        <v>690</v>
      </c>
      <c r="E1178" s="294" t="s">
        <v>1403</v>
      </c>
      <c r="F1178" s="295" t="s">
        <v>1404</v>
      </c>
      <c r="G1178" s="296" t="s">
        <v>225</v>
      </c>
      <c r="H1178" s="297">
        <v>102.5</v>
      </c>
      <c r="I1178" s="298"/>
      <c r="J1178" s="299">
        <f>ROUND(I1178*H1178,2)</f>
        <v>0</v>
      </c>
      <c r="K1178" s="300"/>
      <c r="L1178" s="301"/>
      <c r="M1178" s="302" t="s">
        <v>1</v>
      </c>
      <c r="N1178" s="303" t="s">
        <v>41</v>
      </c>
      <c r="O1178" s="92"/>
      <c r="P1178" s="232">
        <f>O1178*H1178</f>
        <v>0</v>
      </c>
      <c r="Q1178" s="232">
        <v>0.0018</v>
      </c>
      <c r="R1178" s="232">
        <f>Q1178*H1178</f>
        <v>0.1845</v>
      </c>
      <c r="S1178" s="232">
        <v>0</v>
      </c>
      <c r="T1178" s="233">
        <f>S1178*H1178</f>
        <v>0</v>
      </c>
      <c r="U1178" s="39"/>
      <c r="V1178" s="39"/>
      <c r="W1178" s="39"/>
      <c r="X1178" s="39"/>
      <c r="Y1178" s="39"/>
      <c r="Z1178" s="39"/>
      <c r="AA1178" s="39"/>
      <c r="AB1178" s="39"/>
      <c r="AC1178" s="39"/>
      <c r="AD1178" s="39"/>
      <c r="AE1178" s="39"/>
      <c r="AR1178" s="234" t="s">
        <v>774</v>
      </c>
      <c r="AT1178" s="234" t="s">
        <v>690</v>
      </c>
      <c r="AU1178" s="234" t="s">
        <v>83</v>
      </c>
      <c r="AY1178" s="18" t="s">
        <v>207</v>
      </c>
      <c r="BE1178" s="235">
        <f>IF(N1178="základní",J1178,0)</f>
        <v>0</v>
      </c>
      <c r="BF1178" s="235">
        <f>IF(N1178="snížená",J1178,0)</f>
        <v>0</v>
      </c>
      <c r="BG1178" s="235">
        <f>IF(N1178="zákl. přenesená",J1178,0)</f>
        <v>0</v>
      </c>
      <c r="BH1178" s="235">
        <f>IF(N1178="sníž. přenesená",J1178,0)</f>
        <v>0</v>
      </c>
      <c r="BI1178" s="235">
        <f>IF(N1178="nulová",J1178,0)</f>
        <v>0</v>
      </c>
      <c r="BJ1178" s="18" t="s">
        <v>83</v>
      </c>
      <c r="BK1178" s="235">
        <f>ROUND(I1178*H1178,2)</f>
        <v>0</v>
      </c>
      <c r="BL1178" s="18" t="s">
        <v>361</v>
      </c>
      <c r="BM1178" s="234" t="s">
        <v>1405</v>
      </c>
    </row>
    <row r="1179" s="2" customFormat="1">
      <c r="A1179" s="39"/>
      <c r="B1179" s="40"/>
      <c r="C1179" s="41"/>
      <c r="D1179" s="236" t="s">
        <v>214</v>
      </c>
      <c r="E1179" s="41"/>
      <c r="F1179" s="237" t="s">
        <v>1404</v>
      </c>
      <c r="G1179" s="41"/>
      <c r="H1179" s="41"/>
      <c r="I1179" s="238"/>
      <c r="J1179" s="41"/>
      <c r="K1179" s="41"/>
      <c r="L1179" s="45"/>
      <c r="M1179" s="239"/>
      <c r="N1179" s="240"/>
      <c r="O1179" s="92"/>
      <c r="P1179" s="92"/>
      <c r="Q1179" s="92"/>
      <c r="R1179" s="92"/>
      <c r="S1179" s="92"/>
      <c r="T1179" s="93"/>
      <c r="U1179" s="39"/>
      <c r="V1179" s="39"/>
      <c r="W1179" s="39"/>
      <c r="X1179" s="39"/>
      <c r="Y1179" s="39"/>
      <c r="Z1179" s="39"/>
      <c r="AA1179" s="39"/>
      <c r="AB1179" s="39"/>
      <c r="AC1179" s="39"/>
      <c r="AD1179" s="39"/>
      <c r="AE1179" s="39"/>
      <c r="AT1179" s="18" t="s">
        <v>214</v>
      </c>
      <c r="AU1179" s="18" t="s">
        <v>83</v>
      </c>
    </row>
    <row r="1180" s="13" customFormat="1">
      <c r="A1180" s="13"/>
      <c r="B1180" s="253"/>
      <c r="C1180" s="254"/>
      <c r="D1180" s="236" t="s">
        <v>218</v>
      </c>
      <c r="E1180" s="255" t="s">
        <v>1</v>
      </c>
      <c r="F1180" s="256" t="s">
        <v>412</v>
      </c>
      <c r="G1180" s="254"/>
      <c r="H1180" s="257">
        <v>102.5</v>
      </c>
      <c r="I1180" s="258"/>
      <c r="J1180" s="254"/>
      <c r="K1180" s="254"/>
      <c r="L1180" s="259"/>
      <c r="M1180" s="260"/>
      <c r="N1180" s="261"/>
      <c r="O1180" s="261"/>
      <c r="P1180" s="261"/>
      <c r="Q1180" s="261"/>
      <c r="R1180" s="261"/>
      <c r="S1180" s="261"/>
      <c r="T1180" s="262"/>
      <c r="U1180" s="13"/>
      <c r="V1180" s="13"/>
      <c r="W1180" s="13"/>
      <c r="X1180" s="13"/>
      <c r="Y1180" s="13"/>
      <c r="Z1180" s="13"/>
      <c r="AA1180" s="13"/>
      <c r="AB1180" s="13"/>
      <c r="AC1180" s="13"/>
      <c r="AD1180" s="13"/>
      <c r="AE1180" s="13"/>
      <c r="AT1180" s="263" t="s">
        <v>218</v>
      </c>
      <c r="AU1180" s="263" t="s">
        <v>83</v>
      </c>
      <c r="AV1180" s="13" t="s">
        <v>85</v>
      </c>
      <c r="AW1180" s="13" t="s">
        <v>32</v>
      </c>
      <c r="AX1180" s="13" t="s">
        <v>83</v>
      </c>
      <c r="AY1180" s="263" t="s">
        <v>207</v>
      </c>
    </row>
    <row r="1181" s="2" customFormat="1" ht="44.25" customHeight="1">
      <c r="A1181" s="39"/>
      <c r="B1181" s="40"/>
      <c r="C1181" s="293" t="s">
        <v>1406</v>
      </c>
      <c r="D1181" s="293" t="s">
        <v>690</v>
      </c>
      <c r="E1181" s="294" t="s">
        <v>1407</v>
      </c>
      <c r="F1181" s="295" t="s">
        <v>1408</v>
      </c>
      <c r="G1181" s="296" t="s">
        <v>225</v>
      </c>
      <c r="H1181" s="297">
        <v>7.7599999999999998</v>
      </c>
      <c r="I1181" s="298"/>
      <c r="J1181" s="299">
        <f>ROUND(I1181*H1181,2)</f>
        <v>0</v>
      </c>
      <c r="K1181" s="300"/>
      <c r="L1181" s="301"/>
      <c r="M1181" s="302" t="s">
        <v>1</v>
      </c>
      <c r="N1181" s="303" t="s">
        <v>41</v>
      </c>
      <c r="O1181" s="92"/>
      <c r="P1181" s="232">
        <f>O1181*H1181</f>
        <v>0</v>
      </c>
      <c r="Q1181" s="232">
        <v>0.0016000000000000001</v>
      </c>
      <c r="R1181" s="232">
        <f>Q1181*H1181</f>
        <v>0.012416</v>
      </c>
      <c r="S1181" s="232">
        <v>0</v>
      </c>
      <c r="T1181" s="233">
        <f>S1181*H1181</f>
        <v>0</v>
      </c>
      <c r="U1181" s="39"/>
      <c r="V1181" s="39"/>
      <c r="W1181" s="39"/>
      <c r="X1181" s="39"/>
      <c r="Y1181" s="39"/>
      <c r="Z1181" s="39"/>
      <c r="AA1181" s="39"/>
      <c r="AB1181" s="39"/>
      <c r="AC1181" s="39"/>
      <c r="AD1181" s="39"/>
      <c r="AE1181" s="39"/>
      <c r="AR1181" s="234" t="s">
        <v>774</v>
      </c>
      <c r="AT1181" s="234" t="s">
        <v>690</v>
      </c>
      <c r="AU1181" s="234" t="s">
        <v>83</v>
      </c>
      <c r="AY1181" s="18" t="s">
        <v>207</v>
      </c>
      <c r="BE1181" s="235">
        <f>IF(N1181="základní",J1181,0)</f>
        <v>0</v>
      </c>
      <c r="BF1181" s="235">
        <f>IF(N1181="snížená",J1181,0)</f>
        <v>0</v>
      </c>
      <c r="BG1181" s="235">
        <f>IF(N1181="zákl. přenesená",J1181,0)</f>
        <v>0</v>
      </c>
      <c r="BH1181" s="235">
        <f>IF(N1181="sníž. přenesená",J1181,0)</f>
        <v>0</v>
      </c>
      <c r="BI1181" s="235">
        <f>IF(N1181="nulová",J1181,0)</f>
        <v>0</v>
      </c>
      <c r="BJ1181" s="18" t="s">
        <v>83</v>
      </c>
      <c r="BK1181" s="235">
        <f>ROUND(I1181*H1181,2)</f>
        <v>0</v>
      </c>
      <c r="BL1181" s="18" t="s">
        <v>361</v>
      </c>
      <c r="BM1181" s="234" t="s">
        <v>1409</v>
      </c>
    </row>
    <row r="1182" s="2" customFormat="1">
      <c r="A1182" s="39"/>
      <c r="B1182" s="40"/>
      <c r="C1182" s="41"/>
      <c r="D1182" s="236" t="s">
        <v>214</v>
      </c>
      <c r="E1182" s="41"/>
      <c r="F1182" s="237" t="s">
        <v>1408</v>
      </c>
      <c r="G1182" s="41"/>
      <c r="H1182" s="41"/>
      <c r="I1182" s="238"/>
      <c r="J1182" s="41"/>
      <c r="K1182" s="41"/>
      <c r="L1182" s="45"/>
      <c r="M1182" s="239"/>
      <c r="N1182" s="240"/>
      <c r="O1182" s="92"/>
      <c r="P1182" s="92"/>
      <c r="Q1182" s="92"/>
      <c r="R1182" s="92"/>
      <c r="S1182" s="92"/>
      <c r="T1182" s="93"/>
      <c r="U1182" s="39"/>
      <c r="V1182" s="39"/>
      <c r="W1182" s="39"/>
      <c r="X1182" s="39"/>
      <c r="Y1182" s="39"/>
      <c r="Z1182" s="39"/>
      <c r="AA1182" s="39"/>
      <c r="AB1182" s="39"/>
      <c r="AC1182" s="39"/>
      <c r="AD1182" s="39"/>
      <c r="AE1182" s="39"/>
      <c r="AT1182" s="18" t="s">
        <v>214</v>
      </c>
      <c r="AU1182" s="18" t="s">
        <v>83</v>
      </c>
    </row>
    <row r="1183" s="2" customFormat="1">
      <c r="A1183" s="39"/>
      <c r="B1183" s="40"/>
      <c r="C1183" s="41"/>
      <c r="D1183" s="236" t="s">
        <v>385</v>
      </c>
      <c r="E1183" s="41"/>
      <c r="F1183" s="290" t="s">
        <v>1401</v>
      </c>
      <c r="G1183" s="41"/>
      <c r="H1183" s="41"/>
      <c r="I1183" s="238"/>
      <c r="J1183" s="41"/>
      <c r="K1183" s="41"/>
      <c r="L1183" s="45"/>
      <c r="M1183" s="239"/>
      <c r="N1183" s="240"/>
      <c r="O1183" s="92"/>
      <c r="P1183" s="92"/>
      <c r="Q1183" s="92"/>
      <c r="R1183" s="92"/>
      <c r="S1183" s="92"/>
      <c r="T1183" s="93"/>
      <c r="U1183" s="39"/>
      <c r="V1183" s="39"/>
      <c r="W1183" s="39"/>
      <c r="X1183" s="39"/>
      <c r="Y1183" s="39"/>
      <c r="Z1183" s="39"/>
      <c r="AA1183" s="39"/>
      <c r="AB1183" s="39"/>
      <c r="AC1183" s="39"/>
      <c r="AD1183" s="39"/>
      <c r="AE1183" s="39"/>
      <c r="AT1183" s="18" t="s">
        <v>385</v>
      </c>
      <c r="AU1183" s="18" t="s">
        <v>83</v>
      </c>
    </row>
    <row r="1184" s="13" customFormat="1">
      <c r="A1184" s="13"/>
      <c r="B1184" s="253"/>
      <c r="C1184" s="254"/>
      <c r="D1184" s="236" t="s">
        <v>218</v>
      </c>
      <c r="E1184" s="255" t="s">
        <v>1</v>
      </c>
      <c r="F1184" s="256" t="s">
        <v>421</v>
      </c>
      <c r="G1184" s="254"/>
      <c r="H1184" s="257">
        <v>7.7599999999999998</v>
      </c>
      <c r="I1184" s="258"/>
      <c r="J1184" s="254"/>
      <c r="K1184" s="254"/>
      <c r="L1184" s="259"/>
      <c r="M1184" s="260"/>
      <c r="N1184" s="261"/>
      <c r="O1184" s="261"/>
      <c r="P1184" s="261"/>
      <c r="Q1184" s="261"/>
      <c r="R1184" s="261"/>
      <c r="S1184" s="261"/>
      <c r="T1184" s="262"/>
      <c r="U1184" s="13"/>
      <c r="V1184" s="13"/>
      <c r="W1184" s="13"/>
      <c r="X1184" s="13"/>
      <c r="Y1184" s="13"/>
      <c r="Z1184" s="13"/>
      <c r="AA1184" s="13"/>
      <c r="AB1184" s="13"/>
      <c r="AC1184" s="13"/>
      <c r="AD1184" s="13"/>
      <c r="AE1184" s="13"/>
      <c r="AT1184" s="263" t="s">
        <v>218</v>
      </c>
      <c r="AU1184" s="263" t="s">
        <v>83</v>
      </c>
      <c r="AV1184" s="13" t="s">
        <v>85</v>
      </c>
      <c r="AW1184" s="13" t="s">
        <v>32</v>
      </c>
      <c r="AX1184" s="13" t="s">
        <v>83</v>
      </c>
      <c r="AY1184" s="263" t="s">
        <v>207</v>
      </c>
    </row>
    <row r="1185" s="2" customFormat="1" ht="24.15" customHeight="1">
      <c r="A1185" s="39"/>
      <c r="B1185" s="40"/>
      <c r="C1185" s="293" t="s">
        <v>1410</v>
      </c>
      <c r="D1185" s="293" t="s">
        <v>690</v>
      </c>
      <c r="E1185" s="294" t="s">
        <v>1411</v>
      </c>
      <c r="F1185" s="295" t="s">
        <v>1412</v>
      </c>
      <c r="G1185" s="296" t="s">
        <v>225</v>
      </c>
      <c r="H1185" s="297">
        <v>54.439999999999998</v>
      </c>
      <c r="I1185" s="298"/>
      <c r="J1185" s="299">
        <f>ROUND(I1185*H1185,2)</f>
        <v>0</v>
      </c>
      <c r="K1185" s="300"/>
      <c r="L1185" s="301"/>
      <c r="M1185" s="302" t="s">
        <v>1</v>
      </c>
      <c r="N1185" s="303" t="s">
        <v>41</v>
      </c>
      <c r="O1185" s="92"/>
      <c r="P1185" s="232">
        <f>O1185*H1185</f>
        <v>0</v>
      </c>
      <c r="Q1185" s="232">
        <v>0.00038999999999999999</v>
      </c>
      <c r="R1185" s="232">
        <f>Q1185*H1185</f>
        <v>0.0212316</v>
      </c>
      <c r="S1185" s="232">
        <v>0</v>
      </c>
      <c r="T1185" s="233">
        <f>S1185*H1185</f>
        <v>0</v>
      </c>
      <c r="U1185" s="39"/>
      <c r="V1185" s="39"/>
      <c r="W1185" s="39"/>
      <c r="X1185" s="39"/>
      <c r="Y1185" s="39"/>
      <c r="Z1185" s="39"/>
      <c r="AA1185" s="39"/>
      <c r="AB1185" s="39"/>
      <c r="AC1185" s="39"/>
      <c r="AD1185" s="39"/>
      <c r="AE1185" s="39"/>
      <c r="AR1185" s="234" t="s">
        <v>774</v>
      </c>
      <c r="AT1185" s="234" t="s">
        <v>690</v>
      </c>
      <c r="AU1185" s="234" t="s">
        <v>83</v>
      </c>
      <c r="AY1185" s="18" t="s">
        <v>207</v>
      </c>
      <c r="BE1185" s="235">
        <f>IF(N1185="základní",J1185,0)</f>
        <v>0</v>
      </c>
      <c r="BF1185" s="235">
        <f>IF(N1185="snížená",J1185,0)</f>
        <v>0</v>
      </c>
      <c r="BG1185" s="235">
        <f>IF(N1185="zákl. přenesená",J1185,0)</f>
        <v>0</v>
      </c>
      <c r="BH1185" s="235">
        <f>IF(N1185="sníž. přenesená",J1185,0)</f>
        <v>0</v>
      </c>
      <c r="BI1185" s="235">
        <f>IF(N1185="nulová",J1185,0)</f>
        <v>0</v>
      </c>
      <c r="BJ1185" s="18" t="s">
        <v>83</v>
      </c>
      <c r="BK1185" s="235">
        <f>ROUND(I1185*H1185,2)</f>
        <v>0</v>
      </c>
      <c r="BL1185" s="18" t="s">
        <v>361</v>
      </c>
      <c r="BM1185" s="234" t="s">
        <v>1413</v>
      </c>
    </row>
    <row r="1186" s="2" customFormat="1">
      <c r="A1186" s="39"/>
      <c r="B1186" s="40"/>
      <c r="C1186" s="41"/>
      <c r="D1186" s="236" t="s">
        <v>214</v>
      </c>
      <c r="E1186" s="41"/>
      <c r="F1186" s="237" t="s">
        <v>1412</v>
      </c>
      <c r="G1186" s="41"/>
      <c r="H1186" s="41"/>
      <c r="I1186" s="238"/>
      <c r="J1186" s="41"/>
      <c r="K1186" s="41"/>
      <c r="L1186" s="45"/>
      <c r="M1186" s="239"/>
      <c r="N1186" s="240"/>
      <c r="O1186" s="92"/>
      <c r="P1186" s="92"/>
      <c r="Q1186" s="92"/>
      <c r="R1186" s="92"/>
      <c r="S1186" s="92"/>
      <c r="T1186" s="93"/>
      <c r="U1186" s="39"/>
      <c r="V1186" s="39"/>
      <c r="W1186" s="39"/>
      <c r="X1186" s="39"/>
      <c r="Y1186" s="39"/>
      <c r="Z1186" s="39"/>
      <c r="AA1186" s="39"/>
      <c r="AB1186" s="39"/>
      <c r="AC1186" s="39"/>
      <c r="AD1186" s="39"/>
      <c r="AE1186" s="39"/>
      <c r="AT1186" s="18" t="s">
        <v>214</v>
      </c>
      <c r="AU1186" s="18" t="s">
        <v>83</v>
      </c>
    </row>
    <row r="1187" s="13" customFormat="1">
      <c r="A1187" s="13"/>
      <c r="B1187" s="253"/>
      <c r="C1187" s="254"/>
      <c r="D1187" s="236" t="s">
        <v>218</v>
      </c>
      <c r="E1187" s="255" t="s">
        <v>1</v>
      </c>
      <c r="F1187" s="256" t="s">
        <v>421</v>
      </c>
      <c r="G1187" s="254"/>
      <c r="H1187" s="257">
        <v>7.7599999999999998</v>
      </c>
      <c r="I1187" s="258"/>
      <c r="J1187" s="254"/>
      <c r="K1187" s="254"/>
      <c r="L1187" s="259"/>
      <c r="M1187" s="260"/>
      <c r="N1187" s="261"/>
      <c r="O1187" s="261"/>
      <c r="P1187" s="261"/>
      <c r="Q1187" s="261"/>
      <c r="R1187" s="261"/>
      <c r="S1187" s="261"/>
      <c r="T1187" s="262"/>
      <c r="U1187" s="13"/>
      <c r="V1187" s="13"/>
      <c r="W1187" s="13"/>
      <c r="X1187" s="13"/>
      <c r="Y1187" s="13"/>
      <c r="Z1187" s="13"/>
      <c r="AA1187" s="13"/>
      <c r="AB1187" s="13"/>
      <c r="AC1187" s="13"/>
      <c r="AD1187" s="13"/>
      <c r="AE1187" s="13"/>
      <c r="AT1187" s="263" t="s">
        <v>218</v>
      </c>
      <c r="AU1187" s="263" t="s">
        <v>83</v>
      </c>
      <c r="AV1187" s="13" t="s">
        <v>85</v>
      </c>
      <c r="AW1187" s="13" t="s">
        <v>32</v>
      </c>
      <c r="AX1187" s="13" t="s">
        <v>76</v>
      </c>
      <c r="AY1187" s="263" t="s">
        <v>207</v>
      </c>
    </row>
    <row r="1188" s="13" customFormat="1">
      <c r="A1188" s="13"/>
      <c r="B1188" s="253"/>
      <c r="C1188" s="254"/>
      <c r="D1188" s="236" t="s">
        <v>218</v>
      </c>
      <c r="E1188" s="255" t="s">
        <v>1</v>
      </c>
      <c r="F1188" s="256" t="s">
        <v>424</v>
      </c>
      <c r="G1188" s="254"/>
      <c r="H1188" s="257">
        <v>46.68</v>
      </c>
      <c r="I1188" s="258"/>
      <c r="J1188" s="254"/>
      <c r="K1188" s="254"/>
      <c r="L1188" s="259"/>
      <c r="M1188" s="260"/>
      <c r="N1188" s="261"/>
      <c r="O1188" s="261"/>
      <c r="P1188" s="261"/>
      <c r="Q1188" s="261"/>
      <c r="R1188" s="261"/>
      <c r="S1188" s="261"/>
      <c r="T1188" s="262"/>
      <c r="U1188" s="13"/>
      <c r="V1188" s="13"/>
      <c r="W1188" s="13"/>
      <c r="X1188" s="13"/>
      <c r="Y1188" s="13"/>
      <c r="Z1188" s="13"/>
      <c r="AA1188" s="13"/>
      <c r="AB1188" s="13"/>
      <c r="AC1188" s="13"/>
      <c r="AD1188" s="13"/>
      <c r="AE1188" s="13"/>
      <c r="AT1188" s="263" t="s">
        <v>218</v>
      </c>
      <c r="AU1188" s="263" t="s">
        <v>83</v>
      </c>
      <c r="AV1188" s="13" t="s">
        <v>85</v>
      </c>
      <c r="AW1188" s="13" t="s">
        <v>32</v>
      </c>
      <c r="AX1188" s="13" t="s">
        <v>76</v>
      </c>
      <c r="AY1188" s="263" t="s">
        <v>207</v>
      </c>
    </row>
    <row r="1189" s="14" customFormat="1">
      <c r="A1189" s="14"/>
      <c r="B1189" s="264"/>
      <c r="C1189" s="265"/>
      <c r="D1189" s="236" t="s">
        <v>218</v>
      </c>
      <c r="E1189" s="266" t="s">
        <v>1</v>
      </c>
      <c r="F1189" s="267" t="s">
        <v>222</v>
      </c>
      <c r="G1189" s="265"/>
      <c r="H1189" s="268">
        <v>54.439999999999998</v>
      </c>
      <c r="I1189" s="269"/>
      <c r="J1189" s="265"/>
      <c r="K1189" s="265"/>
      <c r="L1189" s="270"/>
      <c r="M1189" s="271"/>
      <c r="N1189" s="272"/>
      <c r="O1189" s="272"/>
      <c r="P1189" s="272"/>
      <c r="Q1189" s="272"/>
      <c r="R1189" s="272"/>
      <c r="S1189" s="272"/>
      <c r="T1189" s="273"/>
      <c r="U1189" s="14"/>
      <c r="V1189" s="14"/>
      <c r="W1189" s="14"/>
      <c r="X1189" s="14"/>
      <c r="Y1189" s="14"/>
      <c r="Z1189" s="14"/>
      <c r="AA1189" s="14"/>
      <c r="AB1189" s="14"/>
      <c r="AC1189" s="14"/>
      <c r="AD1189" s="14"/>
      <c r="AE1189" s="14"/>
      <c r="AT1189" s="274" t="s">
        <v>218</v>
      </c>
      <c r="AU1189" s="274" t="s">
        <v>83</v>
      </c>
      <c r="AV1189" s="14" t="s">
        <v>212</v>
      </c>
      <c r="AW1189" s="14" t="s">
        <v>32</v>
      </c>
      <c r="AX1189" s="14" t="s">
        <v>83</v>
      </c>
      <c r="AY1189" s="274" t="s">
        <v>207</v>
      </c>
    </row>
    <row r="1190" s="2" customFormat="1" ht="33" customHeight="1">
      <c r="A1190" s="39"/>
      <c r="B1190" s="40"/>
      <c r="C1190" s="222" t="s">
        <v>1414</v>
      </c>
      <c r="D1190" s="222" t="s">
        <v>208</v>
      </c>
      <c r="E1190" s="223" t="s">
        <v>1415</v>
      </c>
      <c r="F1190" s="224" t="s">
        <v>1416</v>
      </c>
      <c r="G1190" s="225" t="s">
        <v>225</v>
      </c>
      <c r="H1190" s="226">
        <v>2</v>
      </c>
      <c r="I1190" s="227"/>
      <c r="J1190" s="228">
        <f>ROUND(I1190*H1190,2)</f>
        <v>0</v>
      </c>
      <c r="K1190" s="229"/>
      <c r="L1190" s="45"/>
      <c r="M1190" s="230" t="s">
        <v>1</v>
      </c>
      <c r="N1190" s="231" t="s">
        <v>41</v>
      </c>
      <c r="O1190" s="92"/>
      <c r="P1190" s="232">
        <f>O1190*H1190</f>
        <v>0</v>
      </c>
      <c r="Q1190" s="232">
        <v>0.00058</v>
      </c>
      <c r="R1190" s="232">
        <f>Q1190*H1190</f>
        <v>0.00116</v>
      </c>
      <c r="S1190" s="232">
        <v>0</v>
      </c>
      <c r="T1190" s="233">
        <f>S1190*H1190</f>
        <v>0</v>
      </c>
      <c r="U1190" s="39"/>
      <c r="V1190" s="39"/>
      <c r="W1190" s="39"/>
      <c r="X1190" s="39"/>
      <c r="Y1190" s="39"/>
      <c r="Z1190" s="39"/>
      <c r="AA1190" s="39"/>
      <c r="AB1190" s="39"/>
      <c r="AC1190" s="39"/>
      <c r="AD1190" s="39"/>
      <c r="AE1190" s="39"/>
      <c r="AR1190" s="234" t="s">
        <v>361</v>
      </c>
      <c r="AT1190" s="234" t="s">
        <v>208</v>
      </c>
      <c r="AU1190" s="234" t="s">
        <v>83</v>
      </c>
      <c r="AY1190" s="18" t="s">
        <v>207</v>
      </c>
      <c r="BE1190" s="235">
        <f>IF(N1190="základní",J1190,0)</f>
        <v>0</v>
      </c>
      <c r="BF1190" s="235">
        <f>IF(N1190="snížená",J1190,0)</f>
        <v>0</v>
      </c>
      <c r="BG1190" s="235">
        <f>IF(N1190="zákl. přenesená",J1190,0)</f>
        <v>0</v>
      </c>
      <c r="BH1190" s="235">
        <f>IF(N1190="sníž. přenesená",J1190,0)</f>
        <v>0</v>
      </c>
      <c r="BI1190" s="235">
        <f>IF(N1190="nulová",J1190,0)</f>
        <v>0</v>
      </c>
      <c r="BJ1190" s="18" t="s">
        <v>83</v>
      </c>
      <c r="BK1190" s="235">
        <f>ROUND(I1190*H1190,2)</f>
        <v>0</v>
      </c>
      <c r="BL1190" s="18" t="s">
        <v>361</v>
      </c>
      <c r="BM1190" s="234" t="s">
        <v>1417</v>
      </c>
    </row>
    <row r="1191" s="2" customFormat="1">
      <c r="A1191" s="39"/>
      <c r="B1191" s="40"/>
      <c r="C1191" s="41"/>
      <c r="D1191" s="236" t="s">
        <v>214</v>
      </c>
      <c r="E1191" s="41"/>
      <c r="F1191" s="237" t="s">
        <v>1418</v>
      </c>
      <c r="G1191" s="41"/>
      <c r="H1191" s="41"/>
      <c r="I1191" s="238"/>
      <c r="J1191" s="41"/>
      <c r="K1191" s="41"/>
      <c r="L1191" s="45"/>
      <c r="M1191" s="239"/>
      <c r="N1191" s="240"/>
      <c r="O1191" s="92"/>
      <c r="P1191" s="92"/>
      <c r="Q1191" s="92"/>
      <c r="R1191" s="92"/>
      <c r="S1191" s="92"/>
      <c r="T1191" s="93"/>
      <c r="U1191" s="39"/>
      <c r="V1191" s="39"/>
      <c r="W1191" s="39"/>
      <c r="X1191" s="39"/>
      <c r="Y1191" s="39"/>
      <c r="Z1191" s="39"/>
      <c r="AA1191" s="39"/>
      <c r="AB1191" s="39"/>
      <c r="AC1191" s="39"/>
      <c r="AD1191" s="39"/>
      <c r="AE1191" s="39"/>
      <c r="AT1191" s="18" t="s">
        <v>214</v>
      </c>
      <c r="AU1191" s="18" t="s">
        <v>83</v>
      </c>
    </row>
    <row r="1192" s="2" customFormat="1">
      <c r="A1192" s="39"/>
      <c r="B1192" s="40"/>
      <c r="C1192" s="41"/>
      <c r="D1192" s="241" t="s">
        <v>216</v>
      </c>
      <c r="E1192" s="41"/>
      <c r="F1192" s="242" t="s">
        <v>1419</v>
      </c>
      <c r="G1192" s="41"/>
      <c r="H1192" s="41"/>
      <c r="I1192" s="238"/>
      <c r="J1192" s="41"/>
      <c r="K1192" s="41"/>
      <c r="L1192" s="45"/>
      <c r="M1192" s="239"/>
      <c r="N1192" s="240"/>
      <c r="O1192" s="92"/>
      <c r="P1192" s="92"/>
      <c r="Q1192" s="92"/>
      <c r="R1192" s="92"/>
      <c r="S1192" s="92"/>
      <c r="T1192" s="93"/>
      <c r="U1192" s="39"/>
      <c r="V1192" s="39"/>
      <c r="W1192" s="39"/>
      <c r="X1192" s="39"/>
      <c r="Y1192" s="39"/>
      <c r="Z1192" s="39"/>
      <c r="AA1192" s="39"/>
      <c r="AB1192" s="39"/>
      <c r="AC1192" s="39"/>
      <c r="AD1192" s="39"/>
      <c r="AE1192" s="39"/>
      <c r="AT1192" s="18" t="s">
        <v>216</v>
      </c>
      <c r="AU1192" s="18" t="s">
        <v>83</v>
      </c>
    </row>
    <row r="1193" s="13" customFormat="1">
      <c r="A1193" s="13"/>
      <c r="B1193" s="253"/>
      <c r="C1193" s="254"/>
      <c r="D1193" s="236" t="s">
        <v>218</v>
      </c>
      <c r="E1193" s="255" t="s">
        <v>1</v>
      </c>
      <c r="F1193" s="256" t="s">
        <v>504</v>
      </c>
      <c r="G1193" s="254"/>
      <c r="H1193" s="257">
        <v>2</v>
      </c>
      <c r="I1193" s="258"/>
      <c r="J1193" s="254"/>
      <c r="K1193" s="254"/>
      <c r="L1193" s="259"/>
      <c r="M1193" s="260"/>
      <c r="N1193" s="261"/>
      <c r="O1193" s="261"/>
      <c r="P1193" s="261"/>
      <c r="Q1193" s="261"/>
      <c r="R1193" s="261"/>
      <c r="S1193" s="261"/>
      <c r="T1193" s="262"/>
      <c r="U1193" s="13"/>
      <c r="V1193" s="13"/>
      <c r="W1193" s="13"/>
      <c r="X1193" s="13"/>
      <c r="Y1193" s="13"/>
      <c r="Z1193" s="13"/>
      <c r="AA1193" s="13"/>
      <c r="AB1193" s="13"/>
      <c r="AC1193" s="13"/>
      <c r="AD1193" s="13"/>
      <c r="AE1193" s="13"/>
      <c r="AT1193" s="263" t="s">
        <v>218</v>
      </c>
      <c r="AU1193" s="263" t="s">
        <v>83</v>
      </c>
      <c r="AV1193" s="13" t="s">
        <v>85</v>
      </c>
      <c r="AW1193" s="13" t="s">
        <v>32</v>
      </c>
      <c r="AX1193" s="13" t="s">
        <v>83</v>
      </c>
      <c r="AY1193" s="263" t="s">
        <v>207</v>
      </c>
    </row>
    <row r="1194" s="2" customFormat="1" ht="55.5" customHeight="1">
      <c r="A1194" s="39"/>
      <c r="B1194" s="40"/>
      <c r="C1194" s="293" t="s">
        <v>1420</v>
      </c>
      <c r="D1194" s="293" t="s">
        <v>690</v>
      </c>
      <c r="E1194" s="294" t="s">
        <v>1421</v>
      </c>
      <c r="F1194" s="295" t="s">
        <v>1422</v>
      </c>
      <c r="G1194" s="296" t="s">
        <v>225</v>
      </c>
      <c r="H1194" s="297">
        <v>2.1000000000000001</v>
      </c>
      <c r="I1194" s="298"/>
      <c r="J1194" s="299">
        <f>ROUND(I1194*H1194,2)</f>
        <v>0</v>
      </c>
      <c r="K1194" s="300"/>
      <c r="L1194" s="301"/>
      <c r="M1194" s="302" t="s">
        <v>1</v>
      </c>
      <c r="N1194" s="303" t="s">
        <v>41</v>
      </c>
      <c r="O1194" s="92"/>
      <c r="P1194" s="232">
        <f>O1194*H1194</f>
        <v>0</v>
      </c>
      <c r="Q1194" s="232">
        <v>0.012</v>
      </c>
      <c r="R1194" s="232">
        <f>Q1194*H1194</f>
        <v>0.0252</v>
      </c>
      <c r="S1194" s="232">
        <v>0</v>
      </c>
      <c r="T1194" s="233">
        <f>S1194*H1194</f>
        <v>0</v>
      </c>
      <c r="U1194" s="39"/>
      <c r="V1194" s="39"/>
      <c r="W1194" s="39"/>
      <c r="X1194" s="39"/>
      <c r="Y1194" s="39"/>
      <c r="Z1194" s="39"/>
      <c r="AA1194" s="39"/>
      <c r="AB1194" s="39"/>
      <c r="AC1194" s="39"/>
      <c r="AD1194" s="39"/>
      <c r="AE1194" s="39"/>
      <c r="AR1194" s="234" t="s">
        <v>774</v>
      </c>
      <c r="AT1194" s="234" t="s">
        <v>690</v>
      </c>
      <c r="AU1194" s="234" t="s">
        <v>83</v>
      </c>
      <c r="AY1194" s="18" t="s">
        <v>207</v>
      </c>
      <c r="BE1194" s="235">
        <f>IF(N1194="základní",J1194,0)</f>
        <v>0</v>
      </c>
      <c r="BF1194" s="235">
        <f>IF(N1194="snížená",J1194,0)</f>
        <v>0</v>
      </c>
      <c r="BG1194" s="235">
        <f>IF(N1194="zákl. přenesená",J1194,0)</f>
        <v>0</v>
      </c>
      <c r="BH1194" s="235">
        <f>IF(N1194="sníž. přenesená",J1194,0)</f>
        <v>0</v>
      </c>
      <c r="BI1194" s="235">
        <f>IF(N1194="nulová",J1194,0)</f>
        <v>0</v>
      </c>
      <c r="BJ1194" s="18" t="s">
        <v>83</v>
      </c>
      <c r="BK1194" s="235">
        <f>ROUND(I1194*H1194,2)</f>
        <v>0</v>
      </c>
      <c r="BL1194" s="18" t="s">
        <v>361</v>
      </c>
      <c r="BM1194" s="234" t="s">
        <v>1423</v>
      </c>
    </row>
    <row r="1195" s="2" customFormat="1">
      <c r="A1195" s="39"/>
      <c r="B1195" s="40"/>
      <c r="C1195" s="41"/>
      <c r="D1195" s="236" t="s">
        <v>214</v>
      </c>
      <c r="E1195" s="41"/>
      <c r="F1195" s="237" t="s">
        <v>1422</v>
      </c>
      <c r="G1195" s="41"/>
      <c r="H1195" s="41"/>
      <c r="I1195" s="238"/>
      <c r="J1195" s="41"/>
      <c r="K1195" s="41"/>
      <c r="L1195" s="45"/>
      <c r="M1195" s="239"/>
      <c r="N1195" s="240"/>
      <c r="O1195" s="92"/>
      <c r="P1195" s="92"/>
      <c r="Q1195" s="92"/>
      <c r="R1195" s="92"/>
      <c r="S1195" s="92"/>
      <c r="T1195" s="93"/>
      <c r="U1195" s="39"/>
      <c r="V1195" s="39"/>
      <c r="W1195" s="39"/>
      <c r="X1195" s="39"/>
      <c r="Y1195" s="39"/>
      <c r="Z1195" s="39"/>
      <c r="AA1195" s="39"/>
      <c r="AB1195" s="39"/>
      <c r="AC1195" s="39"/>
      <c r="AD1195" s="39"/>
      <c r="AE1195" s="39"/>
      <c r="AT1195" s="18" t="s">
        <v>214</v>
      </c>
      <c r="AU1195" s="18" t="s">
        <v>83</v>
      </c>
    </row>
    <row r="1196" s="2" customFormat="1">
      <c r="A1196" s="39"/>
      <c r="B1196" s="40"/>
      <c r="C1196" s="41"/>
      <c r="D1196" s="236" t="s">
        <v>385</v>
      </c>
      <c r="E1196" s="41"/>
      <c r="F1196" s="290" t="s">
        <v>1424</v>
      </c>
      <c r="G1196" s="41"/>
      <c r="H1196" s="41"/>
      <c r="I1196" s="238"/>
      <c r="J1196" s="41"/>
      <c r="K1196" s="41"/>
      <c r="L1196" s="45"/>
      <c r="M1196" s="239"/>
      <c r="N1196" s="240"/>
      <c r="O1196" s="92"/>
      <c r="P1196" s="92"/>
      <c r="Q1196" s="92"/>
      <c r="R1196" s="92"/>
      <c r="S1196" s="92"/>
      <c r="T1196" s="93"/>
      <c r="U1196" s="39"/>
      <c r="V1196" s="39"/>
      <c r="W1196" s="39"/>
      <c r="X1196" s="39"/>
      <c r="Y1196" s="39"/>
      <c r="Z1196" s="39"/>
      <c r="AA1196" s="39"/>
      <c r="AB1196" s="39"/>
      <c r="AC1196" s="39"/>
      <c r="AD1196" s="39"/>
      <c r="AE1196" s="39"/>
      <c r="AT1196" s="18" t="s">
        <v>385</v>
      </c>
      <c r="AU1196" s="18" t="s">
        <v>83</v>
      </c>
    </row>
    <row r="1197" s="13" customFormat="1">
      <c r="A1197" s="13"/>
      <c r="B1197" s="253"/>
      <c r="C1197" s="254"/>
      <c r="D1197" s="236" t="s">
        <v>218</v>
      </c>
      <c r="E1197" s="255" t="s">
        <v>1</v>
      </c>
      <c r="F1197" s="256" t="s">
        <v>504</v>
      </c>
      <c r="G1197" s="254"/>
      <c r="H1197" s="257">
        <v>2</v>
      </c>
      <c r="I1197" s="258"/>
      <c r="J1197" s="254"/>
      <c r="K1197" s="254"/>
      <c r="L1197" s="259"/>
      <c r="M1197" s="260"/>
      <c r="N1197" s="261"/>
      <c r="O1197" s="261"/>
      <c r="P1197" s="261"/>
      <c r="Q1197" s="261"/>
      <c r="R1197" s="261"/>
      <c r="S1197" s="261"/>
      <c r="T1197" s="262"/>
      <c r="U1197" s="13"/>
      <c r="V1197" s="13"/>
      <c r="W1197" s="13"/>
      <c r="X1197" s="13"/>
      <c r="Y1197" s="13"/>
      <c r="Z1197" s="13"/>
      <c r="AA1197" s="13"/>
      <c r="AB1197" s="13"/>
      <c r="AC1197" s="13"/>
      <c r="AD1197" s="13"/>
      <c r="AE1197" s="13"/>
      <c r="AT1197" s="263" t="s">
        <v>218</v>
      </c>
      <c r="AU1197" s="263" t="s">
        <v>83</v>
      </c>
      <c r="AV1197" s="13" t="s">
        <v>85</v>
      </c>
      <c r="AW1197" s="13" t="s">
        <v>32</v>
      </c>
      <c r="AX1197" s="13" t="s">
        <v>83</v>
      </c>
      <c r="AY1197" s="263" t="s">
        <v>207</v>
      </c>
    </row>
    <row r="1198" s="13" customFormat="1">
      <c r="A1198" s="13"/>
      <c r="B1198" s="253"/>
      <c r="C1198" s="254"/>
      <c r="D1198" s="236" t="s">
        <v>218</v>
      </c>
      <c r="E1198" s="254"/>
      <c r="F1198" s="256" t="s">
        <v>694</v>
      </c>
      <c r="G1198" s="254"/>
      <c r="H1198" s="257">
        <v>2.1000000000000001</v>
      </c>
      <c r="I1198" s="258"/>
      <c r="J1198" s="254"/>
      <c r="K1198" s="254"/>
      <c r="L1198" s="259"/>
      <c r="M1198" s="260"/>
      <c r="N1198" s="261"/>
      <c r="O1198" s="261"/>
      <c r="P1198" s="261"/>
      <c r="Q1198" s="261"/>
      <c r="R1198" s="261"/>
      <c r="S1198" s="261"/>
      <c r="T1198" s="262"/>
      <c r="U1198" s="13"/>
      <c r="V1198" s="13"/>
      <c r="W1198" s="13"/>
      <c r="X1198" s="13"/>
      <c r="Y1198" s="13"/>
      <c r="Z1198" s="13"/>
      <c r="AA1198" s="13"/>
      <c r="AB1198" s="13"/>
      <c r="AC1198" s="13"/>
      <c r="AD1198" s="13"/>
      <c r="AE1198" s="13"/>
      <c r="AT1198" s="263" t="s">
        <v>218</v>
      </c>
      <c r="AU1198" s="263" t="s">
        <v>83</v>
      </c>
      <c r="AV1198" s="13" t="s">
        <v>85</v>
      </c>
      <c r="AW1198" s="13" t="s">
        <v>4</v>
      </c>
      <c r="AX1198" s="13" t="s">
        <v>83</v>
      </c>
      <c r="AY1198" s="263" t="s">
        <v>207</v>
      </c>
    </row>
    <row r="1199" s="2" customFormat="1" ht="44.25" customHeight="1">
      <c r="A1199" s="39"/>
      <c r="B1199" s="40"/>
      <c r="C1199" s="293" t="s">
        <v>1425</v>
      </c>
      <c r="D1199" s="293" t="s">
        <v>690</v>
      </c>
      <c r="E1199" s="294" t="s">
        <v>1426</v>
      </c>
      <c r="F1199" s="295" t="s">
        <v>1427</v>
      </c>
      <c r="G1199" s="296" t="s">
        <v>225</v>
      </c>
      <c r="H1199" s="297">
        <v>46.68</v>
      </c>
      <c r="I1199" s="298"/>
      <c r="J1199" s="299">
        <f>ROUND(I1199*H1199,2)</f>
        <v>0</v>
      </c>
      <c r="K1199" s="300"/>
      <c r="L1199" s="301"/>
      <c r="M1199" s="302" t="s">
        <v>1</v>
      </c>
      <c r="N1199" s="303" t="s">
        <v>41</v>
      </c>
      <c r="O1199" s="92"/>
      <c r="P1199" s="232">
        <f>O1199*H1199</f>
        <v>0</v>
      </c>
      <c r="Q1199" s="232">
        <v>0.002</v>
      </c>
      <c r="R1199" s="232">
        <f>Q1199*H1199</f>
        <v>0.093359999999999999</v>
      </c>
      <c r="S1199" s="232">
        <v>0</v>
      </c>
      <c r="T1199" s="233">
        <f>S1199*H1199</f>
        <v>0</v>
      </c>
      <c r="U1199" s="39"/>
      <c r="V1199" s="39"/>
      <c r="W1199" s="39"/>
      <c r="X1199" s="39"/>
      <c r="Y1199" s="39"/>
      <c r="Z1199" s="39"/>
      <c r="AA1199" s="39"/>
      <c r="AB1199" s="39"/>
      <c r="AC1199" s="39"/>
      <c r="AD1199" s="39"/>
      <c r="AE1199" s="39"/>
      <c r="AR1199" s="234" t="s">
        <v>774</v>
      </c>
      <c r="AT1199" s="234" t="s">
        <v>690</v>
      </c>
      <c r="AU1199" s="234" t="s">
        <v>83</v>
      </c>
      <c r="AY1199" s="18" t="s">
        <v>207</v>
      </c>
      <c r="BE1199" s="235">
        <f>IF(N1199="základní",J1199,0)</f>
        <v>0</v>
      </c>
      <c r="BF1199" s="235">
        <f>IF(N1199="snížená",J1199,0)</f>
        <v>0</v>
      </c>
      <c r="BG1199" s="235">
        <f>IF(N1199="zákl. přenesená",J1199,0)</f>
        <v>0</v>
      </c>
      <c r="BH1199" s="235">
        <f>IF(N1199="sníž. přenesená",J1199,0)</f>
        <v>0</v>
      </c>
      <c r="BI1199" s="235">
        <f>IF(N1199="nulová",J1199,0)</f>
        <v>0</v>
      </c>
      <c r="BJ1199" s="18" t="s">
        <v>83</v>
      </c>
      <c r="BK1199" s="235">
        <f>ROUND(I1199*H1199,2)</f>
        <v>0</v>
      </c>
      <c r="BL1199" s="18" t="s">
        <v>361</v>
      </c>
      <c r="BM1199" s="234" t="s">
        <v>1428</v>
      </c>
    </row>
    <row r="1200" s="2" customFormat="1">
      <c r="A1200" s="39"/>
      <c r="B1200" s="40"/>
      <c r="C1200" s="41"/>
      <c r="D1200" s="236" t="s">
        <v>214</v>
      </c>
      <c r="E1200" s="41"/>
      <c r="F1200" s="237" t="s">
        <v>1427</v>
      </c>
      <c r="G1200" s="41"/>
      <c r="H1200" s="41"/>
      <c r="I1200" s="238"/>
      <c r="J1200" s="41"/>
      <c r="K1200" s="41"/>
      <c r="L1200" s="45"/>
      <c r="M1200" s="239"/>
      <c r="N1200" s="240"/>
      <c r="O1200" s="92"/>
      <c r="P1200" s="92"/>
      <c r="Q1200" s="92"/>
      <c r="R1200" s="92"/>
      <c r="S1200" s="92"/>
      <c r="T1200" s="93"/>
      <c r="U1200" s="39"/>
      <c r="V1200" s="39"/>
      <c r="W1200" s="39"/>
      <c r="X1200" s="39"/>
      <c r="Y1200" s="39"/>
      <c r="Z1200" s="39"/>
      <c r="AA1200" s="39"/>
      <c r="AB1200" s="39"/>
      <c r="AC1200" s="39"/>
      <c r="AD1200" s="39"/>
      <c r="AE1200" s="39"/>
      <c r="AT1200" s="18" t="s">
        <v>214</v>
      </c>
      <c r="AU1200" s="18" t="s">
        <v>83</v>
      </c>
    </row>
    <row r="1201" s="2" customFormat="1">
      <c r="A1201" s="39"/>
      <c r="B1201" s="40"/>
      <c r="C1201" s="41"/>
      <c r="D1201" s="236" t="s">
        <v>385</v>
      </c>
      <c r="E1201" s="41"/>
      <c r="F1201" s="290" t="s">
        <v>1401</v>
      </c>
      <c r="G1201" s="41"/>
      <c r="H1201" s="41"/>
      <c r="I1201" s="238"/>
      <c r="J1201" s="41"/>
      <c r="K1201" s="41"/>
      <c r="L1201" s="45"/>
      <c r="M1201" s="239"/>
      <c r="N1201" s="240"/>
      <c r="O1201" s="92"/>
      <c r="P1201" s="92"/>
      <c r="Q1201" s="92"/>
      <c r="R1201" s="92"/>
      <c r="S1201" s="92"/>
      <c r="T1201" s="93"/>
      <c r="U1201" s="39"/>
      <c r="V1201" s="39"/>
      <c r="W1201" s="39"/>
      <c r="X1201" s="39"/>
      <c r="Y1201" s="39"/>
      <c r="Z1201" s="39"/>
      <c r="AA1201" s="39"/>
      <c r="AB1201" s="39"/>
      <c r="AC1201" s="39"/>
      <c r="AD1201" s="39"/>
      <c r="AE1201" s="39"/>
      <c r="AT1201" s="18" t="s">
        <v>385</v>
      </c>
      <c r="AU1201" s="18" t="s">
        <v>83</v>
      </c>
    </row>
    <row r="1202" s="13" customFormat="1">
      <c r="A1202" s="13"/>
      <c r="B1202" s="253"/>
      <c r="C1202" s="254"/>
      <c r="D1202" s="236" t="s">
        <v>218</v>
      </c>
      <c r="E1202" s="255" t="s">
        <v>1</v>
      </c>
      <c r="F1202" s="256" t="s">
        <v>424</v>
      </c>
      <c r="G1202" s="254"/>
      <c r="H1202" s="257">
        <v>46.68</v>
      </c>
      <c r="I1202" s="258"/>
      <c r="J1202" s="254"/>
      <c r="K1202" s="254"/>
      <c r="L1202" s="259"/>
      <c r="M1202" s="260"/>
      <c r="N1202" s="261"/>
      <c r="O1202" s="261"/>
      <c r="P1202" s="261"/>
      <c r="Q1202" s="261"/>
      <c r="R1202" s="261"/>
      <c r="S1202" s="261"/>
      <c r="T1202" s="262"/>
      <c r="U1202" s="13"/>
      <c r="V1202" s="13"/>
      <c r="W1202" s="13"/>
      <c r="X1202" s="13"/>
      <c r="Y1202" s="13"/>
      <c r="Z1202" s="13"/>
      <c r="AA1202" s="13"/>
      <c r="AB1202" s="13"/>
      <c r="AC1202" s="13"/>
      <c r="AD1202" s="13"/>
      <c r="AE1202" s="13"/>
      <c r="AT1202" s="263" t="s">
        <v>218</v>
      </c>
      <c r="AU1202" s="263" t="s">
        <v>83</v>
      </c>
      <c r="AV1202" s="13" t="s">
        <v>85</v>
      </c>
      <c r="AW1202" s="13" t="s">
        <v>32</v>
      </c>
      <c r="AX1202" s="13" t="s">
        <v>83</v>
      </c>
      <c r="AY1202" s="263" t="s">
        <v>207</v>
      </c>
    </row>
    <row r="1203" s="2" customFormat="1" ht="33" customHeight="1">
      <c r="A1203" s="39"/>
      <c r="B1203" s="40"/>
      <c r="C1203" s="222" t="s">
        <v>1429</v>
      </c>
      <c r="D1203" s="222" t="s">
        <v>208</v>
      </c>
      <c r="E1203" s="223" t="s">
        <v>1430</v>
      </c>
      <c r="F1203" s="224" t="s">
        <v>1431</v>
      </c>
      <c r="G1203" s="225" t="s">
        <v>225</v>
      </c>
      <c r="H1203" s="226">
        <v>3.4620000000000002</v>
      </c>
      <c r="I1203" s="227"/>
      <c r="J1203" s="228">
        <f>ROUND(I1203*H1203,2)</f>
        <v>0</v>
      </c>
      <c r="K1203" s="229"/>
      <c r="L1203" s="45"/>
      <c r="M1203" s="230" t="s">
        <v>1</v>
      </c>
      <c r="N1203" s="231" t="s">
        <v>41</v>
      </c>
      <c r="O1203" s="92"/>
      <c r="P1203" s="232">
        <f>O1203*H1203</f>
        <v>0</v>
      </c>
      <c r="Q1203" s="232">
        <v>0.00116</v>
      </c>
      <c r="R1203" s="232">
        <f>Q1203*H1203</f>
        <v>0.0040159200000000001</v>
      </c>
      <c r="S1203" s="232">
        <v>0</v>
      </c>
      <c r="T1203" s="233">
        <f>S1203*H1203</f>
        <v>0</v>
      </c>
      <c r="U1203" s="39"/>
      <c r="V1203" s="39"/>
      <c r="W1203" s="39"/>
      <c r="X1203" s="39"/>
      <c r="Y1203" s="39"/>
      <c r="Z1203" s="39"/>
      <c r="AA1203" s="39"/>
      <c r="AB1203" s="39"/>
      <c r="AC1203" s="39"/>
      <c r="AD1203" s="39"/>
      <c r="AE1203" s="39"/>
      <c r="AR1203" s="234" t="s">
        <v>361</v>
      </c>
      <c r="AT1203" s="234" t="s">
        <v>208</v>
      </c>
      <c r="AU1203" s="234" t="s">
        <v>83</v>
      </c>
      <c r="AY1203" s="18" t="s">
        <v>207</v>
      </c>
      <c r="BE1203" s="235">
        <f>IF(N1203="základní",J1203,0)</f>
        <v>0</v>
      </c>
      <c r="BF1203" s="235">
        <f>IF(N1203="snížená",J1203,0)</f>
        <v>0</v>
      </c>
      <c r="BG1203" s="235">
        <f>IF(N1203="zákl. přenesená",J1203,0)</f>
        <v>0</v>
      </c>
      <c r="BH1203" s="235">
        <f>IF(N1203="sníž. přenesená",J1203,0)</f>
        <v>0</v>
      </c>
      <c r="BI1203" s="235">
        <f>IF(N1203="nulová",J1203,0)</f>
        <v>0</v>
      </c>
      <c r="BJ1203" s="18" t="s">
        <v>83</v>
      </c>
      <c r="BK1203" s="235">
        <f>ROUND(I1203*H1203,2)</f>
        <v>0</v>
      </c>
      <c r="BL1203" s="18" t="s">
        <v>361</v>
      </c>
      <c r="BM1203" s="234" t="s">
        <v>1432</v>
      </c>
    </row>
    <row r="1204" s="2" customFormat="1">
      <c r="A1204" s="39"/>
      <c r="B1204" s="40"/>
      <c r="C1204" s="41"/>
      <c r="D1204" s="236" t="s">
        <v>214</v>
      </c>
      <c r="E1204" s="41"/>
      <c r="F1204" s="237" t="s">
        <v>1433</v>
      </c>
      <c r="G1204" s="41"/>
      <c r="H1204" s="41"/>
      <c r="I1204" s="238"/>
      <c r="J1204" s="41"/>
      <c r="K1204" s="41"/>
      <c r="L1204" s="45"/>
      <c r="M1204" s="239"/>
      <c r="N1204" s="240"/>
      <c r="O1204" s="92"/>
      <c r="P1204" s="92"/>
      <c r="Q1204" s="92"/>
      <c r="R1204" s="92"/>
      <c r="S1204" s="92"/>
      <c r="T1204" s="93"/>
      <c r="U1204" s="39"/>
      <c r="V1204" s="39"/>
      <c r="W1204" s="39"/>
      <c r="X1204" s="39"/>
      <c r="Y1204" s="39"/>
      <c r="Z1204" s="39"/>
      <c r="AA1204" s="39"/>
      <c r="AB1204" s="39"/>
      <c r="AC1204" s="39"/>
      <c r="AD1204" s="39"/>
      <c r="AE1204" s="39"/>
      <c r="AT1204" s="18" t="s">
        <v>214</v>
      </c>
      <c r="AU1204" s="18" t="s">
        <v>83</v>
      </c>
    </row>
    <row r="1205" s="2" customFormat="1">
      <c r="A1205" s="39"/>
      <c r="B1205" s="40"/>
      <c r="C1205" s="41"/>
      <c r="D1205" s="241" t="s">
        <v>216</v>
      </c>
      <c r="E1205" s="41"/>
      <c r="F1205" s="242" t="s">
        <v>1434</v>
      </c>
      <c r="G1205" s="41"/>
      <c r="H1205" s="41"/>
      <c r="I1205" s="238"/>
      <c r="J1205" s="41"/>
      <c r="K1205" s="41"/>
      <c r="L1205" s="45"/>
      <c r="M1205" s="239"/>
      <c r="N1205" s="240"/>
      <c r="O1205" s="92"/>
      <c r="P1205" s="92"/>
      <c r="Q1205" s="92"/>
      <c r="R1205" s="92"/>
      <c r="S1205" s="92"/>
      <c r="T1205" s="93"/>
      <c r="U1205" s="39"/>
      <c r="V1205" s="39"/>
      <c r="W1205" s="39"/>
      <c r="X1205" s="39"/>
      <c r="Y1205" s="39"/>
      <c r="Z1205" s="39"/>
      <c r="AA1205" s="39"/>
      <c r="AB1205" s="39"/>
      <c r="AC1205" s="39"/>
      <c r="AD1205" s="39"/>
      <c r="AE1205" s="39"/>
      <c r="AT1205" s="18" t="s">
        <v>216</v>
      </c>
      <c r="AU1205" s="18" t="s">
        <v>83</v>
      </c>
    </row>
    <row r="1206" s="13" customFormat="1">
      <c r="A1206" s="13"/>
      <c r="B1206" s="253"/>
      <c r="C1206" s="254"/>
      <c r="D1206" s="236" t="s">
        <v>218</v>
      </c>
      <c r="E1206" s="255" t="s">
        <v>1</v>
      </c>
      <c r="F1206" s="256" t="s">
        <v>475</v>
      </c>
      <c r="G1206" s="254"/>
      <c r="H1206" s="257">
        <v>3.4620000000000002</v>
      </c>
      <c r="I1206" s="258"/>
      <c r="J1206" s="254"/>
      <c r="K1206" s="254"/>
      <c r="L1206" s="259"/>
      <c r="M1206" s="260"/>
      <c r="N1206" s="261"/>
      <c r="O1206" s="261"/>
      <c r="P1206" s="261"/>
      <c r="Q1206" s="261"/>
      <c r="R1206" s="261"/>
      <c r="S1206" s="261"/>
      <c r="T1206" s="262"/>
      <c r="U1206" s="13"/>
      <c r="V1206" s="13"/>
      <c r="W1206" s="13"/>
      <c r="X1206" s="13"/>
      <c r="Y1206" s="13"/>
      <c r="Z1206" s="13"/>
      <c r="AA1206" s="13"/>
      <c r="AB1206" s="13"/>
      <c r="AC1206" s="13"/>
      <c r="AD1206" s="13"/>
      <c r="AE1206" s="13"/>
      <c r="AT1206" s="263" t="s">
        <v>218</v>
      </c>
      <c r="AU1206" s="263" t="s">
        <v>83</v>
      </c>
      <c r="AV1206" s="13" t="s">
        <v>85</v>
      </c>
      <c r="AW1206" s="13" t="s">
        <v>32</v>
      </c>
      <c r="AX1206" s="13" t="s">
        <v>83</v>
      </c>
      <c r="AY1206" s="263" t="s">
        <v>207</v>
      </c>
    </row>
    <row r="1207" s="2" customFormat="1" ht="37.8" customHeight="1">
      <c r="A1207" s="39"/>
      <c r="B1207" s="40"/>
      <c r="C1207" s="293" t="s">
        <v>1435</v>
      </c>
      <c r="D1207" s="293" t="s">
        <v>690</v>
      </c>
      <c r="E1207" s="294" t="s">
        <v>1436</v>
      </c>
      <c r="F1207" s="295" t="s">
        <v>1437</v>
      </c>
      <c r="G1207" s="296" t="s">
        <v>225</v>
      </c>
      <c r="H1207" s="297">
        <v>3.6349999999999998</v>
      </c>
      <c r="I1207" s="298"/>
      <c r="J1207" s="299">
        <f>ROUND(I1207*H1207,2)</f>
        <v>0</v>
      </c>
      <c r="K1207" s="300"/>
      <c r="L1207" s="301"/>
      <c r="M1207" s="302" t="s">
        <v>1</v>
      </c>
      <c r="N1207" s="303" t="s">
        <v>41</v>
      </c>
      <c r="O1207" s="92"/>
      <c r="P1207" s="232">
        <f>O1207*H1207</f>
        <v>0</v>
      </c>
      <c r="Q1207" s="232">
        <v>0.25872000000000001</v>
      </c>
      <c r="R1207" s="232">
        <f>Q1207*H1207</f>
        <v>0.94044719999999993</v>
      </c>
      <c r="S1207" s="232">
        <v>0</v>
      </c>
      <c r="T1207" s="233">
        <f>S1207*H1207</f>
        <v>0</v>
      </c>
      <c r="U1207" s="39"/>
      <c r="V1207" s="39"/>
      <c r="W1207" s="39"/>
      <c r="X1207" s="39"/>
      <c r="Y1207" s="39"/>
      <c r="Z1207" s="39"/>
      <c r="AA1207" s="39"/>
      <c r="AB1207" s="39"/>
      <c r="AC1207" s="39"/>
      <c r="AD1207" s="39"/>
      <c r="AE1207" s="39"/>
      <c r="AR1207" s="234" t="s">
        <v>774</v>
      </c>
      <c r="AT1207" s="234" t="s">
        <v>690</v>
      </c>
      <c r="AU1207" s="234" t="s">
        <v>83</v>
      </c>
      <c r="AY1207" s="18" t="s">
        <v>207</v>
      </c>
      <c r="BE1207" s="235">
        <f>IF(N1207="základní",J1207,0)</f>
        <v>0</v>
      </c>
      <c r="BF1207" s="235">
        <f>IF(N1207="snížená",J1207,0)</f>
        <v>0</v>
      </c>
      <c r="BG1207" s="235">
        <f>IF(N1207="zákl. přenesená",J1207,0)</f>
        <v>0</v>
      </c>
      <c r="BH1207" s="235">
        <f>IF(N1207="sníž. přenesená",J1207,0)</f>
        <v>0</v>
      </c>
      <c r="BI1207" s="235">
        <f>IF(N1207="nulová",J1207,0)</f>
        <v>0</v>
      </c>
      <c r="BJ1207" s="18" t="s">
        <v>83</v>
      </c>
      <c r="BK1207" s="235">
        <f>ROUND(I1207*H1207,2)</f>
        <v>0</v>
      </c>
      <c r="BL1207" s="18" t="s">
        <v>361</v>
      </c>
      <c r="BM1207" s="234" t="s">
        <v>1438</v>
      </c>
    </row>
    <row r="1208" s="2" customFormat="1">
      <c r="A1208" s="39"/>
      <c r="B1208" s="40"/>
      <c r="C1208" s="41"/>
      <c r="D1208" s="236" t="s">
        <v>214</v>
      </c>
      <c r="E1208" s="41"/>
      <c r="F1208" s="237" t="s">
        <v>1437</v>
      </c>
      <c r="G1208" s="41"/>
      <c r="H1208" s="41"/>
      <c r="I1208" s="238"/>
      <c r="J1208" s="41"/>
      <c r="K1208" s="41"/>
      <c r="L1208" s="45"/>
      <c r="M1208" s="239"/>
      <c r="N1208" s="240"/>
      <c r="O1208" s="92"/>
      <c r="P1208" s="92"/>
      <c r="Q1208" s="92"/>
      <c r="R1208" s="92"/>
      <c r="S1208" s="92"/>
      <c r="T1208" s="93"/>
      <c r="U1208" s="39"/>
      <c r="V1208" s="39"/>
      <c r="W1208" s="39"/>
      <c r="X1208" s="39"/>
      <c r="Y1208" s="39"/>
      <c r="Z1208" s="39"/>
      <c r="AA1208" s="39"/>
      <c r="AB1208" s="39"/>
      <c r="AC1208" s="39"/>
      <c r="AD1208" s="39"/>
      <c r="AE1208" s="39"/>
      <c r="AT1208" s="18" t="s">
        <v>214</v>
      </c>
      <c r="AU1208" s="18" t="s">
        <v>83</v>
      </c>
    </row>
    <row r="1209" s="2" customFormat="1">
      <c r="A1209" s="39"/>
      <c r="B1209" s="40"/>
      <c r="C1209" s="41"/>
      <c r="D1209" s="236" t="s">
        <v>385</v>
      </c>
      <c r="E1209" s="41"/>
      <c r="F1209" s="290" t="s">
        <v>1439</v>
      </c>
      <c r="G1209" s="41"/>
      <c r="H1209" s="41"/>
      <c r="I1209" s="238"/>
      <c r="J1209" s="41"/>
      <c r="K1209" s="41"/>
      <c r="L1209" s="45"/>
      <c r="M1209" s="239"/>
      <c r="N1209" s="240"/>
      <c r="O1209" s="92"/>
      <c r="P1209" s="92"/>
      <c r="Q1209" s="92"/>
      <c r="R1209" s="92"/>
      <c r="S1209" s="92"/>
      <c r="T1209" s="93"/>
      <c r="U1209" s="39"/>
      <c r="V1209" s="39"/>
      <c r="W1209" s="39"/>
      <c r="X1209" s="39"/>
      <c r="Y1209" s="39"/>
      <c r="Z1209" s="39"/>
      <c r="AA1209" s="39"/>
      <c r="AB1209" s="39"/>
      <c r="AC1209" s="39"/>
      <c r="AD1209" s="39"/>
      <c r="AE1209" s="39"/>
      <c r="AT1209" s="18" t="s">
        <v>385</v>
      </c>
      <c r="AU1209" s="18" t="s">
        <v>83</v>
      </c>
    </row>
    <row r="1210" s="13" customFormat="1">
      <c r="A1210" s="13"/>
      <c r="B1210" s="253"/>
      <c r="C1210" s="254"/>
      <c r="D1210" s="236" t="s">
        <v>218</v>
      </c>
      <c r="E1210" s="255" t="s">
        <v>1</v>
      </c>
      <c r="F1210" s="256" t="s">
        <v>475</v>
      </c>
      <c r="G1210" s="254"/>
      <c r="H1210" s="257">
        <v>3.4620000000000002</v>
      </c>
      <c r="I1210" s="258"/>
      <c r="J1210" s="254"/>
      <c r="K1210" s="254"/>
      <c r="L1210" s="259"/>
      <c r="M1210" s="260"/>
      <c r="N1210" s="261"/>
      <c r="O1210" s="261"/>
      <c r="P1210" s="261"/>
      <c r="Q1210" s="261"/>
      <c r="R1210" s="261"/>
      <c r="S1210" s="261"/>
      <c r="T1210" s="262"/>
      <c r="U1210" s="13"/>
      <c r="V1210" s="13"/>
      <c r="W1210" s="13"/>
      <c r="X1210" s="13"/>
      <c r="Y1210" s="13"/>
      <c r="Z1210" s="13"/>
      <c r="AA1210" s="13"/>
      <c r="AB1210" s="13"/>
      <c r="AC1210" s="13"/>
      <c r="AD1210" s="13"/>
      <c r="AE1210" s="13"/>
      <c r="AT1210" s="263" t="s">
        <v>218</v>
      </c>
      <c r="AU1210" s="263" t="s">
        <v>83</v>
      </c>
      <c r="AV1210" s="13" t="s">
        <v>85</v>
      </c>
      <c r="AW1210" s="13" t="s">
        <v>32</v>
      </c>
      <c r="AX1210" s="13" t="s">
        <v>83</v>
      </c>
      <c r="AY1210" s="263" t="s">
        <v>207</v>
      </c>
    </row>
    <row r="1211" s="13" customFormat="1">
      <c r="A1211" s="13"/>
      <c r="B1211" s="253"/>
      <c r="C1211" s="254"/>
      <c r="D1211" s="236" t="s">
        <v>218</v>
      </c>
      <c r="E1211" s="254"/>
      <c r="F1211" s="256" t="s">
        <v>1440</v>
      </c>
      <c r="G1211" s="254"/>
      <c r="H1211" s="257">
        <v>3.6349999999999998</v>
      </c>
      <c r="I1211" s="258"/>
      <c r="J1211" s="254"/>
      <c r="K1211" s="254"/>
      <c r="L1211" s="259"/>
      <c r="M1211" s="260"/>
      <c r="N1211" s="261"/>
      <c r="O1211" s="261"/>
      <c r="P1211" s="261"/>
      <c r="Q1211" s="261"/>
      <c r="R1211" s="261"/>
      <c r="S1211" s="261"/>
      <c r="T1211" s="262"/>
      <c r="U1211" s="13"/>
      <c r="V1211" s="13"/>
      <c r="W1211" s="13"/>
      <c r="X1211" s="13"/>
      <c r="Y1211" s="13"/>
      <c r="Z1211" s="13"/>
      <c r="AA1211" s="13"/>
      <c r="AB1211" s="13"/>
      <c r="AC1211" s="13"/>
      <c r="AD1211" s="13"/>
      <c r="AE1211" s="13"/>
      <c r="AT1211" s="263" t="s">
        <v>218</v>
      </c>
      <c r="AU1211" s="263" t="s">
        <v>83</v>
      </c>
      <c r="AV1211" s="13" t="s">
        <v>85</v>
      </c>
      <c r="AW1211" s="13" t="s">
        <v>4</v>
      </c>
      <c r="AX1211" s="13" t="s">
        <v>83</v>
      </c>
      <c r="AY1211" s="263" t="s">
        <v>207</v>
      </c>
    </row>
    <row r="1212" s="2" customFormat="1" ht="49.05" customHeight="1">
      <c r="A1212" s="39"/>
      <c r="B1212" s="40"/>
      <c r="C1212" s="293" t="s">
        <v>1441</v>
      </c>
      <c r="D1212" s="293" t="s">
        <v>690</v>
      </c>
      <c r="E1212" s="294" t="s">
        <v>1442</v>
      </c>
      <c r="F1212" s="295" t="s">
        <v>1443</v>
      </c>
      <c r="G1212" s="296" t="s">
        <v>225</v>
      </c>
      <c r="H1212" s="297">
        <v>3.6349999999999998</v>
      </c>
      <c r="I1212" s="298"/>
      <c r="J1212" s="299">
        <f>ROUND(I1212*H1212,2)</f>
        <v>0</v>
      </c>
      <c r="K1212" s="300"/>
      <c r="L1212" s="301"/>
      <c r="M1212" s="302" t="s">
        <v>1</v>
      </c>
      <c r="N1212" s="303" t="s">
        <v>41</v>
      </c>
      <c r="O1212" s="92"/>
      <c r="P1212" s="232">
        <f>O1212*H1212</f>
        <v>0</v>
      </c>
      <c r="Q1212" s="232">
        <v>0.26751999999999998</v>
      </c>
      <c r="R1212" s="232">
        <f>Q1212*H1212</f>
        <v>0.97243519999999983</v>
      </c>
      <c r="S1212" s="232">
        <v>0</v>
      </c>
      <c r="T1212" s="233">
        <f>S1212*H1212</f>
        <v>0</v>
      </c>
      <c r="U1212" s="39"/>
      <c r="V1212" s="39"/>
      <c r="W1212" s="39"/>
      <c r="X1212" s="39"/>
      <c r="Y1212" s="39"/>
      <c r="Z1212" s="39"/>
      <c r="AA1212" s="39"/>
      <c r="AB1212" s="39"/>
      <c r="AC1212" s="39"/>
      <c r="AD1212" s="39"/>
      <c r="AE1212" s="39"/>
      <c r="AR1212" s="234" t="s">
        <v>774</v>
      </c>
      <c r="AT1212" s="234" t="s">
        <v>690</v>
      </c>
      <c r="AU1212" s="234" t="s">
        <v>83</v>
      </c>
      <c r="AY1212" s="18" t="s">
        <v>207</v>
      </c>
      <c r="BE1212" s="235">
        <f>IF(N1212="základní",J1212,0)</f>
        <v>0</v>
      </c>
      <c r="BF1212" s="235">
        <f>IF(N1212="snížená",J1212,0)</f>
        <v>0</v>
      </c>
      <c r="BG1212" s="235">
        <f>IF(N1212="zákl. přenesená",J1212,0)</f>
        <v>0</v>
      </c>
      <c r="BH1212" s="235">
        <f>IF(N1212="sníž. přenesená",J1212,0)</f>
        <v>0</v>
      </c>
      <c r="BI1212" s="235">
        <f>IF(N1212="nulová",J1212,0)</f>
        <v>0</v>
      </c>
      <c r="BJ1212" s="18" t="s">
        <v>83</v>
      </c>
      <c r="BK1212" s="235">
        <f>ROUND(I1212*H1212,2)</f>
        <v>0</v>
      </c>
      <c r="BL1212" s="18" t="s">
        <v>361</v>
      </c>
      <c r="BM1212" s="234" t="s">
        <v>1444</v>
      </c>
    </row>
    <row r="1213" s="2" customFormat="1">
      <c r="A1213" s="39"/>
      <c r="B1213" s="40"/>
      <c r="C1213" s="41"/>
      <c r="D1213" s="236" t="s">
        <v>214</v>
      </c>
      <c r="E1213" s="41"/>
      <c r="F1213" s="237" t="s">
        <v>1443</v>
      </c>
      <c r="G1213" s="41"/>
      <c r="H1213" s="41"/>
      <c r="I1213" s="238"/>
      <c r="J1213" s="41"/>
      <c r="K1213" s="41"/>
      <c r="L1213" s="45"/>
      <c r="M1213" s="239"/>
      <c r="N1213" s="240"/>
      <c r="O1213" s="92"/>
      <c r="P1213" s="92"/>
      <c r="Q1213" s="92"/>
      <c r="R1213" s="92"/>
      <c r="S1213" s="92"/>
      <c r="T1213" s="93"/>
      <c r="U1213" s="39"/>
      <c r="V1213" s="39"/>
      <c r="W1213" s="39"/>
      <c r="X1213" s="39"/>
      <c r="Y1213" s="39"/>
      <c r="Z1213" s="39"/>
      <c r="AA1213" s="39"/>
      <c r="AB1213" s="39"/>
      <c r="AC1213" s="39"/>
      <c r="AD1213" s="39"/>
      <c r="AE1213" s="39"/>
      <c r="AT1213" s="18" t="s">
        <v>214</v>
      </c>
      <c r="AU1213" s="18" t="s">
        <v>83</v>
      </c>
    </row>
    <row r="1214" s="2" customFormat="1">
      <c r="A1214" s="39"/>
      <c r="B1214" s="40"/>
      <c r="C1214" s="41"/>
      <c r="D1214" s="236" t="s">
        <v>385</v>
      </c>
      <c r="E1214" s="41"/>
      <c r="F1214" s="290" t="s">
        <v>1445</v>
      </c>
      <c r="G1214" s="41"/>
      <c r="H1214" s="41"/>
      <c r="I1214" s="238"/>
      <c r="J1214" s="41"/>
      <c r="K1214" s="41"/>
      <c r="L1214" s="45"/>
      <c r="M1214" s="239"/>
      <c r="N1214" s="240"/>
      <c r="O1214" s="92"/>
      <c r="P1214" s="92"/>
      <c r="Q1214" s="92"/>
      <c r="R1214" s="92"/>
      <c r="S1214" s="92"/>
      <c r="T1214" s="93"/>
      <c r="U1214" s="39"/>
      <c r="V1214" s="39"/>
      <c r="W1214" s="39"/>
      <c r="X1214" s="39"/>
      <c r="Y1214" s="39"/>
      <c r="Z1214" s="39"/>
      <c r="AA1214" s="39"/>
      <c r="AB1214" s="39"/>
      <c r="AC1214" s="39"/>
      <c r="AD1214" s="39"/>
      <c r="AE1214" s="39"/>
      <c r="AT1214" s="18" t="s">
        <v>385</v>
      </c>
      <c r="AU1214" s="18" t="s">
        <v>83</v>
      </c>
    </row>
    <row r="1215" s="13" customFormat="1">
      <c r="A1215" s="13"/>
      <c r="B1215" s="253"/>
      <c r="C1215" s="254"/>
      <c r="D1215" s="236" t="s">
        <v>218</v>
      </c>
      <c r="E1215" s="255" t="s">
        <v>1</v>
      </c>
      <c r="F1215" s="256" t="s">
        <v>475</v>
      </c>
      <c r="G1215" s="254"/>
      <c r="H1215" s="257">
        <v>3.4620000000000002</v>
      </c>
      <c r="I1215" s="258"/>
      <c r="J1215" s="254"/>
      <c r="K1215" s="254"/>
      <c r="L1215" s="259"/>
      <c r="M1215" s="260"/>
      <c r="N1215" s="261"/>
      <c r="O1215" s="261"/>
      <c r="P1215" s="261"/>
      <c r="Q1215" s="261"/>
      <c r="R1215" s="261"/>
      <c r="S1215" s="261"/>
      <c r="T1215" s="262"/>
      <c r="U1215" s="13"/>
      <c r="V1215" s="13"/>
      <c r="W1215" s="13"/>
      <c r="X1215" s="13"/>
      <c r="Y1215" s="13"/>
      <c r="Z1215" s="13"/>
      <c r="AA1215" s="13"/>
      <c r="AB1215" s="13"/>
      <c r="AC1215" s="13"/>
      <c r="AD1215" s="13"/>
      <c r="AE1215" s="13"/>
      <c r="AT1215" s="263" t="s">
        <v>218</v>
      </c>
      <c r="AU1215" s="263" t="s">
        <v>83</v>
      </c>
      <c r="AV1215" s="13" t="s">
        <v>85</v>
      </c>
      <c r="AW1215" s="13" t="s">
        <v>32</v>
      </c>
      <c r="AX1215" s="13" t="s">
        <v>83</v>
      </c>
      <c r="AY1215" s="263" t="s">
        <v>207</v>
      </c>
    </row>
    <row r="1216" s="13" customFormat="1">
      <c r="A1216" s="13"/>
      <c r="B1216" s="253"/>
      <c r="C1216" s="254"/>
      <c r="D1216" s="236" t="s">
        <v>218</v>
      </c>
      <c r="E1216" s="254"/>
      <c r="F1216" s="256" t="s">
        <v>1440</v>
      </c>
      <c r="G1216" s="254"/>
      <c r="H1216" s="257">
        <v>3.6349999999999998</v>
      </c>
      <c r="I1216" s="258"/>
      <c r="J1216" s="254"/>
      <c r="K1216" s="254"/>
      <c r="L1216" s="259"/>
      <c r="M1216" s="260"/>
      <c r="N1216" s="261"/>
      <c r="O1216" s="261"/>
      <c r="P1216" s="261"/>
      <c r="Q1216" s="261"/>
      <c r="R1216" s="261"/>
      <c r="S1216" s="261"/>
      <c r="T1216" s="262"/>
      <c r="U1216" s="13"/>
      <c r="V1216" s="13"/>
      <c r="W1216" s="13"/>
      <c r="X1216" s="13"/>
      <c r="Y1216" s="13"/>
      <c r="Z1216" s="13"/>
      <c r="AA1216" s="13"/>
      <c r="AB1216" s="13"/>
      <c r="AC1216" s="13"/>
      <c r="AD1216" s="13"/>
      <c r="AE1216" s="13"/>
      <c r="AT1216" s="263" t="s">
        <v>218</v>
      </c>
      <c r="AU1216" s="263" t="s">
        <v>83</v>
      </c>
      <c r="AV1216" s="13" t="s">
        <v>85</v>
      </c>
      <c r="AW1216" s="13" t="s">
        <v>4</v>
      </c>
      <c r="AX1216" s="13" t="s">
        <v>83</v>
      </c>
      <c r="AY1216" s="263" t="s">
        <v>207</v>
      </c>
    </row>
    <row r="1217" s="2" customFormat="1" ht="33" customHeight="1">
      <c r="A1217" s="39"/>
      <c r="B1217" s="40"/>
      <c r="C1217" s="222" t="s">
        <v>1446</v>
      </c>
      <c r="D1217" s="222" t="s">
        <v>208</v>
      </c>
      <c r="E1217" s="223" t="s">
        <v>1447</v>
      </c>
      <c r="F1217" s="224" t="s">
        <v>1448</v>
      </c>
      <c r="G1217" s="225" t="s">
        <v>225</v>
      </c>
      <c r="H1217" s="226">
        <v>115.95099999999999</v>
      </c>
      <c r="I1217" s="227"/>
      <c r="J1217" s="228">
        <f>ROUND(I1217*H1217,2)</f>
        <v>0</v>
      </c>
      <c r="K1217" s="229"/>
      <c r="L1217" s="45"/>
      <c r="M1217" s="230" t="s">
        <v>1</v>
      </c>
      <c r="N1217" s="231" t="s">
        <v>41</v>
      </c>
      <c r="O1217" s="92"/>
      <c r="P1217" s="232">
        <f>O1217*H1217</f>
        <v>0</v>
      </c>
      <c r="Q1217" s="232">
        <v>0.0017899999999999999</v>
      </c>
      <c r="R1217" s="232">
        <f>Q1217*H1217</f>
        <v>0.20755228999999997</v>
      </c>
      <c r="S1217" s="232">
        <v>0</v>
      </c>
      <c r="T1217" s="233">
        <f>S1217*H1217</f>
        <v>0</v>
      </c>
      <c r="U1217" s="39"/>
      <c r="V1217" s="39"/>
      <c r="W1217" s="39"/>
      <c r="X1217" s="39"/>
      <c r="Y1217" s="39"/>
      <c r="Z1217" s="39"/>
      <c r="AA1217" s="39"/>
      <c r="AB1217" s="39"/>
      <c r="AC1217" s="39"/>
      <c r="AD1217" s="39"/>
      <c r="AE1217" s="39"/>
      <c r="AR1217" s="234" t="s">
        <v>361</v>
      </c>
      <c r="AT1217" s="234" t="s">
        <v>208</v>
      </c>
      <c r="AU1217" s="234" t="s">
        <v>83</v>
      </c>
      <c r="AY1217" s="18" t="s">
        <v>207</v>
      </c>
      <c r="BE1217" s="235">
        <f>IF(N1217="základní",J1217,0)</f>
        <v>0</v>
      </c>
      <c r="BF1217" s="235">
        <f>IF(N1217="snížená",J1217,0)</f>
        <v>0</v>
      </c>
      <c r="BG1217" s="235">
        <f>IF(N1217="zákl. přenesená",J1217,0)</f>
        <v>0</v>
      </c>
      <c r="BH1217" s="235">
        <f>IF(N1217="sníž. přenesená",J1217,0)</f>
        <v>0</v>
      </c>
      <c r="BI1217" s="235">
        <f>IF(N1217="nulová",J1217,0)</f>
        <v>0</v>
      </c>
      <c r="BJ1217" s="18" t="s">
        <v>83</v>
      </c>
      <c r="BK1217" s="235">
        <f>ROUND(I1217*H1217,2)</f>
        <v>0</v>
      </c>
      <c r="BL1217" s="18" t="s">
        <v>361</v>
      </c>
      <c r="BM1217" s="234" t="s">
        <v>1449</v>
      </c>
    </row>
    <row r="1218" s="2" customFormat="1">
      <c r="A1218" s="39"/>
      <c r="B1218" s="40"/>
      <c r="C1218" s="41"/>
      <c r="D1218" s="236" t="s">
        <v>214</v>
      </c>
      <c r="E1218" s="41"/>
      <c r="F1218" s="237" t="s">
        <v>1450</v>
      </c>
      <c r="G1218" s="41"/>
      <c r="H1218" s="41"/>
      <c r="I1218" s="238"/>
      <c r="J1218" s="41"/>
      <c r="K1218" s="41"/>
      <c r="L1218" s="45"/>
      <c r="M1218" s="239"/>
      <c r="N1218" s="240"/>
      <c r="O1218" s="92"/>
      <c r="P1218" s="92"/>
      <c r="Q1218" s="92"/>
      <c r="R1218" s="92"/>
      <c r="S1218" s="92"/>
      <c r="T1218" s="93"/>
      <c r="U1218" s="39"/>
      <c r="V1218" s="39"/>
      <c r="W1218" s="39"/>
      <c r="X1218" s="39"/>
      <c r="Y1218" s="39"/>
      <c r="Z1218" s="39"/>
      <c r="AA1218" s="39"/>
      <c r="AB1218" s="39"/>
      <c r="AC1218" s="39"/>
      <c r="AD1218" s="39"/>
      <c r="AE1218" s="39"/>
      <c r="AT1218" s="18" t="s">
        <v>214</v>
      </c>
      <c r="AU1218" s="18" t="s">
        <v>83</v>
      </c>
    </row>
    <row r="1219" s="2" customFormat="1">
      <c r="A1219" s="39"/>
      <c r="B1219" s="40"/>
      <c r="C1219" s="41"/>
      <c r="D1219" s="241" t="s">
        <v>216</v>
      </c>
      <c r="E1219" s="41"/>
      <c r="F1219" s="242" t="s">
        <v>1451</v>
      </c>
      <c r="G1219" s="41"/>
      <c r="H1219" s="41"/>
      <c r="I1219" s="238"/>
      <c r="J1219" s="41"/>
      <c r="K1219" s="41"/>
      <c r="L1219" s="45"/>
      <c r="M1219" s="239"/>
      <c r="N1219" s="240"/>
      <c r="O1219" s="92"/>
      <c r="P1219" s="92"/>
      <c r="Q1219" s="92"/>
      <c r="R1219" s="92"/>
      <c r="S1219" s="92"/>
      <c r="T1219" s="93"/>
      <c r="U1219" s="39"/>
      <c r="V1219" s="39"/>
      <c r="W1219" s="39"/>
      <c r="X1219" s="39"/>
      <c r="Y1219" s="39"/>
      <c r="Z1219" s="39"/>
      <c r="AA1219" s="39"/>
      <c r="AB1219" s="39"/>
      <c r="AC1219" s="39"/>
      <c r="AD1219" s="39"/>
      <c r="AE1219" s="39"/>
      <c r="AT1219" s="18" t="s">
        <v>216</v>
      </c>
      <c r="AU1219" s="18" t="s">
        <v>83</v>
      </c>
    </row>
    <row r="1220" s="13" customFormat="1">
      <c r="A1220" s="13"/>
      <c r="B1220" s="253"/>
      <c r="C1220" s="254"/>
      <c r="D1220" s="236" t="s">
        <v>218</v>
      </c>
      <c r="E1220" s="255" t="s">
        <v>1</v>
      </c>
      <c r="F1220" s="256" t="s">
        <v>472</v>
      </c>
      <c r="G1220" s="254"/>
      <c r="H1220" s="257">
        <v>115.95099999999999</v>
      </c>
      <c r="I1220" s="258"/>
      <c r="J1220" s="254"/>
      <c r="K1220" s="254"/>
      <c r="L1220" s="259"/>
      <c r="M1220" s="260"/>
      <c r="N1220" s="261"/>
      <c r="O1220" s="261"/>
      <c r="P1220" s="261"/>
      <c r="Q1220" s="261"/>
      <c r="R1220" s="261"/>
      <c r="S1220" s="261"/>
      <c r="T1220" s="262"/>
      <c r="U1220" s="13"/>
      <c r="V1220" s="13"/>
      <c r="W1220" s="13"/>
      <c r="X1220" s="13"/>
      <c r="Y1220" s="13"/>
      <c r="Z1220" s="13"/>
      <c r="AA1220" s="13"/>
      <c r="AB1220" s="13"/>
      <c r="AC1220" s="13"/>
      <c r="AD1220" s="13"/>
      <c r="AE1220" s="13"/>
      <c r="AT1220" s="263" t="s">
        <v>218</v>
      </c>
      <c r="AU1220" s="263" t="s">
        <v>83</v>
      </c>
      <c r="AV1220" s="13" t="s">
        <v>85</v>
      </c>
      <c r="AW1220" s="13" t="s">
        <v>32</v>
      </c>
      <c r="AX1220" s="13" t="s">
        <v>83</v>
      </c>
      <c r="AY1220" s="263" t="s">
        <v>207</v>
      </c>
    </row>
    <row r="1221" s="2" customFormat="1" ht="55.5" customHeight="1">
      <c r="A1221" s="39"/>
      <c r="B1221" s="40"/>
      <c r="C1221" s="293" t="s">
        <v>1452</v>
      </c>
      <c r="D1221" s="293" t="s">
        <v>690</v>
      </c>
      <c r="E1221" s="294" t="s">
        <v>1453</v>
      </c>
      <c r="F1221" s="295" t="s">
        <v>1454</v>
      </c>
      <c r="G1221" s="296" t="s">
        <v>225</v>
      </c>
      <c r="H1221" s="297">
        <v>121.749</v>
      </c>
      <c r="I1221" s="298"/>
      <c r="J1221" s="299">
        <f>ROUND(I1221*H1221,2)</f>
        <v>0</v>
      </c>
      <c r="K1221" s="300"/>
      <c r="L1221" s="301"/>
      <c r="M1221" s="302" t="s">
        <v>1</v>
      </c>
      <c r="N1221" s="303" t="s">
        <v>41</v>
      </c>
      <c r="O1221" s="92"/>
      <c r="P1221" s="232">
        <f>O1221*H1221</f>
        <v>0</v>
      </c>
      <c r="Q1221" s="232">
        <v>0.016</v>
      </c>
      <c r="R1221" s="232">
        <f>Q1221*H1221</f>
        <v>1.9479839999999999</v>
      </c>
      <c r="S1221" s="232">
        <v>0</v>
      </c>
      <c r="T1221" s="233">
        <f>S1221*H1221</f>
        <v>0</v>
      </c>
      <c r="U1221" s="39"/>
      <c r="V1221" s="39"/>
      <c r="W1221" s="39"/>
      <c r="X1221" s="39"/>
      <c r="Y1221" s="39"/>
      <c r="Z1221" s="39"/>
      <c r="AA1221" s="39"/>
      <c r="AB1221" s="39"/>
      <c r="AC1221" s="39"/>
      <c r="AD1221" s="39"/>
      <c r="AE1221" s="39"/>
      <c r="AR1221" s="234" t="s">
        <v>774</v>
      </c>
      <c r="AT1221" s="234" t="s">
        <v>690</v>
      </c>
      <c r="AU1221" s="234" t="s">
        <v>83</v>
      </c>
      <c r="AY1221" s="18" t="s">
        <v>207</v>
      </c>
      <c r="BE1221" s="235">
        <f>IF(N1221="základní",J1221,0)</f>
        <v>0</v>
      </c>
      <c r="BF1221" s="235">
        <f>IF(N1221="snížená",J1221,0)</f>
        <v>0</v>
      </c>
      <c r="BG1221" s="235">
        <f>IF(N1221="zákl. přenesená",J1221,0)</f>
        <v>0</v>
      </c>
      <c r="BH1221" s="235">
        <f>IF(N1221="sníž. přenesená",J1221,0)</f>
        <v>0</v>
      </c>
      <c r="BI1221" s="235">
        <f>IF(N1221="nulová",J1221,0)</f>
        <v>0</v>
      </c>
      <c r="BJ1221" s="18" t="s">
        <v>83</v>
      </c>
      <c r="BK1221" s="235">
        <f>ROUND(I1221*H1221,2)</f>
        <v>0</v>
      </c>
      <c r="BL1221" s="18" t="s">
        <v>361</v>
      </c>
      <c r="BM1221" s="234" t="s">
        <v>1455</v>
      </c>
    </row>
    <row r="1222" s="2" customFormat="1">
      <c r="A1222" s="39"/>
      <c r="B1222" s="40"/>
      <c r="C1222" s="41"/>
      <c r="D1222" s="236" t="s">
        <v>214</v>
      </c>
      <c r="E1222" s="41"/>
      <c r="F1222" s="237" t="s">
        <v>1454</v>
      </c>
      <c r="G1222" s="41"/>
      <c r="H1222" s="41"/>
      <c r="I1222" s="238"/>
      <c r="J1222" s="41"/>
      <c r="K1222" s="41"/>
      <c r="L1222" s="45"/>
      <c r="M1222" s="239"/>
      <c r="N1222" s="240"/>
      <c r="O1222" s="92"/>
      <c r="P1222" s="92"/>
      <c r="Q1222" s="92"/>
      <c r="R1222" s="92"/>
      <c r="S1222" s="92"/>
      <c r="T1222" s="93"/>
      <c r="U1222" s="39"/>
      <c r="V1222" s="39"/>
      <c r="W1222" s="39"/>
      <c r="X1222" s="39"/>
      <c r="Y1222" s="39"/>
      <c r="Z1222" s="39"/>
      <c r="AA1222" s="39"/>
      <c r="AB1222" s="39"/>
      <c r="AC1222" s="39"/>
      <c r="AD1222" s="39"/>
      <c r="AE1222" s="39"/>
      <c r="AT1222" s="18" t="s">
        <v>214</v>
      </c>
      <c r="AU1222" s="18" t="s">
        <v>83</v>
      </c>
    </row>
    <row r="1223" s="2" customFormat="1">
      <c r="A1223" s="39"/>
      <c r="B1223" s="40"/>
      <c r="C1223" s="41"/>
      <c r="D1223" s="236" t="s">
        <v>385</v>
      </c>
      <c r="E1223" s="41"/>
      <c r="F1223" s="290" t="s">
        <v>1424</v>
      </c>
      <c r="G1223" s="41"/>
      <c r="H1223" s="41"/>
      <c r="I1223" s="238"/>
      <c r="J1223" s="41"/>
      <c r="K1223" s="41"/>
      <c r="L1223" s="45"/>
      <c r="M1223" s="239"/>
      <c r="N1223" s="240"/>
      <c r="O1223" s="92"/>
      <c r="P1223" s="92"/>
      <c r="Q1223" s="92"/>
      <c r="R1223" s="92"/>
      <c r="S1223" s="92"/>
      <c r="T1223" s="93"/>
      <c r="U1223" s="39"/>
      <c r="V1223" s="39"/>
      <c r="W1223" s="39"/>
      <c r="X1223" s="39"/>
      <c r="Y1223" s="39"/>
      <c r="Z1223" s="39"/>
      <c r="AA1223" s="39"/>
      <c r="AB1223" s="39"/>
      <c r="AC1223" s="39"/>
      <c r="AD1223" s="39"/>
      <c r="AE1223" s="39"/>
      <c r="AT1223" s="18" t="s">
        <v>385</v>
      </c>
      <c r="AU1223" s="18" t="s">
        <v>83</v>
      </c>
    </row>
    <row r="1224" s="13" customFormat="1">
      <c r="A1224" s="13"/>
      <c r="B1224" s="253"/>
      <c r="C1224" s="254"/>
      <c r="D1224" s="236" t="s">
        <v>218</v>
      </c>
      <c r="E1224" s="255" t="s">
        <v>1</v>
      </c>
      <c r="F1224" s="256" t="s">
        <v>472</v>
      </c>
      <c r="G1224" s="254"/>
      <c r="H1224" s="257">
        <v>115.95099999999999</v>
      </c>
      <c r="I1224" s="258"/>
      <c r="J1224" s="254"/>
      <c r="K1224" s="254"/>
      <c r="L1224" s="259"/>
      <c r="M1224" s="260"/>
      <c r="N1224" s="261"/>
      <c r="O1224" s="261"/>
      <c r="P1224" s="261"/>
      <c r="Q1224" s="261"/>
      <c r="R1224" s="261"/>
      <c r="S1224" s="261"/>
      <c r="T1224" s="262"/>
      <c r="U1224" s="13"/>
      <c r="V1224" s="13"/>
      <c r="W1224" s="13"/>
      <c r="X1224" s="13"/>
      <c r="Y1224" s="13"/>
      <c r="Z1224" s="13"/>
      <c r="AA1224" s="13"/>
      <c r="AB1224" s="13"/>
      <c r="AC1224" s="13"/>
      <c r="AD1224" s="13"/>
      <c r="AE1224" s="13"/>
      <c r="AT1224" s="263" t="s">
        <v>218</v>
      </c>
      <c r="AU1224" s="263" t="s">
        <v>83</v>
      </c>
      <c r="AV1224" s="13" t="s">
        <v>85</v>
      </c>
      <c r="AW1224" s="13" t="s">
        <v>32</v>
      </c>
      <c r="AX1224" s="13" t="s">
        <v>83</v>
      </c>
      <c r="AY1224" s="263" t="s">
        <v>207</v>
      </c>
    </row>
    <row r="1225" s="13" customFormat="1">
      <c r="A1225" s="13"/>
      <c r="B1225" s="253"/>
      <c r="C1225" s="254"/>
      <c r="D1225" s="236" t="s">
        <v>218</v>
      </c>
      <c r="E1225" s="254"/>
      <c r="F1225" s="256" t="s">
        <v>1456</v>
      </c>
      <c r="G1225" s="254"/>
      <c r="H1225" s="257">
        <v>121.749</v>
      </c>
      <c r="I1225" s="258"/>
      <c r="J1225" s="254"/>
      <c r="K1225" s="254"/>
      <c r="L1225" s="259"/>
      <c r="M1225" s="260"/>
      <c r="N1225" s="261"/>
      <c r="O1225" s="261"/>
      <c r="P1225" s="261"/>
      <c r="Q1225" s="261"/>
      <c r="R1225" s="261"/>
      <c r="S1225" s="261"/>
      <c r="T1225" s="262"/>
      <c r="U1225" s="13"/>
      <c r="V1225" s="13"/>
      <c r="W1225" s="13"/>
      <c r="X1225" s="13"/>
      <c r="Y1225" s="13"/>
      <c r="Z1225" s="13"/>
      <c r="AA1225" s="13"/>
      <c r="AB1225" s="13"/>
      <c r="AC1225" s="13"/>
      <c r="AD1225" s="13"/>
      <c r="AE1225" s="13"/>
      <c r="AT1225" s="263" t="s">
        <v>218</v>
      </c>
      <c r="AU1225" s="263" t="s">
        <v>83</v>
      </c>
      <c r="AV1225" s="13" t="s">
        <v>85</v>
      </c>
      <c r="AW1225" s="13" t="s">
        <v>4</v>
      </c>
      <c r="AX1225" s="13" t="s">
        <v>83</v>
      </c>
      <c r="AY1225" s="263" t="s">
        <v>207</v>
      </c>
    </row>
    <row r="1226" s="2" customFormat="1" ht="49.05" customHeight="1">
      <c r="A1226" s="39"/>
      <c r="B1226" s="40"/>
      <c r="C1226" s="293" t="s">
        <v>1457</v>
      </c>
      <c r="D1226" s="293" t="s">
        <v>690</v>
      </c>
      <c r="E1226" s="294" t="s">
        <v>1458</v>
      </c>
      <c r="F1226" s="295" t="s">
        <v>1459</v>
      </c>
      <c r="G1226" s="296" t="s">
        <v>225</v>
      </c>
      <c r="H1226" s="297">
        <v>243.49700000000001</v>
      </c>
      <c r="I1226" s="298"/>
      <c r="J1226" s="299">
        <f>ROUND(I1226*H1226,2)</f>
        <v>0</v>
      </c>
      <c r="K1226" s="300"/>
      <c r="L1226" s="301"/>
      <c r="M1226" s="302" t="s">
        <v>1</v>
      </c>
      <c r="N1226" s="303" t="s">
        <v>41</v>
      </c>
      <c r="O1226" s="92"/>
      <c r="P1226" s="232">
        <f>O1226*H1226</f>
        <v>0</v>
      </c>
      <c r="Q1226" s="232">
        <v>0.014999999999999999</v>
      </c>
      <c r="R1226" s="232">
        <f>Q1226*H1226</f>
        <v>3.6524550000000002</v>
      </c>
      <c r="S1226" s="232">
        <v>0</v>
      </c>
      <c r="T1226" s="233">
        <f>S1226*H1226</f>
        <v>0</v>
      </c>
      <c r="U1226" s="39"/>
      <c r="V1226" s="39"/>
      <c r="W1226" s="39"/>
      <c r="X1226" s="39"/>
      <c r="Y1226" s="39"/>
      <c r="Z1226" s="39"/>
      <c r="AA1226" s="39"/>
      <c r="AB1226" s="39"/>
      <c r="AC1226" s="39"/>
      <c r="AD1226" s="39"/>
      <c r="AE1226" s="39"/>
      <c r="AR1226" s="234" t="s">
        <v>774</v>
      </c>
      <c r="AT1226" s="234" t="s">
        <v>690</v>
      </c>
      <c r="AU1226" s="234" t="s">
        <v>83</v>
      </c>
      <c r="AY1226" s="18" t="s">
        <v>207</v>
      </c>
      <c r="BE1226" s="235">
        <f>IF(N1226="základní",J1226,0)</f>
        <v>0</v>
      </c>
      <c r="BF1226" s="235">
        <f>IF(N1226="snížená",J1226,0)</f>
        <v>0</v>
      </c>
      <c r="BG1226" s="235">
        <f>IF(N1226="zákl. přenesená",J1226,0)</f>
        <v>0</v>
      </c>
      <c r="BH1226" s="235">
        <f>IF(N1226="sníž. přenesená",J1226,0)</f>
        <v>0</v>
      </c>
      <c r="BI1226" s="235">
        <f>IF(N1226="nulová",J1226,0)</f>
        <v>0</v>
      </c>
      <c r="BJ1226" s="18" t="s">
        <v>83</v>
      </c>
      <c r="BK1226" s="235">
        <f>ROUND(I1226*H1226,2)</f>
        <v>0</v>
      </c>
      <c r="BL1226" s="18" t="s">
        <v>361</v>
      </c>
      <c r="BM1226" s="234" t="s">
        <v>1460</v>
      </c>
    </row>
    <row r="1227" s="2" customFormat="1">
      <c r="A1227" s="39"/>
      <c r="B1227" s="40"/>
      <c r="C1227" s="41"/>
      <c r="D1227" s="236" t="s">
        <v>214</v>
      </c>
      <c r="E1227" s="41"/>
      <c r="F1227" s="237" t="s">
        <v>1459</v>
      </c>
      <c r="G1227" s="41"/>
      <c r="H1227" s="41"/>
      <c r="I1227" s="238"/>
      <c r="J1227" s="41"/>
      <c r="K1227" s="41"/>
      <c r="L1227" s="45"/>
      <c r="M1227" s="239"/>
      <c r="N1227" s="240"/>
      <c r="O1227" s="92"/>
      <c r="P1227" s="92"/>
      <c r="Q1227" s="92"/>
      <c r="R1227" s="92"/>
      <c r="S1227" s="92"/>
      <c r="T1227" s="93"/>
      <c r="U1227" s="39"/>
      <c r="V1227" s="39"/>
      <c r="W1227" s="39"/>
      <c r="X1227" s="39"/>
      <c r="Y1227" s="39"/>
      <c r="Z1227" s="39"/>
      <c r="AA1227" s="39"/>
      <c r="AB1227" s="39"/>
      <c r="AC1227" s="39"/>
      <c r="AD1227" s="39"/>
      <c r="AE1227" s="39"/>
      <c r="AT1227" s="18" t="s">
        <v>214</v>
      </c>
      <c r="AU1227" s="18" t="s">
        <v>83</v>
      </c>
    </row>
    <row r="1228" s="2" customFormat="1">
      <c r="A1228" s="39"/>
      <c r="B1228" s="40"/>
      <c r="C1228" s="41"/>
      <c r="D1228" s="236" t="s">
        <v>385</v>
      </c>
      <c r="E1228" s="41"/>
      <c r="F1228" s="290" t="s">
        <v>1445</v>
      </c>
      <c r="G1228" s="41"/>
      <c r="H1228" s="41"/>
      <c r="I1228" s="238"/>
      <c r="J1228" s="41"/>
      <c r="K1228" s="41"/>
      <c r="L1228" s="45"/>
      <c r="M1228" s="239"/>
      <c r="N1228" s="240"/>
      <c r="O1228" s="92"/>
      <c r="P1228" s="92"/>
      <c r="Q1228" s="92"/>
      <c r="R1228" s="92"/>
      <c r="S1228" s="92"/>
      <c r="T1228" s="93"/>
      <c r="U1228" s="39"/>
      <c r="V1228" s="39"/>
      <c r="W1228" s="39"/>
      <c r="X1228" s="39"/>
      <c r="Y1228" s="39"/>
      <c r="Z1228" s="39"/>
      <c r="AA1228" s="39"/>
      <c r="AB1228" s="39"/>
      <c r="AC1228" s="39"/>
      <c r="AD1228" s="39"/>
      <c r="AE1228" s="39"/>
      <c r="AT1228" s="18" t="s">
        <v>385</v>
      </c>
      <c r="AU1228" s="18" t="s">
        <v>83</v>
      </c>
    </row>
    <row r="1229" s="13" customFormat="1">
      <c r="A1229" s="13"/>
      <c r="B1229" s="253"/>
      <c r="C1229" s="254"/>
      <c r="D1229" s="236" t="s">
        <v>218</v>
      </c>
      <c r="E1229" s="255" t="s">
        <v>1</v>
      </c>
      <c r="F1229" s="256" t="s">
        <v>1249</v>
      </c>
      <c r="G1229" s="254"/>
      <c r="H1229" s="257">
        <v>231.90199999999999</v>
      </c>
      <c r="I1229" s="258"/>
      <c r="J1229" s="254"/>
      <c r="K1229" s="254"/>
      <c r="L1229" s="259"/>
      <c r="M1229" s="260"/>
      <c r="N1229" s="261"/>
      <c r="O1229" s="261"/>
      <c r="P1229" s="261"/>
      <c r="Q1229" s="261"/>
      <c r="R1229" s="261"/>
      <c r="S1229" s="261"/>
      <c r="T1229" s="262"/>
      <c r="U1229" s="13"/>
      <c r="V1229" s="13"/>
      <c r="W1229" s="13"/>
      <c r="X1229" s="13"/>
      <c r="Y1229" s="13"/>
      <c r="Z1229" s="13"/>
      <c r="AA1229" s="13"/>
      <c r="AB1229" s="13"/>
      <c r="AC1229" s="13"/>
      <c r="AD1229" s="13"/>
      <c r="AE1229" s="13"/>
      <c r="AT1229" s="263" t="s">
        <v>218</v>
      </c>
      <c r="AU1229" s="263" t="s">
        <v>83</v>
      </c>
      <c r="AV1229" s="13" t="s">
        <v>85</v>
      </c>
      <c r="AW1229" s="13" t="s">
        <v>32</v>
      </c>
      <c r="AX1229" s="13" t="s">
        <v>83</v>
      </c>
      <c r="AY1229" s="263" t="s">
        <v>207</v>
      </c>
    </row>
    <row r="1230" s="13" customFormat="1">
      <c r="A1230" s="13"/>
      <c r="B1230" s="253"/>
      <c r="C1230" s="254"/>
      <c r="D1230" s="236" t="s">
        <v>218</v>
      </c>
      <c r="E1230" s="254"/>
      <c r="F1230" s="256" t="s">
        <v>1461</v>
      </c>
      <c r="G1230" s="254"/>
      <c r="H1230" s="257">
        <v>243.49700000000001</v>
      </c>
      <c r="I1230" s="258"/>
      <c r="J1230" s="254"/>
      <c r="K1230" s="254"/>
      <c r="L1230" s="259"/>
      <c r="M1230" s="260"/>
      <c r="N1230" s="261"/>
      <c r="O1230" s="261"/>
      <c r="P1230" s="261"/>
      <c r="Q1230" s="261"/>
      <c r="R1230" s="261"/>
      <c r="S1230" s="261"/>
      <c r="T1230" s="262"/>
      <c r="U1230" s="13"/>
      <c r="V1230" s="13"/>
      <c r="W1230" s="13"/>
      <c r="X1230" s="13"/>
      <c r="Y1230" s="13"/>
      <c r="Z1230" s="13"/>
      <c r="AA1230" s="13"/>
      <c r="AB1230" s="13"/>
      <c r="AC1230" s="13"/>
      <c r="AD1230" s="13"/>
      <c r="AE1230" s="13"/>
      <c r="AT1230" s="263" t="s">
        <v>218</v>
      </c>
      <c r="AU1230" s="263" t="s">
        <v>83</v>
      </c>
      <c r="AV1230" s="13" t="s">
        <v>85</v>
      </c>
      <c r="AW1230" s="13" t="s">
        <v>4</v>
      </c>
      <c r="AX1230" s="13" t="s">
        <v>83</v>
      </c>
      <c r="AY1230" s="263" t="s">
        <v>207</v>
      </c>
    </row>
    <row r="1231" s="2" customFormat="1" ht="24.15" customHeight="1">
      <c r="A1231" s="39"/>
      <c r="B1231" s="40"/>
      <c r="C1231" s="222" t="s">
        <v>1462</v>
      </c>
      <c r="D1231" s="222" t="s">
        <v>208</v>
      </c>
      <c r="E1231" s="223" t="s">
        <v>1463</v>
      </c>
      <c r="F1231" s="224" t="s">
        <v>1464</v>
      </c>
      <c r="G1231" s="225" t="s">
        <v>1228</v>
      </c>
      <c r="H1231" s="304"/>
      <c r="I1231" s="227"/>
      <c r="J1231" s="228">
        <f>ROUND(I1231*H1231,2)</f>
        <v>0</v>
      </c>
      <c r="K1231" s="229"/>
      <c r="L1231" s="45"/>
      <c r="M1231" s="230" t="s">
        <v>1</v>
      </c>
      <c r="N1231" s="231" t="s">
        <v>41</v>
      </c>
      <c r="O1231" s="92"/>
      <c r="P1231" s="232">
        <f>O1231*H1231</f>
        <v>0</v>
      </c>
      <c r="Q1231" s="232">
        <v>0</v>
      </c>
      <c r="R1231" s="232">
        <f>Q1231*H1231</f>
        <v>0</v>
      </c>
      <c r="S1231" s="232">
        <v>0</v>
      </c>
      <c r="T1231" s="233">
        <f>S1231*H1231</f>
        <v>0</v>
      </c>
      <c r="U1231" s="39"/>
      <c r="V1231" s="39"/>
      <c r="W1231" s="39"/>
      <c r="X1231" s="39"/>
      <c r="Y1231" s="39"/>
      <c r="Z1231" s="39"/>
      <c r="AA1231" s="39"/>
      <c r="AB1231" s="39"/>
      <c r="AC1231" s="39"/>
      <c r="AD1231" s="39"/>
      <c r="AE1231" s="39"/>
      <c r="AR1231" s="234" t="s">
        <v>361</v>
      </c>
      <c r="AT1231" s="234" t="s">
        <v>208</v>
      </c>
      <c r="AU1231" s="234" t="s">
        <v>83</v>
      </c>
      <c r="AY1231" s="18" t="s">
        <v>207</v>
      </c>
      <c r="BE1231" s="235">
        <f>IF(N1231="základní",J1231,0)</f>
        <v>0</v>
      </c>
      <c r="BF1231" s="235">
        <f>IF(N1231="snížená",J1231,0)</f>
        <v>0</v>
      </c>
      <c r="BG1231" s="235">
        <f>IF(N1231="zákl. přenesená",J1231,0)</f>
        <v>0</v>
      </c>
      <c r="BH1231" s="235">
        <f>IF(N1231="sníž. přenesená",J1231,0)</f>
        <v>0</v>
      </c>
      <c r="BI1231" s="235">
        <f>IF(N1231="nulová",J1231,0)</f>
        <v>0</v>
      </c>
      <c r="BJ1231" s="18" t="s">
        <v>83</v>
      </c>
      <c r="BK1231" s="235">
        <f>ROUND(I1231*H1231,2)</f>
        <v>0</v>
      </c>
      <c r="BL1231" s="18" t="s">
        <v>361</v>
      </c>
      <c r="BM1231" s="234" t="s">
        <v>1465</v>
      </c>
    </row>
    <row r="1232" s="2" customFormat="1">
      <c r="A1232" s="39"/>
      <c r="B1232" s="40"/>
      <c r="C1232" s="41"/>
      <c r="D1232" s="236" t="s">
        <v>214</v>
      </c>
      <c r="E1232" s="41"/>
      <c r="F1232" s="237" t="s">
        <v>1466</v>
      </c>
      <c r="G1232" s="41"/>
      <c r="H1232" s="41"/>
      <c r="I1232" s="238"/>
      <c r="J1232" s="41"/>
      <c r="K1232" s="41"/>
      <c r="L1232" s="45"/>
      <c r="M1232" s="239"/>
      <c r="N1232" s="240"/>
      <c r="O1232" s="92"/>
      <c r="P1232" s="92"/>
      <c r="Q1232" s="92"/>
      <c r="R1232" s="92"/>
      <c r="S1232" s="92"/>
      <c r="T1232" s="93"/>
      <c r="U1232" s="39"/>
      <c r="V1232" s="39"/>
      <c r="W1232" s="39"/>
      <c r="X1232" s="39"/>
      <c r="Y1232" s="39"/>
      <c r="Z1232" s="39"/>
      <c r="AA1232" s="39"/>
      <c r="AB1232" s="39"/>
      <c r="AC1232" s="39"/>
      <c r="AD1232" s="39"/>
      <c r="AE1232" s="39"/>
      <c r="AT1232" s="18" t="s">
        <v>214</v>
      </c>
      <c r="AU1232" s="18" t="s">
        <v>83</v>
      </c>
    </row>
    <row r="1233" s="2" customFormat="1">
      <c r="A1233" s="39"/>
      <c r="B1233" s="40"/>
      <c r="C1233" s="41"/>
      <c r="D1233" s="241" t="s">
        <v>216</v>
      </c>
      <c r="E1233" s="41"/>
      <c r="F1233" s="242" t="s">
        <v>1467</v>
      </c>
      <c r="G1233" s="41"/>
      <c r="H1233" s="41"/>
      <c r="I1233" s="238"/>
      <c r="J1233" s="41"/>
      <c r="K1233" s="41"/>
      <c r="L1233" s="45"/>
      <c r="M1233" s="239"/>
      <c r="N1233" s="240"/>
      <c r="O1233" s="92"/>
      <c r="P1233" s="92"/>
      <c r="Q1233" s="92"/>
      <c r="R1233" s="92"/>
      <c r="S1233" s="92"/>
      <c r="T1233" s="93"/>
      <c r="U1233" s="39"/>
      <c r="V1233" s="39"/>
      <c r="W1233" s="39"/>
      <c r="X1233" s="39"/>
      <c r="Y1233" s="39"/>
      <c r="Z1233" s="39"/>
      <c r="AA1233" s="39"/>
      <c r="AB1233" s="39"/>
      <c r="AC1233" s="39"/>
      <c r="AD1233" s="39"/>
      <c r="AE1233" s="39"/>
      <c r="AT1233" s="18" t="s">
        <v>216</v>
      </c>
      <c r="AU1233" s="18" t="s">
        <v>83</v>
      </c>
    </row>
    <row r="1234" s="11" customFormat="1" ht="25.92" customHeight="1">
      <c r="A1234" s="11"/>
      <c r="B1234" s="208"/>
      <c r="C1234" s="209"/>
      <c r="D1234" s="210" t="s">
        <v>75</v>
      </c>
      <c r="E1234" s="211" t="s">
        <v>1468</v>
      </c>
      <c r="F1234" s="211" t="s">
        <v>1469</v>
      </c>
      <c r="G1234" s="209"/>
      <c r="H1234" s="209"/>
      <c r="I1234" s="212"/>
      <c r="J1234" s="213">
        <f>BK1234</f>
        <v>0</v>
      </c>
      <c r="K1234" s="209"/>
      <c r="L1234" s="214"/>
      <c r="M1234" s="215"/>
      <c r="N1234" s="216"/>
      <c r="O1234" s="216"/>
      <c r="P1234" s="217">
        <f>SUM(P1235:P1236)</f>
        <v>0</v>
      </c>
      <c r="Q1234" s="216"/>
      <c r="R1234" s="217">
        <f>SUM(R1235:R1236)</f>
        <v>0</v>
      </c>
      <c r="S1234" s="216"/>
      <c r="T1234" s="218">
        <f>SUM(T1235:T1236)</f>
        <v>0</v>
      </c>
      <c r="U1234" s="11"/>
      <c r="V1234" s="11"/>
      <c r="W1234" s="11"/>
      <c r="X1234" s="11"/>
      <c r="Y1234" s="11"/>
      <c r="Z1234" s="11"/>
      <c r="AA1234" s="11"/>
      <c r="AB1234" s="11"/>
      <c r="AC1234" s="11"/>
      <c r="AD1234" s="11"/>
      <c r="AE1234" s="11"/>
      <c r="AR1234" s="219" t="s">
        <v>85</v>
      </c>
      <c r="AT1234" s="220" t="s">
        <v>75</v>
      </c>
      <c r="AU1234" s="220" t="s">
        <v>76</v>
      </c>
      <c r="AY1234" s="219" t="s">
        <v>207</v>
      </c>
      <c r="BK1234" s="221">
        <f>SUM(BK1235:BK1236)</f>
        <v>0</v>
      </c>
    </row>
    <row r="1235" s="2" customFormat="1" ht="16.5" customHeight="1">
      <c r="A1235" s="39"/>
      <c r="B1235" s="40"/>
      <c r="C1235" s="222" t="s">
        <v>1470</v>
      </c>
      <c r="D1235" s="222" t="s">
        <v>208</v>
      </c>
      <c r="E1235" s="223" t="s">
        <v>1471</v>
      </c>
      <c r="F1235" s="224" t="s">
        <v>1472</v>
      </c>
      <c r="G1235" s="225" t="s">
        <v>931</v>
      </c>
      <c r="H1235" s="226">
        <v>3</v>
      </c>
      <c r="I1235" s="227"/>
      <c r="J1235" s="228">
        <f>ROUND(I1235*H1235,2)</f>
        <v>0</v>
      </c>
      <c r="K1235" s="229"/>
      <c r="L1235" s="45"/>
      <c r="M1235" s="230" t="s">
        <v>1</v>
      </c>
      <c r="N1235" s="231" t="s">
        <v>41</v>
      </c>
      <c r="O1235" s="92"/>
      <c r="P1235" s="232">
        <f>O1235*H1235</f>
        <v>0</v>
      </c>
      <c r="Q1235" s="232">
        <v>0</v>
      </c>
      <c r="R1235" s="232">
        <f>Q1235*H1235</f>
        <v>0</v>
      </c>
      <c r="S1235" s="232">
        <v>0</v>
      </c>
      <c r="T1235" s="233">
        <f>S1235*H1235</f>
        <v>0</v>
      </c>
      <c r="U1235" s="39"/>
      <c r="V1235" s="39"/>
      <c r="W1235" s="39"/>
      <c r="X1235" s="39"/>
      <c r="Y1235" s="39"/>
      <c r="Z1235" s="39"/>
      <c r="AA1235" s="39"/>
      <c r="AB1235" s="39"/>
      <c r="AC1235" s="39"/>
      <c r="AD1235" s="39"/>
      <c r="AE1235" s="39"/>
      <c r="AR1235" s="234" t="s">
        <v>361</v>
      </c>
      <c r="AT1235" s="234" t="s">
        <v>208</v>
      </c>
      <c r="AU1235" s="234" t="s">
        <v>83</v>
      </c>
      <c r="AY1235" s="18" t="s">
        <v>207</v>
      </c>
      <c r="BE1235" s="235">
        <f>IF(N1235="základní",J1235,0)</f>
        <v>0</v>
      </c>
      <c r="BF1235" s="235">
        <f>IF(N1235="snížená",J1235,0)</f>
        <v>0</v>
      </c>
      <c r="BG1235" s="235">
        <f>IF(N1235="zákl. přenesená",J1235,0)</f>
        <v>0</v>
      </c>
      <c r="BH1235" s="235">
        <f>IF(N1235="sníž. přenesená",J1235,0)</f>
        <v>0</v>
      </c>
      <c r="BI1235" s="235">
        <f>IF(N1235="nulová",J1235,0)</f>
        <v>0</v>
      </c>
      <c r="BJ1235" s="18" t="s">
        <v>83</v>
      </c>
      <c r="BK1235" s="235">
        <f>ROUND(I1235*H1235,2)</f>
        <v>0</v>
      </c>
      <c r="BL1235" s="18" t="s">
        <v>361</v>
      </c>
      <c r="BM1235" s="234" t="s">
        <v>1473</v>
      </c>
    </row>
    <row r="1236" s="2" customFormat="1">
      <c r="A1236" s="39"/>
      <c r="B1236" s="40"/>
      <c r="C1236" s="41"/>
      <c r="D1236" s="236" t="s">
        <v>214</v>
      </c>
      <c r="E1236" s="41"/>
      <c r="F1236" s="237" t="s">
        <v>1472</v>
      </c>
      <c r="G1236" s="41"/>
      <c r="H1236" s="41"/>
      <c r="I1236" s="238"/>
      <c r="J1236" s="41"/>
      <c r="K1236" s="41"/>
      <c r="L1236" s="45"/>
      <c r="M1236" s="239"/>
      <c r="N1236" s="240"/>
      <c r="O1236" s="92"/>
      <c r="P1236" s="92"/>
      <c r="Q1236" s="92"/>
      <c r="R1236" s="92"/>
      <c r="S1236" s="92"/>
      <c r="T1236" s="93"/>
      <c r="U1236" s="39"/>
      <c r="V1236" s="39"/>
      <c r="W1236" s="39"/>
      <c r="X1236" s="39"/>
      <c r="Y1236" s="39"/>
      <c r="Z1236" s="39"/>
      <c r="AA1236" s="39"/>
      <c r="AB1236" s="39"/>
      <c r="AC1236" s="39"/>
      <c r="AD1236" s="39"/>
      <c r="AE1236" s="39"/>
      <c r="AT1236" s="18" t="s">
        <v>214</v>
      </c>
      <c r="AU1236" s="18" t="s">
        <v>83</v>
      </c>
    </row>
    <row r="1237" s="11" customFormat="1" ht="25.92" customHeight="1">
      <c r="A1237" s="11"/>
      <c r="B1237" s="208"/>
      <c r="C1237" s="209"/>
      <c r="D1237" s="210" t="s">
        <v>75</v>
      </c>
      <c r="E1237" s="211" t="s">
        <v>1474</v>
      </c>
      <c r="F1237" s="211" t="s">
        <v>1475</v>
      </c>
      <c r="G1237" s="209"/>
      <c r="H1237" s="209"/>
      <c r="I1237" s="212"/>
      <c r="J1237" s="213">
        <f>BK1237</f>
        <v>0</v>
      </c>
      <c r="K1237" s="209"/>
      <c r="L1237" s="214"/>
      <c r="M1237" s="215"/>
      <c r="N1237" s="216"/>
      <c r="O1237" s="216"/>
      <c r="P1237" s="217">
        <f>SUM(P1238:P1261)</f>
        <v>0</v>
      </c>
      <c r="Q1237" s="216"/>
      <c r="R1237" s="217">
        <f>SUM(R1238:R1261)</f>
        <v>0.123865</v>
      </c>
      <c r="S1237" s="216"/>
      <c r="T1237" s="218">
        <f>SUM(T1238:T1261)</f>
        <v>0</v>
      </c>
      <c r="U1237" s="11"/>
      <c r="V1237" s="11"/>
      <c r="W1237" s="11"/>
      <c r="X1237" s="11"/>
      <c r="Y1237" s="11"/>
      <c r="Z1237" s="11"/>
      <c r="AA1237" s="11"/>
      <c r="AB1237" s="11"/>
      <c r="AC1237" s="11"/>
      <c r="AD1237" s="11"/>
      <c r="AE1237" s="11"/>
      <c r="AR1237" s="219" t="s">
        <v>85</v>
      </c>
      <c r="AT1237" s="220" t="s">
        <v>75</v>
      </c>
      <c r="AU1237" s="220" t="s">
        <v>76</v>
      </c>
      <c r="AY1237" s="219" t="s">
        <v>207</v>
      </c>
      <c r="BK1237" s="221">
        <f>SUM(BK1238:BK1261)</f>
        <v>0</v>
      </c>
    </row>
    <row r="1238" s="2" customFormat="1" ht="21.75" customHeight="1">
      <c r="A1238" s="39"/>
      <c r="B1238" s="40"/>
      <c r="C1238" s="222" t="s">
        <v>1476</v>
      </c>
      <c r="D1238" s="222" t="s">
        <v>208</v>
      </c>
      <c r="E1238" s="223" t="s">
        <v>1477</v>
      </c>
      <c r="F1238" s="224" t="s">
        <v>1478</v>
      </c>
      <c r="G1238" s="225" t="s">
        <v>225</v>
      </c>
      <c r="H1238" s="226">
        <v>495.45999999999998</v>
      </c>
      <c r="I1238" s="227"/>
      <c r="J1238" s="228">
        <f>ROUND(I1238*H1238,2)</f>
        <v>0</v>
      </c>
      <c r="K1238" s="229"/>
      <c r="L1238" s="45"/>
      <c r="M1238" s="230" t="s">
        <v>1</v>
      </c>
      <c r="N1238" s="231" t="s">
        <v>41</v>
      </c>
      <c r="O1238" s="92"/>
      <c r="P1238" s="232">
        <f>O1238*H1238</f>
        <v>0</v>
      </c>
      <c r="Q1238" s="232">
        <v>0.00025000000000000001</v>
      </c>
      <c r="R1238" s="232">
        <f>Q1238*H1238</f>
        <v>0.123865</v>
      </c>
      <c r="S1238" s="232">
        <v>0</v>
      </c>
      <c r="T1238" s="233">
        <f>S1238*H1238</f>
        <v>0</v>
      </c>
      <c r="U1238" s="39"/>
      <c r="V1238" s="39"/>
      <c r="W1238" s="39"/>
      <c r="X1238" s="39"/>
      <c r="Y1238" s="39"/>
      <c r="Z1238" s="39"/>
      <c r="AA1238" s="39"/>
      <c r="AB1238" s="39"/>
      <c r="AC1238" s="39"/>
      <c r="AD1238" s="39"/>
      <c r="AE1238" s="39"/>
      <c r="AR1238" s="234" t="s">
        <v>361</v>
      </c>
      <c r="AT1238" s="234" t="s">
        <v>208</v>
      </c>
      <c r="AU1238" s="234" t="s">
        <v>83</v>
      </c>
      <c r="AY1238" s="18" t="s">
        <v>207</v>
      </c>
      <c r="BE1238" s="235">
        <f>IF(N1238="základní",J1238,0)</f>
        <v>0</v>
      </c>
      <c r="BF1238" s="235">
        <f>IF(N1238="snížená",J1238,0)</f>
        <v>0</v>
      </c>
      <c r="BG1238" s="235">
        <f>IF(N1238="zákl. přenesená",J1238,0)</f>
        <v>0</v>
      </c>
      <c r="BH1238" s="235">
        <f>IF(N1238="sníž. přenesená",J1238,0)</f>
        <v>0</v>
      </c>
      <c r="BI1238" s="235">
        <f>IF(N1238="nulová",J1238,0)</f>
        <v>0</v>
      </c>
      <c r="BJ1238" s="18" t="s">
        <v>83</v>
      </c>
      <c r="BK1238" s="235">
        <f>ROUND(I1238*H1238,2)</f>
        <v>0</v>
      </c>
      <c r="BL1238" s="18" t="s">
        <v>361</v>
      </c>
      <c r="BM1238" s="234" t="s">
        <v>1479</v>
      </c>
    </row>
    <row r="1239" s="2" customFormat="1">
      <c r="A1239" s="39"/>
      <c r="B1239" s="40"/>
      <c r="C1239" s="41"/>
      <c r="D1239" s="236" t="s">
        <v>214</v>
      </c>
      <c r="E1239" s="41"/>
      <c r="F1239" s="237" t="s">
        <v>1478</v>
      </c>
      <c r="G1239" s="41"/>
      <c r="H1239" s="41"/>
      <c r="I1239" s="238"/>
      <c r="J1239" s="41"/>
      <c r="K1239" s="41"/>
      <c r="L1239" s="45"/>
      <c r="M1239" s="239"/>
      <c r="N1239" s="240"/>
      <c r="O1239" s="92"/>
      <c r="P1239" s="92"/>
      <c r="Q1239" s="92"/>
      <c r="R1239" s="92"/>
      <c r="S1239" s="92"/>
      <c r="T1239" s="93"/>
      <c r="U1239" s="39"/>
      <c r="V1239" s="39"/>
      <c r="W1239" s="39"/>
      <c r="X1239" s="39"/>
      <c r="Y1239" s="39"/>
      <c r="Z1239" s="39"/>
      <c r="AA1239" s="39"/>
      <c r="AB1239" s="39"/>
      <c r="AC1239" s="39"/>
      <c r="AD1239" s="39"/>
      <c r="AE1239" s="39"/>
      <c r="AT1239" s="18" t="s">
        <v>214</v>
      </c>
      <c r="AU1239" s="18" t="s">
        <v>83</v>
      </c>
    </row>
    <row r="1240" s="13" customFormat="1">
      <c r="A1240" s="13"/>
      <c r="B1240" s="253"/>
      <c r="C1240" s="254"/>
      <c r="D1240" s="236" t="s">
        <v>218</v>
      </c>
      <c r="E1240" s="255" t="s">
        <v>1</v>
      </c>
      <c r="F1240" s="256" t="s">
        <v>426</v>
      </c>
      <c r="G1240" s="254"/>
      <c r="H1240" s="257">
        <v>7.8799999999999999</v>
      </c>
      <c r="I1240" s="258"/>
      <c r="J1240" s="254"/>
      <c r="K1240" s="254"/>
      <c r="L1240" s="259"/>
      <c r="M1240" s="260"/>
      <c r="N1240" s="261"/>
      <c r="O1240" s="261"/>
      <c r="P1240" s="261"/>
      <c r="Q1240" s="261"/>
      <c r="R1240" s="261"/>
      <c r="S1240" s="261"/>
      <c r="T1240" s="262"/>
      <c r="U1240" s="13"/>
      <c r="V1240" s="13"/>
      <c r="W1240" s="13"/>
      <c r="X1240" s="13"/>
      <c r="Y1240" s="13"/>
      <c r="Z1240" s="13"/>
      <c r="AA1240" s="13"/>
      <c r="AB1240" s="13"/>
      <c r="AC1240" s="13"/>
      <c r="AD1240" s="13"/>
      <c r="AE1240" s="13"/>
      <c r="AT1240" s="263" t="s">
        <v>218</v>
      </c>
      <c r="AU1240" s="263" t="s">
        <v>83</v>
      </c>
      <c r="AV1240" s="13" t="s">
        <v>85</v>
      </c>
      <c r="AW1240" s="13" t="s">
        <v>32</v>
      </c>
      <c r="AX1240" s="13" t="s">
        <v>76</v>
      </c>
      <c r="AY1240" s="263" t="s">
        <v>207</v>
      </c>
    </row>
    <row r="1241" s="13" customFormat="1">
      <c r="A1241" s="13"/>
      <c r="B1241" s="253"/>
      <c r="C1241" s="254"/>
      <c r="D1241" s="236" t="s">
        <v>218</v>
      </c>
      <c r="E1241" s="255" t="s">
        <v>1</v>
      </c>
      <c r="F1241" s="256" t="s">
        <v>429</v>
      </c>
      <c r="G1241" s="254"/>
      <c r="H1241" s="257">
        <v>12.5</v>
      </c>
      <c r="I1241" s="258"/>
      <c r="J1241" s="254"/>
      <c r="K1241" s="254"/>
      <c r="L1241" s="259"/>
      <c r="M1241" s="260"/>
      <c r="N1241" s="261"/>
      <c r="O1241" s="261"/>
      <c r="P1241" s="261"/>
      <c r="Q1241" s="261"/>
      <c r="R1241" s="261"/>
      <c r="S1241" s="261"/>
      <c r="T1241" s="262"/>
      <c r="U1241" s="13"/>
      <c r="V1241" s="13"/>
      <c r="W1241" s="13"/>
      <c r="X1241" s="13"/>
      <c r="Y1241" s="13"/>
      <c r="Z1241" s="13"/>
      <c r="AA1241" s="13"/>
      <c r="AB1241" s="13"/>
      <c r="AC1241" s="13"/>
      <c r="AD1241" s="13"/>
      <c r="AE1241" s="13"/>
      <c r="AT1241" s="263" t="s">
        <v>218</v>
      </c>
      <c r="AU1241" s="263" t="s">
        <v>83</v>
      </c>
      <c r="AV1241" s="13" t="s">
        <v>85</v>
      </c>
      <c r="AW1241" s="13" t="s">
        <v>32</v>
      </c>
      <c r="AX1241" s="13" t="s">
        <v>76</v>
      </c>
      <c r="AY1241" s="263" t="s">
        <v>207</v>
      </c>
    </row>
    <row r="1242" s="13" customFormat="1">
      <c r="A1242" s="13"/>
      <c r="B1242" s="253"/>
      <c r="C1242" s="254"/>
      <c r="D1242" s="236" t="s">
        <v>218</v>
      </c>
      <c r="E1242" s="255" t="s">
        <v>1</v>
      </c>
      <c r="F1242" s="256" t="s">
        <v>432</v>
      </c>
      <c r="G1242" s="254"/>
      <c r="H1242" s="257">
        <v>7.7999999999999998</v>
      </c>
      <c r="I1242" s="258"/>
      <c r="J1242" s="254"/>
      <c r="K1242" s="254"/>
      <c r="L1242" s="259"/>
      <c r="M1242" s="260"/>
      <c r="N1242" s="261"/>
      <c r="O1242" s="261"/>
      <c r="P1242" s="261"/>
      <c r="Q1242" s="261"/>
      <c r="R1242" s="261"/>
      <c r="S1242" s="261"/>
      <c r="T1242" s="262"/>
      <c r="U1242" s="13"/>
      <c r="V1242" s="13"/>
      <c r="W1242" s="13"/>
      <c r="X1242" s="13"/>
      <c r="Y1242" s="13"/>
      <c r="Z1242" s="13"/>
      <c r="AA1242" s="13"/>
      <c r="AB1242" s="13"/>
      <c r="AC1242" s="13"/>
      <c r="AD1242" s="13"/>
      <c r="AE1242" s="13"/>
      <c r="AT1242" s="263" t="s">
        <v>218</v>
      </c>
      <c r="AU1242" s="263" t="s">
        <v>83</v>
      </c>
      <c r="AV1242" s="13" t="s">
        <v>85</v>
      </c>
      <c r="AW1242" s="13" t="s">
        <v>32</v>
      </c>
      <c r="AX1242" s="13" t="s">
        <v>76</v>
      </c>
      <c r="AY1242" s="263" t="s">
        <v>207</v>
      </c>
    </row>
    <row r="1243" s="13" customFormat="1">
      <c r="A1243" s="13"/>
      <c r="B1243" s="253"/>
      <c r="C1243" s="254"/>
      <c r="D1243" s="236" t="s">
        <v>218</v>
      </c>
      <c r="E1243" s="255" t="s">
        <v>1</v>
      </c>
      <c r="F1243" s="256" t="s">
        <v>435</v>
      </c>
      <c r="G1243" s="254"/>
      <c r="H1243" s="257">
        <v>3.8999999999999999</v>
      </c>
      <c r="I1243" s="258"/>
      <c r="J1243" s="254"/>
      <c r="K1243" s="254"/>
      <c r="L1243" s="259"/>
      <c r="M1243" s="260"/>
      <c r="N1243" s="261"/>
      <c r="O1243" s="261"/>
      <c r="P1243" s="261"/>
      <c r="Q1243" s="261"/>
      <c r="R1243" s="261"/>
      <c r="S1243" s="261"/>
      <c r="T1243" s="262"/>
      <c r="U1243" s="13"/>
      <c r="V1243" s="13"/>
      <c r="W1243" s="13"/>
      <c r="X1243" s="13"/>
      <c r="Y1243" s="13"/>
      <c r="Z1243" s="13"/>
      <c r="AA1243" s="13"/>
      <c r="AB1243" s="13"/>
      <c r="AC1243" s="13"/>
      <c r="AD1243" s="13"/>
      <c r="AE1243" s="13"/>
      <c r="AT1243" s="263" t="s">
        <v>218</v>
      </c>
      <c r="AU1243" s="263" t="s">
        <v>83</v>
      </c>
      <c r="AV1243" s="13" t="s">
        <v>85</v>
      </c>
      <c r="AW1243" s="13" t="s">
        <v>32</v>
      </c>
      <c r="AX1243" s="13" t="s">
        <v>76</v>
      </c>
      <c r="AY1243" s="263" t="s">
        <v>207</v>
      </c>
    </row>
    <row r="1244" s="13" customFormat="1">
      <c r="A1244" s="13"/>
      <c r="B1244" s="253"/>
      <c r="C1244" s="254"/>
      <c r="D1244" s="236" t="s">
        <v>218</v>
      </c>
      <c r="E1244" s="255" t="s">
        <v>1</v>
      </c>
      <c r="F1244" s="256" t="s">
        <v>438</v>
      </c>
      <c r="G1244" s="254"/>
      <c r="H1244" s="257">
        <v>3.8999999999999999</v>
      </c>
      <c r="I1244" s="258"/>
      <c r="J1244" s="254"/>
      <c r="K1244" s="254"/>
      <c r="L1244" s="259"/>
      <c r="M1244" s="260"/>
      <c r="N1244" s="261"/>
      <c r="O1244" s="261"/>
      <c r="P1244" s="261"/>
      <c r="Q1244" s="261"/>
      <c r="R1244" s="261"/>
      <c r="S1244" s="261"/>
      <c r="T1244" s="262"/>
      <c r="U1244" s="13"/>
      <c r="V1244" s="13"/>
      <c r="W1244" s="13"/>
      <c r="X1244" s="13"/>
      <c r="Y1244" s="13"/>
      <c r="Z1244" s="13"/>
      <c r="AA1244" s="13"/>
      <c r="AB1244" s="13"/>
      <c r="AC1244" s="13"/>
      <c r="AD1244" s="13"/>
      <c r="AE1244" s="13"/>
      <c r="AT1244" s="263" t="s">
        <v>218</v>
      </c>
      <c r="AU1244" s="263" t="s">
        <v>83</v>
      </c>
      <c r="AV1244" s="13" t="s">
        <v>85</v>
      </c>
      <c r="AW1244" s="13" t="s">
        <v>32</v>
      </c>
      <c r="AX1244" s="13" t="s">
        <v>76</v>
      </c>
      <c r="AY1244" s="263" t="s">
        <v>207</v>
      </c>
    </row>
    <row r="1245" s="13" customFormat="1">
      <c r="A1245" s="13"/>
      <c r="B1245" s="253"/>
      <c r="C1245" s="254"/>
      <c r="D1245" s="236" t="s">
        <v>218</v>
      </c>
      <c r="E1245" s="255" t="s">
        <v>1</v>
      </c>
      <c r="F1245" s="256" t="s">
        <v>440</v>
      </c>
      <c r="G1245" s="254"/>
      <c r="H1245" s="257">
        <v>43.280000000000001</v>
      </c>
      <c r="I1245" s="258"/>
      <c r="J1245" s="254"/>
      <c r="K1245" s="254"/>
      <c r="L1245" s="259"/>
      <c r="M1245" s="260"/>
      <c r="N1245" s="261"/>
      <c r="O1245" s="261"/>
      <c r="P1245" s="261"/>
      <c r="Q1245" s="261"/>
      <c r="R1245" s="261"/>
      <c r="S1245" s="261"/>
      <c r="T1245" s="262"/>
      <c r="U1245" s="13"/>
      <c r="V1245" s="13"/>
      <c r="W1245" s="13"/>
      <c r="X1245" s="13"/>
      <c r="Y1245" s="13"/>
      <c r="Z1245" s="13"/>
      <c r="AA1245" s="13"/>
      <c r="AB1245" s="13"/>
      <c r="AC1245" s="13"/>
      <c r="AD1245" s="13"/>
      <c r="AE1245" s="13"/>
      <c r="AT1245" s="263" t="s">
        <v>218</v>
      </c>
      <c r="AU1245" s="263" t="s">
        <v>83</v>
      </c>
      <c r="AV1245" s="13" t="s">
        <v>85</v>
      </c>
      <c r="AW1245" s="13" t="s">
        <v>32</v>
      </c>
      <c r="AX1245" s="13" t="s">
        <v>76</v>
      </c>
      <c r="AY1245" s="263" t="s">
        <v>207</v>
      </c>
    </row>
    <row r="1246" s="13" customFormat="1">
      <c r="A1246" s="13"/>
      <c r="B1246" s="253"/>
      <c r="C1246" s="254"/>
      <c r="D1246" s="236" t="s">
        <v>218</v>
      </c>
      <c r="E1246" s="255" t="s">
        <v>1</v>
      </c>
      <c r="F1246" s="256" t="s">
        <v>443</v>
      </c>
      <c r="G1246" s="254"/>
      <c r="H1246" s="257">
        <v>21.620000000000001</v>
      </c>
      <c r="I1246" s="258"/>
      <c r="J1246" s="254"/>
      <c r="K1246" s="254"/>
      <c r="L1246" s="259"/>
      <c r="M1246" s="260"/>
      <c r="N1246" s="261"/>
      <c r="O1246" s="261"/>
      <c r="P1246" s="261"/>
      <c r="Q1246" s="261"/>
      <c r="R1246" s="261"/>
      <c r="S1246" s="261"/>
      <c r="T1246" s="262"/>
      <c r="U1246" s="13"/>
      <c r="V1246" s="13"/>
      <c r="W1246" s="13"/>
      <c r="X1246" s="13"/>
      <c r="Y1246" s="13"/>
      <c r="Z1246" s="13"/>
      <c r="AA1246" s="13"/>
      <c r="AB1246" s="13"/>
      <c r="AC1246" s="13"/>
      <c r="AD1246" s="13"/>
      <c r="AE1246" s="13"/>
      <c r="AT1246" s="263" t="s">
        <v>218</v>
      </c>
      <c r="AU1246" s="263" t="s">
        <v>83</v>
      </c>
      <c r="AV1246" s="13" t="s">
        <v>85</v>
      </c>
      <c r="AW1246" s="13" t="s">
        <v>32</v>
      </c>
      <c r="AX1246" s="13" t="s">
        <v>76</v>
      </c>
      <c r="AY1246" s="263" t="s">
        <v>207</v>
      </c>
    </row>
    <row r="1247" s="13" customFormat="1">
      <c r="A1247" s="13"/>
      <c r="B1247" s="253"/>
      <c r="C1247" s="254"/>
      <c r="D1247" s="236" t="s">
        <v>218</v>
      </c>
      <c r="E1247" s="255" t="s">
        <v>1</v>
      </c>
      <c r="F1247" s="256" t="s">
        <v>446</v>
      </c>
      <c r="G1247" s="254"/>
      <c r="H1247" s="257">
        <v>2.3799999999999999</v>
      </c>
      <c r="I1247" s="258"/>
      <c r="J1247" s="254"/>
      <c r="K1247" s="254"/>
      <c r="L1247" s="259"/>
      <c r="M1247" s="260"/>
      <c r="N1247" s="261"/>
      <c r="O1247" s="261"/>
      <c r="P1247" s="261"/>
      <c r="Q1247" s="261"/>
      <c r="R1247" s="261"/>
      <c r="S1247" s="261"/>
      <c r="T1247" s="262"/>
      <c r="U1247" s="13"/>
      <c r="V1247" s="13"/>
      <c r="W1247" s="13"/>
      <c r="X1247" s="13"/>
      <c r="Y1247" s="13"/>
      <c r="Z1247" s="13"/>
      <c r="AA1247" s="13"/>
      <c r="AB1247" s="13"/>
      <c r="AC1247" s="13"/>
      <c r="AD1247" s="13"/>
      <c r="AE1247" s="13"/>
      <c r="AT1247" s="263" t="s">
        <v>218</v>
      </c>
      <c r="AU1247" s="263" t="s">
        <v>83</v>
      </c>
      <c r="AV1247" s="13" t="s">
        <v>85</v>
      </c>
      <c r="AW1247" s="13" t="s">
        <v>32</v>
      </c>
      <c r="AX1247" s="13" t="s">
        <v>76</v>
      </c>
      <c r="AY1247" s="263" t="s">
        <v>207</v>
      </c>
    </row>
    <row r="1248" s="13" customFormat="1">
      <c r="A1248" s="13"/>
      <c r="B1248" s="253"/>
      <c r="C1248" s="254"/>
      <c r="D1248" s="236" t="s">
        <v>218</v>
      </c>
      <c r="E1248" s="255" t="s">
        <v>1</v>
      </c>
      <c r="F1248" s="256" t="s">
        <v>448</v>
      </c>
      <c r="G1248" s="254"/>
      <c r="H1248" s="257">
        <v>1.19</v>
      </c>
      <c r="I1248" s="258"/>
      <c r="J1248" s="254"/>
      <c r="K1248" s="254"/>
      <c r="L1248" s="259"/>
      <c r="M1248" s="260"/>
      <c r="N1248" s="261"/>
      <c r="O1248" s="261"/>
      <c r="P1248" s="261"/>
      <c r="Q1248" s="261"/>
      <c r="R1248" s="261"/>
      <c r="S1248" s="261"/>
      <c r="T1248" s="262"/>
      <c r="U1248" s="13"/>
      <c r="V1248" s="13"/>
      <c r="W1248" s="13"/>
      <c r="X1248" s="13"/>
      <c r="Y1248" s="13"/>
      <c r="Z1248" s="13"/>
      <c r="AA1248" s="13"/>
      <c r="AB1248" s="13"/>
      <c r="AC1248" s="13"/>
      <c r="AD1248" s="13"/>
      <c r="AE1248" s="13"/>
      <c r="AT1248" s="263" t="s">
        <v>218</v>
      </c>
      <c r="AU1248" s="263" t="s">
        <v>83</v>
      </c>
      <c r="AV1248" s="13" t="s">
        <v>85</v>
      </c>
      <c r="AW1248" s="13" t="s">
        <v>32</v>
      </c>
      <c r="AX1248" s="13" t="s">
        <v>76</v>
      </c>
      <c r="AY1248" s="263" t="s">
        <v>207</v>
      </c>
    </row>
    <row r="1249" s="13" customFormat="1">
      <c r="A1249" s="13"/>
      <c r="B1249" s="253"/>
      <c r="C1249" s="254"/>
      <c r="D1249" s="236" t="s">
        <v>218</v>
      </c>
      <c r="E1249" s="255" t="s">
        <v>1</v>
      </c>
      <c r="F1249" s="256" t="s">
        <v>450</v>
      </c>
      <c r="G1249" s="254"/>
      <c r="H1249" s="257">
        <v>19.510000000000002</v>
      </c>
      <c r="I1249" s="258"/>
      <c r="J1249" s="254"/>
      <c r="K1249" s="254"/>
      <c r="L1249" s="259"/>
      <c r="M1249" s="260"/>
      <c r="N1249" s="261"/>
      <c r="O1249" s="261"/>
      <c r="P1249" s="261"/>
      <c r="Q1249" s="261"/>
      <c r="R1249" s="261"/>
      <c r="S1249" s="261"/>
      <c r="T1249" s="262"/>
      <c r="U1249" s="13"/>
      <c r="V1249" s="13"/>
      <c r="W1249" s="13"/>
      <c r="X1249" s="13"/>
      <c r="Y1249" s="13"/>
      <c r="Z1249" s="13"/>
      <c r="AA1249" s="13"/>
      <c r="AB1249" s="13"/>
      <c r="AC1249" s="13"/>
      <c r="AD1249" s="13"/>
      <c r="AE1249" s="13"/>
      <c r="AT1249" s="263" t="s">
        <v>218</v>
      </c>
      <c r="AU1249" s="263" t="s">
        <v>83</v>
      </c>
      <c r="AV1249" s="13" t="s">
        <v>85</v>
      </c>
      <c r="AW1249" s="13" t="s">
        <v>32</v>
      </c>
      <c r="AX1249" s="13" t="s">
        <v>76</v>
      </c>
      <c r="AY1249" s="263" t="s">
        <v>207</v>
      </c>
    </row>
    <row r="1250" s="13" customFormat="1">
      <c r="A1250" s="13"/>
      <c r="B1250" s="253"/>
      <c r="C1250" s="254"/>
      <c r="D1250" s="236" t="s">
        <v>218</v>
      </c>
      <c r="E1250" s="255" t="s">
        <v>1</v>
      </c>
      <c r="F1250" s="256" t="s">
        <v>453</v>
      </c>
      <c r="G1250" s="254"/>
      <c r="H1250" s="257">
        <v>19.510000000000002</v>
      </c>
      <c r="I1250" s="258"/>
      <c r="J1250" s="254"/>
      <c r="K1250" s="254"/>
      <c r="L1250" s="259"/>
      <c r="M1250" s="260"/>
      <c r="N1250" s="261"/>
      <c r="O1250" s="261"/>
      <c r="P1250" s="261"/>
      <c r="Q1250" s="261"/>
      <c r="R1250" s="261"/>
      <c r="S1250" s="261"/>
      <c r="T1250" s="262"/>
      <c r="U1250" s="13"/>
      <c r="V1250" s="13"/>
      <c r="W1250" s="13"/>
      <c r="X1250" s="13"/>
      <c r="Y1250" s="13"/>
      <c r="Z1250" s="13"/>
      <c r="AA1250" s="13"/>
      <c r="AB1250" s="13"/>
      <c r="AC1250" s="13"/>
      <c r="AD1250" s="13"/>
      <c r="AE1250" s="13"/>
      <c r="AT1250" s="263" t="s">
        <v>218</v>
      </c>
      <c r="AU1250" s="263" t="s">
        <v>83</v>
      </c>
      <c r="AV1250" s="13" t="s">
        <v>85</v>
      </c>
      <c r="AW1250" s="13" t="s">
        <v>32</v>
      </c>
      <c r="AX1250" s="13" t="s">
        <v>76</v>
      </c>
      <c r="AY1250" s="263" t="s">
        <v>207</v>
      </c>
    </row>
    <row r="1251" s="13" customFormat="1">
      <c r="A1251" s="13"/>
      <c r="B1251" s="253"/>
      <c r="C1251" s="254"/>
      <c r="D1251" s="236" t="s">
        <v>218</v>
      </c>
      <c r="E1251" s="255" t="s">
        <v>1</v>
      </c>
      <c r="F1251" s="256" t="s">
        <v>455</v>
      </c>
      <c r="G1251" s="254"/>
      <c r="H1251" s="257">
        <v>39.020000000000003</v>
      </c>
      <c r="I1251" s="258"/>
      <c r="J1251" s="254"/>
      <c r="K1251" s="254"/>
      <c r="L1251" s="259"/>
      <c r="M1251" s="260"/>
      <c r="N1251" s="261"/>
      <c r="O1251" s="261"/>
      <c r="P1251" s="261"/>
      <c r="Q1251" s="261"/>
      <c r="R1251" s="261"/>
      <c r="S1251" s="261"/>
      <c r="T1251" s="262"/>
      <c r="U1251" s="13"/>
      <c r="V1251" s="13"/>
      <c r="W1251" s="13"/>
      <c r="X1251" s="13"/>
      <c r="Y1251" s="13"/>
      <c r="Z1251" s="13"/>
      <c r="AA1251" s="13"/>
      <c r="AB1251" s="13"/>
      <c r="AC1251" s="13"/>
      <c r="AD1251" s="13"/>
      <c r="AE1251" s="13"/>
      <c r="AT1251" s="263" t="s">
        <v>218</v>
      </c>
      <c r="AU1251" s="263" t="s">
        <v>83</v>
      </c>
      <c r="AV1251" s="13" t="s">
        <v>85</v>
      </c>
      <c r="AW1251" s="13" t="s">
        <v>32</v>
      </c>
      <c r="AX1251" s="13" t="s">
        <v>76</v>
      </c>
      <c r="AY1251" s="263" t="s">
        <v>207</v>
      </c>
    </row>
    <row r="1252" s="13" customFormat="1">
      <c r="A1252" s="13"/>
      <c r="B1252" s="253"/>
      <c r="C1252" s="254"/>
      <c r="D1252" s="236" t="s">
        <v>218</v>
      </c>
      <c r="E1252" s="255" t="s">
        <v>1</v>
      </c>
      <c r="F1252" s="256" t="s">
        <v>466</v>
      </c>
      <c r="G1252" s="254"/>
      <c r="H1252" s="257">
        <v>53.060000000000002</v>
      </c>
      <c r="I1252" s="258"/>
      <c r="J1252" s="254"/>
      <c r="K1252" s="254"/>
      <c r="L1252" s="259"/>
      <c r="M1252" s="260"/>
      <c r="N1252" s="261"/>
      <c r="O1252" s="261"/>
      <c r="P1252" s="261"/>
      <c r="Q1252" s="261"/>
      <c r="R1252" s="261"/>
      <c r="S1252" s="261"/>
      <c r="T1252" s="262"/>
      <c r="U1252" s="13"/>
      <c r="V1252" s="13"/>
      <c r="W1252" s="13"/>
      <c r="X1252" s="13"/>
      <c r="Y1252" s="13"/>
      <c r="Z1252" s="13"/>
      <c r="AA1252" s="13"/>
      <c r="AB1252" s="13"/>
      <c r="AC1252" s="13"/>
      <c r="AD1252" s="13"/>
      <c r="AE1252" s="13"/>
      <c r="AT1252" s="263" t="s">
        <v>218</v>
      </c>
      <c r="AU1252" s="263" t="s">
        <v>83</v>
      </c>
      <c r="AV1252" s="13" t="s">
        <v>85</v>
      </c>
      <c r="AW1252" s="13" t="s">
        <v>32</v>
      </c>
      <c r="AX1252" s="13" t="s">
        <v>76</v>
      </c>
      <c r="AY1252" s="263" t="s">
        <v>207</v>
      </c>
    </row>
    <row r="1253" s="13" customFormat="1">
      <c r="A1253" s="13"/>
      <c r="B1253" s="253"/>
      <c r="C1253" s="254"/>
      <c r="D1253" s="236" t="s">
        <v>218</v>
      </c>
      <c r="E1253" s="255" t="s">
        <v>1</v>
      </c>
      <c r="F1253" s="256" t="s">
        <v>412</v>
      </c>
      <c r="G1253" s="254"/>
      <c r="H1253" s="257">
        <v>102.5</v>
      </c>
      <c r="I1253" s="258"/>
      <c r="J1253" s="254"/>
      <c r="K1253" s="254"/>
      <c r="L1253" s="259"/>
      <c r="M1253" s="260"/>
      <c r="N1253" s="261"/>
      <c r="O1253" s="261"/>
      <c r="P1253" s="261"/>
      <c r="Q1253" s="261"/>
      <c r="R1253" s="261"/>
      <c r="S1253" s="261"/>
      <c r="T1253" s="262"/>
      <c r="U1253" s="13"/>
      <c r="V1253" s="13"/>
      <c r="W1253" s="13"/>
      <c r="X1253" s="13"/>
      <c r="Y1253" s="13"/>
      <c r="Z1253" s="13"/>
      <c r="AA1253" s="13"/>
      <c r="AB1253" s="13"/>
      <c r="AC1253" s="13"/>
      <c r="AD1253" s="13"/>
      <c r="AE1253" s="13"/>
      <c r="AT1253" s="263" t="s">
        <v>218</v>
      </c>
      <c r="AU1253" s="263" t="s">
        <v>83</v>
      </c>
      <c r="AV1253" s="13" t="s">
        <v>85</v>
      </c>
      <c r="AW1253" s="13" t="s">
        <v>32</v>
      </c>
      <c r="AX1253" s="13" t="s">
        <v>76</v>
      </c>
      <c r="AY1253" s="263" t="s">
        <v>207</v>
      </c>
    </row>
    <row r="1254" s="13" customFormat="1">
      <c r="A1254" s="13"/>
      <c r="B1254" s="253"/>
      <c r="C1254" s="254"/>
      <c r="D1254" s="236" t="s">
        <v>218</v>
      </c>
      <c r="E1254" s="255" t="s">
        <v>1</v>
      </c>
      <c r="F1254" s="256" t="s">
        <v>415</v>
      </c>
      <c r="G1254" s="254"/>
      <c r="H1254" s="257">
        <v>6.3700000000000001</v>
      </c>
      <c r="I1254" s="258"/>
      <c r="J1254" s="254"/>
      <c r="K1254" s="254"/>
      <c r="L1254" s="259"/>
      <c r="M1254" s="260"/>
      <c r="N1254" s="261"/>
      <c r="O1254" s="261"/>
      <c r="P1254" s="261"/>
      <c r="Q1254" s="261"/>
      <c r="R1254" s="261"/>
      <c r="S1254" s="261"/>
      <c r="T1254" s="262"/>
      <c r="U1254" s="13"/>
      <c r="V1254" s="13"/>
      <c r="W1254" s="13"/>
      <c r="X1254" s="13"/>
      <c r="Y1254" s="13"/>
      <c r="Z1254" s="13"/>
      <c r="AA1254" s="13"/>
      <c r="AB1254" s="13"/>
      <c r="AC1254" s="13"/>
      <c r="AD1254" s="13"/>
      <c r="AE1254" s="13"/>
      <c r="AT1254" s="263" t="s">
        <v>218</v>
      </c>
      <c r="AU1254" s="263" t="s">
        <v>83</v>
      </c>
      <c r="AV1254" s="13" t="s">
        <v>85</v>
      </c>
      <c r="AW1254" s="13" t="s">
        <v>32</v>
      </c>
      <c r="AX1254" s="13" t="s">
        <v>76</v>
      </c>
      <c r="AY1254" s="263" t="s">
        <v>207</v>
      </c>
    </row>
    <row r="1255" s="13" customFormat="1">
      <c r="A1255" s="13"/>
      <c r="B1255" s="253"/>
      <c r="C1255" s="254"/>
      <c r="D1255" s="236" t="s">
        <v>218</v>
      </c>
      <c r="E1255" s="255" t="s">
        <v>1</v>
      </c>
      <c r="F1255" s="256" t="s">
        <v>419</v>
      </c>
      <c r="G1255" s="254"/>
      <c r="H1255" s="257">
        <v>96.599999999999994</v>
      </c>
      <c r="I1255" s="258"/>
      <c r="J1255" s="254"/>
      <c r="K1255" s="254"/>
      <c r="L1255" s="259"/>
      <c r="M1255" s="260"/>
      <c r="N1255" s="261"/>
      <c r="O1255" s="261"/>
      <c r="P1255" s="261"/>
      <c r="Q1255" s="261"/>
      <c r="R1255" s="261"/>
      <c r="S1255" s="261"/>
      <c r="T1255" s="262"/>
      <c r="U1255" s="13"/>
      <c r="V1255" s="13"/>
      <c r="W1255" s="13"/>
      <c r="X1255" s="13"/>
      <c r="Y1255" s="13"/>
      <c r="Z1255" s="13"/>
      <c r="AA1255" s="13"/>
      <c r="AB1255" s="13"/>
      <c r="AC1255" s="13"/>
      <c r="AD1255" s="13"/>
      <c r="AE1255" s="13"/>
      <c r="AT1255" s="263" t="s">
        <v>218</v>
      </c>
      <c r="AU1255" s="263" t="s">
        <v>83</v>
      </c>
      <c r="AV1255" s="13" t="s">
        <v>85</v>
      </c>
      <c r="AW1255" s="13" t="s">
        <v>32</v>
      </c>
      <c r="AX1255" s="13" t="s">
        <v>76</v>
      </c>
      <c r="AY1255" s="263" t="s">
        <v>207</v>
      </c>
    </row>
    <row r="1256" s="13" customFormat="1">
      <c r="A1256" s="13"/>
      <c r="B1256" s="253"/>
      <c r="C1256" s="254"/>
      <c r="D1256" s="236" t="s">
        <v>218</v>
      </c>
      <c r="E1256" s="255" t="s">
        <v>1</v>
      </c>
      <c r="F1256" s="256" t="s">
        <v>421</v>
      </c>
      <c r="G1256" s="254"/>
      <c r="H1256" s="257">
        <v>7.7599999999999998</v>
      </c>
      <c r="I1256" s="258"/>
      <c r="J1256" s="254"/>
      <c r="K1256" s="254"/>
      <c r="L1256" s="259"/>
      <c r="M1256" s="260"/>
      <c r="N1256" s="261"/>
      <c r="O1256" s="261"/>
      <c r="P1256" s="261"/>
      <c r="Q1256" s="261"/>
      <c r="R1256" s="261"/>
      <c r="S1256" s="261"/>
      <c r="T1256" s="262"/>
      <c r="U1256" s="13"/>
      <c r="V1256" s="13"/>
      <c r="W1256" s="13"/>
      <c r="X1256" s="13"/>
      <c r="Y1256" s="13"/>
      <c r="Z1256" s="13"/>
      <c r="AA1256" s="13"/>
      <c r="AB1256" s="13"/>
      <c r="AC1256" s="13"/>
      <c r="AD1256" s="13"/>
      <c r="AE1256" s="13"/>
      <c r="AT1256" s="263" t="s">
        <v>218</v>
      </c>
      <c r="AU1256" s="263" t="s">
        <v>83</v>
      </c>
      <c r="AV1256" s="13" t="s">
        <v>85</v>
      </c>
      <c r="AW1256" s="13" t="s">
        <v>32</v>
      </c>
      <c r="AX1256" s="13" t="s">
        <v>76</v>
      </c>
      <c r="AY1256" s="263" t="s">
        <v>207</v>
      </c>
    </row>
    <row r="1257" s="13" customFormat="1">
      <c r="A1257" s="13"/>
      <c r="B1257" s="253"/>
      <c r="C1257" s="254"/>
      <c r="D1257" s="236" t="s">
        <v>218</v>
      </c>
      <c r="E1257" s="255" t="s">
        <v>1</v>
      </c>
      <c r="F1257" s="256" t="s">
        <v>424</v>
      </c>
      <c r="G1257" s="254"/>
      <c r="H1257" s="257">
        <v>46.68</v>
      </c>
      <c r="I1257" s="258"/>
      <c r="J1257" s="254"/>
      <c r="K1257" s="254"/>
      <c r="L1257" s="259"/>
      <c r="M1257" s="260"/>
      <c r="N1257" s="261"/>
      <c r="O1257" s="261"/>
      <c r="P1257" s="261"/>
      <c r="Q1257" s="261"/>
      <c r="R1257" s="261"/>
      <c r="S1257" s="261"/>
      <c r="T1257" s="262"/>
      <c r="U1257" s="13"/>
      <c r="V1257" s="13"/>
      <c r="W1257" s="13"/>
      <c r="X1257" s="13"/>
      <c r="Y1257" s="13"/>
      <c r="Z1257" s="13"/>
      <c r="AA1257" s="13"/>
      <c r="AB1257" s="13"/>
      <c r="AC1257" s="13"/>
      <c r="AD1257" s="13"/>
      <c r="AE1257" s="13"/>
      <c r="AT1257" s="263" t="s">
        <v>218</v>
      </c>
      <c r="AU1257" s="263" t="s">
        <v>83</v>
      </c>
      <c r="AV1257" s="13" t="s">
        <v>85</v>
      </c>
      <c r="AW1257" s="13" t="s">
        <v>32</v>
      </c>
      <c r="AX1257" s="13" t="s">
        <v>76</v>
      </c>
      <c r="AY1257" s="263" t="s">
        <v>207</v>
      </c>
    </row>
    <row r="1258" s="14" customFormat="1">
      <c r="A1258" s="14"/>
      <c r="B1258" s="264"/>
      <c r="C1258" s="265"/>
      <c r="D1258" s="236" t="s">
        <v>218</v>
      </c>
      <c r="E1258" s="266" t="s">
        <v>1</v>
      </c>
      <c r="F1258" s="267" t="s">
        <v>222</v>
      </c>
      <c r="G1258" s="265"/>
      <c r="H1258" s="268">
        <v>495.45999999999998</v>
      </c>
      <c r="I1258" s="269"/>
      <c r="J1258" s="265"/>
      <c r="K1258" s="265"/>
      <c r="L1258" s="270"/>
      <c r="M1258" s="271"/>
      <c r="N1258" s="272"/>
      <c r="O1258" s="272"/>
      <c r="P1258" s="272"/>
      <c r="Q1258" s="272"/>
      <c r="R1258" s="272"/>
      <c r="S1258" s="272"/>
      <c r="T1258" s="273"/>
      <c r="U1258" s="14"/>
      <c r="V1258" s="14"/>
      <c r="W1258" s="14"/>
      <c r="X1258" s="14"/>
      <c r="Y1258" s="14"/>
      <c r="Z1258" s="14"/>
      <c r="AA1258" s="14"/>
      <c r="AB1258" s="14"/>
      <c r="AC1258" s="14"/>
      <c r="AD1258" s="14"/>
      <c r="AE1258" s="14"/>
      <c r="AT1258" s="274" t="s">
        <v>218</v>
      </c>
      <c r="AU1258" s="274" t="s">
        <v>83</v>
      </c>
      <c r="AV1258" s="14" t="s">
        <v>212</v>
      </c>
      <c r="AW1258" s="14" t="s">
        <v>32</v>
      </c>
      <c r="AX1258" s="14" t="s">
        <v>83</v>
      </c>
      <c r="AY1258" s="274" t="s">
        <v>207</v>
      </c>
    </row>
    <row r="1259" s="2" customFormat="1" ht="24.15" customHeight="1">
      <c r="A1259" s="39"/>
      <c r="B1259" s="40"/>
      <c r="C1259" s="222" t="s">
        <v>1480</v>
      </c>
      <c r="D1259" s="222" t="s">
        <v>208</v>
      </c>
      <c r="E1259" s="223" t="s">
        <v>1481</v>
      </c>
      <c r="F1259" s="224" t="s">
        <v>1482</v>
      </c>
      <c r="G1259" s="225" t="s">
        <v>1228</v>
      </c>
      <c r="H1259" s="304"/>
      <c r="I1259" s="227"/>
      <c r="J1259" s="228">
        <f>ROUND(I1259*H1259,2)</f>
        <v>0</v>
      </c>
      <c r="K1259" s="229"/>
      <c r="L1259" s="45"/>
      <c r="M1259" s="230" t="s">
        <v>1</v>
      </c>
      <c r="N1259" s="231" t="s">
        <v>41</v>
      </c>
      <c r="O1259" s="92"/>
      <c r="P1259" s="232">
        <f>O1259*H1259</f>
        <v>0</v>
      </c>
      <c r="Q1259" s="232">
        <v>0</v>
      </c>
      <c r="R1259" s="232">
        <f>Q1259*H1259</f>
        <v>0</v>
      </c>
      <c r="S1259" s="232">
        <v>0</v>
      </c>
      <c r="T1259" s="233">
        <f>S1259*H1259</f>
        <v>0</v>
      </c>
      <c r="U1259" s="39"/>
      <c r="V1259" s="39"/>
      <c r="W1259" s="39"/>
      <c r="X1259" s="39"/>
      <c r="Y1259" s="39"/>
      <c r="Z1259" s="39"/>
      <c r="AA1259" s="39"/>
      <c r="AB1259" s="39"/>
      <c r="AC1259" s="39"/>
      <c r="AD1259" s="39"/>
      <c r="AE1259" s="39"/>
      <c r="AR1259" s="234" t="s">
        <v>361</v>
      </c>
      <c r="AT1259" s="234" t="s">
        <v>208</v>
      </c>
      <c r="AU1259" s="234" t="s">
        <v>83</v>
      </c>
      <c r="AY1259" s="18" t="s">
        <v>207</v>
      </c>
      <c r="BE1259" s="235">
        <f>IF(N1259="základní",J1259,0)</f>
        <v>0</v>
      </c>
      <c r="BF1259" s="235">
        <f>IF(N1259="snížená",J1259,0)</f>
        <v>0</v>
      </c>
      <c r="BG1259" s="235">
        <f>IF(N1259="zákl. přenesená",J1259,0)</f>
        <v>0</v>
      </c>
      <c r="BH1259" s="235">
        <f>IF(N1259="sníž. přenesená",J1259,0)</f>
        <v>0</v>
      </c>
      <c r="BI1259" s="235">
        <f>IF(N1259="nulová",J1259,0)</f>
        <v>0</v>
      </c>
      <c r="BJ1259" s="18" t="s">
        <v>83</v>
      </c>
      <c r="BK1259" s="235">
        <f>ROUND(I1259*H1259,2)</f>
        <v>0</v>
      </c>
      <c r="BL1259" s="18" t="s">
        <v>361</v>
      </c>
      <c r="BM1259" s="234" t="s">
        <v>1483</v>
      </c>
    </row>
    <row r="1260" s="2" customFormat="1">
      <c r="A1260" s="39"/>
      <c r="B1260" s="40"/>
      <c r="C1260" s="41"/>
      <c r="D1260" s="236" t="s">
        <v>214</v>
      </c>
      <c r="E1260" s="41"/>
      <c r="F1260" s="237" t="s">
        <v>1484</v>
      </c>
      <c r="G1260" s="41"/>
      <c r="H1260" s="41"/>
      <c r="I1260" s="238"/>
      <c r="J1260" s="41"/>
      <c r="K1260" s="41"/>
      <c r="L1260" s="45"/>
      <c r="M1260" s="239"/>
      <c r="N1260" s="240"/>
      <c r="O1260" s="92"/>
      <c r="P1260" s="92"/>
      <c r="Q1260" s="92"/>
      <c r="R1260" s="92"/>
      <c r="S1260" s="92"/>
      <c r="T1260" s="93"/>
      <c r="U1260" s="39"/>
      <c r="V1260" s="39"/>
      <c r="W1260" s="39"/>
      <c r="X1260" s="39"/>
      <c r="Y1260" s="39"/>
      <c r="Z1260" s="39"/>
      <c r="AA1260" s="39"/>
      <c r="AB1260" s="39"/>
      <c r="AC1260" s="39"/>
      <c r="AD1260" s="39"/>
      <c r="AE1260" s="39"/>
      <c r="AT1260" s="18" t="s">
        <v>214</v>
      </c>
      <c r="AU1260" s="18" t="s">
        <v>83</v>
      </c>
    </row>
    <row r="1261" s="2" customFormat="1">
      <c r="A1261" s="39"/>
      <c r="B1261" s="40"/>
      <c r="C1261" s="41"/>
      <c r="D1261" s="241" t="s">
        <v>216</v>
      </c>
      <c r="E1261" s="41"/>
      <c r="F1261" s="242" t="s">
        <v>1485</v>
      </c>
      <c r="G1261" s="41"/>
      <c r="H1261" s="41"/>
      <c r="I1261" s="238"/>
      <c r="J1261" s="41"/>
      <c r="K1261" s="41"/>
      <c r="L1261" s="45"/>
      <c r="M1261" s="239"/>
      <c r="N1261" s="240"/>
      <c r="O1261" s="92"/>
      <c r="P1261" s="92"/>
      <c r="Q1261" s="92"/>
      <c r="R1261" s="92"/>
      <c r="S1261" s="92"/>
      <c r="T1261" s="93"/>
      <c r="U1261" s="39"/>
      <c r="V1261" s="39"/>
      <c r="W1261" s="39"/>
      <c r="X1261" s="39"/>
      <c r="Y1261" s="39"/>
      <c r="Z1261" s="39"/>
      <c r="AA1261" s="39"/>
      <c r="AB1261" s="39"/>
      <c r="AC1261" s="39"/>
      <c r="AD1261" s="39"/>
      <c r="AE1261" s="39"/>
      <c r="AT1261" s="18" t="s">
        <v>216</v>
      </c>
      <c r="AU1261" s="18" t="s">
        <v>83</v>
      </c>
    </row>
    <row r="1262" s="11" customFormat="1" ht="25.92" customHeight="1">
      <c r="A1262" s="11"/>
      <c r="B1262" s="208"/>
      <c r="C1262" s="209"/>
      <c r="D1262" s="210" t="s">
        <v>75</v>
      </c>
      <c r="E1262" s="211" t="s">
        <v>1486</v>
      </c>
      <c r="F1262" s="211" t="s">
        <v>1487</v>
      </c>
      <c r="G1262" s="209"/>
      <c r="H1262" s="209"/>
      <c r="I1262" s="212"/>
      <c r="J1262" s="213">
        <f>BK1262</f>
        <v>0</v>
      </c>
      <c r="K1262" s="209"/>
      <c r="L1262" s="214"/>
      <c r="M1262" s="215"/>
      <c r="N1262" s="216"/>
      <c r="O1262" s="216"/>
      <c r="P1262" s="217">
        <f>SUM(P1263:P1304)</f>
        <v>0</v>
      </c>
      <c r="Q1262" s="216"/>
      <c r="R1262" s="217">
        <f>SUM(R1263:R1304)</f>
        <v>1.27897745</v>
      </c>
      <c r="S1262" s="216"/>
      <c r="T1262" s="218">
        <f>SUM(T1263:T1304)</f>
        <v>0</v>
      </c>
      <c r="U1262" s="11"/>
      <c r="V1262" s="11"/>
      <c r="W1262" s="11"/>
      <c r="X1262" s="11"/>
      <c r="Y1262" s="11"/>
      <c r="Z1262" s="11"/>
      <c r="AA1262" s="11"/>
      <c r="AB1262" s="11"/>
      <c r="AC1262" s="11"/>
      <c r="AD1262" s="11"/>
      <c r="AE1262" s="11"/>
      <c r="AR1262" s="219" t="s">
        <v>85</v>
      </c>
      <c r="AT1262" s="220" t="s">
        <v>75</v>
      </c>
      <c r="AU1262" s="220" t="s">
        <v>76</v>
      </c>
      <c r="AY1262" s="219" t="s">
        <v>207</v>
      </c>
      <c r="BK1262" s="221">
        <f>SUM(BK1263:BK1304)</f>
        <v>0</v>
      </c>
    </row>
    <row r="1263" s="2" customFormat="1" ht="24.15" customHeight="1">
      <c r="A1263" s="39"/>
      <c r="B1263" s="40"/>
      <c r="C1263" s="222" t="s">
        <v>1488</v>
      </c>
      <c r="D1263" s="222" t="s">
        <v>208</v>
      </c>
      <c r="E1263" s="223" t="s">
        <v>1489</v>
      </c>
      <c r="F1263" s="224" t="s">
        <v>1490</v>
      </c>
      <c r="G1263" s="225" t="s">
        <v>225</v>
      </c>
      <c r="H1263" s="226">
        <v>45.313000000000002</v>
      </c>
      <c r="I1263" s="227"/>
      <c r="J1263" s="228">
        <f>ROUND(I1263*H1263,2)</f>
        <v>0</v>
      </c>
      <c r="K1263" s="229"/>
      <c r="L1263" s="45"/>
      <c r="M1263" s="230" t="s">
        <v>1</v>
      </c>
      <c r="N1263" s="231" t="s">
        <v>41</v>
      </c>
      <c r="O1263" s="92"/>
      <c r="P1263" s="232">
        <f>O1263*H1263</f>
        <v>0</v>
      </c>
      <c r="Q1263" s="232">
        <v>0.024649999999999998</v>
      </c>
      <c r="R1263" s="232">
        <f>Q1263*H1263</f>
        <v>1.1169654499999999</v>
      </c>
      <c r="S1263" s="232">
        <v>0</v>
      </c>
      <c r="T1263" s="233">
        <f>S1263*H1263</f>
        <v>0</v>
      </c>
      <c r="U1263" s="39"/>
      <c r="V1263" s="39"/>
      <c r="W1263" s="39"/>
      <c r="X1263" s="39"/>
      <c r="Y1263" s="39"/>
      <c r="Z1263" s="39"/>
      <c r="AA1263" s="39"/>
      <c r="AB1263" s="39"/>
      <c r="AC1263" s="39"/>
      <c r="AD1263" s="39"/>
      <c r="AE1263" s="39"/>
      <c r="AR1263" s="234" t="s">
        <v>361</v>
      </c>
      <c r="AT1263" s="234" t="s">
        <v>208</v>
      </c>
      <c r="AU1263" s="234" t="s">
        <v>83</v>
      </c>
      <c r="AY1263" s="18" t="s">
        <v>207</v>
      </c>
      <c r="BE1263" s="235">
        <f>IF(N1263="základní",J1263,0)</f>
        <v>0</v>
      </c>
      <c r="BF1263" s="235">
        <f>IF(N1263="snížená",J1263,0)</f>
        <v>0</v>
      </c>
      <c r="BG1263" s="235">
        <f>IF(N1263="zákl. přenesená",J1263,0)</f>
        <v>0</v>
      </c>
      <c r="BH1263" s="235">
        <f>IF(N1263="sníž. přenesená",J1263,0)</f>
        <v>0</v>
      </c>
      <c r="BI1263" s="235">
        <f>IF(N1263="nulová",J1263,0)</f>
        <v>0</v>
      </c>
      <c r="BJ1263" s="18" t="s">
        <v>83</v>
      </c>
      <c r="BK1263" s="235">
        <f>ROUND(I1263*H1263,2)</f>
        <v>0</v>
      </c>
      <c r="BL1263" s="18" t="s">
        <v>361</v>
      </c>
      <c r="BM1263" s="234" t="s">
        <v>1491</v>
      </c>
    </row>
    <row r="1264" s="2" customFormat="1">
      <c r="A1264" s="39"/>
      <c r="B1264" s="40"/>
      <c r="C1264" s="41"/>
      <c r="D1264" s="236" t="s">
        <v>214</v>
      </c>
      <c r="E1264" s="41"/>
      <c r="F1264" s="237" t="s">
        <v>1492</v>
      </c>
      <c r="G1264" s="41"/>
      <c r="H1264" s="41"/>
      <c r="I1264" s="238"/>
      <c r="J1264" s="41"/>
      <c r="K1264" s="41"/>
      <c r="L1264" s="45"/>
      <c r="M1264" s="239"/>
      <c r="N1264" s="240"/>
      <c r="O1264" s="92"/>
      <c r="P1264" s="92"/>
      <c r="Q1264" s="92"/>
      <c r="R1264" s="92"/>
      <c r="S1264" s="92"/>
      <c r="T1264" s="93"/>
      <c r="U1264" s="39"/>
      <c r="V1264" s="39"/>
      <c r="W1264" s="39"/>
      <c r="X1264" s="39"/>
      <c r="Y1264" s="39"/>
      <c r="Z1264" s="39"/>
      <c r="AA1264" s="39"/>
      <c r="AB1264" s="39"/>
      <c r="AC1264" s="39"/>
      <c r="AD1264" s="39"/>
      <c r="AE1264" s="39"/>
      <c r="AT1264" s="18" t="s">
        <v>214</v>
      </c>
      <c r="AU1264" s="18" t="s">
        <v>83</v>
      </c>
    </row>
    <row r="1265" s="2" customFormat="1">
      <c r="A1265" s="39"/>
      <c r="B1265" s="40"/>
      <c r="C1265" s="41"/>
      <c r="D1265" s="241" t="s">
        <v>216</v>
      </c>
      <c r="E1265" s="41"/>
      <c r="F1265" s="242" t="s">
        <v>1493</v>
      </c>
      <c r="G1265" s="41"/>
      <c r="H1265" s="41"/>
      <c r="I1265" s="238"/>
      <c r="J1265" s="41"/>
      <c r="K1265" s="41"/>
      <c r="L1265" s="45"/>
      <c r="M1265" s="239"/>
      <c r="N1265" s="240"/>
      <c r="O1265" s="92"/>
      <c r="P1265" s="92"/>
      <c r="Q1265" s="92"/>
      <c r="R1265" s="92"/>
      <c r="S1265" s="92"/>
      <c r="T1265" s="93"/>
      <c r="U1265" s="39"/>
      <c r="V1265" s="39"/>
      <c r="W1265" s="39"/>
      <c r="X1265" s="39"/>
      <c r="Y1265" s="39"/>
      <c r="Z1265" s="39"/>
      <c r="AA1265" s="39"/>
      <c r="AB1265" s="39"/>
      <c r="AC1265" s="39"/>
      <c r="AD1265" s="39"/>
      <c r="AE1265" s="39"/>
      <c r="AT1265" s="18" t="s">
        <v>216</v>
      </c>
      <c r="AU1265" s="18" t="s">
        <v>83</v>
      </c>
    </row>
    <row r="1266" s="12" customFormat="1">
      <c r="A1266" s="12"/>
      <c r="B1266" s="243"/>
      <c r="C1266" s="244"/>
      <c r="D1266" s="236" t="s">
        <v>218</v>
      </c>
      <c r="E1266" s="245" t="s">
        <v>1</v>
      </c>
      <c r="F1266" s="246" t="s">
        <v>569</v>
      </c>
      <c r="G1266" s="244"/>
      <c r="H1266" s="245" t="s">
        <v>1</v>
      </c>
      <c r="I1266" s="247"/>
      <c r="J1266" s="244"/>
      <c r="K1266" s="244"/>
      <c r="L1266" s="248"/>
      <c r="M1266" s="249"/>
      <c r="N1266" s="250"/>
      <c r="O1266" s="250"/>
      <c r="P1266" s="250"/>
      <c r="Q1266" s="250"/>
      <c r="R1266" s="250"/>
      <c r="S1266" s="250"/>
      <c r="T1266" s="251"/>
      <c r="U1266" s="12"/>
      <c r="V1266" s="12"/>
      <c r="W1266" s="12"/>
      <c r="X1266" s="12"/>
      <c r="Y1266" s="12"/>
      <c r="Z1266" s="12"/>
      <c r="AA1266" s="12"/>
      <c r="AB1266" s="12"/>
      <c r="AC1266" s="12"/>
      <c r="AD1266" s="12"/>
      <c r="AE1266" s="12"/>
      <c r="AT1266" s="252" t="s">
        <v>218</v>
      </c>
      <c r="AU1266" s="252" t="s">
        <v>83</v>
      </c>
      <c r="AV1266" s="12" t="s">
        <v>83</v>
      </c>
      <c r="AW1266" s="12" t="s">
        <v>32</v>
      </c>
      <c r="AX1266" s="12" t="s">
        <v>76</v>
      </c>
      <c r="AY1266" s="252" t="s">
        <v>207</v>
      </c>
    </row>
    <row r="1267" s="13" customFormat="1">
      <c r="A1267" s="13"/>
      <c r="B1267" s="253"/>
      <c r="C1267" s="254"/>
      <c r="D1267" s="236" t="s">
        <v>218</v>
      </c>
      <c r="E1267" s="255" t="s">
        <v>1</v>
      </c>
      <c r="F1267" s="256" t="s">
        <v>1494</v>
      </c>
      <c r="G1267" s="254"/>
      <c r="H1267" s="257">
        <v>0.872</v>
      </c>
      <c r="I1267" s="258"/>
      <c r="J1267" s="254"/>
      <c r="K1267" s="254"/>
      <c r="L1267" s="259"/>
      <c r="M1267" s="260"/>
      <c r="N1267" s="261"/>
      <c r="O1267" s="261"/>
      <c r="P1267" s="261"/>
      <c r="Q1267" s="261"/>
      <c r="R1267" s="261"/>
      <c r="S1267" s="261"/>
      <c r="T1267" s="262"/>
      <c r="U1267" s="13"/>
      <c r="V1267" s="13"/>
      <c r="W1267" s="13"/>
      <c r="X1267" s="13"/>
      <c r="Y1267" s="13"/>
      <c r="Z1267" s="13"/>
      <c r="AA1267" s="13"/>
      <c r="AB1267" s="13"/>
      <c r="AC1267" s="13"/>
      <c r="AD1267" s="13"/>
      <c r="AE1267" s="13"/>
      <c r="AT1267" s="263" t="s">
        <v>218</v>
      </c>
      <c r="AU1267" s="263" t="s">
        <v>83</v>
      </c>
      <c r="AV1267" s="13" t="s">
        <v>85</v>
      </c>
      <c r="AW1267" s="13" t="s">
        <v>32</v>
      </c>
      <c r="AX1267" s="13" t="s">
        <v>76</v>
      </c>
      <c r="AY1267" s="263" t="s">
        <v>207</v>
      </c>
    </row>
    <row r="1268" s="13" customFormat="1">
      <c r="A1268" s="13"/>
      <c r="B1268" s="253"/>
      <c r="C1268" s="254"/>
      <c r="D1268" s="236" t="s">
        <v>218</v>
      </c>
      <c r="E1268" s="255" t="s">
        <v>1</v>
      </c>
      <c r="F1268" s="256" t="s">
        <v>1495</v>
      </c>
      <c r="G1268" s="254"/>
      <c r="H1268" s="257">
        <v>5.3890000000000002</v>
      </c>
      <c r="I1268" s="258"/>
      <c r="J1268" s="254"/>
      <c r="K1268" s="254"/>
      <c r="L1268" s="259"/>
      <c r="M1268" s="260"/>
      <c r="N1268" s="261"/>
      <c r="O1268" s="261"/>
      <c r="P1268" s="261"/>
      <c r="Q1268" s="261"/>
      <c r="R1268" s="261"/>
      <c r="S1268" s="261"/>
      <c r="T1268" s="262"/>
      <c r="U1268" s="13"/>
      <c r="V1268" s="13"/>
      <c r="W1268" s="13"/>
      <c r="X1268" s="13"/>
      <c r="Y1268" s="13"/>
      <c r="Z1268" s="13"/>
      <c r="AA1268" s="13"/>
      <c r="AB1268" s="13"/>
      <c r="AC1268" s="13"/>
      <c r="AD1268" s="13"/>
      <c r="AE1268" s="13"/>
      <c r="AT1268" s="263" t="s">
        <v>218</v>
      </c>
      <c r="AU1268" s="263" t="s">
        <v>83</v>
      </c>
      <c r="AV1268" s="13" t="s">
        <v>85</v>
      </c>
      <c r="AW1268" s="13" t="s">
        <v>32</v>
      </c>
      <c r="AX1268" s="13" t="s">
        <v>76</v>
      </c>
      <c r="AY1268" s="263" t="s">
        <v>207</v>
      </c>
    </row>
    <row r="1269" s="12" customFormat="1">
      <c r="A1269" s="12"/>
      <c r="B1269" s="243"/>
      <c r="C1269" s="244"/>
      <c r="D1269" s="236" t="s">
        <v>218</v>
      </c>
      <c r="E1269" s="245" t="s">
        <v>1</v>
      </c>
      <c r="F1269" s="246" t="s">
        <v>573</v>
      </c>
      <c r="G1269" s="244"/>
      <c r="H1269" s="245" t="s">
        <v>1</v>
      </c>
      <c r="I1269" s="247"/>
      <c r="J1269" s="244"/>
      <c r="K1269" s="244"/>
      <c r="L1269" s="248"/>
      <c r="M1269" s="249"/>
      <c r="N1269" s="250"/>
      <c r="O1269" s="250"/>
      <c r="P1269" s="250"/>
      <c r="Q1269" s="250"/>
      <c r="R1269" s="250"/>
      <c r="S1269" s="250"/>
      <c r="T1269" s="251"/>
      <c r="U1269" s="12"/>
      <c r="V1269" s="12"/>
      <c r="W1269" s="12"/>
      <c r="X1269" s="12"/>
      <c r="Y1269" s="12"/>
      <c r="Z1269" s="12"/>
      <c r="AA1269" s="12"/>
      <c r="AB1269" s="12"/>
      <c r="AC1269" s="12"/>
      <c r="AD1269" s="12"/>
      <c r="AE1269" s="12"/>
      <c r="AT1269" s="252" t="s">
        <v>218</v>
      </c>
      <c r="AU1269" s="252" t="s">
        <v>83</v>
      </c>
      <c r="AV1269" s="12" t="s">
        <v>83</v>
      </c>
      <c r="AW1269" s="12" t="s">
        <v>32</v>
      </c>
      <c r="AX1269" s="12" t="s">
        <v>76</v>
      </c>
      <c r="AY1269" s="252" t="s">
        <v>207</v>
      </c>
    </row>
    <row r="1270" s="13" customFormat="1">
      <c r="A1270" s="13"/>
      <c r="B1270" s="253"/>
      <c r="C1270" s="254"/>
      <c r="D1270" s="236" t="s">
        <v>218</v>
      </c>
      <c r="E1270" s="255" t="s">
        <v>1</v>
      </c>
      <c r="F1270" s="256" t="s">
        <v>1494</v>
      </c>
      <c r="G1270" s="254"/>
      <c r="H1270" s="257">
        <v>0.872</v>
      </c>
      <c r="I1270" s="258"/>
      <c r="J1270" s="254"/>
      <c r="K1270" s="254"/>
      <c r="L1270" s="259"/>
      <c r="M1270" s="260"/>
      <c r="N1270" s="261"/>
      <c r="O1270" s="261"/>
      <c r="P1270" s="261"/>
      <c r="Q1270" s="261"/>
      <c r="R1270" s="261"/>
      <c r="S1270" s="261"/>
      <c r="T1270" s="262"/>
      <c r="U1270" s="13"/>
      <c r="V1270" s="13"/>
      <c r="W1270" s="13"/>
      <c r="X1270" s="13"/>
      <c r="Y1270" s="13"/>
      <c r="Z1270" s="13"/>
      <c r="AA1270" s="13"/>
      <c r="AB1270" s="13"/>
      <c r="AC1270" s="13"/>
      <c r="AD1270" s="13"/>
      <c r="AE1270" s="13"/>
      <c r="AT1270" s="263" t="s">
        <v>218</v>
      </c>
      <c r="AU1270" s="263" t="s">
        <v>83</v>
      </c>
      <c r="AV1270" s="13" t="s">
        <v>85</v>
      </c>
      <c r="AW1270" s="13" t="s">
        <v>32</v>
      </c>
      <c r="AX1270" s="13" t="s">
        <v>76</v>
      </c>
      <c r="AY1270" s="263" t="s">
        <v>207</v>
      </c>
    </row>
    <row r="1271" s="13" customFormat="1">
      <c r="A1271" s="13"/>
      <c r="B1271" s="253"/>
      <c r="C1271" s="254"/>
      <c r="D1271" s="236" t="s">
        <v>218</v>
      </c>
      <c r="E1271" s="255" t="s">
        <v>1</v>
      </c>
      <c r="F1271" s="256" t="s">
        <v>1495</v>
      </c>
      <c r="G1271" s="254"/>
      <c r="H1271" s="257">
        <v>5.3890000000000002</v>
      </c>
      <c r="I1271" s="258"/>
      <c r="J1271" s="254"/>
      <c r="K1271" s="254"/>
      <c r="L1271" s="259"/>
      <c r="M1271" s="260"/>
      <c r="N1271" s="261"/>
      <c r="O1271" s="261"/>
      <c r="P1271" s="261"/>
      <c r="Q1271" s="261"/>
      <c r="R1271" s="261"/>
      <c r="S1271" s="261"/>
      <c r="T1271" s="262"/>
      <c r="U1271" s="13"/>
      <c r="V1271" s="13"/>
      <c r="W1271" s="13"/>
      <c r="X1271" s="13"/>
      <c r="Y1271" s="13"/>
      <c r="Z1271" s="13"/>
      <c r="AA1271" s="13"/>
      <c r="AB1271" s="13"/>
      <c r="AC1271" s="13"/>
      <c r="AD1271" s="13"/>
      <c r="AE1271" s="13"/>
      <c r="AT1271" s="263" t="s">
        <v>218</v>
      </c>
      <c r="AU1271" s="263" t="s">
        <v>83</v>
      </c>
      <c r="AV1271" s="13" t="s">
        <v>85</v>
      </c>
      <c r="AW1271" s="13" t="s">
        <v>32</v>
      </c>
      <c r="AX1271" s="13" t="s">
        <v>76</v>
      </c>
      <c r="AY1271" s="263" t="s">
        <v>207</v>
      </c>
    </row>
    <row r="1272" s="12" customFormat="1">
      <c r="A1272" s="12"/>
      <c r="B1272" s="243"/>
      <c r="C1272" s="244"/>
      <c r="D1272" s="236" t="s">
        <v>218</v>
      </c>
      <c r="E1272" s="245" t="s">
        <v>1</v>
      </c>
      <c r="F1272" s="246" t="s">
        <v>576</v>
      </c>
      <c r="G1272" s="244"/>
      <c r="H1272" s="245" t="s">
        <v>1</v>
      </c>
      <c r="I1272" s="247"/>
      <c r="J1272" s="244"/>
      <c r="K1272" s="244"/>
      <c r="L1272" s="248"/>
      <c r="M1272" s="249"/>
      <c r="N1272" s="250"/>
      <c r="O1272" s="250"/>
      <c r="P1272" s="250"/>
      <c r="Q1272" s="250"/>
      <c r="R1272" s="250"/>
      <c r="S1272" s="250"/>
      <c r="T1272" s="251"/>
      <c r="U1272" s="12"/>
      <c r="V1272" s="12"/>
      <c r="W1272" s="12"/>
      <c r="X1272" s="12"/>
      <c r="Y1272" s="12"/>
      <c r="Z1272" s="12"/>
      <c r="AA1272" s="12"/>
      <c r="AB1272" s="12"/>
      <c r="AC1272" s="12"/>
      <c r="AD1272" s="12"/>
      <c r="AE1272" s="12"/>
      <c r="AT1272" s="252" t="s">
        <v>218</v>
      </c>
      <c r="AU1272" s="252" t="s">
        <v>83</v>
      </c>
      <c r="AV1272" s="12" t="s">
        <v>83</v>
      </c>
      <c r="AW1272" s="12" t="s">
        <v>32</v>
      </c>
      <c r="AX1272" s="12" t="s">
        <v>76</v>
      </c>
      <c r="AY1272" s="252" t="s">
        <v>207</v>
      </c>
    </row>
    <row r="1273" s="13" customFormat="1">
      <c r="A1273" s="13"/>
      <c r="B1273" s="253"/>
      <c r="C1273" s="254"/>
      <c r="D1273" s="236" t="s">
        <v>218</v>
      </c>
      <c r="E1273" s="255" t="s">
        <v>1</v>
      </c>
      <c r="F1273" s="256" t="s">
        <v>1496</v>
      </c>
      <c r="G1273" s="254"/>
      <c r="H1273" s="257">
        <v>4.6799999999999997</v>
      </c>
      <c r="I1273" s="258"/>
      <c r="J1273" s="254"/>
      <c r="K1273" s="254"/>
      <c r="L1273" s="259"/>
      <c r="M1273" s="260"/>
      <c r="N1273" s="261"/>
      <c r="O1273" s="261"/>
      <c r="P1273" s="261"/>
      <c r="Q1273" s="261"/>
      <c r="R1273" s="261"/>
      <c r="S1273" s="261"/>
      <c r="T1273" s="262"/>
      <c r="U1273" s="13"/>
      <c r="V1273" s="13"/>
      <c r="W1273" s="13"/>
      <c r="X1273" s="13"/>
      <c r="Y1273" s="13"/>
      <c r="Z1273" s="13"/>
      <c r="AA1273" s="13"/>
      <c r="AB1273" s="13"/>
      <c r="AC1273" s="13"/>
      <c r="AD1273" s="13"/>
      <c r="AE1273" s="13"/>
      <c r="AT1273" s="263" t="s">
        <v>218</v>
      </c>
      <c r="AU1273" s="263" t="s">
        <v>83</v>
      </c>
      <c r="AV1273" s="13" t="s">
        <v>85</v>
      </c>
      <c r="AW1273" s="13" t="s">
        <v>32</v>
      </c>
      <c r="AX1273" s="13" t="s">
        <v>76</v>
      </c>
      <c r="AY1273" s="263" t="s">
        <v>207</v>
      </c>
    </row>
    <row r="1274" s="13" customFormat="1">
      <c r="A1274" s="13"/>
      <c r="B1274" s="253"/>
      <c r="C1274" s="254"/>
      <c r="D1274" s="236" t="s">
        <v>218</v>
      </c>
      <c r="E1274" s="255" t="s">
        <v>1</v>
      </c>
      <c r="F1274" s="256" t="s">
        <v>1497</v>
      </c>
      <c r="G1274" s="254"/>
      <c r="H1274" s="257">
        <v>1.4350000000000001</v>
      </c>
      <c r="I1274" s="258"/>
      <c r="J1274" s="254"/>
      <c r="K1274" s="254"/>
      <c r="L1274" s="259"/>
      <c r="M1274" s="260"/>
      <c r="N1274" s="261"/>
      <c r="O1274" s="261"/>
      <c r="P1274" s="261"/>
      <c r="Q1274" s="261"/>
      <c r="R1274" s="261"/>
      <c r="S1274" s="261"/>
      <c r="T1274" s="262"/>
      <c r="U1274" s="13"/>
      <c r="V1274" s="13"/>
      <c r="W1274" s="13"/>
      <c r="X1274" s="13"/>
      <c r="Y1274" s="13"/>
      <c r="Z1274" s="13"/>
      <c r="AA1274" s="13"/>
      <c r="AB1274" s="13"/>
      <c r="AC1274" s="13"/>
      <c r="AD1274" s="13"/>
      <c r="AE1274" s="13"/>
      <c r="AT1274" s="263" t="s">
        <v>218</v>
      </c>
      <c r="AU1274" s="263" t="s">
        <v>83</v>
      </c>
      <c r="AV1274" s="13" t="s">
        <v>85</v>
      </c>
      <c r="AW1274" s="13" t="s">
        <v>32</v>
      </c>
      <c r="AX1274" s="13" t="s">
        <v>76</v>
      </c>
      <c r="AY1274" s="263" t="s">
        <v>207</v>
      </c>
    </row>
    <row r="1275" s="13" customFormat="1">
      <c r="A1275" s="13"/>
      <c r="B1275" s="253"/>
      <c r="C1275" s="254"/>
      <c r="D1275" s="236" t="s">
        <v>218</v>
      </c>
      <c r="E1275" s="255" t="s">
        <v>1</v>
      </c>
      <c r="F1275" s="256" t="s">
        <v>1498</v>
      </c>
      <c r="G1275" s="254"/>
      <c r="H1275" s="257">
        <v>0.93600000000000005</v>
      </c>
      <c r="I1275" s="258"/>
      <c r="J1275" s="254"/>
      <c r="K1275" s="254"/>
      <c r="L1275" s="259"/>
      <c r="M1275" s="260"/>
      <c r="N1275" s="261"/>
      <c r="O1275" s="261"/>
      <c r="P1275" s="261"/>
      <c r="Q1275" s="261"/>
      <c r="R1275" s="261"/>
      <c r="S1275" s="261"/>
      <c r="T1275" s="262"/>
      <c r="U1275" s="13"/>
      <c r="V1275" s="13"/>
      <c r="W1275" s="13"/>
      <c r="X1275" s="13"/>
      <c r="Y1275" s="13"/>
      <c r="Z1275" s="13"/>
      <c r="AA1275" s="13"/>
      <c r="AB1275" s="13"/>
      <c r="AC1275" s="13"/>
      <c r="AD1275" s="13"/>
      <c r="AE1275" s="13"/>
      <c r="AT1275" s="263" t="s">
        <v>218</v>
      </c>
      <c r="AU1275" s="263" t="s">
        <v>83</v>
      </c>
      <c r="AV1275" s="13" t="s">
        <v>85</v>
      </c>
      <c r="AW1275" s="13" t="s">
        <v>32</v>
      </c>
      <c r="AX1275" s="13" t="s">
        <v>76</v>
      </c>
      <c r="AY1275" s="263" t="s">
        <v>207</v>
      </c>
    </row>
    <row r="1276" s="12" customFormat="1">
      <c r="A1276" s="12"/>
      <c r="B1276" s="243"/>
      <c r="C1276" s="244"/>
      <c r="D1276" s="236" t="s">
        <v>218</v>
      </c>
      <c r="E1276" s="245" t="s">
        <v>1</v>
      </c>
      <c r="F1276" s="246" t="s">
        <v>578</v>
      </c>
      <c r="G1276" s="244"/>
      <c r="H1276" s="245" t="s">
        <v>1</v>
      </c>
      <c r="I1276" s="247"/>
      <c r="J1276" s="244"/>
      <c r="K1276" s="244"/>
      <c r="L1276" s="248"/>
      <c r="M1276" s="249"/>
      <c r="N1276" s="250"/>
      <c r="O1276" s="250"/>
      <c r="P1276" s="250"/>
      <c r="Q1276" s="250"/>
      <c r="R1276" s="250"/>
      <c r="S1276" s="250"/>
      <c r="T1276" s="251"/>
      <c r="U1276" s="12"/>
      <c r="V1276" s="12"/>
      <c r="W1276" s="12"/>
      <c r="X1276" s="12"/>
      <c r="Y1276" s="12"/>
      <c r="Z1276" s="12"/>
      <c r="AA1276" s="12"/>
      <c r="AB1276" s="12"/>
      <c r="AC1276" s="12"/>
      <c r="AD1276" s="12"/>
      <c r="AE1276" s="12"/>
      <c r="AT1276" s="252" t="s">
        <v>218</v>
      </c>
      <c r="AU1276" s="252" t="s">
        <v>83</v>
      </c>
      <c r="AV1276" s="12" t="s">
        <v>83</v>
      </c>
      <c r="AW1276" s="12" t="s">
        <v>32</v>
      </c>
      <c r="AX1276" s="12" t="s">
        <v>76</v>
      </c>
      <c r="AY1276" s="252" t="s">
        <v>207</v>
      </c>
    </row>
    <row r="1277" s="13" customFormat="1">
      <c r="A1277" s="13"/>
      <c r="B1277" s="253"/>
      <c r="C1277" s="254"/>
      <c r="D1277" s="236" t="s">
        <v>218</v>
      </c>
      <c r="E1277" s="255" t="s">
        <v>1</v>
      </c>
      <c r="F1277" s="256" t="s">
        <v>1498</v>
      </c>
      <c r="G1277" s="254"/>
      <c r="H1277" s="257">
        <v>0.93600000000000005</v>
      </c>
      <c r="I1277" s="258"/>
      <c r="J1277" s="254"/>
      <c r="K1277" s="254"/>
      <c r="L1277" s="259"/>
      <c r="M1277" s="260"/>
      <c r="N1277" s="261"/>
      <c r="O1277" s="261"/>
      <c r="P1277" s="261"/>
      <c r="Q1277" s="261"/>
      <c r="R1277" s="261"/>
      <c r="S1277" s="261"/>
      <c r="T1277" s="262"/>
      <c r="U1277" s="13"/>
      <c r="V1277" s="13"/>
      <c r="W1277" s="13"/>
      <c r="X1277" s="13"/>
      <c r="Y1277" s="13"/>
      <c r="Z1277" s="13"/>
      <c r="AA1277" s="13"/>
      <c r="AB1277" s="13"/>
      <c r="AC1277" s="13"/>
      <c r="AD1277" s="13"/>
      <c r="AE1277" s="13"/>
      <c r="AT1277" s="263" t="s">
        <v>218</v>
      </c>
      <c r="AU1277" s="263" t="s">
        <v>83</v>
      </c>
      <c r="AV1277" s="13" t="s">
        <v>85</v>
      </c>
      <c r="AW1277" s="13" t="s">
        <v>32</v>
      </c>
      <c r="AX1277" s="13" t="s">
        <v>76</v>
      </c>
      <c r="AY1277" s="263" t="s">
        <v>207</v>
      </c>
    </row>
    <row r="1278" s="13" customFormat="1">
      <c r="A1278" s="13"/>
      <c r="B1278" s="253"/>
      <c r="C1278" s="254"/>
      <c r="D1278" s="236" t="s">
        <v>218</v>
      </c>
      <c r="E1278" s="255" t="s">
        <v>1</v>
      </c>
      <c r="F1278" s="256" t="s">
        <v>1499</v>
      </c>
      <c r="G1278" s="254"/>
      <c r="H1278" s="257">
        <v>5.3040000000000003</v>
      </c>
      <c r="I1278" s="258"/>
      <c r="J1278" s="254"/>
      <c r="K1278" s="254"/>
      <c r="L1278" s="259"/>
      <c r="M1278" s="260"/>
      <c r="N1278" s="261"/>
      <c r="O1278" s="261"/>
      <c r="P1278" s="261"/>
      <c r="Q1278" s="261"/>
      <c r="R1278" s="261"/>
      <c r="S1278" s="261"/>
      <c r="T1278" s="262"/>
      <c r="U1278" s="13"/>
      <c r="V1278" s="13"/>
      <c r="W1278" s="13"/>
      <c r="X1278" s="13"/>
      <c r="Y1278" s="13"/>
      <c r="Z1278" s="13"/>
      <c r="AA1278" s="13"/>
      <c r="AB1278" s="13"/>
      <c r="AC1278" s="13"/>
      <c r="AD1278" s="13"/>
      <c r="AE1278" s="13"/>
      <c r="AT1278" s="263" t="s">
        <v>218</v>
      </c>
      <c r="AU1278" s="263" t="s">
        <v>83</v>
      </c>
      <c r="AV1278" s="13" t="s">
        <v>85</v>
      </c>
      <c r="AW1278" s="13" t="s">
        <v>32</v>
      </c>
      <c r="AX1278" s="13" t="s">
        <v>76</v>
      </c>
      <c r="AY1278" s="263" t="s">
        <v>207</v>
      </c>
    </row>
    <row r="1279" s="12" customFormat="1">
      <c r="A1279" s="12"/>
      <c r="B1279" s="243"/>
      <c r="C1279" s="244"/>
      <c r="D1279" s="236" t="s">
        <v>218</v>
      </c>
      <c r="E1279" s="245" t="s">
        <v>1</v>
      </c>
      <c r="F1279" s="246" t="s">
        <v>622</v>
      </c>
      <c r="G1279" s="244"/>
      <c r="H1279" s="245" t="s">
        <v>1</v>
      </c>
      <c r="I1279" s="247"/>
      <c r="J1279" s="244"/>
      <c r="K1279" s="244"/>
      <c r="L1279" s="248"/>
      <c r="M1279" s="249"/>
      <c r="N1279" s="250"/>
      <c r="O1279" s="250"/>
      <c r="P1279" s="250"/>
      <c r="Q1279" s="250"/>
      <c r="R1279" s="250"/>
      <c r="S1279" s="250"/>
      <c r="T1279" s="251"/>
      <c r="U1279" s="12"/>
      <c r="V1279" s="12"/>
      <c r="W1279" s="12"/>
      <c r="X1279" s="12"/>
      <c r="Y1279" s="12"/>
      <c r="Z1279" s="12"/>
      <c r="AA1279" s="12"/>
      <c r="AB1279" s="12"/>
      <c r="AC1279" s="12"/>
      <c r="AD1279" s="12"/>
      <c r="AE1279" s="12"/>
      <c r="AT1279" s="252" t="s">
        <v>218</v>
      </c>
      <c r="AU1279" s="252" t="s">
        <v>83</v>
      </c>
      <c r="AV1279" s="12" t="s">
        <v>83</v>
      </c>
      <c r="AW1279" s="12" t="s">
        <v>32</v>
      </c>
      <c r="AX1279" s="12" t="s">
        <v>76</v>
      </c>
      <c r="AY1279" s="252" t="s">
        <v>207</v>
      </c>
    </row>
    <row r="1280" s="13" customFormat="1">
      <c r="A1280" s="13"/>
      <c r="B1280" s="253"/>
      <c r="C1280" s="254"/>
      <c r="D1280" s="236" t="s">
        <v>218</v>
      </c>
      <c r="E1280" s="255" t="s">
        <v>1</v>
      </c>
      <c r="F1280" s="256" t="s">
        <v>1498</v>
      </c>
      <c r="G1280" s="254"/>
      <c r="H1280" s="257">
        <v>0.93600000000000005</v>
      </c>
      <c r="I1280" s="258"/>
      <c r="J1280" s="254"/>
      <c r="K1280" s="254"/>
      <c r="L1280" s="259"/>
      <c r="M1280" s="260"/>
      <c r="N1280" s="261"/>
      <c r="O1280" s="261"/>
      <c r="P1280" s="261"/>
      <c r="Q1280" s="261"/>
      <c r="R1280" s="261"/>
      <c r="S1280" s="261"/>
      <c r="T1280" s="262"/>
      <c r="U1280" s="13"/>
      <c r="V1280" s="13"/>
      <c r="W1280" s="13"/>
      <c r="X1280" s="13"/>
      <c r="Y1280" s="13"/>
      <c r="Z1280" s="13"/>
      <c r="AA1280" s="13"/>
      <c r="AB1280" s="13"/>
      <c r="AC1280" s="13"/>
      <c r="AD1280" s="13"/>
      <c r="AE1280" s="13"/>
      <c r="AT1280" s="263" t="s">
        <v>218</v>
      </c>
      <c r="AU1280" s="263" t="s">
        <v>83</v>
      </c>
      <c r="AV1280" s="13" t="s">
        <v>85</v>
      </c>
      <c r="AW1280" s="13" t="s">
        <v>32</v>
      </c>
      <c r="AX1280" s="13" t="s">
        <v>76</v>
      </c>
      <c r="AY1280" s="263" t="s">
        <v>207</v>
      </c>
    </row>
    <row r="1281" s="13" customFormat="1">
      <c r="A1281" s="13"/>
      <c r="B1281" s="253"/>
      <c r="C1281" s="254"/>
      <c r="D1281" s="236" t="s">
        <v>218</v>
      </c>
      <c r="E1281" s="255" t="s">
        <v>1</v>
      </c>
      <c r="F1281" s="256" t="s">
        <v>1499</v>
      </c>
      <c r="G1281" s="254"/>
      <c r="H1281" s="257">
        <v>5.3040000000000003</v>
      </c>
      <c r="I1281" s="258"/>
      <c r="J1281" s="254"/>
      <c r="K1281" s="254"/>
      <c r="L1281" s="259"/>
      <c r="M1281" s="260"/>
      <c r="N1281" s="261"/>
      <c r="O1281" s="261"/>
      <c r="P1281" s="261"/>
      <c r="Q1281" s="261"/>
      <c r="R1281" s="261"/>
      <c r="S1281" s="261"/>
      <c r="T1281" s="262"/>
      <c r="U1281" s="13"/>
      <c r="V1281" s="13"/>
      <c r="W1281" s="13"/>
      <c r="X1281" s="13"/>
      <c r="Y1281" s="13"/>
      <c r="Z1281" s="13"/>
      <c r="AA1281" s="13"/>
      <c r="AB1281" s="13"/>
      <c r="AC1281" s="13"/>
      <c r="AD1281" s="13"/>
      <c r="AE1281" s="13"/>
      <c r="AT1281" s="263" t="s">
        <v>218</v>
      </c>
      <c r="AU1281" s="263" t="s">
        <v>83</v>
      </c>
      <c r="AV1281" s="13" t="s">
        <v>85</v>
      </c>
      <c r="AW1281" s="13" t="s">
        <v>32</v>
      </c>
      <c r="AX1281" s="13" t="s">
        <v>76</v>
      </c>
      <c r="AY1281" s="263" t="s">
        <v>207</v>
      </c>
    </row>
    <row r="1282" s="12" customFormat="1">
      <c r="A1282" s="12"/>
      <c r="B1282" s="243"/>
      <c r="C1282" s="244"/>
      <c r="D1282" s="236" t="s">
        <v>218</v>
      </c>
      <c r="E1282" s="245" t="s">
        <v>1</v>
      </c>
      <c r="F1282" s="246" t="s">
        <v>623</v>
      </c>
      <c r="G1282" s="244"/>
      <c r="H1282" s="245" t="s">
        <v>1</v>
      </c>
      <c r="I1282" s="247"/>
      <c r="J1282" s="244"/>
      <c r="K1282" s="244"/>
      <c r="L1282" s="248"/>
      <c r="M1282" s="249"/>
      <c r="N1282" s="250"/>
      <c r="O1282" s="250"/>
      <c r="P1282" s="250"/>
      <c r="Q1282" s="250"/>
      <c r="R1282" s="250"/>
      <c r="S1282" s="250"/>
      <c r="T1282" s="251"/>
      <c r="U1282" s="12"/>
      <c r="V1282" s="12"/>
      <c r="W1282" s="12"/>
      <c r="X1282" s="12"/>
      <c r="Y1282" s="12"/>
      <c r="Z1282" s="12"/>
      <c r="AA1282" s="12"/>
      <c r="AB1282" s="12"/>
      <c r="AC1282" s="12"/>
      <c r="AD1282" s="12"/>
      <c r="AE1282" s="12"/>
      <c r="AT1282" s="252" t="s">
        <v>218</v>
      </c>
      <c r="AU1282" s="252" t="s">
        <v>83</v>
      </c>
      <c r="AV1282" s="12" t="s">
        <v>83</v>
      </c>
      <c r="AW1282" s="12" t="s">
        <v>32</v>
      </c>
      <c r="AX1282" s="12" t="s">
        <v>76</v>
      </c>
      <c r="AY1282" s="252" t="s">
        <v>207</v>
      </c>
    </row>
    <row r="1283" s="13" customFormat="1">
      <c r="A1283" s="13"/>
      <c r="B1283" s="253"/>
      <c r="C1283" s="254"/>
      <c r="D1283" s="236" t="s">
        <v>218</v>
      </c>
      <c r="E1283" s="255" t="s">
        <v>1</v>
      </c>
      <c r="F1283" s="256" t="s">
        <v>1496</v>
      </c>
      <c r="G1283" s="254"/>
      <c r="H1283" s="257">
        <v>4.6799999999999997</v>
      </c>
      <c r="I1283" s="258"/>
      <c r="J1283" s="254"/>
      <c r="K1283" s="254"/>
      <c r="L1283" s="259"/>
      <c r="M1283" s="260"/>
      <c r="N1283" s="261"/>
      <c r="O1283" s="261"/>
      <c r="P1283" s="261"/>
      <c r="Q1283" s="261"/>
      <c r="R1283" s="261"/>
      <c r="S1283" s="261"/>
      <c r="T1283" s="262"/>
      <c r="U1283" s="13"/>
      <c r="V1283" s="13"/>
      <c r="W1283" s="13"/>
      <c r="X1283" s="13"/>
      <c r="Y1283" s="13"/>
      <c r="Z1283" s="13"/>
      <c r="AA1283" s="13"/>
      <c r="AB1283" s="13"/>
      <c r="AC1283" s="13"/>
      <c r="AD1283" s="13"/>
      <c r="AE1283" s="13"/>
      <c r="AT1283" s="263" t="s">
        <v>218</v>
      </c>
      <c r="AU1283" s="263" t="s">
        <v>83</v>
      </c>
      <c r="AV1283" s="13" t="s">
        <v>85</v>
      </c>
      <c r="AW1283" s="13" t="s">
        <v>32</v>
      </c>
      <c r="AX1283" s="13" t="s">
        <v>76</v>
      </c>
      <c r="AY1283" s="263" t="s">
        <v>207</v>
      </c>
    </row>
    <row r="1284" s="13" customFormat="1">
      <c r="A1284" s="13"/>
      <c r="B1284" s="253"/>
      <c r="C1284" s="254"/>
      <c r="D1284" s="236" t="s">
        <v>218</v>
      </c>
      <c r="E1284" s="255" t="s">
        <v>1</v>
      </c>
      <c r="F1284" s="256" t="s">
        <v>1500</v>
      </c>
      <c r="G1284" s="254"/>
      <c r="H1284" s="257">
        <v>1.4039999999999999</v>
      </c>
      <c r="I1284" s="258"/>
      <c r="J1284" s="254"/>
      <c r="K1284" s="254"/>
      <c r="L1284" s="259"/>
      <c r="M1284" s="260"/>
      <c r="N1284" s="261"/>
      <c r="O1284" s="261"/>
      <c r="P1284" s="261"/>
      <c r="Q1284" s="261"/>
      <c r="R1284" s="261"/>
      <c r="S1284" s="261"/>
      <c r="T1284" s="262"/>
      <c r="U1284" s="13"/>
      <c r="V1284" s="13"/>
      <c r="W1284" s="13"/>
      <c r="X1284" s="13"/>
      <c r="Y1284" s="13"/>
      <c r="Z1284" s="13"/>
      <c r="AA1284" s="13"/>
      <c r="AB1284" s="13"/>
      <c r="AC1284" s="13"/>
      <c r="AD1284" s="13"/>
      <c r="AE1284" s="13"/>
      <c r="AT1284" s="263" t="s">
        <v>218</v>
      </c>
      <c r="AU1284" s="263" t="s">
        <v>83</v>
      </c>
      <c r="AV1284" s="13" t="s">
        <v>85</v>
      </c>
      <c r="AW1284" s="13" t="s">
        <v>32</v>
      </c>
      <c r="AX1284" s="13" t="s">
        <v>76</v>
      </c>
      <c r="AY1284" s="263" t="s">
        <v>207</v>
      </c>
    </row>
    <row r="1285" s="13" customFormat="1">
      <c r="A1285" s="13"/>
      <c r="B1285" s="253"/>
      <c r="C1285" s="254"/>
      <c r="D1285" s="236" t="s">
        <v>218</v>
      </c>
      <c r="E1285" s="255" t="s">
        <v>1</v>
      </c>
      <c r="F1285" s="256" t="s">
        <v>1498</v>
      </c>
      <c r="G1285" s="254"/>
      <c r="H1285" s="257">
        <v>0.93600000000000005</v>
      </c>
      <c r="I1285" s="258"/>
      <c r="J1285" s="254"/>
      <c r="K1285" s="254"/>
      <c r="L1285" s="259"/>
      <c r="M1285" s="260"/>
      <c r="N1285" s="261"/>
      <c r="O1285" s="261"/>
      <c r="P1285" s="261"/>
      <c r="Q1285" s="261"/>
      <c r="R1285" s="261"/>
      <c r="S1285" s="261"/>
      <c r="T1285" s="262"/>
      <c r="U1285" s="13"/>
      <c r="V1285" s="13"/>
      <c r="W1285" s="13"/>
      <c r="X1285" s="13"/>
      <c r="Y1285" s="13"/>
      <c r="Z1285" s="13"/>
      <c r="AA1285" s="13"/>
      <c r="AB1285" s="13"/>
      <c r="AC1285" s="13"/>
      <c r="AD1285" s="13"/>
      <c r="AE1285" s="13"/>
      <c r="AT1285" s="263" t="s">
        <v>218</v>
      </c>
      <c r="AU1285" s="263" t="s">
        <v>83</v>
      </c>
      <c r="AV1285" s="13" t="s">
        <v>85</v>
      </c>
      <c r="AW1285" s="13" t="s">
        <v>32</v>
      </c>
      <c r="AX1285" s="13" t="s">
        <v>76</v>
      </c>
      <c r="AY1285" s="263" t="s">
        <v>207</v>
      </c>
    </row>
    <row r="1286" s="12" customFormat="1">
      <c r="A1286" s="12"/>
      <c r="B1286" s="243"/>
      <c r="C1286" s="244"/>
      <c r="D1286" s="236" t="s">
        <v>218</v>
      </c>
      <c r="E1286" s="245" t="s">
        <v>1</v>
      </c>
      <c r="F1286" s="246" t="s">
        <v>624</v>
      </c>
      <c r="G1286" s="244"/>
      <c r="H1286" s="245" t="s">
        <v>1</v>
      </c>
      <c r="I1286" s="247"/>
      <c r="J1286" s="244"/>
      <c r="K1286" s="244"/>
      <c r="L1286" s="248"/>
      <c r="M1286" s="249"/>
      <c r="N1286" s="250"/>
      <c r="O1286" s="250"/>
      <c r="P1286" s="250"/>
      <c r="Q1286" s="250"/>
      <c r="R1286" s="250"/>
      <c r="S1286" s="250"/>
      <c r="T1286" s="251"/>
      <c r="U1286" s="12"/>
      <c r="V1286" s="12"/>
      <c r="W1286" s="12"/>
      <c r="X1286" s="12"/>
      <c r="Y1286" s="12"/>
      <c r="Z1286" s="12"/>
      <c r="AA1286" s="12"/>
      <c r="AB1286" s="12"/>
      <c r="AC1286" s="12"/>
      <c r="AD1286" s="12"/>
      <c r="AE1286" s="12"/>
      <c r="AT1286" s="252" t="s">
        <v>218</v>
      </c>
      <c r="AU1286" s="252" t="s">
        <v>83</v>
      </c>
      <c r="AV1286" s="12" t="s">
        <v>83</v>
      </c>
      <c r="AW1286" s="12" t="s">
        <v>32</v>
      </c>
      <c r="AX1286" s="12" t="s">
        <v>76</v>
      </c>
      <c r="AY1286" s="252" t="s">
        <v>207</v>
      </c>
    </row>
    <row r="1287" s="13" customFormat="1">
      <c r="A1287" s="13"/>
      <c r="B1287" s="253"/>
      <c r="C1287" s="254"/>
      <c r="D1287" s="236" t="s">
        <v>218</v>
      </c>
      <c r="E1287" s="255" t="s">
        <v>1</v>
      </c>
      <c r="F1287" s="256" t="s">
        <v>1498</v>
      </c>
      <c r="G1287" s="254"/>
      <c r="H1287" s="257">
        <v>0.93600000000000005</v>
      </c>
      <c r="I1287" s="258"/>
      <c r="J1287" s="254"/>
      <c r="K1287" s="254"/>
      <c r="L1287" s="259"/>
      <c r="M1287" s="260"/>
      <c r="N1287" s="261"/>
      <c r="O1287" s="261"/>
      <c r="P1287" s="261"/>
      <c r="Q1287" s="261"/>
      <c r="R1287" s="261"/>
      <c r="S1287" s="261"/>
      <c r="T1287" s="262"/>
      <c r="U1287" s="13"/>
      <c r="V1287" s="13"/>
      <c r="W1287" s="13"/>
      <c r="X1287" s="13"/>
      <c r="Y1287" s="13"/>
      <c r="Z1287" s="13"/>
      <c r="AA1287" s="13"/>
      <c r="AB1287" s="13"/>
      <c r="AC1287" s="13"/>
      <c r="AD1287" s="13"/>
      <c r="AE1287" s="13"/>
      <c r="AT1287" s="263" t="s">
        <v>218</v>
      </c>
      <c r="AU1287" s="263" t="s">
        <v>83</v>
      </c>
      <c r="AV1287" s="13" t="s">
        <v>85</v>
      </c>
      <c r="AW1287" s="13" t="s">
        <v>32</v>
      </c>
      <c r="AX1287" s="13" t="s">
        <v>76</v>
      </c>
      <c r="AY1287" s="263" t="s">
        <v>207</v>
      </c>
    </row>
    <row r="1288" s="13" customFormat="1">
      <c r="A1288" s="13"/>
      <c r="B1288" s="253"/>
      <c r="C1288" s="254"/>
      <c r="D1288" s="236" t="s">
        <v>218</v>
      </c>
      <c r="E1288" s="255" t="s">
        <v>1</v>
      </c>
      <c r="F1288" s="256" t="s">
        <v>1499</v>
      </c>
      <c r="G1288" s="254"/>
      <c r="H1288" s="257">
        <v>5.3040000000000003</v>
      </c>
      <c r="I1288" s="258"/>
      <c r="J1288" s="254"/>
      <c r="K1288" s="254"/>
      <c r="L1288" s="259"/>
      <c r="M1288" s="260"/>
      <c r="N1288" s="261"/>
      <c r="O1288" s="261"/>
      <c r="P1288" s="261"/>
      <c r="Q1288" s="261"/>
      <c r="R1288" s="261"/>
      <c r="S1288" s="261"/>
      <c r="T1288" s="262"/>
      <c r="U1288" s="13"/>
      <c r="V1288" s="13"/>
      <c r="W1288" s="13"/>
      <c r="X1288" s="13"/>
      <c r="Y1288" s="13"/>
      <c r="Z1288" s="13"/>
      <c r="AA1288" s="13"/>
      <c r="AB1288" s="13"/>
      <c r="AC1288" s="13"/>
      <c r="AD1288" s="13"/>
      <c r="AE1288" s="13"/>
      <c r="AT1288" s="263" t="s">
        <v>218</v>
      </c>
      <c r="AU1288" s="263" t="s">
        <v>83</v>
      </c>
      <c r="AV1288" s="13" t="s">
        <v>85</v>
      </c>
      <c r="AW1288" s="13" t="s">
        <v>32</v>
      </c>
      <c r="AX1288" s="13" t="s">
        <v>76</v>
      </c>
      <c r="AY1288" s="263" t="s">
        <v>207</v>
      </c>
    </row>
    <row r="1289" s="14" customFormat="1">
      <c r="A1289" s="14"/>
      <c r="B1289" s="264"/>
      <c r="C1289" s="265"/>
      <c r="D1289" s="236" t="s">
        <v>218</v>
      </c>
      <c r="E1289" s="266" t="s">
        <v>1</v>
      </c>
      <c r="F1289" s="267" t="s">
        <v>222</v>
      </c>
      <c r="G1289" s="265"/>
      <c r="H1289" s="268">
        <v>45.313000000000002</v>
      </c>
      <c r="I1289" s="269"/>
      <c r="J1289" s="265"/>
      <c r="K1289" s="265"/>
      <c r="L1289" s="270"/>
      <c r="M1289" s="271"/>
      <c r="N1289" s="272"/>
      <c r="O1289" s="272"/>
      <c r="P1289" s="272"/>
      <c r="Q1289" s="272"/>
      <c r="R1289" s="272"/>
      <c r="S1289" s="272"/>
      <c r="T1289" s="273"/>
      <c r="U1289" s="14"/>
      <c r="V1289" s="14"/>
      <c r="W1289" s="14"/>
      <c r="X1289" s="14"/>
      <c r="Y1289" s="14"/>
      <c r="Z1289" s="14"/>
      <c r="AA1289" s="14"/>
      <c r="AB1289" s="14"/>
      <c r="AC1289" s="14"/>
      <c r="AD1289" s="14"/>
      <c r="AE1289" s="14"/>
      <c r="AT1289" s="274" t="s">
        <v>218</v>
      </c>
      <c r="AU1289" s="274" t="s">
        <v>83</v>
      </c>
      <c r="AV1289" s="14" t="s">
        <v>212</v>
      </c>
      <c r="AW1289" s="14" t="s">
        <v>32</v>
      </c>
      <c r="AX1289" s="14" t="s">
        <v>83</v>
      </c>
      <c r="AY1289" s="274" t="s">
        <v>207</v>
      </c>
    </row>
    <row r="1290" s="2" customFormat="1" ht="24.15" customHeight="1">
      <c r="A1290" s="39"/>
      <c r="B1290" s="40"/>
      <c r="C1290" s="222" t="s">
        <v>1501</v>
      </c>
      <c r="D1290" s="222" t="s">
        <v>208</v>
      </c>
      <c r="E1290" s="223" t="s">
        <v>1502</v>
      </c>
      <c r="F1290" s="224" t="s">
        <v>1503</v>
      </c>
      <c r="G1290" s="225" t="s">
        <v>225</v>
      </c>
      <c r="H1290" s="226">
        <v>12.140000000000001</v>
      </c>
      <c r="I1290" s="227"/>
      <c r="J1290" s="228">
        <f>ROUND(I1290*H1290,2)</f>
        <v>0</v>
      </c>
      <c r="K1290" s="229"/>
      <c r="L1290" s="45"/>
      <c r="M1290" s="230" t="s">
        <v>1</v>
      </c>
      <c r="N1290" s="231" t="s">
        <v>41</v>
      </c>
      <c r="O1290" s="92"/>
      <c r="P1290" s="232">
        <f>O1290*H1290</f>
        <v>0</v>
      </c>
      <c r="Q1290" s="232">
        <v>0.012200000000000001</v>
      </c>
      <c r="R1290" s="232">
        <f>Q1290*H1290</f>
        <v>0.14810800000000002</v>
      </c>
      <c r="S1290" s="232">
        <v>0</v>
      </c>
      <c r="T1290" s="233">
        <f>S1290*H1290</f>
        <v>0</v>
      </c>
      <c r="U1290" s="39"/>
      <c r="V1290" s="39"/>
      <c r="W1290" s="39"/>
      <c r="X1290" s="39"/>
      <c r="Y1290" s="39"/>
      <c r="Z1290" s="39"/>
      <c r="AA1290" s="39"/>
      <c r="AB1290" s="39"/>
      <c r="AC1290" s="39"/>
      <c r="AD1290" s="39"/>
      <c r="AE1290" s="39"/>
      <c r="AR1290" s="234" t="s">
        <v>361</v>
      </c>
      <c r="AT1290" s="234" t="s">
        <v>208</v>
      </c>
      <c r="AU1290" s="234" t="s">
        <v>83</v>
      </c>
      <c r="AY1290" s="18" t="s">
        <v>207</v>
      </c>
      <c r="BE1290" s="235">
        <f>IF(N1290="základní",J1290,0)</f>
        <v>0</v>
      </c>
      <c r="BF1290" s="235">
        <f>IF(N1290="snížená",J1290,0)</f>
        <v>0</v>
      </c>
      <c r="BG1290" s="235">
        <f>IF(N1290="zákl. přenesená",J1290,0)</f>
        <v>0</v>
      </c>
      <c r="BH1290" s="235">
        <f>IF(N1290="sníž. přenesená",J1290,0)</f>
        <v>0</v>
      </c>
      <c r="BI1290" s="235">
        <f>IF(N1290="nulová",J1290,0)</f>
        <v>0</v>
      </c>
      <c r="BJ1290" s="18" t="s">
        <v>83</v>
      </c>
      <c r="BK1290" s="235">
        <f>ROUND(I1290*H1290,2)</f>
        <v>0</v>
      </c>
      <c r="BL1290" s="18" t="s">
        <v>361</v>
      </c>
      <c r="BM1290" s="234" t="s">
        <v>1504</v>
      </c>
    </row>
    <row r="1291" s="2" customFormat="1">
      <c r="A1291" s="39"/>
      <c r="B1291" s="40"/>
      <c r="C1291" s="41"/>
      <c r="D1291" s="236" t="s">
        <v>214</v>
      </c>
      <c r="E1291" s="41"/>
      <c r="F1291" s="237" t="s">
        <v>1505</v>
      </c>
      <c r="G1291" s="41"/>
      <c r="H1291" s="41"/>
      <c r="I1291" s="238"/>
      <c r="J1291" s="41"/>
      <c r="K1291" s="41"/>
      <c r="L1291" s="45"/>
      <c r="M1291" s="239"/>
      <c r="N1291" s="240"/>
      <c r="O1291" s="92"/>
      <c r="P1291" s="92"/>
      <c r="Q1291" s="92"/>
      <c r="R1291" s="92"/>
      <c r="S1291" s="92"/>
      <c r="T1291" s="93"/>
      <c r="U1291" s="39"/>
      <c r="V1291" s="39"/>
      <c r="W1291" s="39"/>
      <c r="X1291" s="39"/>
      <c r="Y1291" s="39"/>
      <c r="Z1291" s="39"/>
      <c r="AA1291" s="39"/>
      <c r="AB1291" s="39"/>
      <c r="AC1291" s="39"/>
      <c r="AD1291" s="39"/>
      <c r="AE1291" s="39"/>
      <c r="AT1291" s="18" t="s">
        <v>214</v>
      </c>
      <c r="AU1291" s="18" t="s">
        <v>83</v>
      </c>
    </row>
    <row r="1292" s="2" customFormat="1">
      <c r="A1292" s="39"/>
      <c r="B1292" s="40"/>
      <c r="C1292" s="41"/>
      <c r="D1292" s="241" t="s">
        <v>216</v>
      </c>
      <c r="E1292" s="41"/>
      <c r="F1292" s="242" t="s">
        <v>1506</v>
      </c>
      <c r="G1292" s="41"/>
      <c r="H1292" s="41"/>
      <c r="I1292" s="238"/>
      <c r="J1292" s="41"/>
      <c r="K1292" s="41"/>
      <c r="L1292" s="45"/>
      <c r="M1292" s="239"/>
      <c r="N1292" s="240"/>
      <c r="O1292" s="92"/>
      <c r="P1292" s="92"/>
      <c r="Q1292" s="92"/>
      <c r="R1292" s="92"/>
      <c r="S1292" s="92"/>
      <c r="T1292" s="93"/>
      <c r="U1292" s="39"/>
      <c r="V1292" s="39"/>
      <c r="W1292" s="39"/>
      <c r="X1292" s="39"/>
      <c r="Y1292" s="39"/>
      <c r="Z1292" s="39"/>
      <c r="AA1292" s="39"/>
      <c r="AB1292" s="39"/>
      <c r="AC1292" s="39"/>
      <c r="AD1292" s="39"/>
      <c r="AE1292" s="39"/>
      <c r="AT1292" s="18" t="s">
        <v>216</v>
      </c>
      <c r="AU1292" s="18" t="s">
        <v>83</v>
      </c>
    </row>
    <row r="1293" s="13" customFormat="1">
      <c r="A1293" s="13"/>
      <c r="B1293" s="253"/>
      <c r="C1293" s="254"/>
      <c r="D1293" s="236" t="s">
        <v>218</v>
      </c>
      <c r="E1293" s="255" t="s">
        <v>1</v>
      </c>
      <c r="F1293" s="256" t="s">
        <v>469</v>
      </c>
      <c r="G1293" s="254"/>
      <c r="H1293" s="257">
        <v>12.140000000000001</v>
      </c>
      <c r="I1293" s="258"/>
      <c r="J1293" s="254"/>
      <c r="K1293" s="254"/>
      <c r="L1293" s="259"/>
      <c r="M1293" s="260"/>
      <c r="N1293" s="261"/>
      <c r="O1293" s="261"/>
      <c r="P1293" s="261"/>
      <c r="Q1293" s="261"/>
      <c r="R1293" s="261"/>
      <c r="S1293" s="261"/>
      <c r="T1293" s="262"/>
      <c r="U1293" s="13"/>
      <c r="V1293" s="13"/>
      <c r="W1293" s="13"/>
      <c r="X1293" s="13"/>
      <c r="Y1293" s="13"/>
      <c r="Z1293" s="13"/>
      <c r="AA1293" s="13"/>
      <c r="AB1293" s="13"/>
      <c r="AC1293" s="13"/>
      <c r="AD1293" s="13"/>
      <c r="AE1293" s="13"/>
      <c r="AT1293" s="263" t="s">
        <v>218</v>
      </c>
      <c r="AU1293" s="263" t="s">
        <v>83</v>
      </c>
      <c r="AV1293" s="13" t="s">
        <v>85</v>
      </c>
      <c r="AW1293" s="13" t="s">
        <v>32</v>
      </c>
      <c r="AX1293" s="13" t="s">
        <v>83</v>
      </c>
      <c r="AY1293" s="263" t="s">
        <v>207</v>
      </c>
    </row>
    <row r="1294" s="2" customFormat="1" ht="16.5" customHeight="1">
      <c r="A1294" s="39"/>
      <c r="B1294" s="40"/>
      <c r="C1294" s="222" t="s">
        <v>1507</v>
      </c>
      <c r="D1294" s="222" t="s">
        <v>208</v>
      </c>
      <c r="E1294" s="223" t="s">
        <v>1508</v>
      </c>
      <c r="F1294" s="224" t="s">
        <v>1509</v>
      </c>
      <c r="G1294" s="225" t="s">
        <v>225</v>
      </c>
      <c r="H1294" s="226">
        <v>12.140000000000001</v>
      </c>
      <c r="I1294" s="227"/>
      <c r="J1294" s="228">
        <f>ROUND(I1294*H1294,2)</f>
        <v>0</v>
      </c>
      <c r="K1294" s="229"/>
      <c r="L1294" s="45"/>
      <c r="M1294" s="230" t="s">
        <v>1</v>
      </c>
      <c r="N1294" s="231" t="s">
        <v>41</v>
      </c>
      <c r="O1294" s="92"/>
      <c r="P1294" s="232">
        <f>O1294*H1294</f>
        <v>0</v>
      </c>
      <c r="Q1294" s="232">
        <v>0.00010000000000000001</v>
      </c>
      <c r="R1294" s="232">
        <f>Q1294*H1294</f>
        <v>0.001214</v>
      </c>
      <c r="S1294" s="232">
        <v>0</v>
      </c>
      <c r="T1294" s="233">
        <f>S1294*H1294</f>
        <v>0</v>
      </c>
      <c r="U1294" s="39"/>
      <c r="V1294" s="39"/>
      <c r="W1294" s="39"/>
      <c r="X1294" s="39"/>
      <c r="Y1294" s="39"/>
      <c r="Z1294" s="39"/>
      <c r="AA1294" s="39"/>
      <c r="AB1294" s="39"/>
      <c r="AC1294" s="39"/>
      <c r="AD1294" s="39"/>
      <c r="AE1294" s="39"/>
      <c r="AR1294" s="234" t="s">
        <v>361</v>
      </c>
      <c r="AT1294" s="234" t="s">
        <v>208</v>
      </c>
      <c r="AU1294" s="234" t="s">
        <v>83</v>
      </c>
      <c r="AY1294" s="18" t="s">
        <v>207</v>
      </c>
      <c r="BE1294" s="235">
        <f>IF(N1294="základní",J1294,0)</f>
        <v>0</v>
      </c>
      <c r="BF1294" s="235">
        <f>IF(N1294="snížená",J1294,0)</f>
        <v>0</v>
      </c>
      <c r="BG1294" s="235">
        <f>IF(N1294="zákl. přenesená",J1294,0)</f>
        <v>0</v>
      </c>
      <c r="BH1294" s="235">
        <f>IF(N1294="sníž. přenesená",J1294,0)</f>
        <v>0</v>
      </c>
      <c r="BI1294" s="235">
        <f>IF(N1294="nulová",J1294,0)</f>
        <v>0</v>
      </c>
      <c r="BJ1294" s="18" t="s">
        <v>83</v>
      </c>
      <c r="BK1294" s="235">
        <f>ROUND(I1294*H1294,2)</f>
        <v>0</v>
      </c>
      <c r="BL1294" s="18" t="s">
        <v>361</v>
      </c>
      <c r="BM1294" s="234" t="s">
        <v>1510</v>
      </c>
    </row>
    <row r="1295" s="2" customFormat="1">
      <c r="A1295" s="39"/>
      <c r="B1295" s="40"/>
      <c r="C1295" s="41"/>
      <c r="D1295" s="236" t="s">
        <v>214</v>
      </c>
      <c r="E1295" s="41"/>
      <c r="F1295" s="237" t="s">
        <v>1511</v>
      </c>
      <c r="G1295" s="41"/>
      <c r="H1295" s="41"/>
      <c r="I1295" s="238"/>
      <c r="J1295" s="41"/>
      <c r="K1295" s="41"/>
      <c r="L1295" s="45"/>
      <c r="M1295" s="239"/>
      <c r="N1295" s="240"/>
      <c r="O1295" s="92"/>
      <c r="P1295" s="92"/>
      <c r="Q1295" s="92"/>
      <c r="R1295" s="92"/>
      <c r="S1295" s="92"/>
      <c r="T1295" s="93"/>
      <c r="U1295" s="39"/>
      <c r="V1295" s="39"/>
      <c r="W1295" s="39"/>
      <c r="X1295" s="39"/>
      <c r="Y1295" s="39"/>
      <c r="Z1295" s="39"/>
      <c r="AA1295" s="39"/>
      <c r="AB1295" s="39"/>
      <c r="AC1295" s="39"/>
      <c r="AD1295" s="39"/>
      <c r="AE1295" s="39"/>
      <c r="AT1295" s="18" t="s">
        <v>214</v>
      </c>
      <c r="AU1295" s="18" t="s">
        <v>83</v>
      </c>
    </row>
    <row r="1296" s="2" customFormat="1">
      <c r="A1296" s="39"/>
      <c r="B1296" s="40"/>
      <c r="C1296" s="41"/>
      <c r="D1296" s="241" t="s">
        <v>216</v>
      </c>
      <c r="E1296" s="41"/>
      <c r="F1296" s="242" t="s">
        <v>1512</v>
      </c>
      <c r="G1296" s="41"/>
      <c r="H1296" s="41"/>
      <c r="I1296" s="238"/>
      <c r="J1296" s="41"/>
      <c r="K1296" s="41"/>
      <c r="L1296" s="45"/>
      <c r="M1296" s="239"/>
      <c r="N1296" s="240"/>
      <c r="O1296" s="92"/>
      <c r="P1296" s="92"/>
      <c r="Q1296" s="92"/>
      <c r="R1296" s="92"/>
      <c r="S1296" s="92"/>
      <c r="T1296" s="93"/>
      <c r="U1296" s="39"/>
      <c r="V1296" s="39"/>
      <c r="W1296" s="39"/>
      <c r="X1296" s="39"/>
      <c r="Y1296" s="39"/>
      <c r="Z1296" s="39"/>
      <c r="AA1296" s="39"/>
      <c r="AB1296" s="39"/>
      <c r="AC1296" s="39"/>
      <c r="AD1296" s="39"/>
      <c r="AE1296" s="39"/>
      <c r="AT1296" s="18" t="s">
        <v>216</v>
      </c>
      <c r="AU1296" s="18" t="s">
        <v>83</v>
      </c>
    </row>
    <row r="1297" s="13" customFormat="1">
      <c r="A1297" s="13"/>
      <c r="B1297" s="253"/>
      <c r="C1297" s="254"/>
      <c r="D1297" s="236" t="s">
        <v>218</v>
      </c>
      <c r="E1297" s="255" t="s">
        <v>1</v>
      </c>
      <c r="F1297" s="256" t="s">
        <v>469</v>
      </c>
      <c r="G1297" s="254"/>
      <c r="H1297" s="257">
        <v>12.140000000000001</v>
      </c>
      <c r="I1297" s="258"/>
      <c r="J1297" s="254"/>
      <c r="K1297" s="254"/>
      <c r="L1297" s="259"/>
      <c r="M1297" s="260"/>
      <c r="N1297" s="261"/>
      <c r="O1297" s="261"/>
      <c r="P1297" s="261"/>
      <c r="Q1297" s="261"/>
      <c r="R1297" s="261"/>
      <c r="S1297" s="261"/>
      <c r="T1297" s="262"/>
      <c r="U1297" s="13"/>
      <c r="V1297" s="13"/>
      <c r="W1297" s="13"/>
      <c r="X1297" s="13"/>
      <c r="Y1297" s="13"/>
      <c r="Z1297" s="13"/>
      <c r="AA1297" s="13"/>
      <c r="AB1297" s="13"/>
      <c r="AC1297" s="13"/>
      <c r="AD1297" s="13"/>
      <c r="AE1297" s="13"/>
      <c r="AT1297" s="263" t="s">
        <v>218</v>
      </c>
      <c r="AU1297" s="263" t="s">
        <v>83</v>
      </c>
      <c r="AV1297" s="13" t="s">
        <v>85</v>
      </c>
      <c r="AW1297" s="13" t="s">
        <v>32</v>
      </c>
      <c r="AX1297" s="13" t="s">
        <v>83</v>
      </c>
      <c r="AY1297" s="263" t="s">
        <v>207</v>
      </c>
    </row>
    <row r="1298" s="2" customFormat="1" ht="24.15" customHeight="1">
      <c r="A1298" s="39"/>
      <c r="B1298" s="40"/>
      <c r="C1298" s="222" t="s">
        <v>1513</v>
      </c>
      <c r="D1298" s="222" t="s">
        <v>208</v>
      </c>
      <c r="E1298" s="223" t="s">
        <v>1514</v>
      </c>
      <c r="F1298" s="224" t="s">
        <v>1515</v>
      </c>
      <c r="G1298" s="225" t="s">
        <v>592</v>
      </c>
      <c r="H1298" s="226">
        <v>3</v>
      </c>
      <c r="I1298" s="227"/>
      <c r="J1298" s="228">
        <f>ROUND(I1298*H1298,2)</f>
        <v>0</v>
      </c>
      <c r="K1298" s="229"/>
      <c r="L1298" s="45"/>
      <c r="M1298" s="230" t="s">
        <v>1</v>
      </c>
      <c r="N1298" s="231" t="s">
        <v>41</v>
      </c>
      <c r="O1298" s="92"/>
      <c r="P1298" s="232">
        <f>O1298*H1298</f>
        <v>0</v>
      </c>
      <c r="Q1298" s="232">
        <v>3.0000000000000001E-05</v>
      </c>
      <c r="R1298" s="232">
        <f>Q1298*H1298</f>
        <v>9.0000000000000006E-05</v>
      </c>
      <c r="S1298" s="232">
        <v>0</v>
      </c>
      <c r="T1298" s="233">
        <f>S1298*H1298</f>
        <v>0</v>
      </c>
      <c r="U1298" s="39"/>
      <c r="V1298" s="39"/>
      <c r="W1298" s="39"/>
      <c r="X1298" s="39"/>
      <c r="Y1298" s="39"/>
      <c r="Z1298" s="39"/>
      <c r="AA1298" s="39"/>
      <c r="AB1298" s="39"/>
      <c r="AC1298" s="39"/>
      <c r="AD1298" s="39"/>
      <c r="AE1298" s="39"/>
      <c r="AR1298" s="234" t="s">
        <v>361</v>
      </c>
      <c r="AT1298" s="234" t="s">
        <v>208</v>
      </c>
      <c r="AU1298" s="234" t="s">
        <v>83</v>
      </c>
      <c r="AY1298" s="18" t="s">
        <v>207</v>
      </c>
      <c r="BE1298" s="235">
        <f>IF(N1298="základní",J1298,0)</f>
        <v>0</v>
      </c>
      <c r="BF1298" s="235">
        <f>IF(N1298="snížená",J1298,0)</f>
        <v>0</v>
      </c>
      <c r="BG1298" s="235">
        <f>IF(N1298="zákl. přenesená",J1298,0)</f>
        <v>0</v>
      </c>
      <c r="BH1298" s="235">
        <f>IF(N1298="sníž. přenesená",J1298,0)</f>
        <v>0</v>
      </c>
      <c r="BI1298" s="235">
        <f>IF(N1298="nulová",J1298,0)</f>
        <v>0</v>
      </c>
      <c r="BJ1298" s="18" t="s">
        <v>83</v>
      </c>
      <c r="BK1298" s="235">
        <f>ROUND(I1298*H1298,2)</f>
        <v>0</v>
      </c>
      <c r="BL1298" s="18" t="s">
        <v>361</v>
      </c>
      <c r="BM1298" s="234" t="s">
        <v>1516</v>
      </c>
    </row>
    <row r="1299" s="2" customFormat="1">
      <c r="A1299" s="39"/>
      <c r="B1299" s="40"/>
      <c r="C1299" s="41"/>
      <c r="D1299" s="236" t="s">
        <v>214</v>
      </c>
      <c r="E1299" s="41"/>
      <c r="F1299" s="237" t="s">
        <v>1517</v>
      </c>
      <c r="G1299" s="41"/>
      <c r="H1299" s="41"/>
      <c r="I1299" s="238"/>
      <c r="J1299" s="41"/>
      <c r="K1299" s="41"/>
      <c r="L1299" s="45"/>
      <c r="M1299" s="239"/>
      <c r="N1299" s="240"/>
      <c r="O1299" s="92"/>
      <c r="P1299" s="92"/>
      <c r="Q1299" s="92"/>
      <c r="R1299" s="92"/>
      <c r="S1299" s="92"/>
      <c r="T1299" s="93"/>
      <c r="U1299" s="39"/>
      <c r="V1299" s="39"/>
      <c r="W1299" s="39"/>
      <c r="X1299" s="39"/>
      <c r="Y1299" s="39"/>
      <c r="Z1299" s="39"/>
      <c r="AA1299" s="39"/>
      <c r="AB1299" s="39"/>
      <c r="AC1299" s="39"/>
      <c r="AD1299" s="39"/>
      <c r="AE1299" s="39"/>
      <c r="AT1299" s="18" t="s">
        <v>214</v>
      </c>
      <c r="AU1299" s="18" t="s">
        <v>83</v>
      </c>
    </row>
    <row r="1300" s="2" customFormat="1">
      <c r="A1300" s="39"/>
      <c r="B1300" s="40"/>
      <c r="C1300" s="41"/>
      <c r="D1300" s="241" t="s">
        <v>216</v>
      </c>
      <c r="E1300" s="41"/>
      <c r="F1300" s="242" t="s">
        <v>1518</v>
      </c>
      <c r="G1300" s="41"/>
      <c r="H1300" s="41"/>
      <c r="I1300" s="238"/>
      <c r="J1300" s="41"/>
      <c r="K1300" s="41"/>
      <c r="L1300" s="45"/>
      <c r="M1300" s="239"/>
      <c r="N1300" s="240"/>
      <c r="O1300" s="92"/>
      <c r="P1300" s="92"/>
      <c r="Q1300" s="92"/>
      <c r="R1300" s="92"/>
      <c r="S1300" s="92"/>
      <c r="T1300" s="93"/>
      <c r="U1300" s="39"/>
      <c r="V1300" s="39"/>
      <c r="W1300" s="39"/>
      <c r="X1300" s="39"/>
      <c r="Y1300" s="39"/>
      <c r="Z1300" s="39"/>
      <c r="AA1300" s="39"/>
      <c r="AB1300" s="39"/>
      <c r="AC1300" s="39"/>
      <c r="AD1300" s="39"/>
      <c r="AE1300" s="39"/>
      <c r="AT1300" s="18" t="s">
        <v>216</v>
      </c>
      <c r="AU1300" s="18" t="s">
        <v>83</v>
      </c>
    </row>
    <row r="1301" s="12" customFormat="1">
      <c r="A1301" s="12"/>
      <c r="B1301" s="243"/>
      <c r="C1301" s="244"/>
      <c r="D1301" s="236" t="s">
        <v>218</v>
      </c>
      <c r="E1301" s="245" t="s">
        <v>1</v>
      </c>
      <c r="F1301" s="246" t="s">
        <v>1519</v>
      </c>
      <c r="G1301" s="244"/>
      <c r="H1301" s="245" t="s">
        <v>1</v>
      </c>
      <c r="I1301" s="247"/>
      <c r="J1301" s="244"/>
      <c r="K1301" s="244"/>
      <c r="L1301" s="248"/>
      <c r="M1301" s="249"/>
      <c r="N1301" s="250"/>
      <c r="O1301" s="250"/>
      <c r="P1301" s="250"/>
      <c r="Q1301" s="250"/>
      <c r="R1301" s="250"/>
      <c r="S1301" s="250"/>
      <c r="T1301" s="251"/>
      <c r="U1301" s="12"/>
      <c r="V1301" s="12"/>
      <c r="W1301" s="12"/>
      <c r="X1301" s="12"/>
      <c r="Y1301" s="12"/>
      <c r="Z1301" s="12"/>
      <c r="AA1301" s="12"/>
      <c r="AB1301" s="12"/>
      <c r="AC1301" s="12"/>
      <c r="AD1301" s="12"/>
      <c r="AE1301" s="12"/>
      <c r="AT1301" s="252" t="s">
        <v>218</v>
      </c>
      <c r="AU1301" s="252" t="s">
        <v>83</v>
      </c>
      <c r="AV1301" s="12" t="s">
        <v>83</v>
      </c>
      <c r="AW1301" s="12" t="s">
        <v>32</v>
      </c>
      <c r="AX1301" s="12" t="s">
        <v>76</v>
      </c>
      <c r="AY1301" s="252" t="s">
        <v>207</v>
      </c>
    </row>
    <row r="1302" s="13" customFormat="1">
      <c r="A1302" s="13"/>
      <c r="B1302" s="253"/>
      <c r="C1302" s="254"/>
      <c r="D1302" s="236" t="s">
        <v>218</v>
      </c>
      <c r="E1302" s="255" t="s">
        <v>1</v>
      </c>
      <c r="F1302" s="256" t="s">
        <v>138</v>
      </c>
      <c r="G1302" s="254"/>
      <c r="H1302" s="257">
        <v>3</v>
      </c>
      <c r="I1302" s="258"/>
      <c r="J1302" s="254"/>
      <c r="K1302" s="254"/>
      <c r="L1302" s="259"/>
      <c r="M1302" s="260"/>
      <c r="N1302" s="261"/>
      <c r="O1302" s="261"/>
      <c r="P1302" s="261"/>
      <c r="Q1302" s="261"/>
      <c r="R1302" s="261"/>
      <c r="S1302" s="261"/>
      <c r="T1302" s="262"/>
      <c r="U1302" s="13"/>
      <c r="V1302" s="13"/>
      <c r="W1302" s="13"/>
      <c r="X1302" s="13"/>
      <c r="Y1302" s="13"/>
      <c r="Z1302" s="13"/>
      <c r="AA1302" s="13"/>
      <c r="AB1302" s="13"/>
      <c r="AC1302" s="13"/>
      <c r="AD1302" s="13"/>
      <c r="AE1302" s="13"/>
      <c r="AT1302" s="263" t="s">
        <v>218</v>
      </c>
      <c r="AU1302" s="263" t="s">
        <v>83</v>
      </c>
      <c r="AV1302" s="13" t="s">
        <v>85</v>
      </c>
      <c r="AW1302" s="13" t="s">
        <v>32</v>
      </c>
      <c r="AX1302" s="13" t="s">
        <v>83</v>
      </c>
      <c r="AY1302" s="263" t="s">
        <v>207</v>
      </c>
    </row>
    <row r="1303" s="2" customFormat="1" ht="24.15" customHeight="1">
      <c r="A1303" s="39"/>
      <c r="B1303" s="40"/>
      <c r="C1303" s="293" t="s">
        <v>1520</v>
      </c>
      <c r="D1303" s="293" t="s">
        <v>690</v>
      </c>
      <c r="E1303" s="294" t="s">
        <v>1521</v>
      </c>
      <c r="F1303" s="295" t="s">
        <v>1522</v>
      </c>
      <c r="G1303" s="296" t="s">
        <v>592</v>
      </c>
      <c r="H1303" s="297">
        <v>3</v>
      </c>
      <c r="I1303" s="298"/>
      <c r="J1303" s="299">
        <f>ROUND(I1303*H1303,2)</f>
        <v>0</v>
      </c>
      <c r="K1303" s="300"/>
      <c r="L1303" s="301"/>
      <c r="M1303" s="302" t="s">
        <v>1</v>
      </c>
      <c r="N1303" s="303" t="s">
        <v>41</v>
      </c>
      <c r="O1303" s="92"/>
      <c r="P1303" s="232">
        <f>O1303*H1303</f>
        <v>0</v>
      </c>
      <c r="Q1303" s="232">
        <v>0.0041999999999999997</v>
      </c>
      <c r="R1303" s="232">
        <f>Q1303*H1303</f>
        <v>0.0126</v>
      </c>
      <c r="S1303" s="232">
        <v>0</v>
      </c>
      <c r="T1303" s="233">
        <f>S1303*H1303</f>
        <v>0</v>
      </c>
      <c r="U1303" s="39"/>
      <c r="V1303" s="39"/>
      <c r="W1303" s="39"/>
      <c r="X1303" s="39"/>
      <c r="Y1303" s="39"/>
      <c r="Z1303" s="39"/>
      <c r="AA1303" s="39"/>
      <c r="AB1303" s="39"/>
      <c r="AC1303" s="39"/>
      <c r="AD1303" s="39"/>
      <c r="AE1303" s="39"/>
      <c r="AR1303" s="234" t="s">
        <v>774</v>
      </c>
      <c r="AT1303" s="234" t="s">
        <v>690</v>
      </c>
      <c r="AU1303" s="234" t="s">
        <v>83</v>
      </c>
      <c r="AY1303" s="18" t="s">
        <v>207</v>
      </c>
      <c r="BE1303" s="235">
        <f>IF(N1303="základní",J1303,0)</f>
        <v>0</v>
      </c>
      <c r="BF1303" s="235">
        <f>IF(N1303="snížená",J1303,0)</f>
        <v>0</v>
      </c>
      <c r="BG1303" s="235">
        <f>IF(N1303="zákl. přenesená",J1303,0)</f>
        <v>0</v>
      </c>
      <c r="BH1303" s="235">
        <f>IF(N1303="sníž. přenesená",J1303,0)</f>
        <v>0</v>
      </c>
      <c r="BI1303" s="235">
        <f>IF(N1303="nulová",J1303,0)</f>
        <v>0</v>
      </c>
      <c r="BJ1303" s="18" t="s">
        <v>83</v>
      </c>
      <c r="BK1303" s="235">
        <f>ROUND(I1303*H1303,2)</f>
        <v>0</v>
      </c>
      <c r="BL1303" s="18" t="s">
        <v>361</v>
      </c>
      <c r="BM1303" s="234" t="s">
        <v>1523</v>
      </c>
    </row>
    <row r="1304" s="2" customFormat="1">
      <c r="A1304" s="39"/>
      <c r="B1304" s="40"/>
      <c r="C1304" s="41"/>
      <c r="D1304" s="236" t="s">
        <v>214</v>
      </c>
      <c r="E1304" s="41"/>
      <c r="F1304" s="237" t="s">
        <v>1522</v>
      </c>
      <c r="G1304" s="41"/>
      <c r="H1304" s="41"/>
      <c r="I1304" s="238"/>
      <c r="J1304" s="41"/>
      <c r="K1304" s="41"/>
      <c r="L1304" s="45"/>
      <c r="M1304" s="239"/>
      <c r="N1304" s="240"/>
      <c r="O1304" s="92"/>
      <c r="P1304" s="92"/>
      <c r="Q1304" s="92"/>
      <c r="R1304" s="92"/>
      <c r="S1304" s="92"/>
      <c r="T1304" s="93"/>
      <c r="U1304" s="39"/>
      <c r="V1304" s="39"/>
      <c r="W1304" s="39"/>
      <c r="X1304" s="39"/>
      <c r="Y1304" s="39"/>
      <c r="Z1304" s="39"/>
      <c r="AA1304" s="39"/>
      <c r="AB1304" s="39"/>
      <c r="AC1304" s="39"/>
      <c r="AD1304" s="39"/>
      <c r="AE1304" s="39"/>
      <c r="AT1304" s="18" t="s">
        <v>214</v>
      </c>
      <c r="AU1304" s="18" t="s">
        <v>83</v>
      </c>
    </row>
    <row r="1305" s="11" customFormat="1" ht="25.92" customHeight="1">
      <c r="A1305" s="11"/>
      <c r="B1305" s="208"/>
      <c r="C1305" s="209"/>
      <c r="D1305" s="210" t="s">
        <v>75</v>
      </c>
      <c r="E1305" s="211" t="s">
        <v>1524</v>
      </c>
      <c r="F1305" s="211" t="s">
        <v>1525</v>
      </c>
      <c r="G1305" s="209"/>
      <c r="H1305" s="209"/>
      <c r="I1305" s="212"/>
      <c r="J1305" s="213">
        <f>BK1305</f>
        <v>0</v>
      </c>
      <c r="K1305" s="209"/>
      <c r="L1305" s="214"/>
      <c r="M1305" s="215"/>
      <c r="N1305" s="216"/>
      <c r="O1305" s="216"/>
      <c r="P1305" s="217">
        <f>SUM(P1306:P1353)</f>
        <v>0</v>
      </c>
      <c r="Q1305" s="216"/>
      <c r="R1305" s="217">
        <f>SUM(R1306:R1353)</f>
        <v>0.20169838000000001</v>
      </c>
      <c r="S1305" s="216"/>
      <c r="T1305" s="218">
        <f>SUM(T1306:T1353)</f>
        <v>0.68874893999999998</v>
      </c>
      <c r="U1305" s="11"/>
      <c r="V1305" s="11"/>
      <c r="W1305" s="11"/>
      <c r="X1305" s="11"/>
      <c r="Y1305" s="11"/>
      <c r="Z1305" s="11"/>
      <c r="AA1305" s="11"/>
      <c r="AB1305" s="11"/>
      <c r="AC1305" s="11"/>
      <c r="AD1305" s="11"/>
      <c r="AE1305" s="11"/>
      <c r="AR1305" s="219" t="s">
        <v>85</v>
      </c>
      <c r="AT1305" s="220" t="s">
        <v>75</v>
      </c>
      <c r="AU1305" s="220" t="s">
        <v>76</v>
      </c>
      <c r="AY1305" s="219" t="s">
        <v>207</v>
      </c>
      <c r="BK1305" s="221">
        <f>SUM(BK1306:BK1353)</f>
        <v>0</v>
      </c>
    </row>
    <row r="1306" s="2" customFormat="1" ht="16.5" customHeight="1">
      <c r="A1306" s="39"/>
      <c r="B1306" s="40"/>
      <c r="C1306" s="222" t="s">
        <v>1526</v>
      </c>
      <c r="D1306" s="222" t="s">
        <v>208</v>
      </c>
      <c r="E1306" s="223" t="s">
        <v>1527</v>
      </c>
      <c r="F1306" s="224" t="s">
        <v>1528</v>
      </c>
      <c r="G1306" s="225" t="s">
        <v>225</v>
      </c>
      <c r="H1306" s="226">
        <v>115.95099999999999</v>
      </c>
      <c r="I1306" s="227"/>
      <c r="J1306" s="228">
        <f>ROUND(I1306*H1306,2)</f>
        <v>0</v>
      </c>
      <c r="K1306" s="229"/>
      <c r="L1306" s="45"/>
      <c r="M1306" s="230" t="s">
        <v>1</v>
      </c>
      <c r="N1306" s="231" t="s">
        <v>41</v>
      </c>
      <c r="O1306" s="92"/>
      <c r="P1306" s="232">
        <f>O1306*H1306</f>
        <v>0</v>
      </c>
      <c r="Q1306" s="232">
        <v>0</v>
      </c>
      <c r="R1306" s="232">
        <f>Q1306*H1306</f>
        <v>0</v>
      </c>
      <c r="S1306" s="232">
        <v>0.00594</v>
      </c>
      <c r="T1306" s="233">
        <f>S1306*H1306</f>
        <v>0.68874893999999998</v>
      </c>
      <c r="U1306" s="39"/>
      <c r="V1306" s="39"/>
      <c r="W1306" s="39"/>
      <c r="X1306" s="39"/>
      <c r="Y1306" s="39"/>
      <c r="Z1306" s="39"/>
      <c r="AA1306" s="39"/>
      <c r="AB1306" s="39"/>
      <c r="AC1306" s="39"/>
      <c r="AD1306" s="39"/>
      <c r="AE1306" s="39"/>
      <c r="AR1306" s="234" t="s">
        <v>361</v>
      </c>
      <c r="AT1306" s="234" t="s">
        <v>208</v>
      </c>
      <c r="AU1306" s="234" t="s">
        <v>83</v>
      </c>
      <c r="AY1306" s="18" t="s">
        <v>207</v>
      </c>
      <c r="BE1306" s="235">
        <f>IF(N1306="základní",J1306,0)</f>
        <v>0</v>
      </c>
      <c r="BF1306" s="235">
        <f>IF(N1306="snížená",J1306,0)</f>
        <v>0</v>
      </c>
      <c r="BG1306" s="235">
        <f>IF(N1306="zákl. přenesená",J1306,0)</f>
        <v>0</v>
      </c>
      <c r="BH1306" s="235">
        <f>IF(N1306="sníž. přenesená",J1306,0)</f>
        <v>0</v>
      </c>
      <c r="BI1306" s="235">
        <f>IF(N1306="nulová",J1306,0)</f>
        <v>0</v>
      </c>
      <c r="BJ1306" s="18" t="s">
        <v>83</v>
      </c>
      <c r="BK1306" s="235">
        <f>ROUND(I1306*H1306,2)</f>
        <v>0</v>
      </c>
      <c r="BL1306" s="18" t="s">
        <v>361</v>
      </c>
      <c r="BM1306" s="234" t="s">
        <v>1529</v>
      </c>
    </row>
    <row r="1307" s="2" customFormat="1">
      <c r="A1307" s="39"/>
      <c r="B1307" s="40"/>
      <c r="C1307" s="41"/>
      <c r="D1307" s="236" t="s">
        <v>214</v>
      </c>
      <c r="E1307" s="41"/>
      <c r="F1307" s="237" t="s">
        <v>1530</v>
      </c>
      <c r="G1307" s="41"/>
      <c r="H1307" s="41"/>
      <c r="I1307" s="238"/>
      <c r="J1307" s="41"/>
      <c r="K1307" s="41"/>
      <c r="L1307" s="45"/>
      <c r="M1307" s="239"/>
      <c r="N1307" s="240"/>
      <c r="O1307" s="92"/>
      <c r="P1307" s="92"/>
      <c r="Q1307" s="92"/>
      <c r="R1307" s="92"/>
      <c r="S1307" s="92"/>
      <c r="T1307" s="93"/>
      <c r="U1307" s="39"/>
      <c r="V1307" s="39"/>
      <c r="W1307" s="39"/>
      <c r="X1307" s="39"/>
      <c r="Y1307" s="39"/>
      <c r="Z1307" s="39"/>
      <c r="AA1307" s="39"/>
      <c r="AB1307" s="39"/>
      <c r="AC1307" s="39"/>
      <c r="AD1307" s="39"/>
      <c r="AE1307" s="39"/>
      <c r="AT1307" s="18" t="s">
        <v>214</v>
      </c>
      <c r="AU1307" s="18" t="s">
        <v>83</v>
      </c>
    </row>
    <row r="1308" s="2" customFormat="1">
      <c r="A1308" s="39"/>
      <c r="B1308" s="40"/>
      <c r="C1308" s="41"/>
      <c r="D1308" s="241" t="s">
        <v>216</v>
      </c>
      <c r="E1308" s="41"/>
      <c r="F1308" s="242" t="s">
        <v>1531</v>
      </c>
      <c r="G1308" s="41"/>
      <c r="H1308" s="41"/>
      <c r="I1308" s="238"/>
      <c r="J1308" s="41"/>
      <c r="K1308" s="41"/>
      <c r="L1308" s="45"/>
      <c r="M1308" s="239"/>
      <c r="N1308" s="240"/>
      <c r="O1308" s="92"/>
      <c r="P1308" s="92"/>
      <c r="Q1308" s="92"/>
      <c r="R1308" s="92"/>
      <c r="S1308" s="92"/>
      <c r="T1308" s="93"/>
      <c r="U1308" s="39"/>
      <c r="V1308" s="39"/>
      <c r="W1308" s="39"/>
      <c r="X1308" s="39"/>
      <c r="Y1308" s="39"/>
      <c r="Z1308" s="39"/>
      <c r="AA1308" s="39"/>
      <c r="AB1308" s="39"/>
      <c r="AC1308" s="39"/>
      <c r="AD1308" s="39"/>
      <c r="AE1308" s="39"/>
      <c r="AT1308" s="18" t="s">
        <v>216</v>
      </c>
      <c r="AU1308" s="18" t="s">
        <v>83</v>
      </c>
    </row>
    <row r="1309" s="12" customFormat="1">
      <c r="A1309" s="12"/>
      <c r="B1309" s="243"/>
      <c r="C1309" s="244"/>
      <c r="D1309" s="236" t="s">
        <v>218</v>
      </c>
      <c r="E1309" s="245" t="s">
        <v>1</v>
      </c>
      <c r="F1309" s="246" t="s">
        <v>1026</v>
      </c>
      <c r="G1309" s="244"/>
      <c r="H1309" s="245" t="s">
        <v>1</v>
      </c>
      <c r="I1309" s="247"/>
      <c r="J1309" s="244"/>
      <c r="K1309" s="244"/>
      <c r="L1309" s="248"/>
      <c r="M1309" s="249"/>
      <c r="N1309" s="250"/>
      <c r="O1309" s="250"/>
      <c r="P1309" s="250"/>
      <c r="Q1309" s="250"/>
      <c r="R1309" s="250"/>
      <c r="S1309" s="250"/>
      <c r="T1309" s="251"/>
      <c r="U1309" s="12"/>
      <c r="V1309" s="12"/>
      <c r="W1309" s="12"/>
      <c r="X1309" s="12"/>
      <c r="Y1309" s="12"/>
      <c r="Z1309" s="12"/>
      <c r="AA1309" s="12"/>
      <c r="AB1309" s="12"/>
      <c r="AC1309" s="12"/>
      <c r="AD1309" s="12"/>
      <c r="AE1309" s="12"/>
      <c r="AT1309" s="252" t="s">
        <v>218</v>
      </c>
      <c r="AU1309" s="252" t="s">
        <v>83</v>
      </c>
      <c r="AV1309" s="12" t="s">
        <v>83</v>
      </c>
      <c r="AW1309" s="12" t="s">
        <v>32</v>
      </c>
      <c r="AX1309" s="12" t="s">
        <v>76</v>
      </c>
      <c r="AY1309" s="252" t="s">
        <v>207</v>
      </c>
    </row>
    <row r="1310" s="13" customFormat="1">
      <c r="A1310" s="13"/>
      <c r="B1310" s="253"/>
      <c r="C1310" s="254"/>
      <c r="D1310" s="236" t="s">
        <v>218</v>
      </c>
      <c r="E1310" s="255" t="s">
        <v>1</v>
      </c>
      <c r="F1310" s="256" t="s">
        <v>1296</v>
      </c>
      <c r="G1310" s="254"/>
      <c r="H1310" s="257">
        <v>93.390000000000001</v>
      </c>
      <c r="I1310" s="258"/>
      <c r="J1310" s="254"/>
      <c r="K1310" s="254"/>
      <c r="L1310" s="259"/>
      <c r="M1310" s="260"/>
      <c r="N1310" s="261"/>
      <c r="O1310" s="261"/>
      <c r="P1310" s="261"/>
      <c r="Q1310" s="261"/>
      <c r="R1310" s="261"/>
      <c r="S1310" s="261"/>
      <c r="T1310" s="262"/>
      <c r="U1310" s="13"/>
      <c r="V1310" s="13"/>
      <c r="W1310" s="13"/>
      <c r="X1310" s="13"/>
      <c r="Y1310" s="13"/>
      <c r="Z1310" s="13"/>
      <c r="AA1310" s="13"/>
      <c r="AB1310" s="13"/>
      <c r="AC1310" s="13"/>
      <c r="AD1310" s="13"/>
      <c r="AE1310" s="13"/>
      <c r="AT1310" s="263" t="s">
        <v>218</v>
      </c>
      <c r="AU1310" s="263" t="s">
        <v>83</v>
      </c>
      <c r="AV1310" s="13" t="s">
        <v>85</v>
      </c>
      <c r="AW1310" s="13" t="s">
        <v>32</v>
      </c>
      <c r="AX1310" s="13" t="s">
        <v>76</v>
      </c>
      <c r="AY1310" s="263" t="s">
        <v>207</v>
      </c>
    </row>
    <row r="1311" s="12" customFormat="1">
      <c r="A1311" s="12"/>
      <c r="B1311" s="243"/>
      <c r="C1311" s="244"/>
      <c r="D1311" s="236" t="s">
        <v>218</v>
      </c>
      <c r="E1311" s="245" t="s">
        <v>1</v>
      </c>
      <c r="F1311" s="246" t="s">
        <v>1028</v>
      </c>
      <c r="G1311" s="244"/>
      <c r="H1311" s="245" t="s">
        <v>1</v>
      </c>
      <c r="I1311" s="247"/>
      <c r="J1311" s="244"/>
      <c r="K1311" s="244"/>
      <c r="L1311" s="248"/>
      <c r="M1311" s="249"/>
      <c r="N1311" s="250"/>
      <c r="O1311" s="250"/>
      <c r="P1311" s="250"/>
      <c r="Q1311" s="250"/>
      <c r="R1311" s="250"/>
      <c r="S1311" s="250"/>
      <c r="T1311" s="251"/>
      <c r="U1311" s="12"/>
      <c r="V1311" s="12"/>
      <c r="W1311" s="12"/>
      <c r="X1311" s="12"/>
      <c r="Y1311" s="12"/>
      <c r="Z1311" s="12"/>
      <c r="AA1311" s="12"/>
      <c r="AB1311" s="12"/>
      <c r="AC1311" s="12"/>
      <c r="AD1311" s="12"/>
      <c r="AE1311" s="12"/>
      <c r="AT1311" s="252" t="s">
        <v>218</v>
      </c>
      <c r="AU1311" s="252" t="s">
        <v>83</v>
      </c>
      <c r="AV1311" s="12" t="s">
        <v>83</v>
      </c>
      <c r="AW1311" s="12" t="s">
        <v>32</v>
      </c>
      <c r="AX1311" s="12" t="s">
        <v>76</v>
      </c>
      <c r="AY1311" s="252" t="s">
        <v>207</v>
      </c>
    </row>
    <row r="1312" s="13" customFormat="1">
      <c r="A1312" s="13"/>
      <c r="B1312" s="253"/>
      <c r="C1312" s="254"/>
      <c r="D1312" s="236" t="s">
        <v>218</v>
      </c>
      <c r="E1312" s="255" t="s">
        <v>1</v>
      </c>
      <c r="F1312" s="256" t="s">
        <v>1297</v>
      </c>
      <c r="G1312" s="254"/>
      <c r="H1312" s="257">
        <v>-3.4620000000000002</v>
      </c>
      <c r="I1312" s="258"/>
      <c r="J1312" s="254"/>
      <c r="K1312" s="254"/>
      <c r="L1312" s="259"/>
      <c r="M1312" s="260"/>
      <c r="N1312" s="261"/>
      <c r="O1312" s="261"/>
      <c r="P1312" s="261"/>
      <c r="Q1312" s="261"/>
      <c r="R1312" s="261"/>
      <c r="S1312" s="261"/>
      <c r="T1312" s="262"/>
      <c r="U1312" s="13"/>
      <c r="V1312" s="13"/>
      <c r="W1312" s="13"/>
      <c r="X1312" s="13"/>
      <c r="Y1312" s="13"/>
      <c r="Z1312" s="13"/>
      <c r="AA1312" s="13"/>
      <c r="AB1312" s="13"/>
      <c r="AC1312" s="13"/>
      <c r="AD1312" s="13"/>
      <c r="AE1312" s="13"/>
      <c r="AT1312" s="263" t="s">
        <v>218</v>
      </c>
      <c r="AU1312" s="263" t="s">
        <v>83</v>
      </c>
      <c r="AV1312" s="13" t="s">
        <v>85</v>
      </c>
      <c r="AW1312" s="13" t="s">
        <v>32</v>
      </c>
      <c r="AX1312" s="13" t="s">
        <v>76</v>
      </c>
      <c r="AY1312" s="263" t="s">
        <v>207</v>
      </c>
    </row>
    <row r="1313" s="12" customFormat="1">
      <c r="A1313" s="12"/>
      <c r="B1313" s="243"/>
      <c r="C1313" s="244"/>
      <c r="D1313" s="236" t="s">
        <v>218</v>
      </c>
      <c r="E1313" s="245" t="s">
        <v>1</v>
      </c>
      <c r="F1313" s="246" t="s">
        <v>1030</v>
      </c>
      <c r="G1313" s="244"/>
      <c r="H1313" s="245" t="s">
        <v>1</v>
      </c>
      <c r="I1313" s="247"/>
      <c r="J1313" s="244"/>
      <c r="K1313" s="244"/>
      <c r="L1313" s="248"/>
      <c r="M1313" s="249"/>
      <c r="N1313" s="250"/>
      <c r="O1313" s="250"/>
      <c r="P1313" s="250"/>
      <c r="Q1313" s="250"/>
      <c r="R1313" s="250"/>
      <c r="S1313" s="250"/>
      <c r="T1313" s="251"/>
      <c r="U1313" s="12"/>
      <c r="V1313" s="12"/>
      <c r="W1313" s="12"/>
      <c r="X1313" s="12"/>
      <c r="Y1313" s="12"/>
      <c r="Z1313" s="12"/>
      <c r="AA1313" s="12"/>
      <c r="AB1313" s="12"/>
      <c r="AC1313" s="12"/>
      <c r="AD1313" s="12"/>
      <c r="AE1313" s="12"/>
      <c r="AT1313" s="252" t="s">
        <v>218</v>
      </c>
      <c r="AU1313" s="252" t="s">
        <v>83</v>
      </c>
      <c r="AV1313" s="12" t="s">
        <v>83</v>
      </c>
      <c r="AW1313" s="12" t="s">
        <v>32</v>
      </c>
      <c r="AX1313" s="12" t="s">
        <v>76</v>
      </c>
      <c r="AY1313" s="252" t="s">
        <v>207</v>
      </c>
    </row>
    <row r="1314" s="13" customFormat="1">
      <c r="A1314" s="13"/>
      <c r="B1314" s="253"/>
      <c r="C1314" s="254"/>
      <c r="D1314" s="236" t="s">
        <v>218</v>
      </c>
      <c r="E1314" s="255" t="s">
        <v>1</v>
      </c>
      <c r="F1314" s="256" t="s">
        <v>1298</v>
      </c>
      <c r="G1314" s="254"/>
      <c r="H1314" s="257">
        <v>26.023</v>
      </c>
      <c r="I1314" s="258"/>
      <c r="J1314" s="254"/>
      <c r="K1314" s="254"/>
      <c r="L1314" s="259"/>
      <c r="M1314" s="260"/>
      <c r="N1314" s="261"/>
      <c r="O1314" s="261"/>
      <c r="P1314" s="261"/>
      <c r="Q1314" s="261"/>
      <c r="R1314" s="261"/>
      <c r="S1314" s="261"/>
      <c r="T1314" s="262"/>
      <c r="U1314" s="13"/>
      <c r="V1314" s="13"/>
      <c r="W1314" s="13"/>
      <c r="X1314" s="13"/>
      <c r="Y1314" s="13"/>
      <c r="Z1314" s="13"/>
      <c r="AA1314" s="13"/>
      <c r="AB1314" s="13"/>
      <c r="AC1314" s="13"/>
      <c r="AD1314" s="13"/>
      <c r="AE1314" s="13"/>
      <c r="AT1314" s="263" t="s">
        <v>218</v>
      </c>
      <c r="AU1314" s="263" t="s">
        <v>83</v>
      </c>
      <c r="AV1314" s="13" t="s">
        <v>85</v>
      </c>
      <c r="AW1314" s="13" t="s">
        <v>32</v>
      </c>
      <c r="AX1314" s="13" t="s">
        <v>76</v>
      </c>
      <c r="AY1314" s="263" t="s">
        <v>207</v>
      </c>
    </row>
    <row r="1315" s="14" customFormat="1">
      <c r="A1315" s="14"/>
      <c r="B1315" s="264"/>
      <c r="C1315" s="265"/>
      <c r="D1315" s="236" t="s">
        <v>218</v>
      </c>
      <c r="E1315" s="266" t="s">
        <v>1</v>
      </c>
      <c r="F1315" s="267" t="s">
        <v>222</v>
      </c>
      <c r="G1315" s="265"/>
      <c r="H1315" s="268">
        <v>115.95099999999999</v>
      </c>
      <c r="I1315" s="269"/>
      <c r="J1315" s="265"/>
      <c r="K1315" s="265"/>
      <c r="L1315" s="270"/>
      <c r="M1315" s="271"/>
      <c r="N1315" s="272"/>
      <c r="O1315" s="272"/>
      <c r="P1315" s="272"/>
      <c r="Q1315" s="272"/>
      <c r="R1315" s="272"/>
      <c r="S1315" s="272"/>
      <c r="T1315" s="273"/>
      <c r="U1315" s="14"/>
      <c r="V1315" s="14"/>
      <c r="W1315" s="14"/>
      <c r="X1315" s="14"/>
      <c r="Y1315" s="14"/>
      <c r="Z1315" s="14"/>
      <c r="AA1315" s="14"/>
      <c r="AB1315" s="14"/>
      <c r="AC1315" s="14"/>
      <c r="AD1315" s="14"/>
      <c r="AE1315" s="14"/>
      <c r="AT1315" s="274" t="s">
        <v>218</v>
      </c>
      <c r="AU1315" s="274" t="s">
        <v>83</v>
      </c>
      <c r="AV1315" s="14" t="s">
        <v>212</v>
      </c>
      <c r="AW1315" s="14" t="s">
        <v>32</v>
      </c>
      <c r="AX1315" s="14" t="s">
        <v>83</v>
      </c>
      <c r="AY1315" s="274" t="s">
        <v>207</v>
      </c>
    </row>
    <row r="1316" s="2" customFormat="1" ht="24.15" customHeight="1">
      <c r="A1316" s="39"/>
      <c r="B1316" s="40"/>
      <c r="C1316" s="222" t="s">
        <v>1532</v>
      </c>
      <c r="D1316" s="222" t="s">
        <v>208</v>
      </c>
      <c r="E1316" s="223" t="s">
        <v>1533</v>
      </c>
      <c r="F1316" s="224" t="s">
        <v>1534</v>
      </c>
      <c r="G1316" s="225" t="s">
        <v>225</v>
      </c>
      <c r="H1316" s="226">
        <v>7.9829999999999997</v>
      </c>
      <c r="I1316" s="227"/>
      <c r="J1316" s="228">
        <f>ROUND(I1316*H1316,2)</f>
        <v>0</v>
      </c>
      <c r="K1316" s="229"/>
      <c r="L1316" s="45"/>
      <c r="M1316" s="230" t="s">
        <v>1</v>
      </c>
      <c r="N1316" s="231" t="s">
        <v>41</v>
      </c>
      <c r="O1316" s="92"/>
      <c r="P1316" s="232">
        <f>O1316*H1316</f>
        <v>0</v>
      </c>
      <c r="Q1316" s="232">
        <v>0.00266</v>
      </c>
      <c r="R1316" s="232">
        <f>Q1316*H1316</f>
        <v>0.021234779999999998</v>
      </c>
      <c r="S1316" s="232">
        <v>0</v>
      </c>
      <c r="T1316" s="233">
        <f>S1316*H1316</f>
        <v>0</v>
      </c>
      <c r="U1316" s="39"/>
      <c r="V1316" s="39"/>
      <c r="W1316" s="39"/>
      <c r="X1316" s="39"/>
      <c r="Y1316" s="39"/>
      <c r="Z1316" s="39"/>
      <c r="AA1316" s="39"/>
      <c r="AB1316" s="39"/>
      <c r="AC1316" s="39"/>
      <c r="AD1316" s="39"/>
      <c r="AE1316" s="39"/>
      <c r="AR1316" s="234" t="s">
        <v>361</v>
      </c>
      <c r="AT1316" s="234" t="s">
        <v>208</v>
      </c>
      <c r="AU1316" s="234" t="s">
        <v>83</v>
      </c>
      <c r="AY1316" s="18" t="s">
        <v>207</v>
      </c>
      <c r="BE1316" s="235">
        <f>IF(N1316="základní",J1316,0)</f>
        <v>0</v>
      </c>
      <c r="BF1316" s="235">
        <f>IF(N1316="snížená",J1316,0)</f>
        <v>0</v>
      </c>
      <c r="BG1316" s="235">
        <f>IF(N1316="zákl. přenesená",J1316,0)</f>
        <v>0</v>
      </c>
      <c r="BH1316" s="235">
        <f>IF(N1316="sníž. přenesená",J1316,0)</f>
        <v>0</v>
      </c>
      <c r="BI1316" s="235">
        <f>IF(N1316="nulová",J1316,0)</f>
        <v>0</v>
      </c>
      <c r="BJ1316" s="18" t="s">
        <v>83</v>
      </c>
      <c r="BK1316" s="235">
        <f>ROUND(I1316*H1316,2)</f>
        <v>0</v>
      </c>
      <c r="BL1316" s="18" t="s">
        <v>361</v>
      </c>
      <c r="BM1316" s="234" t="s">
        <v>1535</v>
      </c>
    </row>
    <row r="1317" s="2" customFormat="1">
      <c r="A1317" s="39"/>
      <c r="B1317" s="40"/>
      <c r="C1317" s="41"/>
      <c r="D1317" s="236" t="s">
        <v>214</v>
      </c>
      <c r="E1317" s="41"/>
      <c r="F1317" s="237" t="s">
        <v>1536</v>
      </c>
      <c r="G1317" s="41"/>
      <c r="H1317" s="41"/>
      <c r="I1317" s="238"/>
      <c r="J1317" s="41"/>
      <c r="K1317" s="41"/>
      <c r="L1317" s="45"/>
      <c r="M1317" s="239"/>
      <c r="N1317" s="240"/>
      <c r="O1317" s="92"/>
      <c r="P1317" s="92"/>
      <c r="Q1317" s="92"/>
      <c r="R1317" s="92"/>
      <c r="S1317" s="92"/>
      <c r="T1317" s="93"/>
      <c r="U1317" s="39"/>
      <c r="V1317" s="39"/>
      <c r="W1317" s="39"/>
      <c r="X1317" s="39"/>
      <c r="Y1317" s="39"/>
      <c r="Z1317" s="39"/>
      <c r="AA1317" s="39"/>
      <c r="AB1317" s="39"/>
      <c r="AC1317" s="39"/>
      <c r="AD1317" s="39"/>
      <c r="AE1317" s="39"/>
      <c r="AT1317" s="18" t="s">
        <v>214</v>
      </c>
      <c r="AU1317" s="18" t="s">
        <v>83</v>
      </c>
    </row>
    <row r="1318" s="2" customFormat="1">
      <c r="A1318" s="39"/>
      <c r="B1318" s="40"/>
      <c r="C1318" s="41"/>
      <c r="D1318" s="241" t="s">
        <v>216</v>
      </c>
      <c r="E1318" s="41"/>
      <c r="F1318" s="242" t="s">
        <v>1537</v>
      </c>
      <c r="G1318" s="41"/>
      <c r="H1318" s="41"/>
      <c r="I1318" s="238"/>
      <c r="J1318" s="41"/>
      <c r="K1318" s="41"/>
      <c r="L1318" s="45"/>
      <c r="M1318" s="239"/>
      <c r="N1318" s="240"/>
      <c r="O1318" s="92"/>
      <c r="P1318" s="92"/>
      <c r="Q1318" s="92"/>
      <c r="R1318" s="92"/>
      <c r="S1318" s="92"/>
      <c r="T1318" s="93"/>
      <c r="U1318" s="39"/>
      <c r="V1318" s="39"/>
      <c r="W1318" s="39"/>
      <c r="X1318" s="39"/>
      <c r="Y1318" s="39"/>
      <c r="Z1318" s="39"/>
      <c r="AA1318" s="39"/>
      <c r="AB1318" s="39"/>
      <c r="AC1318" s="39"/>
      <c r="AD1318" s="39"/>
      <c r="AE1318" s="39"/>
      <c r="AT1318" s="18" t="s">
        <v>216</v>
      </c>
      <c r="AU1318" s="18" t="s">
        <v>83</v>
      </c>
    </row>
    <row r="1319" s="12" customFormat="1">
      <c r="A1319" s="12"/>
      <c r="B1319" s="243"/>
      <c r="C1319" s="244"/>
      <c r="D1319" s="236" t="s">
        <v>218</v>
      </c>
      <c r="E1319" s="245" t="s">
        <v>1</v>
      </c>
      <c r="F1319" s="246" t="s">
        <v>1538</v>
      </c>
      <c r="G1319" s="244"/>
      <c r="H1319" s="245" t="s">
        <v>1</v>
      </c>
      <c r="I1319" s="247"/>
      <c r="J1319" s="244"/>
      <c r="K1319" s="244"/>
      <c r="L1319" s="248"/>
      <c r="M1319" s="249"/>
      <c r="N1319" s="250"/>
      <c r="O1319" s="250"/>
      <c r="P1319" s="250"/>
      <c r="Q1319" s="250"/>
      <c r="R1319" s="250"/>
      <c r="S1319" s="250"/>
      <c r="T1319" s="251"/>
      <c r="U1319" s="12"/>
      <c r="V1319" s="12"/>
      <c r="W1319" s="12"/>
      <c r="X1319" s="12"/>
      <c r="Y1319" s="12"/>
      <c r="Z1319" s="12"/>
      <c r="AA1319" s="12"/>
      <c r="AB1319" s="12"/>
      <c r="AC1319" s="12"/>
      <c r="AD1319" s="12"/>
      <c r="AE1319" s="12"/>
      <c r="AT1319" s="252" t="s">
        <v>218</v>
      </c>
      <c r="AU1319" s="252" t="s">
        <v>83</v>
      </c>
      <c r="AV1319" s="12" t="s">
        <v>83</v>
      </c>
      <c r="AW1319" s="12" t="s">
        <v>32</v>
      </c>
      <c r="AX1319" s="12" t="s">
        <v>76</v>
      </c>
      <c r="AY1319" s="252" t="s">
        <v>207</v>
      </c>
    </row>
    <row r="1320" s="13" customFormat="1">
      <c r="A1320" s="13"/>
      <c r="B1320" s="253"/>
      <c r="C1320" s="254"/>
      <c r="D1320" s="236" t="s">
        <v>218</v>
      </c>
      <c r="E1320" s="255" t="s">
        <v>1</v>
      </c>
      <c r="F1320" s="256" t="s">
        <v>1539</v>
      </c>
      <c r="G1320" s="254"/>
      <c r="H1320" s="257">
        <v>5.4299999999999997</v>
      </c>
      <c r="I1320" s="258"/>
      <c r="J1320" s="254"/>
      <c r="K1320" s="254"/>
      <c r="L1320" s="259"/>
      <c r="M1320" s="260"/>
      <c r="N1320" s="261"/>
      <c r="O1320" s="261"/>
      <c r="P1320" s="261"/>
      <c r="Q1320" s="261"/>
      <c r="R1320" s="261"/>
      <c r="S1320" s="261"/>
      <c r="T1320" s="262"/>
      <c r="U1320" s="13"/>
      <c r="V1320" s="13"/>
      <c r="W1320" s="13"/>
      <c r="X1320" s="13"/>
      <c r="Y1320" s="13"/>
      <c r="Z1320" s="13"/>
      <c r="AA1320" s="13"/>
      <c r="AB1320" s="13"/>
      <c r="AC1320" s="13"/>
      <c r="AD1320" s="13"/>
      <c r="AE1320" s="13"/>
      <c r="AT1320" s="263" t="s">
        <v>218</v>
      </c>
      <c r="AU1320" s="263" t="s">
        <v>83</v>
      </c>
      <c r="AV1320" s="13" t="s">
        <v>85</v>
      </c>
      <c r="AW1320" s="13" t="s">
        <v>32</v>
      </c>
      <c r="AX1320" s="13" t="s">
        <v>76</v>
      </c>
      <c r="AY1320" s="263" t="s">
        <v>207</v>
      </c>
    </row>
    <row r="1321" s="12" customFormat="1">
      <c r="A1321" s="12"/>
      <c r="B1321" s="243"/>
      <c r="C1321" s="244"/>
      <c r="D1321" s="236" t="s">
        <v>218</v>
      </c>
      <c r="E1321" s="245" t="s">
        <v>1</v>
      </c>
      <c r="F1321" s="246" t="s">
        <v>1540</v>
      </c>
      <c r="G1321" s="244"/>
      <c r="H1321" s="245" t="s">
        <v>1</v>
      </c>
      <c r="I1321" s="247"/>
      <c r="J1321" s="244"/>
      <c r="K1321" s="244"/>
      <c r="L1321" s="248"/>
      <c r="M1321" s="249"/>
      <c r="N1321" s="250"/>
      <c r="O1321" s="250"/>
      <c r="P1321" s="250"/>
      <c r="Q1321" s="250"/>
      <c r="R1321" s="250"/>
      <c r="S1321" s="250"/>
      <c r="T1321" s="251"/>
      <c r="U1321" s="12"/>
      <c r="V1321" s="12"/>
      <c r="W1321" s="12"/>
      <c r="X1321" s="12"/>
      <c r="Y1321" s="12"/>
      <c r="Z1321" s="12"/>
      <c r="AA1321" s="12"/>
      <c r="AB1321" s="12"/>
      <c r="AC1321" s="12"/>
      <c r="AD1321" s="12"/>
      <c r="AE1321" s="12"/>
      <c r="AT1321" s="252" t="s">
        <v>218</v>
      </c>
      <c r="AU1321" s="252" t="s">
        <v>83</v>
      </c>
      <c r="AV1321" s="12" t="s">
        <v>83</v>
      </c>
      <c r="AW1321" s="12" t="s">
        <v>32</v>
      </c>
      <c r="AX1321" s="12" t="s">
        <v>76</v>
      </c>
      <c r="AY1321" s="252" t="s">
        <v>207</v>
      </c>
    </row>
    <row r="1322" s="13" customFormat="1">
      <c r="A1322" s="13"/>
      <c r="B1322" s="253"/>
      <c r="C1322" s="254"/>
      <c r="D1322" s="236" t="s">
        <v>218</v>
      </c>
      <c r="E1322" s="255" t="s">
        <v>1</v>
      </c>
      <c r="F1322" s="256" t="s">
        <v>1541</v>
      </c>
      <c r="G1322" s="254"/>
      <c r="H1322" s="257">
        <v>2.5529999999999999</v>
      </c>
      <c r="I1322" s="258"/>
      <c r="J1322" s="254"/>
      <c r="K1322" s="254"/>
      <c r="L1322" s="259"/>
      <c r="M1322" s="260"/>
      <c r="N1322" s="261"/>
      <c r="O1322" s="261"/>
      <c r="P1322" s="261"/>
      <c r="Q1322" s="261"/>
      <c r="R1322" s="261"/>
      <c r="S1322" s="261"/>
      <c r="T1322" s="262"/>
      <c r="U1322" s="13"/>
      <c r="V1322" s="13"/>
      <c r="W1322" s="13"/>
      <c r="X1322" s="13"/>
      <c r="Y1322" s="13"/>
      <c r="Z1322" s="13"/>
      <c r="AA1322" s="13"/>
      <c r="AB1322" s="13"/>
      <c r="AC1322" s="13"/>
      <c r="AD1322" s="13"/>
      <c r="AE1322" s="13"/>
      <c r="AT1322" s="263" t="s">
        <v>218</v>
      </c>
      <c r="AU1322" s="263" t="s">
        <v>83</v>
      </c>
      <c r="AV1322" s="13" t="s">
        <v>85</v>
      </c>
      <c r="AW1322" s="13" t="s">
        <v>32</v>
      </c>
      <c r="AX1322" s="13" t="s">
        <v>76</v>
      </c>
      <c r="AY1322" s="263" t="s">
        <v>207</v>
      </c>
    </row>
    <row r="1323" s="14" customFormat="1">
      <c r="A1323" s="14"/>
      <c r="B1323" s="264"/>
      <c r="C1323" s="265"/>
      <c r="D1323" s="236" t="s">
        <v>218</v>
      </c>
      <c r="E1323" s="266" t="s">
        <v>1</v>
      </c>
      <c r="F1323" s="267" t="s">
        <v>222</v>
      </c>
      <c r="G1323" s="265"/>
      <c r="H1323" s="268">
        <v>7.9829999999999997</v>
      </c>
      <c r="I1323" s="269"/>
      <c r="J1323" s="265"/>
      <c r="K1323" s="265"/>
      <c r="L1323" s="270"/>
      <c r="M1323" s="271"/>
      <c r="N1323" s="272"/>
      <c r="O1323" s="272"/>
      <c r="P1323" s="272"/>
      <c r="Q1323" s="272"/>
      <c r="R1323" s="272"/>
      <c r="S1323" s="272"/>
      <c r="T1323" s="273"/>
      <c r="U1323" s="14"/>
      <c r="V1323" s="14"/>
      <c r="W1323" s="14"/>
      <c r="X1323" s="14"/>
      <c r="Y1323" s="14"/>
      <c r="Z1323" s="14"/>
      <c r="AA1323" s="14"/>
      <c r="AB1323" s="14"/>
      <c r="AC1323" s="14"/>
      <c r="AD1323" s="14"/>
      <c r="AE1323" s="14"/>
      <c r="AT1323" s="274" t="s">
        <v>218</v>
      </c>
      <c r="AU1323" s="274" t="s">
        <v>83</v>
      </c>
      <c r="AV1323" s="14" t="s">
        <v>212</v>
      </c>
      <c r="AW1323" s="14" t="s">
        <v>32</v>
      </c>
      <c r="AX1323" s="14" t="s">
        <v>83</v>
      </c>
      <c r="AY1323" s="274" t="s">
        <v>207</v>
      </c>
    </row>
    <row r="1324" s="2" customFormat="1" ht="33" customHeight="1">
      <c r="A1324" s="39"/>
      <c r="B1324" s="40"/>
      <c r="C1324" s="222" t="s">
        <v>1542</v>
      </c>
      <c r="D1324" s="222" t="s">
        <v>208</v>
      </c>
      <c r="E1324" s="223" t="s">
        <v>1543</v>
      </c>
      <c r="F1324" s="224" t="s">
        <v>1544</v>
      </c>
      <c r="G1324" s="225" t="s">
        <v>783</v>
      </c>
      <c r="H1324" s="226">
        <v>39.039999999999999</v>
      </c>
      <c r="I1324" s="227"/>
      <c r="J1324" s="228">
        <f>ROUND(I1324*H1324,2)</f>
        <v>0</v>
      </c>
      <c r="K1324" s="229"/>
      <c r="L1324" s="45"/>
      <c r="M1324" s="230" t="s">
        <v>1</v>
      </c>
      <c r="N1324" s="231" t="s">
        <v>41</v>
      </c>
      <c r="O1324" s="92"/>
      <c r="P1324" s="232">
        <f>O1324*H1324</f>
        <v>0</v>
      </c>
      <c r="Q1324" s="232">
        <v>0.0015200000000000001</v>
      </c>
      <c r="R1324" s="232">
        <f>Q1324*H1324</f>
        <v>0.059340799999999999</v>
      </c>
      <c r="S1324" s="232">
        <v>0</v>
      </c>
      <c r="T1324" s="233">
        <f>S1324*H1324</f>
        <v>0</v>
      </c>
      <c r="U1324" s="39"/>
      <c r="V1324" s="39"/>
      <c r="W1324" s="39"/>
      <c r="X1324" s="39"/>
      <c r="Y1324" s="39"/>
      <c r="Z1324" s="39"/>
      <c r="AA1324" s="39"/>
      <c r="AB1324" s="39"/>
      <c r="AC1324" s="39"/>
      <c r="AD1324" s="39"/>
      <c r="AE1324" s="39"/>
      <c r="AR1324" s="234" t="s">
        <v>361</v>
      </c>
      <c r="AT1324" s="234" t="s">
        <v>208</v>
      </c>
      <c r="AU1324" s="234" t="s">
        <v>83</v>
      </c>
      <c r="AY1324" s="18" t="s">
        <v>207</v>
      </c>
      <c r="BE1324" s="235">
        <f>IF(N1324="základní",J1324,0)</f>
        <v>0</v>
      </c>
      <c r="BF1324" s="235">
        <f>IF(N1324="snížená",J1324,0)</f>
        <v>0</v>
      </c>
      <c r="BG1324" s="235">
        <f>IF(N1324="zákl. přenesená",J1324,0)</f>
        <v>0</v>
      </c>
      <c r="BH1324" s="235">
        <f>IF(N1324="sníž. přenesená",J1324,0)</f>
        <v>0</v>
      </c>
      <c r="BI1324" s="235">
        <f>IF(N1324="nulová",J1324,0)</f>
        <v>0</v>
      </c>
      <c r="BJ1324" s="18" t="s">
        <v>83</v>
      </c>
      <c r="BK1324" s="235">
        <f>ROUND(I1324*H1324,2)</f>
        <v>0</v>
      </c>
      <c r="BL1324" s="18" t="s">
        <v>361</v>
      </c>
      <c r="BM1324" s="234" t="s">
        <v>1545</v>
      </c>
    </row>
    <row r="1325" s="2" customFormat="1">
      <c r="A1325" s="39"/>
      <c r="B1325" s="40"/>
      <c r="C1325" s="41"/>
      <c r="D1325" s="236" t="s">
        <v>214</v>
      </c>
      <c r="E1325" s="41"/>
      <c r="F1325" s="237" t="s">
        <v>1546</v>
      </c>
      <c r="G1325" s="41"/>
      <c r="H1325" s="41"/>
      <c r="I1325" s="238"/>
      <c r="J1325" s="41"/>
      <c r="K1325" s="41"/>
      <c r="L1325" s="45"/>
      <c r="M1325" s="239"/>
      <c r="N1325" s="240"/>
      <c r="O1325" s="92"/>
      <c r="P1325" s="92"/>
      <c r="Q1325" s="92"/>
      <c r="R1325" s="92"/>
      <c r="S1325" s="92"/>
      <c r="T1325" s="93"/>
      <c r="U1325" s="39"/>
      <c r="V1325" s="39"/>
      <c r="W1325" s="39"/>
      <c r="X1325" s="39"/>
      <c r="Y1325" s="39"/>
      <c r="Z1325" s="39"/>
      <c r="AA1325" s="39"/>
      <c r="AB1325" s="39"/>
      <c r="AC1325" s="39"/>
      <c r="AD1325" s="39"/>
      <c r="AE1325" s="39"/>
      <c r="AT1325" s="18" t="s">
        <v>214</v>
      </c>
      <c r="AU1325" s="18" t="s">
        <v>83</v>
      </c>
    </row>
    <row r="1326" s="2" customFormat="1">
      <c r="A1326" s="39"/>
      <c r="B1326" s="40"/>
      <c r="C1326" s="41"/>
      <c r="D1326" s="241" t="s">
        <v>216</v>
      </c>
      <c r="E1326" s="41"/>
      <c r="F1326" s="242" t="s">
        <v>1547</v>
      </c>
      <c r="G1326" s="41"/>
      <c r="H1326" s="41"/>
      <c r="I1326" s="238"/>
      <c r="J1326" s="41"/>
      <c r="K1326" s="41"/>
      <c r="L1326" s="45"/>
      <c r="M1326" s="239"/>
      <c r="N1326" s="240"/>
      <c r="O1326" s="92"/>
      <c r="P1326" s="92"/>
      <c r="Q1326" s="92"/>
      <c r="R1326" s="92"/>
      <c r="S1326" s="92"/>
      <c r="T1326" s="93"/>
      <c r="U1326" s="39"/>
      <c r="V1326" s="39"/>
      <c r="W1326" s="39"/>
      <c r="X1326" s="39"/>
      <c r="Y1326" s="39"/>
      <c r="Z1326" s="39"/>
      <c r="AA1326" s="39"/>
      <c r="AB1326" s="39"/>
      <c r="AC1326" s="39"/>
      <c r="AD1326" s="39"/>
      <c r="AE1326" s="39"/>
      <c r="AT1326" s="18" t="s">
        <v>216</v>
      </c>
      <c r="AU1326" s="18" t="s">
        <v>83</v>
      </c>
    </row>
    <row r="1327" s="12" customFormat="1">
      <c r="A1327" s="12"/>
      <c r="B1327" s="243"/>
      <c r="C1327" s="244"/>
      <c r="D1327" s="236" t="s">
        <v>218</v>
      </c>
      <c r="E1327" s="245" t="s">
        <v>1</v>
      </c>
      <c r="F1327" s="246" t="s">
        <v>1548</v>
      </c>
      <c r="G1327" s="244"/>
      <c r="H1327" s="245" t="s">
        <v>1</v>
      </c>
      <c r="I1327" s="247"/>
      <c r="J1327" s="244"/>
      <c r="K1327" s="244"/>
      <c r="L1327" s="248"/>
      <c r="M1327" s="249"/>
      <c r="N1327" s="250"/>
      <c r="O1327" s="250"/>
      <c r="P1327" s="250"/>
      <c r="Q1327" s="250"/>
      <c r="R1327" s="250"/>
      <c r="S1327" s="250"/>
      <c r="T1327" s="251"/>
      <c r="U1327" s="12"/>
      <c r="V1327" s="12"/>
      <c r="W1327" s="12"/>
      <c r="X1327" s="12"/>
      <c r="Y1327" s="12"/>
      <c r="Z1327" s="12"/>
      <c r="AA1327" s="12"/>
      <c r="AB1327" s="12"/>
      <c r="AC1327" s="12"/>
      <c r="AD1327" s="12"/>
      <c r="AE1327" s="12"/>
      <c r="AT1327" s="252" t="s">
        <v>218</v>
      </c>
      <c r="AU1327" s="252" t="s">
        <v>83</v>
      </c>
      <c r="AV1327" s="12" t="s">
        <v>83</v>
      </c>
      <c r="AW1327" s="12" t="s">
        <v>32</v>
      </c>
      <c r="AX1327" s="12" t="s">
        <v>76</v>
      </c>
      <c r="AY1327" s="252" t="s">
        <v>207</v>
      </c>
    </row>
    <row r="1328" s="13" customFormat="1">
      <c r="A1328" s="13"/>
      <c r="B1328" s="253"/>
      <c r="C1328" s="254"/>
      <c r="D1328" s="236" t="s">
        <v>218</v>
      </c>
      <c r="E1328" s="255" t="s">
        <v>1</v>
      </c>
      <c r="F1328" s="256" t="s">
        <v>1549</v>
      </c>
      <c r="G1328" s="254"/>
      <c r="H1328" s="257">
        <v>39.039999999999999</v>
      </c>
      <c r="I1328" s="258"/>
      <c r="J1328" s="254"/>
      <c r="K1328" s="254"/>
      <c r="L1328" s="259"/>
      <c r="M1328" s="260"/>
      <c r="N1328" s="261"/>
      <c r="O1328" s="261"/>
      <c r="P1328" s="261"/>
      <c r="Q1328" s="261"/>
      <c r="R1328" s="261"/>
      <c r="S1328" s="261"/>
      <c r="T1328" s="262"/>
      <c r="U1328" s="13"/>
      <c r="V1328" s="13"/>
      <c r="W1328" s="13"/>
      <c r="X1328" s="13"/>
      <c r="Y1328" s="13"/>
      <c r="Z1328" s="13"/>
      <c r="AA1328" s="13"/>
      <c r="AB1328" s="13"/>
      <c r="AC1328" s="13"/>
      <c r="AD1328" s="13"/>
      <c r="AE1328" s="13"/>
      <c r="AT1328" s="263" t="s">
        <v>218</v>
      </c>
      <c r="AU1328" s="263" t="s">
        <v>83</v>
      </c>
      <c r="AV1328" s="13" t="s">
        <v>85</v>
      </c>
      <c r="AW1328" s="13" t="s">
        <v>32</v>
      </c>
      <c r="AX1328" s="13" t="s">
        <v>83</v>
      </c>
      <c r="AY1328" s="263" t="s">
        <v>207</v>
      </c>
    </row>
    <row r="1329" s="2" customFormat="1" ht="24.15" customHeight="1">
      <c r="A1329" s="39"/>
      <c r="B1329" s="40"/>
      <c r="C1329" s="222" t="s">
        <v>1550</v>
      </c>
      <c r="D1329" s="222" t="s">
        <v>208</v>
      </c>
      <c r="E1329" s="223" t="s">
        <v>1551</v>
      </c>
      <c r="F1329" s="224" t="s">
        <v>1552</v>
      </c>
      <c r="G1329" s="225" t="s">
        <v>783</v>
      </c>
      <c r="H1329" s="226">
        <v>49.479999999999997</v>
      </c>
      <c r="I1329" s="227"/>
      <c r="J1329" s="228">
        <f>ROUND(I1329*H1329,2)</f>
        <v>0</v>
      </c>
      <c r="K1329" s="229"/>
      <c r="L1329" s="45"/>
      <c r="M1329" s="230" t="s">
        <v>1</v>
      </c>
      <c r="N1329" s="231" t="s">
        <v>41</v>
      </c>
      <c r="O1329" s="92"/>
      <c r="P1329" s="232">
        <f>O1329*H1329</f>
        <v>0</v>
      </c>
      <c r="Q1329" s="232">
        <v>0.00079000000000000001</v>
      </c>
      <c r="R1329" s="232">
        <f>Q1329*H1329</f>
        <v>0.039089199999999998</v>
      </c>
      <c r="S1329" s="232">
        <v>0</v>
      </c>
      <c r="T1329" s="233">
        <f>S1329*H1329</f>
        <v>0</v>
      </c>
      <c r="U1329" s="39"/>
      <c r="V1329" s="39"/>
      <c r="W1329" s="39"/>
      <c r="X1329" s="39"/>
      <c r="Y1329" s="39"/>
      <c r="Z1329" s="39"/>
      <c r="AA1329" s="39"/>
      <c r="AB1329" s="39"/>
      <c r="AC1329" s="39"/>
      <c r="AD1329" s="39"/>
      <c r="AE1329" s="39"/>
      <c r="AR1329" s="234" t="s">
        <v>361</v>
      </c>
      <c r="AT1329" s="234" t="s">
        <v>208</v>
      </c>
      <c r="AU1329" s="234" t="s">
        <v>83</v>
      </c>
      <c r="AY1329" s="18" t="s">
        <v>207</v>
      </c>
      <c r="BE1329" s="235">
        <f>IF(N1329="základní",J1329,0)</f>
        <v>0</v>
      </c>
      <c r="BF1329" s="235">
        <f>IF(N1329="snížená",J1329,0)</f>
        <v>0</v>
      </c>
      <c r="BG1329" s="235">
        <f>IF(N1329="zákl. přenesená",J1329,0)</f>
        <v>0</v>
      </c>
      <c r="BH1329" s="235">
        <f>IF(N1329="sníž. přenesená",J1329,0)</f>
        <v>0</v>
      </c>
      <c r="BI1329" s="235">
        <f>IF(N1329="nulová",J1329,0)</f>
        <v>0</v>
      </c>
      <c r="BJ1329" s="18" t="s">
        <v>83</v>
      </c>
      <c r="BK1329" s="235">
        <f>ROUND(I1329*H1329,2)</f>
        <v>0</v>
      </c>
      <c r="BL1329" s="18" t="s">
        <v>361</v>
      </c>
      <c r="BM1329" s="234" t="s">
        <v>1553</v>
      </c>
    </row>
    <row r="1330" s="2" customFormat="1">
      <c r="A1330" s="39"/>
      <c r="B1330" s="40"/>
      <c r="C1330" s="41"/>
      <c r="D1330" s="236" t="s">
        <v>214</v>
      </c>
      <c r="E1330" s="41"/>
      <c r="F1330" s="237" t="s">
        <v>1554</v>
      </c>
      <c r="G1330" s="41"/>
      <c r="H1330" s="41"/>
      <c r="I1330" s="238"/>
      <c r="J1330" s="41"/>
      <c r="K1330" s="41"/>
      <c r="L1330" s="45"/>
      <c r="M1330" s="239"/>
      <c r="N1330" s="240"/>
      <c r="O1330" s="92"/>
      <c r="P1330" s="92"/>
      <c r="Q1330" s="92"/>
      <c r="R1330" s="92"/>
      <c r="S1330" s="92"/>
      <c r="T1330" s="93"/>
      <c r="U1330" s="39"/>
      <c r="V1330" s="39"/>
      <c r="W1330" s="39"/>
      <c r="X1330" s="39"/>
      <c r="Y1330" s="39"/>
      <c r="Z1330" s="39"/>
      <c r="AA1330" s="39"/>
      <c r="AB1330" s="39"/>
      <c r="AC1330" s="39"/>
      <c r="AD1330" s="39"/>
      <c r="AE1330" s="39"/>
      <c r="AT1330" s="18" t="s">
        <v>214</v>
      </c>
      <c r="AU1330" s="18" t="s">
        <v>83</v>
      </c>
    </row>
    <row r="1331" s="2" customFormat="1">
      <c r="A1331" s="39"/>
      <c r="B1331" s="40"/>
      <c r="C1331" s="41"/>
      <c r="D1331" s="241" t="s">
        <v>216</v>
      </c>
      <c r="E1331" s="41"/>
      <c r="F1331" s="242" t="s">
        <v>1555</v>
      </c>
      <c r="G1331" s="41"/>
      <c r="H1331" s="41"/>
      <c r="I1331" s="238"/>
      <c r="J1331" s="41"/>
      <c r="K1331" s="41"/>
      <c r="L1331" s="45"/>
      <c r="M1331" s="239"/>
      <c r="N1331" s="240"/>
      <c r="O1331" s="92"/>
      <c r="P1331" s="92"/>
      <c r="Q1331" s="92"/>
      <c r="R1331" s="92"/>
      <c r="S1331" s="92"/>
      <c r="T1331" s="93"/>
      <c r="U1331" s="39"/>
      <c r="V1331" s="39"/>
      <c r="W1331" s="39"/>
      <c r="X1331" s="39"/>
      <c r="Y1331" s="39"/>
      <c r="Z1331" s="39"/>
      <c r="AA1331" s="39"/>
      <c r="AB1331" s="39"/>
      <c r="AC1331" s="39"/>
      <c r="AD1331" s="39"/>
      <c r="AE1331" s="39"/>
      <c r="AT1331" s="18" t="s">
        <v>216</v>
      </c>
      <c r="AU1331" s="18" t="s">
        <v>83</v>
      </c>
    </row>
    <row r="1332" s="12" customFormat="1">
      <c r="A1332" s="12"/>
      <c r="B1332" s="243"/>
      <c r="C1332" s="244"/>
      <c r="D1332" s="236" t="s">
        <v>218</v>
      </c>
      <c r="E1332" s="245" t="s">
        <v>1</v>
      </c>
      <c r="F1332" s="246" t="s">
        <v>1556</v>
      </c>
      <c r="G1332" s="244"/>
      <c r="H1332" s="245" t="s">
        <v>1</v>
      </c>
      <c r="I1332" s="247"/>
      <c r="J1332" s="244"/>
      <c r="K1332" s="244"/>
      <c r="L1332" s="248"/>
      <c r="M1332" s="249"/>
      <c r="N1332" s="250"/>
      <c r="O1332" s="250"/>
      <c r="P1332" s="250"/>
      <c r="Q1332" s="250"/>
      <c r="R1332" s="250"/>
      <c r="S1332" s="250"/>
      <c r="T1332" s="251"/>
      <c r="U1332" s="12"/>
      <c r="V1332" s="12"/>
      <c r="W1332" s="12"/>
      <c r="X1332" s="12"/>
      <c r="Y1332" s="12"/>
      <c r="Z1332" s="12"/>
      <c r="AA1332" s="12"/>
      <c r="AB1332" s="12"/>
      <c r="AC1332" s="12"/>
      <c r="AD1332" s="12"/>
      <c r="AE1332" s="12"/>
      <c r="AT1332" s="252" t="s">
        <v>218</v>
      </c>
      <c r="AU1332" s="252" t="s">
        <v>83</v>
      </c>
      <c r="AV1332" s="12" t="s">
        <v>83</v>
      </c>
      <c r="AW1332" s="12" t="s">
        <v>32</v>
      </c>
      <c r="AX1332" s="12" t="s">
        <v>76</v>
      </c>
      <c r="AY1332" s="252" t="s">
        <v>207</v>
      </c>
    </row>
    <row r="1333" s="13" customFormat="1">
      <c r="A1333" s="13"/>
      <c r="B1333" s="253"/>
      <c r="C1333" s="254"/>
      <c r="D1333" s="236" t="s">
        <v>218</v>
      </c>
      <c r="E1333" s="255" t="s">
        <v>1</v>
      </c>
      <c r="F1333" s="256" t="s">
        <v>1557</v>
      </c>
      <c r="G1333" s="254"/>
      <c r="H1333" s="257">
        <v>2.1699999999999999</v>
      </c>
      <c r="I1333" s="258"/>
      <c r="J1333" s="254"/>
      <c r="K1333" s="254"/>
      <c r="L1333" s="259"/>
      <c r="M1333" s="260"/>
      <c r="N1333" s="261"/>
      <c r="O1333" s="261"/>
      <c r="P1333" s="261"/>
      <c r="Q1333" s="261"/>
      <c r="R1333" s="261"/>
      <c r="S1333" s="261"/>
      <c r="T1333" s="262"/>
      <c r="U1333" s="13"/>
      <c r="V1333" s="13"/>
      <c r="W1333" s="13"/>
      <c r="X1333" s="13"/>
      <c r="Y1333" s="13"/>
      <c r="Z1333" s="13"/>
      <c r="AA1333" s="13"/>
      <c r="AB1333" s="13"/>
      <c r="AC1333" s="13"/>
      <c r="AD1333" s="13"/>
      <c r="AE1333" s="13"/>
      <c r="AT1333" s="263" t="s">
        <v>218</v>
      </c>
      <c r="AU1333" s="263" t="s">
        <v>83</v>
      </c>
      <c r="AV1333" s="13" t="s">
        <v>85</v>
      </c>
      <c r="AW1333" s="13" t="s">
        <v>32</v>
      </c>
      <c r="AX1333" s="13" t="s">
        <v>76</v>
      </c>
      <c r="AY1333" s="263" t="s">
        <v>207</v>
      </c>
    </row>
    <row r="1334" s="13" customFormat="1">
      <c r="A1334" s="13"/>
      <c r="B1334" s="253"/>
      <c r="C1334" s="254"/>
      <c r="D1334" s="236" t="s">
        <v>218</v>
      </c>
      <c r="E1334" s="255" t="s">
        <v>1</v>
      </c>
      <c r="F1334" s="256" t="s">
        <v>1558</v>
      </c>
      <c r="G1334" s="254"/>
      <c r="H1334" s="257">
        <v>0.57999999999999996</v>
      </c>
      <c r="I1334" s="258"/>
      <c r="J1334" s="254"/>
      <c r="K1334" s="254"/>
      <c r="L1334" s="259"/>
      <c r="M1334" s="260"/>
      <c r="N1334" s="261"/>
      <c r="O1334" s="261"/>
      <c r="P1334" s="261"/>
      <c r="Q1334" s="261"/>
      <c r="R1334" s="261"/>
      <c r="S1334" s="261"/>
      <c r="T1334" s="262"/>
      <c r="U1334" s="13"/>
      <c r="V1334" s="13"/>
      <c r="W1334" s="13"/>
      <c r="X1334" s="13"/>
      <c r="Y1334" s="13"/>
      <c r="Z1334" s="13"/>
      <c r="AA1334" s="13"/>
      <c r="AB1334" s="13"/>
      <c r="AC1334" s="13"/>
      <c r="AD1334" s="13"/>
      <c r="AE1334" s="13"/>
      <c r="AT1334" s="263" t="s">
        <v>218</v>
      </c>
      <c r="AU1334" s="263" t="s">
        <v>83</v>
      </c>
      <c r="AV1334" s="13" t="s">
        <v>85</v>
      </c>
      <c r="AW1334" s="13" t="s">
        <v>32</v>
      </c>
      <c r="AX1334" s="13" t="s">
        <v>76</v>
      </c>
      <c r="AY1334" s="263" t="s">
        <v>207</v>
      </c>
    </row>
    <row r="1335" s="13" customFormat="1">
      <c r="A1335" s="13"/>
      <c r="B1335" s="253"/>
      <c r="C1335" s="254"/>
      <c r="D1335" s="236" t="s">
        <v>218</v>
      </c>
      <c r="E1335" s="255" t="s">
        <v>1</v>
      </c>
      <c r="F1335" s="256" t="s">
        <v>1559</v>
      </c>
      <c r="G1335" s="254"/>
      <c r="H1335" s="257">
        <v>24.48</v>
      </c>
      <c r="I1335" s="258"/>
      <c r="J1335" s="254"/>
      <c r="K1335" s="254"/>
      <c r="L1335" s="259"/>
      <c r="M1335" s="260"/>
      <c r="N1335" s="261"/>
      <c r="O1335" s="261"/>
      <c r="P1335" s="261"/>
      <c r="Q1335" s="261"/>
      <c r="R1335" s="261"/>
      <c r="S1335" s="261"/>
      <c r="T1335" s="262"/>
      <c r="U1335" s="13"/>
      <c r="V1335" s="13"/>
      <c r="W1335" s="13"/>
      <c r="X1335" s="13"/>
      <c r="Y1335" s="13"/>
      <c r="Z1335" s="13"/>
      <c r="AA1335" s="13"/>
      <c r="AB1335" s="13"/>
      <c r="AC1335" s="13"/>
      <c r="AD1335" s="13"/>
      <c r="AE1335" s="13"/>
      <c r="AT1335" s="263" t="s">
        <v>218</v>
      </c>
      <c r="AU1335" s="263" t="s">
        <v>83</v>
      </c>
      <c r="AV1335" s="13" t="s">
        <v>85</v>
      </c>
      <c r="AW1335" s="13" t="s">
        <v>32</v>
      </c>
      <c r="AX1335" s="13" t="s">
        <v>76</v>
      </c>
      <c r="AY1335" s="263" t="s">
        <v>207</v>
      </c>
    </row>
    <row r="1336" s="12" customFormat="1">
      <c r="A1336" s="12"/>
      <c r="B1336" s="243"/>
      <c r="C1336" s="244"/>
      <c r="D1336" s="236" t="s">
        <v>218</v>
      </c>
      <c r="E1336" s="245" t="s">
        <v>1</v>
      </c>
      <c r="F1336" s="246" t="s">
        <v>1560</v>
      </c>
      <c r="G1336" s="244"/>
      <c r="H1336" s="245" t="s">
        <v>1</v>
      </c>
      <c r="I1336" s="247"/>
      <c r="J1336" s="244"/>
      <c r="K1336" s="244"/>
      <c r="L1336" s="248"/>
      <c r="M1336" s="249"/>
      <c r="N1336" s="250"/>
      <c r="O1336" s="250"/>
      <c r="P1336" s="250"/>
      <c r="Q1336" s="250"/>
      <c r="R1336" s="250"/>
      <c r="S1336" s="250"/>
      <c r="T1336" s="251"/>
      <c r="U1336" s="12"/>
      <c r="V1336" s="12"/>
      <c r="W1336" s="12"/>
      <c r="X1336" s="12"/>
      <c r="Y1336" s="12"/>
      <c r="Z1336" s="12"/>
      <c r="AA1336" s="12"/>
      <c r="AB1336" s="12"/>
      <c r="AC1336" s="12"/>
      <c r="AD1336" s="12"/>
      <c r="AE1336" s="12"/>
      <c r="AT1336" s="252" t="s">
        <v>218</v>
      </c>
      <c r="AU1336" s="252" t="s">
        <v>83</v>
      </c>
      <c r="AV1336" s="12" t="s">
        <v>83</v>
      </c>
      <c r="AW1336" s="12" t="s">
        <v>32</v>
      </c>
      <c r="AX1336" s="12" t="s">
        <v>76</v>
      </c>
      <c r="AY1336" s="252" t="s">
        <v>207</v>
      </c>
    </row>
    <row r="1337" s="13" customFormat="1">
      <c r="A1337" s="13"/>
      <c r="B1337" s="253"/>
      <c r="C1337" s="254"/>
      <c r="D1337" s="236" t="s">
        <v>218</v>
      </c>
      <c r="E1337" s="255" t="s">
        <v>1</v>
      </c>
      <c r="F1337" s="256" t="s">
        <v>833</v>
      </c>
      <c r="G1337" s="254"/>
      <c r="H1337" s="257">
        <v>0.59999999999999998</v>
      </c>
      <c r="I1337" s="258"/>
      <c r="J1337" s="254"/>
      <c r="K1337" s="254"/>
      <c r="L1337" s="259"/>
      <c r="M1337" s="260"/>
      <c r="N1337" s="261"/>
      <c r="O1337" s="261"/>
      <c r="P1337" s="261"/>
      <c r="Q1337" s="261"/>
      <c r="R1337" s="261"/>
      <c r="S1337" s="261"/>
      <c r="T1337" s="262"/>
      <c r="U1337" s="13"/>
      <c r="V1337" s="13"/>
      <c r="W1337" s="13"/>
      <c r="X1337" s="13"/>
      <c r="Y1337" s="13"/>
      <c r="Z1337" s="13"/>
      <c r="AA1337" s="13"/>
      <c r="AB1337" s="13"/>
      <c r="AC1337" s="13"/>
      <c r="AD1337" s="13"/>
      <c r="AE1337" s="13"/>
      <c r="AT1337" s="263" t="s">
        <v>218</v>
      </c>
      <c r="AU1337" s="263" t="s">
        <v>83</v>
      </c>
      <c r="AV1337" s="13" t="s">
        <v>85</v>
      </c>
      <c r="AW1337" s="13" t="s">
        <v>32</v>
      </c>
      <c r="AX1337" s="13" t="s">
        <v>76</v>
      </c>
      <c r="AY1337" s="263" t="s">
        <v>207</v>
      </c>
    </row>
    <row r="1338" s="13" customFormat="1">
      <c r="A1338" s="13"/>
      <c r="B1338" s="253"/>
      <c r="C1338" s="254"/>
      <c r="D1338" s="236" t="s">
        <v>218</v>
      </c>
      <c r="E1338" s="255" t="s">
        <v>1</v>
      </c>
      <c r="F1338" s="256" t="s">
        <v>834</v>
      </c>
      <c r="G1338" s="254"/>
      <c r="H1338" s="257">
        <v>1.4199999999999999</v>
      </c>
      <c r="I1338" s="258"/>
      <c r="J1338" s="254"/>
      <c r="K1338" s="254"/>
      <c r="L1338" s="259"/>
      <c r="M1338" s="260"/>
      <c r="N1338" s="261"/>
      <c r="O1338" s="261"/>
      <c r="P1338" s="261"/>
      <c r="Q1338" s="261"/>
      <c r="R1338" s="261"/>
      <c r="S1338" s="261"/>
      <c r="T1338" s="262"/>
      <c r="U1338" s="13"/>
      <c r="V1338" s="13"/>
      <c r="W1338" s="13"/>
      <c r="X1338" s="13"/>
      <c r="Y1338" s="13"/>
      <c r="Z1338" s="13"/>
      <c r="AA1338" s="13"/>
      <c r="AB1338" s="13"/>
      <c r="AC1338" s="13"/>
      <c r="AD1338" s="13"/>
      <c r="AE1338" s="13"/>
      <c r="AT1338" s="263" t="s">
        <v>218</v>
      </c>
      <c r="AU1338" s="263" t="s">
        <v>83</v>
      </c>
      <c r="AV1338" s="13" t="s">
        <v>85</v>
      </c>
      <c r="AW1338" s="13" t="s">
        <v>32</v>
      </c>
      <c r="AX1338" s="13" t="s">
        <v>76</v>
      </c>
      <c r="AY1338" s="263" t="s">
        <v>207</v>
      </c>
    </row>
    <row r="1339" s="13" customFormat="1">
      <c r="A1339" s="13"/>
      <c r="B1339" s="253"/>
      <c r="C1339" s="254"/>
      <c r="D1339" s="236" t="s">
        <v>218</v>
      </c>
      <c r="E1339" s="255" t="s">
        <v>1</v>
      </c>
      <c r="F1339" s="256" t="s">
        <v>835</v>
      </c>
      <c r="G1339" s="254"/>
      <c r="H1339" s="257">
        <v>20.23</v>
      </c>
      <c r="I1339" s="258"/>
      <c r="J1339" s="254"/>
      <c r="K1339" s="254"/>
      <c r="L1339" s="259"/>
      <c r="M1339" s="260"/>
      <c r="N1339" s="261"/>
      <c r="O1339" s="261"/>
      <c r="P1339" s="261"/>
      <c r="Q1339" s="261"/>
      <c r="R1339" s="261"/>
      <c r="S1339" s="261"/>
      <c r="T1339" s="262"/>
      <c r="U1339" s="13"/>
      <c r="V1339" s="13"/>
      <c r="W1339" s="13"/>
      <c r="X1339" s="13"/>
      <c r="Y1339" s="13"/>
      <c r="Z1339" s="13"/>
      <c r="AA1339" s="13"/>
      <c r="AB1339" s="13"/>
      <c r="AC1339" s="13"/>
      <c r="AD1339" s="13"/>
      <c r="AE1339" s="13"/>
      <c r="AT1339" s="263" t="s">
        <v>218</v>
      </c>
      <c r="AU1339" s="263" t="s">
        <v>83</v>
      </c>
      <c r="AV1339" s="13" t="s">
        <v>85</v>
      </c>
      <c r="AW1339" s="13" t="s">
        <v>32</v>
      </c>
      <c r="AX1339" s="13" t="s">
        <v>76</v>
      </c>
      <c r="AY1339" s="263" t="s">
        <v>207</v>
      </c>
    </row>
    <row r="1340" s="14" customFormat="1">
      <c r="A1340" s="14"/>
      <c r="B1340" s="264"/>
      <c r="C1340" s="265"/>
      <c r="D1340" s="236" t="s">
        <v>218</v>
      </c>
      <c r="E1340" s="266" t="s">
        <v>1</v>
      </c>
      <c r="F1340" s="267" t="s">
        <v>222</v>
      </c>
      <c r="G1340" s="265"/>
      <c r="H1340" s="268">
        <v>49.479999999999997</v>
      </c>
      <c r="I1340" s="269"/>
      <c r="J1340" s="265"/>
      <c r="K1340" s="265"/>
      <c r="L1340" s="270"/>
      <c r="M1340" s="271"/>
      <c r="N1340" s="272"/>
      <c r="O1340" s="272"/>
      <c r="P1340" s="272"/>
      <c r="Q1340" s="272"/>
      <c r="R1340" s="272"/>
      <c r="S1340" s="272"/>
      <c r="T1340" s="273"/>
      <c r="U1340" s="14"/>
      <c r="V1340" s="14"/>
      <c r="W1340" s="14"/>
      <c r="X1340" s="14"/>
      <c r="Y1340" s="14"/>
      <c r="Z1340" s="14"/>
      <c r="AA1340" s="14"/>
      <c r="AB1340" s="14"/>
      <c r="AC1340" s="14"/>
      <c r="AD1340" s="14"/>
      <c r="AE1340" s="14"/>
      <c r="AT1340" s="274" t="s">
        <v>218</v>
      </c>
      <c r="AU1340" s="274" t="s">
        <v>83</v>
      </c>
      <c r="AV1340" s="14" t="s">
        <v>212</v>
      </c>
      <c r="AW1340" s="14" t="s">
        <v>32</v>
      </c>
      <c r="AX1340" s="14" t="s">
        <v>83</v>
      </c>
      <c r="AY1340" s="274" t="s">
        <v>207</v>
      </c>
    </row>
    <row r="1341" s="2" customFormat="1" ht="24.15" customHeight="1">
      <c r="A1341" s="39"/>
      <c r="B1341" s="40"/>
      <c r="C1341" s="222" t="s">
        <v>1561</v>
      </c>
      <c r="D1341" s="222" t="s">
        <v>208</v>
      </c>
      <c r="E1341" s="223" t="s">
        <v>1562</v>
      </c>
      <c r="F1341" s="224" t="s">
        <v>1563</v>
      </c>
      <c r="G1341" s="225" t="s">
        <v>783</v>
      </c>
      <c r="H1341" s="226">
        <v>103.84</v>
      </c>
      <c r="I1341" s="227"/>
      <c r="J1341" s="228">
        <f>ROUND(I1341*H1341,2)</f>
        <v>0</v>
      </c>
      <c r="K1341" s="229"/>
      <c r="L1341" s="45"/>
      <c r="M1341" s="230" t="s">
        <v>1</v>
      </c>
      <c r="N1341" s="231" t="s">
        <v>41</v>
      </c>
      <c r="O1341" s="92"/>
      <c r="P1341" s="232">
        <f>O1341*H1341</f>
        <v>0</v>
      </c>
      <c r="Q1341" s="232">
        <v>0.00079000000000000001</v>
      </c>
      <c r="R1341" s="232">
        <f>Q1341*H1341</f>
        <v>0.082033599999999998</v>
      </c>
      <c r="S1341" s="232">
        <v>0</v>
      </c>
      <c r="T1341" s="233">
        <f>S1341*H1341</f>
        <v>0</v>
      </c>
      <c r="U1341" s="39"/>
      <c r="V1341" s="39"/>
      <c r="W1341" s="39"/>
      <c r="X1341" s="39"/>
      <c r="Y1341" s="39"/>
      <c r="Z1341" s="39"/>
      <c r="AA1341" s="39"/>
      <c r="AB1341" s="39"/>
      <c r="AC1341" s="39"/>
      <c r="AD1341" s="39"/>
      <c r="AE1341" s="39"/>
      <c r="AR1341" s="234" t="s">
        <v>361</v>
      </c>
      <c r="AT1341" s="234" t="s">
        <v>208</v>
      </c>
      <c r="AU1341" s="234" t="s">
        <v>83</v>
      </c>
      <c r="AY1341" s="18" t="s">
        <v>207</v>
      </c>
      <c r="BE1341" s="235">
        <f>IF(N1341="základní",J1341,0)</f>
        <v>0</v>
      </c>
      <c r="BF1341" s="235">
        <f>IF(N1341="snížená",J1341,0)</f>
        <v>0</v>
      </c>
      <c r="BG1341" s="235">
        <f>IF(N1341="zákl. přenesená",J1341,0)</f>
        <v>0</v>
      </c>
      <c r="BH1341" s="235">
        <f>IF(N1341="sníž. přenesená",J1341,0)</f>
        <v>0</v>
      </c>
      <c r="BI1341" s="235">
        <f>IF(N1341="nulová",J1341,0)</f>
        <v>0</v>
      </c>
      <c r="BJ1341" s="18" t="s">
        <v>83</v>
      </c>
      <c r="BK1341" s="235">
        <f>ROUND(I1341*H1341,2)</f>
        <v>0</v>
      </c>
      <c r="BL1341" s="18" t="s">
        <v>361</v>
      </c>
      <c r="BM1341" s="234" t="s">
        <v>1564</v>
      </c>
    </row>
    <row r="1342" s="2" customFormat="1">
      <c r="A1342" s="39"/>
      <c r="B1342" s="40"/>
      <c r="C1342" s="41"/>
      <c r="D1342" s="236" t="s">
        <v>214</v>
      </c>
      <c r="E1342" s="41"/>
      <c r="F1342" s="237" t="s">
        <v>1565</v>
      </c>
      <c r="G1342" s="41"/>
      <c r="H1342" s="41"/>
      <c r="I1342" s="238"/>
      <c r="J1342" s="41"/>
      <c r="K1342" s="41"/>
      <c r="L1342" s="45"/>
      <c r="M1342" s="239"/>
      <c r="N1342" s="240"/>
      <c r="O1342" s="92"/>
      <c r="P1342" s="92"/>
      <c r="Q1342" s="92"/>
      <c r="R1342" s="92"/>
      <c r="S1342" s="92"/>
      <c r="T1342" s="93"/>
      <c r="U1342" s="39"/>
      <c r="V1342" s="39"/>
      <c r="W1342" s="39"/>
      <c r="X1342" s="39"/>
      <c r="Y1342" s="39"/>
      <c r="Z1342" s="39"/>
      <c r="AA1342" s="39"/>
      <c r="AB1342" s="39"/>
      <c r="AC1342" s="39"/>
      <c r="AD1342" s="39"/>
      <c r="AE1342" s="39"/>
      <c r="AT1342" s="18" t="s">
        <v>214</v>
      </c>
      <c r="AU1342" s="18" t="s">
        <v>83</v>
      </c>
    </row>
    <row r="1343" s="2" customFormat="1">
      <c r="A1343" s="39"/>
      <c r="B1343" s="40"/>
      <c r="C1343" s="41"/>
      <c r="D1343" s="241" t="s">
        <v>216</v>
      </c>
      <c r="E1343" s="41"/>
      <c r="F1343" s="242" t="s">
        <v>1566</v>
      </c>
      <c r="G1343" s="41"/>
      <c r="H1343" s="41"/>
      <c r="I1343" s="238"/>
      <c r="J1343" s="41"/>
      <c r="K1343" s="41"/>
      <c r="L1343" s="45"/>
      <c r="M1343" s="239"/>
      <c r="N1343" s="240"/>
      <c r="O1343" s="92"/>
      <c r="P1343" s="92"/>
      <c r="Q1343" s="92"/>
      <c r="R1343" s="92"/>
      <c r="S1343" s="92"/>
      <c r="T1343" s="93"/>
      <c r="U1343" s="39"/>
      <c r="V1343" s="39"/>
      <c r="W1343" s="39"/>
      <c r="X1343" s="39"/>
      <c r="Y1343" s="39"/>
      <c r="Z1343" s="39"/>
      <c r="AA1343" s="39"/>
      <c r="AB1343" s="39"/>
      <c r="AC1343" s="39"/>
      <c r="AD1343" s="39"/>
      <c r="AE1343" s="39"/>
      <c r="AT1343" s="18" t="s">
        <v>216</v>
      </c>
      <c r="AU1343" s="18" t="s">
        <v>83</v>
      </c>
    </row>
    <row r="1344" s="12" customFormat="1">
      <c r="A1344" s="12"/>
      <c r="B1344" s="243"/>
      <c r="C1344" s="244"/>
      <c r="D1344" s="236" t="s">
        <v>218</v>
      </c>
      <c r="E1344" s="245" t="s">
        <v>1</v>
      </c>
      <c r="F1344" s="246" t="s">
        <v>1567</v>
      </c>
      <c r="G1344" s="244"/>
      <c r="H1344" s="245" t="s">
        <v>1</v>
      </c>
      <c r="I1344" s="247"/>
      <c r="J1344" s="244"/>
      <c r="K1344" s="244"/>
      <c r="L1344" s="248"/>
      <c r="M1344" s="249"/>
      <c r="N1344" s="250"/>
      <c r="O1344" s="250"/>
      <c r="P1344" s="250"/>
      <c r="Q1344" s="250"/>
      <c r="R1344" s="250"/>
      <c r="S1344" s="250"/>
      <c r="T1344" s="251"/>
      <c r="U1344" s="12"/>
      <c r="V1344" s="12"/>
      <c r="W1344" s="12"/>
      <c r="X1344" s="12"/>
      <c r="Y1344" s="12"/>
      <c r="Z1344" s="12"/>
      <c r="AA1344" s="12"/>
      <c r="AB1344" s="12"/>
      <c r="AC1344" s="12"/>
      <c r="AD1344" s="12"/>
      <c r="AE1344" s="12"/>
      <c r="AT1344" s="252" t="s">
        <v>218</v>
      </c>
      <c r="AU1344" s="252" t="s">
        <v>83</v>
      </c>
      <c r="AV1344" s="12" t="s">
        <v>83</v>
      </c>
      <c r="AW1344" s="12" t="s">
        <v>32</v>
      </c>
      <c r="AX1344" s="12" t="s">
        <v>76</v>
      </c>
      <c r="AY1344" s="252" t="s">
        <v>207</v>
      </c>
    </row>
    <row r="1345" s="13" customFormat="1">
      <c r="A1345" s="13"/>
      <c r="B1345" s="253"/>
      <c r="C1345" s="254"/>
      <c r="D1345" s="236" t="s">
        <v>218</v>
      </c>
      <c r="E1345" s="255" t="s">
        <v>1</v>
      </c>
      <c r="F1345" s="256" t="s">
        <v>1568</v>
      </c>
      <c r="G1345" s="254"/>
      <c r="H1345" s="257">
        <v>49.280000000000001</v>
      </c>
      <c r="I1345" s="258"/>
      <c r="J1345" s="254"/>
      <c r="K1345" s="254"/>
      <c r="L1345" s="259"/>
      <c r="M1345" s="260"/>
      <c r="N1345" s="261"/>
      <c r="O1345" s="261"/>
      <c r="P1345" s="261"/>
      <c r="Q1345" s="261"/>
      <c r="R1345" s="261"/>
      <c r="S1345" s="261"/>
      <c r="T1345" s="262"/>
      <c r="U1345" s="13"/>
      <c r="V1345" s="13"/>
      <c r="W1345" s="13"/>
      <c r="X1345" s="13"/>
      <c r="Y1345" s="13"/>
      <c r="Z1345" s="13"/>
      <c r="AA1345" s="13"/>
      <c r="AB1345" s="13"/>
      <c r="AC1345" s="13"/>
      <c r="AD1345" s="13"/>
      <c r="AE1345" s="13"/>
      <c r="AT1345" s="263" t="s">
        <v>218</v>
      </c>
      <c r="AU1345" s="263" t="s">
        <v>83</v>
      </c>
      <c r="AV1345" s="13" t="s">
        <v>85</v>
      </c>
      <c r="AW1345" s="13" t="s">
        <v>32</v>
      </c>
      <c r="AX1345" s="13" t="s">
        <v>76</v>
      </c>
      <c r="AY1345" s="263" t="s">
        <v>207</v>
      </c>
    </row>
    <row r="1346" s="12" customFormat="1">
      <c r="A1346" s="12"/>
      <c r="B1346" s="243"/>
      <c r="C1346" s="244"/>
      <c r="D1346" s="236" t="s">
        <v>218</v>
      </c>
      <c r="E1346" s="245" t="s">
        <v>1</v>
      </c>
      <c r="F1346" s="246" t="s">
        <v>1569</v>
      </c>
      <c r="G1346" s="244"/>
      <c r="H1346" s="245" t="s">
        <v>1</v>
      </c>
      <c r="I1346" s="247"/>
      <c r="J1346" s="244"/>
      <c r="K1346" s="244"/>
      <c r="L1346" s="248"/>
      <c r="M1346" s="249"/>
      <c r="N1346" s="250"/>
      <c r="O1346" s="250"/>
      <c r="P1346" s="250"/>
      <c r="Q1346" s="250"/>
      <c r="R1346" s="250"/>
      <c r="S1346" s="250"/>
      <c r="T1346" s="251"/>
      <c r="U1346" s="12"/>
      <c r="V1346" s="12"/>
      <c r="W1346" s="12"/>
      <c r="X1346" s="12"/>
      <c r="Y1346" s="12"/>
      <c r="Z1346" s="12"/>
      <c r="AA1346" s="12"/>
      <c r="AB1346" s="12"/>
      <c r="AC1346" s="12"/>
      <c r="AD1346" s="12"/>
      <c r="AE1346" s="12"/>
      <c r="AT1346" s="252" t="s">
        <v>218</v>
      </c>
      <c r="AU1346" s="252" t="s">
        <v>83</v>
      </c>
      <c r="AV1346" s="12" t="s">
        <v>83</v>
      </c>
      <c r="AW1346" s="12" t="s">
        <v>32</v>
      </c>
      <c r="AX1346" s="12" t="s">
        <v>76</v>
      </c>
      <c r="AY1346" s="252" t="s">
        <v>207</v>
      </c>
    </row>
    <row r="1347" s="13" customFormat="1">
      <c r="A1347" s="13"/>
      <c r="B1347" s="253"/>
      <c r="C1347" s="254"/>
      <c r="D1347" s="236" t="s">
        <v>218</v>
      </c>
      <c r="E1347" s="255" t="s">
        <v>1</v>
      </c>
      <c r="F1347" s="256" t="s">
        <v>1570</v>
      </c>
      <c r="G1347" s="254"/>
      <c r="H1347" s="257">
        <v>52.159999999999997</v>
      </c>
      <c r="I1347" s="258"/>
      <c r="J1347" s="254"/>
      <c r="K1347" s="254"/>
      <c r="L1347" s="259"/>
      <c r="M1347" s="260"/>
      <c r="N1347" s="261"/>
      <c r="O1347" s="261"/>
      <c r="P1347" s="261"/>
      <c r="Q1347" s="261"/>
      <c r="R1347" s="261"/>
      <c r="S1347" s="261"/>
      <c r="T1347" s="262"/>
      <c r="U1347" s="13"/>
      <c r="V1347" s="13"/>
      <c r="W1347" s="13"/>
      <c r="X1347" s="13"/>
      <c r="Y1347" s="13"/>
      <c r="Z1347" s="13"/>
      <c r="AA1347" s="13"/>
      <c r="AB1347" s="13"/>
      <c r="AC1347" s="13"/>
      <c r="AD1347" s="13"/>
      <c r="AE1347" s="13"/>
      <c r="AT1347" s="263" t="s">
        <v>218</v>
      </c>
      <c r="AU1347" s="263" t="s">
        <v>83</v>
      </c>
      <c r="AV1347" s="13" t="s">
        <v>85</v>
      </c>
      <c r="AW1347" s="13" t="s">
        <v>32</v>
      </c>
      <c r="AX1347" s="13" t="s">
        <v>76</v>
      </c>
      <c r="AY1347" s="263" t="s">
        <v>207</v>
      </c>
    </row>
    <row r="1348" s="12" customFormat="1">
      <c r="A1348" s="12"/>
      <c r="B1348" s="243"/>
      <c r="C1348" s="244"/>
      <c r="D1348" s="236" t="s">
        <v>218</v>
      </c>
      <c r="E1348" s="245" t="s">
        <v>1</v>
      </c>
      <c r="F1348" s="246" t="s">
        <v>1571</v>
      </c>
      <c r="G1348" s="244"/>
      <c r="H1348" s="245" t="s">
        <v>1</v>
      </c>
      <c r="I1348" s="247"/>
      <c r="J1348" s="244"/>
      <c r="K1348" s="244"/>
      <c r="L1348" s="248"/>
      <c r="M1348" s="249"/>
      <c r="N1348" s="250"/>
      <c r="O1348" s="250"/>
      <c r="P1348" s="250"/>
      <c r="Q1348" s="250"/>
      <c r="R1348" s="250"/>
      <c r="S1348" s="250"/>
      <c r="T1348" s="251"/>
      <c r="U1348" s="12"/>
      <c r="V1348" s="12"/>
      <c r="W1348" s="12"/>
      <c r="X1348" s="12"/>
      <c r="Y1348" s="12"/>
      <c r="Z1348" s="12"/>
      <c r="AA1348" s="12"/>
      <c r="AB1348" s="12"/>
      <c r="AC1348" s="12"/>
      <c r="AD1348" s="12"/>
      <c r="AE1348" s="12"/>
      <c r="AT1348" s="252" t="s">
        <v>218</v>
      </c>
      <c r="AU1348" s="252" t="s">
        <v>83</v>
      </c>
      <c r="AV1348" s="12" t="s">
        <v>83</v>
      </c>
      <c r="AW1348" s="12" t="s">
        <v>32</v>
      </c>
      <c r="AX1348" s="12" t="s">
        <v>76</v>
      </c>
      <c r="AY1348" s="252" t="s">
        <v>207</v>
      </c>
    </row>
    <row r="1349" s="13" customFormat="1">
      <c r="A1349" s="13"/>
      <c r="B1349" s="253"/>
      <c r="C1349" s="254"/>
      <c r="D1349" s="236" t="s">
        <v>218</v>
      </c>
      <c r="E1349" s="255" t="s">
        <v>1</v>
      </c>
      <c r="F1349" s="256" t="s">
        <v>1572</v>
      </c>
      <c r="G1349" s="254"/>
      <c r="H1349" s="257">
        <v>2.3999999999999999</v>
      </c>
      <c r="I1349" s="258"/>
      <c r="J1349" s="254"/>
      <c r="K1349" s="254"/>
      <c r="L1349" s="259"/>
      <c r="M1349" s="260"/>
      <c r="N1349" s="261"/>
      <c r="O1349" s="261"/>
      <c r="P1349" s="261"/>
      <c r="Q1349" s="261"/>
      <c r="R1349" s="261"/>
      <c r="S1349" s="261"/>
      <c r="T1349" s="262"/>
      <c r="U1349" s="13"/>
      <c r="V1349" s="13"/>
      <c r="W1349" s="13"/>
      <c r="X1349" s="13"/>
      <c r="Y1349" s="13"/>
      <c r="Z1349" s="13"/>
      <c r="AA1349" s="13"/>
      <c r="AB1349" s="13"/>
      <c r="AC1349" s="13"/>
      <c r="AD1349" s="13"/>
      <c r="AE1349" s="13"/>
      <c r="AT1349" s="263" t="s">
        <v>218</v>
      </c>
      <c r="AU1349" s="263" t="s">
        <v>83</v>
      </c>
      <c r="AV1349" s="13" t="s">
        <v>85</v>
      </c>
      <c r="AW1349" s="13" t="s">
        <v>32</v>
      </c>
      <c r="AX1349" s="13" t="s">
        <v>76</v>
      </c>
      <c r="AY1349" s="263" t="s">
        <v>207</v>
      </c>
    </row>
    <row r="1350" s="14" customFormat="1">
      <c r="A1350" s="14"/>
      <c r="B1350" s="264"/>
      <c r="C1350" s="265"/>
      <c r="D1350" s="236" t="s">
        <v>218</v>
      </c>
      <c r="E1350" s="266" t="s">
        <v>1</v>
      </c>
      <c r="F1350" s="267" t="s">
        <v>222</v>
      </c>
      <c r="G1350" s="265"/>
      <c r="H1350" s="268">
        <v>103.84</v>
      </c>
      <c r="I1350" s="269"/>
      <c r="J1350" s="265"/>
      <c r="K1350" s="265"/>
      <c r="L1350" s="270"/>
      <c r="M1350" s="271"/>
      <c r="N1350" s="272"/>
      <c r="O1350" s="272"/>
      <c r="P1350" s="272"/>
      <c r="Q1350" s="272"/>
      <c r="R1350" s="272"/>
      <c r="S1350" s="272"/>
      <c r="T1350" s="273"/>
      <c r="U1350" s="14"/>
      <c r="V1350" s="14"/>
      <c r="W1350" s="14"/>
      <c r="X1350" s="14"/>
      <c r="Y1350" s="14"/>
      <c r="Z1350" s="14"/>
      <c r="AA1350" s="14"/>
      <c r="AB1350" s="14"/>
      <c r="AC1350" s="14"/>
      <c r="AD1350" s="14"/>
      <c r="AE1350" s="14"/>
      <c r="AT1350" s="274" t="s">
        <v>218</v>
      </c>
      <c r="AU1350" s="274" t="s">
        <v>83</v>
      </c>
      <c r="AV1350" s="14" t="s">
        <v>212</v>
      </c>
      <c r="AW1350" s="14" t="s">
        <v>32</v>
      </c>
      <c r="AX1350" s="14" t="s">
        <v>83</v>
      </c>
      <c r="AY1350" s="274" t="s">
        <v>207</v>
      </c>
    </row>
    <row r="1351" s="2" customFormat="1" ht="33" customHeight="1">
      <c r="A1351" s="39"/>
      <c r="B1351" s="40"/>
      <c r="C1351" s="222" t="s">
        <v>1573</v>
      </c>
      <c r="D1351" s="222" t="s">
        <v>208</v>
      </c>
      <c r="E1351" s="223" t="s">
        <v>1574</v>
      </c>
      <c r="F1351" s="224" t="s">
        <v>1575</v>
      </c>
      <c r="G1351" s="225" t="s">
        <v>1228</v>
      </c>
      <c r="H1351" s="304"/>
      <c r="I1351" s="227"/>
      <c r="J1351" s="228">
        <f>ROUND(I1351*H1351,2)</f>
        <v>0</v>
      </c>
      <c r="K1351" s="229"/>
      <c r="L1351" s="45"/>
      <c r="M1351" s="230" t="s">
        <v>1</v>
      </c>
      <c r="N1351" s="231" t="s">
        <v>41</v>
      </c>
      <c r="O1351" s="92"/>
      <c r="P1351" s="232">
        <f>O1351*H1351</f>
        <v>0</v>
      </c>
      <c r="Q1351" s="232">
        <v>0</v>
      </c>
      <c r="R1351" s="232">
        <f>Q1351*H1351</f>
        <v>0</v>
      </c>
      <c r="S1351" s="232">
        <v>0</v>
      </c>
      <c r="T1351" s="233">
        <f>S1351*H1351</f>
        <v>0</v>
      </c>
      <c r="U1351" s="39"/>
      <c r="V1351" s="39"/>
      <c r="W1351" s="39"/>
      <c r="X1351" s="39"/>
      <c r="Y1351" s="39"/>
      <c r="Z1351" s="39"/>
      <c r="AA1351" s="39"/>
      <c r="AB1351" s="39"/>
      <c r="AC1351" s="39"/>
      <c r="AD1351" s="39"/>
      <c r="AE1351" s="39"/>
      <c r="AR1351" s="234" t="s">
        <v>361</v>
      </c>
      <c r="AT1351" s="234" t="s">
        <v>208</v>
      </c>
      <c r="AU1351" s="234" t="s">
        <v>83</v>
      </c>
      <c r="AY1351" s="18" t="s">
        <v>207</v>
      </c>
      <c r="BE1351" s="235">
        <f>IF(N1351="základní",J1351,0)</f>
        <v>0</v>
      </c>
      <c r="BF1351" s="235">
        <f>IF(N1351="snížená",J1351,0)</f>
        <v>0</v>
      </c>
      <c r="BG1351" s="235">
        <f>IF(N1351="zákl. přenesená",J1351,0)</f>
        <v>0</v>
      </c>
      <c r="BH1351" s="235">
        <f>IF(N1351="sníž. přenesená",J1351,0)</f>
        <v>0</v>
      </c>
      <c r="BI1351" s="235">
        <f>IF(N1351="nulová",J1351,0)</f>
        <v>0</v>
      </c>
      <c r="BJ1351" s="18" t="s">
        <v>83</v>
      </c>
      <c r="BK1351" s="235">
        <f>ROUND(I1351*H1351,2)</f>
        <v>0</v>
      </c>
      <c r="BL1351" s="18" t="s">
        <v>361</v>
      </c>
      <c r="BM1351" s="234" t="s">
        <v>1576</v>
      </c>
    </row>
    <row r="1352" s="2" customFormat="1">
      <c r="A1352" s="39"/>
      <c r="B1352" s="40"/>
      <c r="C1352" s="41"/>
      <c r="D1352" s="236" t="s">
        <v>214</v>
      </c>
      <c r="E1352" s="41"/>
      <c r="F1352" s="237" t="s">
        <v>1577</v>
      </c>
      <c r="G1352" s="41"/>
      <c r="H1352" s="41"/>
      <c r="I1352" s="238"/>
      <c r="J1352" s="41"/>
      <c r="K1352" s="41"/>
      <c r="L1352" s="45"/>
      <c r="M1352" s="239"/>
      <c r="N1352" s="240"/>
      <c r="O1352" s="92"/>
      <c r="P1352" s="92"/>
      <c r="Q1352" s="92"/>
      <c r="R1352" s="92"/>
      <c r="S1352" s="92"/>
      <c r="T1352" s="93"/>
      <c r="U1352" s="39"/>
      <c r="V1352" s="39"/>
      <c r="W1352" s="39"/>
      <c r="X1352" s="39"/>
      <c r="Y1352" s="39"/>
      <c r="Z1352" s="39"/>
      <c r="AA1352" s="39"/>
      <c r="AB1352" s="39"/>
      <c r="AC1352" s="39"/>
      <c r="AD1352" s="39"/>
      <c r="AE1352" s="39"/>
      <c r="AT1352" s="18" t="s">
        <v>214</v>
      </c>
      <c r="AU1352" s="18" t="s">
        <v>83</v>
      </c>
    </row>
    <row r="1353" s="2" customFormat="1">
      <c r="A1353" s="39"/>
      <c r="B1353" s="40"/>
      <c r="C1353" s="41"/>
      <c r="D1353" s="241" t="s">
        <v>216</v>
      </c>
      <c r="E1353" s="41"/>
      <c r="F1353" s="242" t="s">
        <v>1578</v>
      </c>
      <c r="G1353" s="41"/>
      <c r="H1353" s="41"/>
      <c r="I1353" s="238"/>
      <c r="J1353" s="41"/>
      <c r="K1353" s="41"/>
      <c r="L1353" s="45"/>
      <c r="M1353" s="239"/>
      <c r="N1353" s="240"/>
      <c r="O1353" s="92"/>
      <c r="P1353" s="92"/>
      <c r="Q1353" s="92"/>
      <c r="R1353" s="92"/>
      <c r="S1353" s="92"/>
      <c r="T1353" s="93"/>
      <c r="U1353" s="39"/>
      <c r="V1353" s="39"/>
      <c r="W1353" s="39"/>
      <c r="X1353" s="39"/>
      <c r="Y1353" s="39"/>
      <c r="Z1353" s="39"/>
      <c r="AA1353" s="39"/>
      <c r="AB1353" s="39"/>
      <c r="AC1353" s="39"/>
      <c r="AD1353" s="39"/>
      <c r="AE1353" s="39"/>
      <c r="AT1353" s="18" t="s">
        <v>216</v>
      </c>
      <c r="AU1353" s="18" t="s">
        <v>83</v>
      </c>
    </row>
    <row r="1354" s="11" customFormat="1" ht="25.92" customHeight="1">
      <c r="A1354" s="11"/>
      <c r="B1354" s="208"/>
      <c r="C1354" s="209"/>
      <c r="D1354" s="210" t="s">
        <v>75</v>
      </c>
      <c r="E1354" s="211" t="s">
        <v>1579</v>
      </c>
      <c r="F1354" s="211" t="s">
        <v>1580</v>
      </c>
      <c r="G1354" s="209"/>
      <c r="H1354" s="209"/>
      <c r="I1354" s="212"/>
      <c r="J1354" s="213">
        <f>BK1354</f>
        <v>0</v>
      </c>
      <c r="K1354" s="209"/>
      <c r="L1354" s="214"/>
      <c r="M1354" s="215"/>
      <c r="N1354" s="216"/>
      <c r="O1354" s="216"/>
      <c r="P1354" s="217">
        <f>SUM(P1355:P1381)</f>
        <v>0</v>
      </c>
      <c r="Q1354" s="216"/>
      <c r="R1354" s="217">
        <f>SUM(R1355:R1381)</f>
        <v>0</v>
      </c>
      <c r="S1354" s="216"/>
      <c r="T1354" s="218">
        <f>SUM(T1355:T1381)</f>
        <v>0</v>
      </c>
      <c r="U1354" s="11"/>
      <c r="V1354" s="11"/>
      <c r="W1354" s="11"/>
      <c r="X1354" s="11"/>
      <c r="Y1354" s="11"/>
      <c r="Z1354" s="11"/>
      <c r="AA1354" s="11"/>
      <c r="AB1354" s="11"/>
      <c r="AC1354" s="11"/>
      <c r="AD1354" s="11"/>
      <c r="AE1354" s="11"/>
      <c r="AR1354" s="219" t="s">
        <v>85</v>
      </c>
      <c r="AT1354" s="220" t="s">
        <v>75</v>
      </c>
      <c r="AU1354" s="220" t="s">
        <v>76</v>
      </c>
      <c r="AY1354" s="219" t="s">
        <v>207</v>
      </c>
      <c r="BK1354" s="221">
        <f>SUM(BK1355:BK1381)</f>
        <v>0</v>
      </c>
    </row>
    <row r="1355" s="2" customFormat="1" ht="21.75" customHeight="1">
      <c r="A1355" s="39"/>
      <c r="B1355" s="40"/>
      <c r="C1355" s="222" t="s">
        <v>1581</v>
      </c>
      <c r="D1355" s="222" t="s">
        <v>208</v>
      </c>
      <c r="E1355" s="223" t="s">
        <v>1582</v>
      </c>
      <c r="F1355" s="224" t="s">
        <v>1583</v>
      </c>
      <c r="G1355" s="225" t="s">
        <v>931</v>
      </c>
      <c r="H1355" s="226">
        <v>2</v>
      </c>
      <c r="I1355" s="227"/>
      <c r="J1355" s="228">
        <f>ROUND(I1355*H1355,2)</f>
        <v>0</v>
      </c>
      <c r="K1355" s="229"/>
      <c r="L1355" s="45"/>
      <c r="M1355" s="230" t="s">
        <v>1</v>
      </c>
      <c r="N1355" s="231" t="s">
        <v>41</v>
      </c>
      <c r="O1355" s="92"/>
      <c r="P1355" s="232">
        <f>O1355*H1355</f>
        <v>0</v>
      </c>
      <c r="Q1355" s="232">
        <v>0</v>
      </c>
      <c r="R1355" s="232">
        <f>Q1355*H1355</f>
        <v>0</v>
      </c>
      <c r="S1355" s="232">
        <v>0</v>
      </c>
      <c r="T1355" s="233">
        <f>S1355*H1355</f>
        <v>0</v>
      </c>
      <c r="U1355" s="39"/>
      <c r="V1355" s="39"/>
      <c r="W1355" s="39"/>
      <c r="X1355" s="39"/>
      <c r="Y1355" s="39"/>
      <c r="Z1355" s="39"/>
      <c r="AA1355" s="39"/>
      <c r="AB1355" s="39"/>
      <c r="AC1355" s="39"/>
      <c r="AD1355" s="39"/>
      <c r="AE1355" s="39"/>
      <c r="AR1355" s="234" t="s">
        <v>361</v>
      </c>
      <c r="AT1355" s="234" t="s">
        <v>208</v>
      </c>
      <c r="AU1355" s="234" t="s">
        <v>83</v>
      </c>
      <c r="AY1355" s="18" t="s">
        <v>207</v>
      </c>
      <c r="BE1355" s="235">
        <f>IF(N1355="základní",J1355,0)</f>
        <v>0</v>
      </c>
      <c r="BF1355" s="235">
        <f>IF(N1355="snížená",J1355,0)</f>
        <v>0</v>
      </c>
      <c r="BG1355" s="235">
        <f>IF(N1355="zákl. přenesená",J1355,0)</f>
        <v>0</v>
      </c>
      <c r="BH1355" s="235">
        <f>IF(N1355="sníž. přenesená",J1355,0)</f>
        <v>0</v>
      </c>
      <c r="BI1355" s="235">
        <f>IF(N1355="nulová",J1355,0)</f>
        <v>0</v>
      </c>
      <c r="BJ1355" s="18" t="s">
        <v>83</v>
      </c>
      <c r="BK1355" s="235">
        <f>ROUND(I1355*H1355,2)</f>
        <v>0</v>
      </c>
      <c r="BL1355" s="18" t="s">
        <v>361</v>
      </c>
      <c r="BM1355" s="234" t="s">
        <v>1584</v>
      </c>
    </row>
    <row r="1356" s="2" customFormat="1">
      <c r="A1356" s="39"/>
      <c r="B1356" s="40"/>
      <c r="C1356" s="41"/>
      <c r="D1356" s="236" t="s">
        <v>214</v>
      </c>
      <c r="E1356" s="41"/>
      <c r="F1356" s="237" t="s">
        <v>1583</v>
      </c>
      <c r="G1356" s="41"/>
      <c r="H1356" s="41"/>
      <c r="I1356" s="238"/>
      <c r="J1356" s="41"/>
      <c r="K1356" s="41"/>
      <c r="L1356" s="45"/>
      <c r="M1356" s="239"/>
      <c r="N1356" s="240"/>
      <c r="O1356" s="92"/>
      <c r="P1356" s="92"/>
      <c r="Q1356" s="92"/>
      <c r="R1356" s="92"/>
      <c r="S1356" s="92"/>
      <c r="T1356" s="93"/>
      <c r="U1356" s="39"/>
      <c r="V1356" s="39"/>
      <c r="W1356" s="39"/>
      <c r="X1356" s="39"/>
      <c r="Y1356" s="39"/>
      <c r="Z1356" s="39"/>
      <c r="AA1356" s="39"/>
      <c r="AB1356" s="39"/>
      <c r="AC1356" s="39"/>
      <c r="AD1356" s="39"/>
      <c r="AE1356" s="39"/>
      <c r="AT1356" s="18" t="s">
        <v>214</v>
      </c>
      <c r="AU1356" s="18" t="s">
        <v>83</v>
      </c>
    </row>
    <row r="1357" s="2" customFormat="1" ht="21.75" customHeight="1">
      <c r="A1357" s="39"/>
      <c r="B1357" s="40"/>
      <c r="C1357" s="222" t="s">
        <v>1585</v>
      </c>
      <c r="D1357" s="222" t="s">
        <v>208</v>
      </c>
      <c r="E1357" s="223" t="s">
        <v>1586</v>
      </c>
      <c r="F1357" s="224" t="s">
        <v>1587</v>
      </c>
      <c r="G1357" s="225" t="s">
        <v>931</v>
      </c>
      <c r="H1357" s="226">
        <v>1</v>
      </c>
      <c r="I1357" s="227"/>
      <c r="J1357" s="228">
        <f>ROUND(I1357*H1357,2)</f>
        <v>0</v>
      </c>
      <c r="K1357" s="229"/>
      <c r="L1357" s="45"/>
      <c r="M1357" s="230" t="s">
        <v>1</v>
      </c>
      <c r="N1357" s="231" t="s">
        <v>41</v>
      </c>
      <c r="O1357" s="92"/>
      <c r="P1357" s="232">
        <f>O1357*H1357</f>
        <v>0</v>
      </c>
      <c r="Q1357" s="232">
        <v>0</v>
      </c>
      <c r="R1357" s="232">
        <f>Q1357*H1357</f>
        <v>0</v>
      </c>
      <c r="S1357" s="232">
        <v>0</v>
      </c>
      <c r="T1357" s="233">
        <f>S1357*H1357</f>
        <v>0</v>
      </c>
      <c r="U1357" s="39"/>
      <c r="V1357" s="39"/>
      <c r="W1357" s="39"/>
      <c r="X1357" s="39"/>
      <c r="Y1357" s="39"/>
      <c r="Z1357" s="39"/>
      <c r="AA1357" s="39"/>
      <c r="AB1357" s="39"/>
      <c r="AC1357" s="39"/>
      <c r="AD1357" s="39"/>
      <c r="AE1357" s="39"/>
      <c r="AR1357" s="234" t="s">
        <v>361</v>
      </c>
      <c r="AT1357" s="234" t="s">
        <v>208</v>
      </c>
      <c r="AU1357" s="234" t="s">
        <v>83</v>
      </c>
      <c r="AY1357" s="18" t="s">
        <v>207</v>
      </c>
      <c r="BE1357" s="235">
        <f>IF(N1357="základní",J1357,0)</f>
        <v>0</v>
      </c>
      <c r="BF1357" s="235">
        <f>IF(N1357="snížená",J1357,0)</f>
        <v>0</v>
      </c>
      <c r="BG1357" s="235">
        <f>IF(N1357="zákl. přenesená",J1357,0)</f>
        <v>0</v>
      </c>
      <c r="BH1357" s="235">
        <f>IF(N1357="sníž. přenesená",J1357,0)</f>
        <v>0</v>
      </c>
      <c r="BI1357" s="235">
        <f>IF(N1357="nulová",J1357,0)</f>
        <v>0</v>
      </c>
      <c r="BJ1357" s="18" t="s">
        <v>83</v>
      </c>
      <c r="BK1357" s="235">
        <f>ROUND(I1357*H1357,2)</f>
        <v>0</v>
      </c>
      <c r="BL1357" s="18" t="s">
        <v>361</v>
      </c>
      <c r="BM1357" s="234" t="s">
        <v>1588</v>
      </c>
    </row>
    <row r="1358" s="2" customFormat="1">
      <c r="A1358" s="39"/>
      <c r="B1358" s="40"/>
      <c r="C1358" s="41"/>
      <c r="D1358" s="236" t="s">
        <v>214</v>
      </c>
      <c r="E1358" s="41"/>
      <c r="F1358" s="237" t="s">
        <v>1587</v>
      </c>
      <c r="G1358" s="41"/>
      <c r="H1358" s="41"/>
      <c r="I1358" s="238"/>
      <c r="J1358" s="41"/>
      <c r="K1358" s="41"/>
      <c r="L1358" s="45"/>
      <c r="M1358" s="239"/>
      <c r="N1358" s="240"/>
      <c r="O1358" s="92"/>
      <c r="P1358" s="92"/>
      <c r="Q1358" s="92"/>
      <c r="R1358" s="92"/>
      <c r="S1358" s="92"/>
      <c r="T1358" s="93"/>
      <c r="U1358" s="39"/>
      <c r="V1358" s="39"/>
      <c r="W1358" s="39"/>
      <c r="X1358" s="39"/>
      <c r="Y1358" s="39"/>
      <c r="Z1358" s="39"/>
      <c r="AA1358" s="39"/>
      <c r="AB1358" s="39"/>
      <c r="AC1358" s="39"/>
      <c r="AD1358" s="39"/>
      <c r="AE1358" s="39"/>
      <c r="AT1358" s="18" t="s">
        <v>214</v>
      </c>
      <c r="AU1358" s="18" t="s">
        <v>83</v>
      </c>
    </row>
    <row r="1359" s="2" customFormat="1" ht="21.75" customHeight="1">
      <c r="A1359" s="39"/>
      <c r="B1359" s="40"/>
      <c r="C1359" s="222" t="s">
        <v>1589</v>
      </c>
      <c r="D1359" s="222" t="s">
        <v>208</v>
      </c>
      <c r="E1359" s="223" t="s">
        <v>1590</v>
      </c>
      <c r="F1359" s="224" t="s">
        <v>1591</v>
      </c>
      <c r="G1359" s="225" t="s">
        <v>931</v>
      </c>
      <c r="H1359" s="226">
        <v>1</v>
      </c>
      <c r="I1359" s="227"/>
      <c r="J1359" s="228">
        <f>ROUND(I1359*H1359,2)</f>
        <v>0</v>
      </c>
      <c r="K1359" s="229"/>
      <c r="L1359" s="45"/>
      <c r="M1359" s="230" t="s">
        <v>1</v>
      </c>
      <c r="N1359" s="231" t="s">
        <v>41</v>
      </c>
      <c r="O1359" s="92"/>
      <c r="P1359" s="232">
        <f>O1359*H1359</f>
        <v>0</v>
      </c>
      <c r="Q1359" s="232">
        <v>0</v>
      </c>
      <c r="R1359" s="232">
        <f>Q1359*H1359</f>
        <v>0</v>
      </c>
      <c r="S1359" s="232">
        <v>0</v>
      </c>
      <c r="T1359" s="233">
        <f>S1359*H1359</f>
        <v>0</v>
      </c>
      <c r="U1359" s="39"/>
      <c r="V1359" s="39"/>
      <c r="W1359" s="39"/>
      <c r="X1359" s="39"/>
      <c r="Y1359" s="39"/>
      <c r="Z1359" s="39"/>
      <c r="AA1359" s="39"/>
      <c r="AB1359" s="39"/>
      <c r="AC1359" s="39"/>
      <c r="AD1359" s="39"/>
      <c r="AE1359" s="39"/>
      <c r="AR1359" s="234" t="s">
        <v>361</v>
      </c>
      <c r="AT1359" s="234" t="s">
        <v>208</v>
      </c>
      <c r="AU1359" s="234" t="s">
        <v>83</v>
      </c>
      <c r="AY1359" s="18" t="s">
        <v>207</v>
      </c>
      <c r="BE1359" s="235">
        <f>IF(N1359="základní",J1359,0)</f>
        <v>0</v>
      </c>
      <c r="BF1359" s="235">
        <f>IF(N1359="snížená",J1359,0)</f>
        <v>0</v>
      </c>
      <c r="BG1359" s="235">
        <f>IF(N1359="zákl. přenesená",J1359,0)</f>
        <v>0</v>
      </c>
      <c r="BH1359" s="235">
        <f>IF(N1359="sníž. přenesená",J1359,0)</f>
        <v>0</v>
      </c>
      <c r="BI1359" s="235">
        <f>IF(N1359="nulová",J1359,0)</f>
        <v>0</v>
      </c>
      <c r="BJ1359" s="18" t="s">
        <v>83</v>
      </c>
      <c r="BK1359" s="235">
        <f>ROUND(I1359*H1359,2)</f>
        <v>0</v>
      </c>
      <c r="BL1359" s="18" t="s">
        <v>361</v>
      </c>
      <c r="BM1359" s="234" t="s">
        <v>1592</v>
      </c>
    </row>
    <row r="1360" s="2" customFormat="1">
      <c r="A1360" s="39"/>
      <c r="B1360" s="40"/>
      <c r="C1360" s="41"/>
      <c r="D1360" s="236" t="s">
        <v>214</v>
      </c>
      <c r="E1360" s="41"/>
      <c r="F1360" s="237" t="s">
        <v>1591</v>
      </c>
      <c r="G1360" s="41"/>
      <c r="H1360" s="41"/>
      <c r="I1360" s="238"/>
      <c r="J1360" s="41"/>
      <c r="K1360" s="41"/>
      <c r="L1360" s="45"/>
      <c r="M1360" s="239"/>
      <c r="N1360" s="240"/>
      <c r="O1360" s="92"/>
      <c r="P1360" s="92"/>
      <c r="Q1360" s="92"/>
      <c r="R1360" s="92"/>
      <c r="S1360" s="92"/>
      <c r="T1360" s="93"/>
      <c r="U1360" s="39"/>
      <c r="V1360" s="39"/>
      <c r="W1360" s="39"/>
      <c r="X1360" s="39"/>
      <c r="Y1360" s="39"/>
      <c r="Z1360" s="39"/>
      <c r="AA1360" s="39"/>
      <c r="AB1360" s="39"/>
      <c r="AC1360" s="39"/>
      <c r="AD1360" s="39"/>
      <c r="AE1360" s="39"/>
      <c r="AT1360" s="18" t="s">
        <v>214</v>
      </c>
      <c r="AU1360" s="18" t="s">
        <v>83</v>
      </c>
    </row>
    <row r="1361" s="2" customFormat="1" ht="21.75" customHeight="1">
      <c r="A1361" s="39"/>
      <c r="B1361" s="40"/>
      <c r="C1361" s="222" t="s">
        <v>1593</v>
      </c>
      <c r="D1361" s="222" t="s">
        <v>208</v>
      </c>
      <c r="E1361" s="223" t="s">
        <v>1594</v>
      </c>
      <c r="F1361" s="224" t="s">
        <v>1595</v>
      </c>
      <c r="G1361" s="225" t="s">
        <v>931</v>
      </c>
      <c r="H1361" s="226">
        <v>3</v>
      </c>
      <c r="I1361" s="227"/>
      <c r="J1361" s="228">
        <f>ROUND(I1361*H1361,2)</f>
        <v>0</v>
      </c>
      <c r="K1361" s="229"/>
      <c r="L1361" s="45"/>
      <c r="M1361" s="230" t="s">
        <v>1</v>
      </c>
      <c r="N1361" s="231" t="s">
        <v>41</v>
      </c>
      <c r="O1361" s="92"/>
      <c r="P1361" s="232">
        <f>O1361*H1361</f>
        <v>0</v>
      </c>
      <c r="Q1361" s="232">
        <v>0</v>
      </c>
      <c r="R1361" s="232">
        <f>Q1361*H1361</f>
        <v>0</v>
      </c>
      <c r="S1361" s="232">
        <v>0</v>
      </c>
      <c r="T1361" s="233">
        <f>S1361*H1361</f>
        <v>0</v>
      </c>
      <c r="U1361" s="39"/>
      <c r="V1361" s="39"/>
      <c r="W1361" s="39"/>
      <c r="X1361" s="39"/>
      <c r="Y1361" s="39"/>
      <c r="Z1361" s="39"/>
      <c r="AA1361" s="39"/>
      <c r="AB1361" s="39"/>
      <c r="AC1361" s="39"/>
      <c r="AD1361" s="39"/>
      <c r="AE1361" s="39"/>
      <c r="AR1361" s="234" t="s">
        <v>361</v>
      </c>
      <c r="AT1361" s="234" t="s">
        <v>208</v>
      </c>
      <c r="AU1361" s="234" t="s">
        <v>83</v>
      </c>
      <c r="AY1361" s="18" t="s">
        <v>207</v>
      </c>
      <c r="BE1361" s="235">
        <f>IF(N1361="základní",J1361,0)</f>
        <v>0</v>
      </c>
      <c r="BF1361" s="235">
        <f>IF(N1361="snížená",J1361,0)</f>
        <v>0</v>
      </c>
      <c r="BG1361" s="235">
        <f>IF(N1361="zákl. přenesená",J1361,0)</f>
        <v>0</v>
      </c>
      <c r="BH1361" s="235">
        <f>IF(N1361="sníž. přenesená",J1361,0)</f>
        <v>0</v>
      </c>
      <c r="BI1361" s="235">
        <f>IF(N1361="nulová",J1361,0)</f>
        <v>0</v>
      </c>
      <c r="BJ1361" s="18" t="s">
        <v>83</v>
      </c>
      <c r="BK1361" s="235">
        <f>ROUND(I1361*H1361,2)</f>
        <v>0</v>
      </c>
      <c r="BL1361" s="18" t="s">
        <v>361</v>
      </c>
      <c r="BM1361" s="234" t="s">
        <v>1596</v>
      </c>
    </row>
    <row r="1362" s="2" customFormat="1">
      <c r="A1362" s="39"/>
      <c r="B1362" s="40"/>
      <c r="C1362" s="41"/>
      <c r="D1362" s="236" t="s">
        <v>214</v>
      </c>
      <c r="E1362" s="41"/>
      <c r="F1362" s="237" t="s">
        <v>1595</v>
      </c>
      <c r="G1362" s="41"/>
      <c r="H1362" s="41"/>
      <c r="I1362" s="238"/>
      <c r="J1362" s="41"/>
      <c r="K1362" s="41"/>
      <c r="L1362" s="45"/>
      <c r="M1362" s="239"/>
      <c r="N1362" s="240"/>
      <c r="O1362" s="92"/>
      <c r="P1362" s="92"/>
      <c r="Q1362" s="92"/>
      <c r="R1362" s="92"/>
      <c r="S1362" s="92"/>
      <c r="T1362" s="93"/>
      <c r="U1362" s="39"/>
      <c r="V1362" s="39"/>
      <c r="W1362" s="39"/>
      <c r="X1362" s="39"/>
      <c r="Y1362" s="39"/>
      <c r="Z1362" s="39"/>
      <c r="AA1362" s="39"/>
      <c r="AB1362" s="39"/>
      <c r="AC1362" s="39"/>
      <c r="AD1362" s="39"/>
      <c r="AE1362" s="39"/>
      <c r="AT1362" s="18" t="s">
        <v>214</v>
      </c>
      <c r="AU1362" s="18" t="s">
        <v>83</v>
      </c>
    </row>
    <row r="1363" s="2" customFormat="1" ht="21.75" customHeight="1">
      <c r="A1363" s="39"/>
      <c r="B1363" s="40"/>
      <c r="C1363" s="222" t="s">
        <v>1597</v>
      </c>
      <c r="D1363" s="222" t="s">
        <v>208</v>
      </c>
      <c r="E1363" s="223" t="s">
        <v>1598</v>
      </c>
      <c r="F1363" s="224" t="s">
        <v>1599</v>
      </c>
      <c r="G1363" s="225" t="s">
        <v>931</v>
      </c>
      <c r="H1363" s="226">
        <v>1</v>
      </c>
      <c r="I1363" s="227"/>
      <c r="J1363" s="228">
        <f>ROUND(I1363*H1363,2)</f>
        <v>0</v>
      </c>
      <c r="K1363" s="229"/>
      <c r="L1363" s="45"/>
      <c r="M1363" s="230" t="s">
        <v>1</v>
      </c>
      <c r="N1363" s="231" t="s">
        <v>41</v>
      </c>
      <c r="O1363" s="92"/>
      <c r="P1363" s="232">
        <f>O1363*H1363</f>
        <v>0</v>
      </c>
      <c r="Q1363" s="232">
        <v>0</v>
      </c>
      <c r="R1363" s="232">
        <f>Q1363*H1363</f>
        <v>0</v>
      </c>
      <c r="S1363" s="232">
        <v>0</v>
      </c>
      <c r="T1363" s="233">
        <f>S1363*H1363</f>
        <v>0</v>
      </c>
      <c r="U1363" s="39"/>
      <c r="V1363" s="39"/>
      <c r="W1363" s="39"/>
      <c r="X1363" s="39"/>
      <c r="Y1363" s="39"/>
      <c r="Z1363" s="39"/>
      <c r="AA1363" s="39"/>
      <c r="AB1363" s="39"/>
      <c r="AC1363" s="39"/>
      <c r="AD1363" s="39"/>
      <c r="AE1363" s="39"/>
      <c r="AR1363" s="234" t="s">
        <v>361</v>
      </c>
      <c r="AT1363" s="234" t="s">
        <v>208</v>
      </c>
      <c r="AU1363" s="234" t="s">
        <v>83</v>
      </c>
      <c r="AY1363" s="18" t="s">
        <v>207</v>
      </c>
      <c r="BE1363" s="235">
        <f>IF(N1363="základní",J1363,0)</f>
        <v>0</v>
      </c>
      <c r="BF1363" s="235">
        <f>IF(N1363="snížená",J1363,0)</f>
        <v>0</v>
      </c>
      <c r="BG1363" s="235">
        <f>IF(N1363="zákl. přenesená",J1363,0)</f>
        <v>0</v>
      </c>
      <c r="BH1363" s="235">
        <f>IF(N1363="sníž. přenesená",J1363,0)</f>
        <v>0</v>
      </c>
      <c r="BI1363" s="235">
        <f>IF(N1363="nulová",J1363,0)</f>
        <v>0</v>
      </c>
      <c r="BJ1363" s="18" t="s">
        <v>83</v>
      </c>
      <c r="BK1363" s="235">
        <f>ROUND(I1363*H1363,2)</f>
        <v>0</v>
      </c>
      <c r="BL1363" s="18" t="s">
        <v>361</v>
      </c>
      <c r="BM1363" s="234" t="s">
        <v>1600</v>
      </c>
    </row>
    <row r="1364" s="2" customFormat="1">
      <c r="A1364" s="39"/>
      <c r="B1364" s="40"/>
      <c r="C1364" s="41"/>
      <c r="D1364" s="236" t="s">
        <v>214</v>
      </c>
      <c r="E1364" s="41"/>
      <c r="F1364" s="237" t="s">
        <v>1599</v>
      </c>
      <c r="G1364" s="41"/>
      <c r="H1364" s="41"/>
      <c r="I1364" s="238"/>
      <c r="J1364" s="41"/>
      <c r="K1364" s="41"/>
      <c r="L1364" s="45"/>
      <c r="M1364" s="239"/>
      <c r="N1364" s="240"/>
      <c r="O1364" s="92"/>
      <c r="P1364" s="92"/>
      <c r="Q1364" s="92"/>
      <c r="R1364" s="92"/>
      <c r="S1364" s="92"/>
      <c r="T1364" s="93"/>
      <c r="U1364" s="39"/>
      <c r="V1364" s="39"/>
      <c r="W1364" s="39"/>
      <c r="X1364" s="39"/>
      <c r="Y1364" s="39"/>
      <c r="Z1364" s="39"/>
      <c r="AA1364" s="39"/>
      <c r="AB1364" s="39"/>
      <c r="AC1364" s="39"/>
      <c r="AD1364" s="39"/>
      <c r="AE1364" s="39"/>
      <c r="AT1364" s="18" t="s">
        <v>214</v>
      </c>
      <c r="AU1364" s="18" t="s">
        <v>83</v>
      </c>
    </row>
    <row r="1365" s="2" customFormat="1" ht="21.75" customHeight="1">
      <c r="A1365" s="39"/>
      <c r="B1365" s="40"/>
      <c r="C1365" s="222" t="s">
        <v>1601</v>
      </c>
      <c r="D1365" s="222" t="s">
        <v>208</v>
      </c>
      <c r="E1365" s="223" t="s">
        <v>1602</v>
      </c>
      <c r="F1365" s="224" t="s">
        <v>1603</v>
      </c>
      <c r="G1365" s="225" t="s">
        <v>931</v>
      </c>
      <c r="H1365" s="226">
        <v>1</v>
      </c>
      <c r="I1365" s="227"/>
      <c r="J1365" s="228">
        <f>ROUND(I1365*H1365,2)</f>
        <v>0</v>
      </c>
      <c r="K1365" s="229"/>
      <c r="L1365" s="45"/>
      <c r="M1365" s="230" t="s">
        <v>1</v>
      </c>
      <c r="N1365" s="231" t="s">
        <v>41</v>
      </c>
      <c r="O1365" s="92"/>
      <c r="P1365" s="232">
        <f>O1365*H1365</f>
        <v>0</v>
      </c>
      <c r="Q1365" s="232">
        <v>0</v>
      </c>
      <c r="R1365" s="232">
        <f>Q1365*H1365</f>
        <v>0</v>
      </c>
      <c r="S1365" s="232">
        <v>0</v>
      </c>
      <c r="T1365" s="233">
        <f>S1365*H1365</f>
        <v>0</v>
      </c>
      <c r="U1365" s="39"/>
      <c r="V1365" s="39"/>
      <c r="W1365" s="39"/>
      <c r="X1365" s="39"/>
      <c r="Y1365" s="39"/>
      <c r="Z1365" s="39"/>
      <c r="AA1365" s="39"/>
      <c r="AB1365" s="39"/>
      <c r="AC1365" s="39"/>
      <c r="AD1365" s="39"/>
      <c r="AE1365" s="39"/>
      <c r="AR1365" s="234" t="s">
        <v>361</v>
      </c>
      <c r="AT1365" s="234" t="s">
        <v>208</v>
      </c>
      <c r="AU1365" s="234" t="s">
        <v>83</v>
      </c>
      <c r="AY1365" s="18" t="s">
        <v>207</v>
      </c>
      <c r="BE1365" s="235">
        <f>IF(N1365="základní",J1365,0)</f>
        <v>0</v>
      </c>
      <c r="BF1365" s="235">
        <f>IF(N1365="snížená",J1365,0)</f>
        <v>0</v>
      </c>
      <c r="BG1365" s="235">
        <f>IF(N1365="zákl. přenesená",J1365,0)</f>
        <v>0</v>
      </c>
      <c r="BH1365" s="235">
        <f>IF(N1365="sníž. přenesená",J1365,0)</f>
        <v>0</v>
      </c>
      <c r="BI1365" s="235">
        <f>IF(N1365="nulová",J1365,0)</f>
        <v>0</v>
      </c>
      <c r="BJ1365" s="18" t="s">
        <v>83</v>
      </c>
      <c r="BK1365" s="235">
        <f>ROUND(I1365*H1365,2)</f>
        <v>0</v>
      </c>
      <c r="BL1365" s="18" t="s">
        <v>361</v>
      </c>
      <c r="BM1365" s="234" t="s">
        <v>1604</v>
      </c>
    </row>
    <row r="1366" s="2" customFormat="1">
      <c r="A1366" s="39"/>
      <c r="B1366" s="40"/>
      <c r="C1366" s="41"/>
      <c r="D1366" s="236" t="s">
        <v>214</v>
      </c>
      <c r="E1366" s="41"/>
      <c r="F1366" s="237" t="s">
        <v>1603</v>
      </c>
      <c r="G1366" s="41"/>
      <c r="H1366" s="41"/>
      <c r="I1366" s="238"/>
      <c r="J1366" s="41"/>
      <c r="K1366" s="41"/>
      <c r="L1366" s="45"/>
      <c r="M1366" s="239"/>
      <c r="N1366" s="240"/>
      <c r="O1366" s="92"/>
      <c r="P1366" s="92"/>
      <c r="Q1366" s="92"/>
      <c r="R1366" s="92"/>
      <c r="S1366" s="92"/>
      <c r="T1366" s="93"/>
      <c r="U1366" s="39"/>
      <c r="V1366" s="39"/>
      <c r="W1366" s="39"/>
      <c r="X1366" s="39"/>
      <c r="Y1366" s="39"/>
      <c r="Z1366" s="39"/>
      <c r="AA1366" s="39"/>
      <c r="AB1366" s="39"/>
      <c r="AC1366" s="39"/>
      <c r="AD1366" s="39"/>
      <c r="AE1366" s="39"/>
      <c r="AT1366" s="18" t="s">
        <v>214</v>
      </c>
      <c r="AU1366" s="18" t="s">
        <v>83</v>
      </c>
    </row>
    <row r="1367" s="2" customFormat="1" ht="21.75" customHeight="1">
      <c r="A1367" s="39"/>
      <c r="B1367" s="40"/>
      <c r="C1367" s="222" t="s">
        <v>1605</v>
      </c>
      <c r="D1367" s="222" t="s">
        <v>208</v>
      </c>
      <c r="E1367" s="223" t="s">
        <v>1606</v>
      </c>
      <c r="F1367" s="224" t="s">
        <v>1607</v>
      </c>
      <c r="G1367" s="225" t="s">
        <v>931</v>
      </c>
      <c r="H1367" s="226">
        <v>1</v>
      </c>
      <c r="I1367" s="227"/>
      <c r="J1367" s="228">
        <f>ROUND(I1367*H1367,2)</f>
        <v>0</v>
      </c>
      <c r="K1367" s="229"/>
      <c r="L1367" s="45"/>
      <c r="M1367" s="230" t="s">
        <v>1</v>
      </c>
      <c r="N1367" s="231" t="s">
        <v>41</v>
      </c>
      <c r="O1367" s="92"/>
      <c r="P1367" s="232">
        <f>O1367*H1367</f>
        <v>0</v>
      </c>
      <c r="Q1367" s="232">
        <v>0</v>
      </c>
      <c r="R1367" s="232">
        <f>Q1367*H1367</f>
        <v>0</v>
      </c>
      <c r="S1367" s="232">
        <v>0</v>
      </c>
      <c r="T1367" s="233">
        <f>S1367*H1367</f>
        <v>0</v>
      </c>
      <c r="U1367" s="39"/>
      <c r="V1367" s="39"/>
      <c r="W1367" s="39"/>
      <c r="X1367" s="39"/>
      <c r="Y1367" s="39"/>
      <c r="Z1367" s="39"/>
      <c r="AA1367" s="39"/>
      <c r="AB1367" s="39"/>
      <c r="AC1367" s="39"/>
      <c r="AD1367" s="39"/>
      <c r="AE1367" s="39"/>
      <c r="AR1367" s="234" t="s">
        <v>361</v>
      </c>
      <c r="AT1367" s="234" t="s">
        <v>208</v>
      </c>
      <c r="AU1367" s="234" t="s">
        <v>83</v>
      </c>
      <c r="AY1367" s="18" t="s">
        <v>207</v>
      </c>
      <c r="BE1367" s="235">
        <f>IF(N1367="základní",J1367,0)</f>
        <v>0</v>
      </c>
      <c r="BF1367" s="235">
        <f>IF(N1367="snížená",J1367,0)</f>
        <v>0</v>
      </c>
      <c r="BG1367" s="235">
        <f>IF(N1367="zákl. přenesená",J1367,0)</f>
        <v>0</v>
      </c>
      <c r="BH1367" s="235">
        <f>IF(N1367="sníž. přenesená",J1367,0)</f>
        <v>0</v>
      </c>
      <c r="BI1367" s="235">
        <f>IF(N1367="nulová",J1367,0)</f>
        <v>0</v>
      </c>
      <c r="BJ1367" s="18" t="s">
        <v>83</v>
      </c>
      <c r="BK1367" s="235">
        <f>ROUND(I1367*H1367,2)</f>
        <v>0</v>
      </c>
      <c r="BL1367" s="18" t="s">
        <v>361</v>
      </c>
      <c r="BM1367" s="234" t="s">
        <v>1608</v>
      </c>
    </row>
    <row r="1368" s="2" customFormat="1">
      <c r="A1368" s="39"/>
      <c r="B1368" s="40"/>
      <c r="C1368" s="41"/>
      <c r="D1368" s="236" t="s">
        <v>214</v>
      </c>
      <c r="E1368" s="41"/>
      <c r="F1368" s="237" t="s">
        <v>1607</v>
      </c>
      <c r="G1368" s="41"/>
      <c r="H1368" s="41"/>
      <c r="I1368" s="238"/>
      <c r="J1368" s="41"/>
      <c r="K1368" s="41"/>
      <c r="L1368" s="45"/>
      <c r="M1368" s="239"/>
      <c r="N1368" s="240"/>
      <c r="O1368" s="92"/>
      <c r="P1368" s="92"/>
      <c r="Q1368" s="92"/>
      <c r="R1368" s="92"/>
      <c r="S1368" s="92"/>
      <c r="T1368" s="93"/>
      <c r="U1368" s="39"/>
      <c r="V1368" s="39"/>
      <c r="W1368" s="39"/>
      <c r="X1368" s="39"/>
      <c r="Y1368" s="39"/>
      <c r="Z1368" s="39"/>
      <c r="AA1368" s="39"/>
      <c r="AB1368" s="39"/>
      <c r="AC1368" s="39"/>
      <c r="AD1368" s="39"/>
      <c r="AE1368" s="39"/>
      <c r="AT1368" s="18" t="s">
        <v>214</v>
      </c>
      <c r="AU1368" s="18" t="s">
        <v>83</v>
      </c>
    </row>
    <row r="1369" s="2" customFormat="1" ht="21.75" customHeight="1">
      <c r="A1369" s="39"/>
      <c r="B1369" s="40"/>
      <c r="C1369" s="222" t="s">
        <v>1609</v>
      </c>
      <c r="D1369" s="222" t="s">
        <v>208</v>
      </c>
      <c r="E1369" s="223" t="s">
        <v>1610</v>
      </c>
      <c r="F1369" s="224" t="s">
        <v>1611</v>
      </c>
      <c r="G1369" s="225" t="s">
        <v>931</v>
      </c>
      <c r="H1369" s="226">
        <v>1</v>
      </c>
      <c r="I1369" s="227"/>
      <c r="J1369" s="228">
        <f>ROUND(I1369*H1369,2)</f>
        <v>0</v>
      </c>
      <c r="K1369" s="229"/>
      <c r="L1369" s="45"/>
      <c r="M1369" s="230" t="s">
        <v>1</v>
      </c>
      <c r="N1369" s="231" t="s">
        <v>41</v>
      </c>
      <c r="O1369" s="92"/>
      <c r="P1369" s="232">
        <f>O1369*H1369</f>
        <v>0</v>
      </c>
      <c r="Q1369" s="232">
        <v>0</v>
      </c>
      <c r="R1369" s="232">
        <f>Q1369*H1369</f>
        <v>0</v>
      </c>
      <c r="S1369" s="232">
        <v>0</v>
      </c>
      <c r="T1369" s="233">
        <f>S1369*H1369</f>
        <v>0</v>
      </c>
      <c r="U1369" s="39"/>
      <c r="V1369" s="39"/>
      <c r="W1369" s="39"/>
      <c r="X1369" s="39"/>
      <c r="Y1369" s="39"/>
      <c r="Z1369" s="39"/>
      <c r="AA1369" s="39"/>
      <c r="AB1369" s="39"/>
      <c r="AC1369" s="39"/>
      <c r="AD1369" s="39"/>
      <c r="AE1369" s="39"/>
      <c r="AR1369" s="234" t="s">
        <v>361</v>
      </c>
      <c r="AT1369" s="234" t="s">
        <v>208</v>
      </c>
      <c r="AU1369" s="234" t="s">
        <v>83</v>
      </c>
      <c r="AY1369" s="18" t="s">
        <v>207</v>
      </c>
      <c r="BE1369" s="235">
        <f>IF(N1369="základní",J1369,0)</f>
        <v>0</v>
      </c>
      <c r="BF1369" s="235">
        <f>IF(N1369="snížená",J1369,0)</f>
        <v>0</v>
      </c>
      <c r="BG1369" s="235">
        <f>IF(N1369="zákl. přenesená",J1369,0)</f>
        <v>0</v>
      </c>
      <c r="BH1369" s="235">
        <f>IF(N1369="sníž. přenesená",J1369,0)</f>
        <v>0</v>
      </c>
      <c r="BI1369" s="235">
        <f>IF(N1369="nulová",J1369,0)</f>
        <v>0</v>
      </c>
      <c r="BJ1369" s="18" t="s">
        <v>83</v>
      </c>
      <c r="BK1369" s="235">
        <f>ROUND(I1369*H1369,2)</f>
        <v>0</v>
      </c>
      <c r="BL1369" s="18" t="s">
        <v>361</v>
      </c>
      <c r="BM1369" s="234" t="s">
        <v>1612</v>
      </c>
    </row>
    <row r="1370" s="2" customFormat="1">
      <c r="A1370" s="39"/>
      <c r="B1370" s="40"/>
      <c r="C1370" s="41"/>
      <c r="D1370" s="236" t="s">
        <v>214</v>
      </c>
      <c r="E1370" s="41"/>
      <c r="F1370" s="237" t="s">
        <v>1611</v>
      </c>
      <c r="G1370" s="41"/>
      <c r="H1370" s="41"/>
      <c r="I1370" s="238"/>
      <c r="J1370" s="41"/>
      <c r="K1370" s="41"/>
      <c r="L1370" s="45"/>
      <c r="M1370" s="239"/>
      <c r="N1370" s="240"/>
      <c r="O1370" s="92"/>
      <c r="P1370" s="92"/>
      <c r="Q1370" s="92"/>
      <c r="R1370" s="92"/>
      <c r="S1370" s="92"/>
      <c r="T1370" s="93"/>
      <c r="U1370" s="39"/>
      <c r="V1370" s="39"/>
      <c r="W1370" s="39"/>
      <c r="X1370" s="39"/>
      <c r="Y1370" s="39"/>
      <c r="Z1370" s="39"/>
      <c r="AA1370" s="39"/>
      <c r="AB1370" s="39"/>
      <c r="AC1370" s="39"/>
      <c r="AD1370" s="39"/>
      <c r="AE1370" s="39"/>
      <c r="AT1370" s="18" t="s">
        <v>214</v>
      </c>
      <c r="AU1370" s="18" t="s">
        <v>83</v>
      </c>
    </row>
    <row r="1371" s="2" customFormat="1" ht="21.75" customHeight="1">
      <c r="A1371" s="39"/>
      <c r="B1371" s="40"/>
      <c r="C1371" s="222" t="s">
        <v>1613</v>
      </c>
      <c r="D1371" s="222" t="s">
        <v>208</v>
      </c>
      <c r="E1371" s="223" t="s">
        <v>1614</v>
      </c>
      <c r="F1371" s="224" t="s">
        <v>1615</v>
      </c>
      <c r="G1371" s="225" t="s">
        <v>931</v>
      </c>
      <c r="H1371" s="226">
        <v>1</v>
      </c>
      <c r="I1371" s="227"/>
      <c r="J1371" s="228">
        <f>ROUND(I1371*H1371,2)</f>
        <v>0</v>
      </c>
      <c r="K1371" s="229"/>
      <c r="L1371" s="45"/>
      <c r="M1371" s="230" t="s">
        <v>1</v>
      </c>
      <c r="N1371" s="231" t="s">
        <v>41</v>
      </c>
      <c r="O1371" s="92"/>
      <c r="P1371" s="232">
        <f>O1371*H1371</f>
        <v>0</v>
      </c>
      <c r="Q1371" s="232">
        <v>0</v>
      </c>
      <c r="R1371" s="232">
        <f>Q1371*H1371</f>
        <v>0</v>
      </c>
      <c r="S1371" s="232">
        <v>0</v>
      </c>
      <c r="T1371" s="233">
        <f>S1371*H1371</f>
        <v>0</v>
      </c>
      <c r="U1371" s="39"/>
      <c r="V1371" s="39"/>
      <c r="W1371" s="39"/>
      <c r="X1371" s="39"/>
      <c r="Y1371" s="39"/>
      <c r="Z1371" s="39"/>
      <c r="AA1371" s="39"/>
      <c r="AB1371" s="39"/>
      <c r="AC1371" s="39"/>
      <c r="AD1371" s="39"/>
      <c r="AE1371" s="39"/>
      <c r="AR1371" s="234" t="s">
        <v>361</v>
      </c>
      <c r="AT1371" s="234" t="s">
        <v>208</v>
      </c>
      <c r="AU1371" s="234" t="s">
        <v>83</v>
      </c>
      <c r="AY1371" s="18" t="s">
        <v>207</v>
      </c>
      <c r="BE1371" s="235">
        <f>IF(N1371="základní",J1371,0)</f>
        <v>0</v>
      </c>
      <c r="BF1371" s="235">
        <f>IF(N1371="snížená",J1371,0)</f>
        <v>0</v>
      </c>
      <c r="BG1371" s="235">
        <f>IF(N1371="zákl. přenesená",J1371,0)</f>
        <v>0</v>
      </c>
      <c r="BH1371" s="235">
        <f>IF(N1371="sníž. přenesená",J1371,0)</f>
        <v>0</v>
      </c>
      <c r="BI1371" s="235">
        <f>IF(N1371="nulová",J1371,0)</f>
        <v>0</v>
      </c>
      <c r="BJ1371" s="18" t="s">
        <v>83</v>
      </c>
      <c r="BK1371" s="235">
        <f>ROUND(I1371*H1371,2)</f>
        <v>0</v>
      </c>
      <c r="BL1371" s="18" t="s">
        <v>361</v>
      </c>
      <c r="BM1371" s="234" t="s">
        <v>1616</v>
      </c>
    </row>
    <row r="1372" s="2" customFormat="1">
      <c r="A1372" s="39"/>
      <c r="B1372" s="40"/>
      <c r="C1372" s="41"/>
      <c r="D1372" s="236" t="s">
        <v>214</v>
      </c>
      <c r="E1372" s="41"/>
      <c r="F1372" s="237" t="s">
        <v>1615</v>
      </c>
      <c r="G1372" s="41"/>
      <c r="H1372" s="41"/>
      <c r="I1372" s="238"/>
      <c r="J1372" s="41"/>
      <c r="K1372" s="41"/>
      <c r="L1372" s="45"/>
      <c r="M1372" s="239"/>
      <c r="N1372" s="240"/>
      <c r="O1372" s="92"/>
      <c r="P1372" s="92"/>
      <c r="Q1372" s="92"/>
      <c r="R1372" s="92"/>
      <c r="S1372" s="92"/>
      <c r="T1372" s="93"/>
      <c r="U1372" s="39"/>
      <c r="V1372" s="39"/>
      <c r="W1372" s="39"/>
      <c r="X1372" s="39"/>
      <c r="Y1372" s="39"/>
      <c r="Z1372" s="39"/>
      <c r="AA1372" s="39"/>
      <c r="AB1372" s="39"/>
      <c r="AC1372" s="39"/>
      <c r="AD1372" s="39"/>
      <c r="AE1372" s="39"/>
      <c r="AT1372" s="18" t="s">
        <v>214</v>
      </c>
      <c r="AU1372" s="18" t="s">
        <v>83</v>
      </c>
    </row>
    <row r="1373" s="2" customFormat="1" ht="24.15" customHeight="1">
      <c r="A1373" s="39"/>
      <c r="B1373" s="40"/>
      <c r="C1373" s="222" t="s">
        <v>1617</v>
      </c>
      <c r="D1373" s="222" t="s">
        <v>208</v>
      </c>
      <c r="E1373" s="223" t="s">
        <v>1618</v>
      </c>
      <c r="F1373" s="224" t="s">
        <v>1619</v>
      </c>
      <c r="G1373" s="225" t="s">
        <v>931</v>
      </c>
      <c r="H1373" s="226">
        <v>4</v>
      </c>
      <c r="I1373" s="227"/>
      <c r="J1373" s="228">
        <f>ROUND(I1373*H1373,2)</f>
        <v>0</v>
      </c>
      <c r="K1373" s="229"/>
      <c r="L1373" s="45"/>
      <c r="M1373" s="230" t="s">
        <v>1</v>
      </c>
      <c r="N1373" s="231" t="s">
        <v>41</v>
      </c>
      <c r="O1373" s="92"/>
      <c r="P1373" s="232">
        <f>O1373*H1373</f>
        <v>0</v>
      </c>
      <c r="Q1373" s="232">
        <v>0</v>
      </c>
      <c r="R1373" s="232">
        <f>Q1373*H1373</f>
        <v>0</v>
      </c>
      <c r="S1373" s="232">
        <v>0</v>
      </c>
      <c r="T1373" s="233">
        <f>S1373*H1373</f>
        <v>0</v>
      </c>
      <c r="U1373" s="39"/>
      <c r="V1373" s="39"/>
      <c r="W1373" s="39"/>
      <c r="X1373" s="39"/>
      <c r="Y1373" s="39"/>
      <c r="Z1373" s="39"/>
      <c r="AA1373" s="39"/>
      <c r="AB1373" s="39"/>
      <c r="AC1373" s="39"/>
      <c r="AD1373" s="39"/>
      <c r="AE1373" s="39"/>
      <c r="AR1373" s="234" t="s">
        <v>361</v>
      </c>
      <c r="AT1373" s="234" t="s">
        <v>208</v>
      </c>
      <c r="AU1373" s="234" t="s">
        <v>83</v>
      </c>
      <c r="AY1373" s="18" t="s">
        <v>207</v>
      </c>
      <c r="BE1373" s="235">
        <f>IF(N1373="základní",J1373,0)</f>
        <v>0</v>
      </c>
      <c r="BF1373" s="235">
        <f>IF(N1373="snížená",J1373,0)</f>
        <v>0</v>
      </c>
      <c r="BG1373" s="235">
        <f>IF(N1373="zákl. přenesená",J1373,0)</f>
        <v>0</v>
      </c>
      <c r="BH1373" s="235">
        <f>IF(N1373="sníž. přenesená",J1373,0)</f>
        <v>0</v>
      </c>
      <c r="BI1373" s="235">
        <f>IF(N1373="nulová",J1373,0)</f>
        <v>0</v>
      </c>
      <c r="BJ1373" s="18" t="s">
        <v>83</v>
      </c>
      <c r="BK1373" s="235">
        <f>ROUND(I1373*H1373,2)</f>
        <v>0</v>
      </c>
      <c r="BL1373" s="18" t="s">
        <v>361</v>
      </c>
      <c r="BM1373" s="234" t="s">
        <v>1620</v>
      </c>
    </row>
    <row r="1374" s="2" customFormat="1">
      <c r="A1374" s="39"/>
      <c r="B1374" s="40"/>
      <c r="C1374" s="41"/>
      <c r="D1374" s="236" t="s">
        <v>214</v>
      </c>
      <c r="E1374" s="41"/>
      <c r="F1374" s="237" t="s">
        <v>1619</v>
      </c>
      <c r="G1374" s="41"/>
      <c r="H1374" s="41"/>
      <c r="I1374" s="238"/>
      <c r="J1374" s="41"/>
      <c r="K1374" s="41"/>
      <c r="L1374" s="45"/>
      <c r="M1374" s="239"/>
      <c r="N1374" s="240"/>
      <c r="O1374" s="92"/>
      <c r="P1374" s="92"/>
      <c r="Q1374" s="92"/>
      <c r="R1374" s="92"/>
      <c r="S1374" s="92"/>
      <c r="T1374" s="93"/>
      <c r="U1374" s="39"/>
      <c r="V1374" s="39"/>
      <c r="W1374" s="39"/>
      <c r="X1374" s="39"/>
      <c r="Y1374" s="39"/>
      <c r="Z1374" s="39"/>
      <c r="AA1374" s="39"/>
      <c r="AB1374" s="39"/>
      <c r="AC1374" s="39"/>
      <c r="AD1374" s="39"/>
      <c r="AE1374" s="39"/>
      <c r="AT1374" s="18" t="s">
        <v>214</v>
      </c>
      <c r="AU1374" s="18" t="s">
        <v>83</v>
      </c>
    </row>
    <row r="1375" s="2" customFormat="1" ht="24.15" customHeight="1">
      <c r="A1375" s="39"/>
      <c r="B1375" s="40"/>
      <c r="C1375" s="222" t="s">
        <v>1621</v>
      </c>
      <c r="D1375" s="222" t="s">
        <v>208</v>
      </c>
      <c r="E1375" s="223" t="s">
        <v>1622</v>
      </c>
      <c r="F1375" s="224" t="s">
        <v>1623</v>
      </c>
      <c r="G1375" s="225" t="s">
        <v>931</v>
      </c>
      <c r="H1375" s="226">
        <v>3</v>
      </c>
      <c r="I1375" s="227"/>
      <c r="J1375" s="228">
        <f>ROUND(I1375*H1375,2)</f>
        <v>0</v>
      </c>
      <c r="K1375" s="229"/>
      <c r="L1375" s="45"/>
      <c r="M1375" s="230" t="s">
        <v>1</v>
      </c>
      <c r="N1375" s="231" t="s">
        <v>41</v>
      </c>
      <c r="O1375" s="92"/>
      <c r="P1375" s="232">
        <f>O1375*H1375</f>
        <v>0</v>
      </c>
      <c r="Q1375" s="232">
        <v>0</v>
      </c>
      <c r="R1375" s="232">
        <f>Q1375*H1375</f>
        <v>0</v>
      </c>
      <c r="S1375" s="232">
        <v>0</v>
      </c>
      <c r="T1375" s="233">
        <f>S1375*H1375</f>
        <v>0</v>
      </c>
      <c r="U1375" s="39"/>
      <c r="V1375" s="39"/>
      <c r="W1375" s="39"/>
      <c r="X1375" s="39"/>
      <c r="Y1375" s="39"/>
      <c r="Z1375" s="39"/>
      <c r="AA1375" s="39"/>
      <c r="AB1375" s="39"/>
      <c r="AC1375" s="39"/>
      <c r="AD1375" s="39"/>
      <c r="AE1375" s="39"/>
      <c r="AR1375" s="234" t="s">
        <v>361</v>
      </c>
      <c r="AT1375" s="234" t="s">
        <v>208</v>
      </c>
      <c r="AU1375" s="234" t="s">
        <v>83</v>
      </c>
      <c r="AY1375" s="18" t="s">
        <v>207</v>
      </c>
      <c r="BE1375" s="235">
        <f>IF(N1375="základní",J1375,0)</f>
        <v>0</v>
      </c>
      <c r="BF1375" s="235">
        <f>IF(N1375="snížená",J1375,0)</f>
        <v>0</v>
      </c>
      <c r="BG1375" s="235">
        <f>IF(N1375="zákl. přenesená",J1375,0)</f>
        <v>0</v>
      </c>
      <c r="BH1375" s="235">
        <f>IF(N1375="sníž. přenesená",J1375,0)</f>
        <v>0</v>
      </c>
      <c r="BI1375" s="235">
        <f>IF(N1375="nulová",J1375,0)</f>
        <v>0</v>
      </c>
      <c r="BJ1375" s="18" t="s">
        <v>83</v>
      </c>
      <c r="BK1375" s="235">
        <f>ROUND(I1375*H1375,2)</f>
        <v>0</v>
      </c>
      <c r="BL1375" s="18" t="s">
        <v>361</v>
      </c>
      <c r="BM1375" s="234" t="s">
        <v>1624</v>
      </c>
    </row>
    <row r="1376" s="2" customFormat="1">
      <c r="A1376" s="39"/>
      <c r="B1376" s="40"/>
      <c r="C1376" s="41"/>
      <c r="D1376" s="236" t="s">
        <v>214</v>
      </c>
      <c r="E1376" s="41"/>
      <c r="F1376" s="237" t="s">
        <v>1623</v>
      </c>
      <c r="G1376" s="41"/>
      <c r="H1376" s="41"/>
      <c r="I1376" s="238"/>
      <c r="J1376" s="41"/>
      <c r="K1376" s="41"/>
      <c r="L1376" s="45"/>
      <c r="M1376" s="239"/>
      <c r="N1376" s="240"/>
      <c r="O1376" s="92"/>
      <c r="P1376" s="92"/>
      <c r="Q1376" s="92"/>
      <c r="R1376" s="92"/>
      <c r="S1376" s="92"/>
      <c r="T1376" s="93"/>
      <c r="U1376" s="39"/>
      <c r="V1376" s="39"/>
      <c r="W1376" s="39"/>
      <c r="X1376" s="39"/>
      <c r="Y1376" s="39"/>
      <c r="Z1376" s="39"/>
      <c r="AA1376" s="39"/>
      <c r="AB1376" s="39"/>
      <c r="AC1376" s="39"/>
      <c r="AD1376" s="39"/>
      <c r="AE1376" s="39"/>
      <c r="AT1376" s="18" t="s">
        <v>214</v>
      </c>
      <c r="AU1376" s="18" t="s">
        <v>83</v>
      </c>
    </row>
    <row r="1377" s="2" customFormat="1" ht="24.15" customHeight="1">
      <c r="A1377" s="39"/>
      <c r="B1377" s="40"/>
      <c r="C1377" s="222" t="s">
        <v>1625</v>
      </c>
      <c r="D1377" s="222" t="s">
        <v>208</v>
      </c>
      <c r="E1377" s="223" t="s">
        <v>1626</v>
      </c>
      <c r="F1377" s="224" t="s">
        <v>1627</v>
      </c>
      <c r="G1377" s="225" t="s">
        <v>931</v>
      </c>
      <c r="H1377" s="226">
        <v>1</v>
      </c>
      <c r="I1377" s="227"/>
      <c r="J1377" s="228">
        <f>ROUND(I1377*H1377,2)</f>
        <v>0</v>
      </c>
      <c r="K1377" s="229"/>
      <c r="L1377" s="45"/>
      <c r="M1377" s="230" t="s">
        <v>1</v>
      </c>
      <c r="N1377" s="231" t="s">
        <v>41</v>
      </c>
      <c r="O1377" s="92"/>
      <c r="P1377" s="232">
        <f>O1377*H1377</f>
        <v>0</v>
      </c>
      <c r="Q1377" s="232">
        <v>0</v>
      </c>
      <c r="R1377" s="232">
        <f>Q1377*H1377</f>
        <v>0</v>
      </c>
      <c r="S1377" s="232">
        <v>0</v>
      </c>
      <c r="T1377" s="233">
        <f>S1377*H1377</f>
        <v>0</v>
      </c>
      <c r="U1377" s="39"/>
      <c r="V1377" s="39"/>
      <c r="W1377" s="39"/>
      <c r="X1377" s="39"/>
      <c r="Y1377" s="39"/>
      <c r="Z1377" s="39"/>
      <c r="AA1377" s="39"/>
      <c r="AB1377" s="39"/>
      <c r="AC1377" s="39"/>
      <c r="AD1377" s="39"/>
      <c r="AE1377" s="39"/>
      <c r="AR1377" s="234" t="s">
        <v>361</v>
      </c>
      <c r="AT1377" s="234" t="s">
        <v>208</v>
      </c>
      <c r="AU1377" s="234" t="s">
        <v>83</v>
      </c>
      <c r="AY1377" s="18" t="s">
        <v>207</v>
      </c>
      <c r="BE1377" s="235">
        <f>IF(N1377="základní",J1377,0)</f>
        <v>0</v>
      </c>
      <c r="BF1377" s="235">
        <f>IF(N1377="snížená",J1377,0)</f>
        <v>0</v>
      </c>
      <c r="BG1377" s="235">
        <f>IF(N1377="zákl. přenesená",J1377,0)</f>
        <v>0</v>
      </c>
      <c r="BH1377" s="235">
        <f>IF(N1377="sníž. přenesená",J1377,0)</f>
        <v>0</v>
      </c>
      <c r="BI1377" s="235">
        <f>IF(N1377="nulová",J1377,0)</f>
        <v>0</v>
      </c>
      <c r="BJ1377" s="18" t="s">
        <v>83</v>
      </c>
      <c r="BK1377" s="235">
        <f>ROUND(I1377*H1377,2)</f>
        <v>0</v>
      </c>
      <c r="BL1377" s="18" t="s">
        <v>361</v>
      </c>
      <c r="BM1377" s="234" t="s">
        <v>1628</v>
      </c>
    </row>
    <row r="1378" s="2" customFormat="1">
      <c r="A1378" s="39"/>
      <c r="B1378" s="40"/>
      <c r="C1378" s="41"/>
      <c r="D1378" s="236" t="s">
        <v>214</v>
      </c>
      <c r="E1378" s="41"/>
      <c r="F1378" s="237" t="s">
        <v>1627</v>
      </c>
      <c r="G1378" s="41"/>
      <c r="H1378" s="41"/>
      <c r="I1378" s="238"/>
      <c r="J1378" s="41"/>
      <c r="K1378" s="41"/>
      <c r="L1378" s="45"/>
      <c r="M1378" s="239"/>
      <c r="N1378" s="240"/>
      <c r="O1378" s="92"/>
      <c r="P1378" s="92"/>
      <c r="Q1378" s="92"/>
      <c r="R1378" s="92"/>
      <c r="S1378" s="92"/>
      <c r="T1378" s="93"/>
      <c r="U1378" s="39"/>
      <c r="V1378" s="39"/>
      <c r="W1378" s="39"/>
      <c r="X1378" s="39"/>
      <c r="Y1378" s="39"/>
      <c r="Z1378" s="39"/>
      <c r="AA1378" s="39"/>
      <c r="AB1378" s="39"/>
      <c r="AC1378" s="39"/>
      <c r="AD1378" s="39"/>
      <c r="AE1378" s="39"/>
      <c r="AT1378" s="18" t="s">
        <v>214</v>
      </c>
      <c r="AU1378" s="18" t="s">
        <v>83</v>
      </c>
    </row>
    <row r="1379" s="2" customFormat="1" ht="24.15" customHeight="1">
      <c r="A1379" s="39"/>
      <c r="B1379" s="40"/>
      <c r="C1379" s="222" t="s">
        <v>1629</v>
      </c>
      <c r="D1379" s="222" t="s">
        <v>208</v>
      </c>
      <c r="E1379" s="223" t="s">
        <v>1630</v>
      </c>
      <c r="F1379" s="224" t="s">
        <v>1631</v>
      </c>
      <c r="G1379" s="225" t="s">
        <v>1228</v>
      </c>
      <c r="H1379" s="304"/>
      <c r="I1379" s="227"/>
      <c r="J1379" s="228">
        <f>ROUND(I1379*H1379,2)</f>
        <v>0</v>
      </c>
      <c r="K1379" s="229"/>
      <c r="L1379" s="45"/>
      <c r="M1379" s="230" t="s">
        <v>1</v>
      </c>
      <c r="N1379" s="231" t="s">
        <v>41</v>
      </c>
      <c r="O1379" s="92"/>
      <c r="P1379" s="232">
        <f>O1379*H1379</f>
        <v>0</v>
      </c>
      <c r="Q1379" s="232">
        <v>0</v>
      </c>
      <c r="R1379" s="232">
        <f>Q1379*H1379</f>
        <v>0</v>
      </c>
      <c r="S1379" s="232">
        <v>0</v>
      </c>
      <c r="T1379" s="233">
        <f>S1379*H1379</f>
        <v>0</v>
      </c>
      <c r="U1379" s="39"/>
      <c r="V1379" s="39"/>
      <c r="W1379" s="39"/>
      <c r="X1379" s="39"/>
      <c r="Y1379" s="39"/>
      <c r="Z1379" s="39"/>
      <c r="AA1379" s="39"/>
      <c r="AB1379" s="39"/>
      <c r="AC1379" s="39"/>
      <c r="AD1379" s="39"/>
      <c r="AE1379" s="39"/>
      <c r="AR1379" s="234" t="s">
        <v>361</v>
      </c>
      <c r="AT1379" s="234" t="s">
        <v>208</v>
      </c>
      <c r="AU1379" s="234" t="s">
        <v>83</v>
      </c>
      <c r="AY1379" s="18" t="s">
        <v>207</v>
      </c>
      <c r="BE1379" s="235">
        <f>IF(N1379="základní",J1379,0)</f>
        <v>0</v>
      </c>
      <c r="BF1379" s="235">
        <f>IF(N1379="snížená",J1379,0)</f>
        <v>0</v>
      </c>
      <c r="BG1379" s="235">
        <f>IF(N1379="zákl. přenesená",J1379,0)</f>
        <v>0</v>
      </c>
      <c r="BH1379" s="235">
        <f>IF(N1379="sníž. přenesená",J1379,0)</f>
        <v>0</v>
      </c>
      <c r="BI1379" s="235">
        <f>IF(N1379="nulová",J1379,0)</f>
        <v>0</v>
      </c>
      <c r="BJ1379" s="18" t="s">
        <v>83</v>
      </c>
      <c r="BK1379" s="235">
        <f>ROUND(I1379*H1379,2)</f>
        <v>0</v>
      </c>
      <c r="BL1379" s="18" t="s">
        <v>361</v>
      </c>
      <c r="BM1379" s="234" t="s">
        <v>1632</v>
      </c>
    </row>
    <row r="1380" s="2" customFormat="1">
      <c r="A1380" s="39"/>
      <c r="B1380" s="40"/>
      <c r="C1380" s="41"/>
      <c r="D1380" s="236" t="s">
        <v>214</v>
      </c>
      <c r="E1380" s="41"/>
      <c r="F1380" s="237" t="s">
        <v>1633</v>
      </c>
      <c r="G1380" s="41"/>
      <c r="H1380" s="41"/>
      <c r="I1380" s="238"/>
      <c r="J1380" s="41"/>
      <c r="K1380" s="41"/>
      <c r="L1380" s="45"/>
      <c r="M1380" s="239"/>
      <c r="N1380" s="240"/>
      <c r="O1380" s="92"/>
      <c r="P1380" s="92"/>
      <c r="Q1380" s="92"/>
      <c r="R1380" s="92"/>
      <c r="S1380" s="92"/>
      <c r="T1380" s="93"/>
      <c r="U1380" s="39"/>
      <c r="V1380" s="39"/>
      <c r="W1380" s="39"/>
      <c r="X1380" s="39"/>
      <c r="Y1380" s="39"/>
      <c r="Z1380" s="39"/>
      <c r="AA1380" s="39"/>
      <c r="AB1380" s="39"/>
      <c r="AC1380" s="39"/>
      <c r="AD1380" s="39"/>
      <c r="AE1380" s="39"/>
      <c r="AT1380" s="18" t="s">
        <v>214</v>
      </c>
      <c r="AU1380" s="18" t="s">
        <v>83</v>
      </c>
    </row>
    <row r="1381" s="2" customFormat="1">
      <c r="A1381" s="39"/>
      <c r="B1381" s="40"/>
      <c r="C1381" s="41"/>
      <c r="D1381" s="241" t="s">
        <v>216</v>
      </c>
      <c r="E1381" s="41"/>
      <c r="F1381" s="242" t="s">
        <v>1634</v>
      </c>
      <c r="G1381" s="41"/>
      <c r="H1381" s="41"/>
      <c r="I1381" s="238"/>
      <c r="J1381" s="41"/>
      <c r="K1381" s="41"/>
      <c r="L1381" s="45"/>
      <c r="M1381" s="239"/>
      <c r="N1381" s="240"/>
      <c r="O1381" s="92"/>
      <c r="P1381" s="92"/>
      <c r="Q1381" s="92"/>
      <c r="R1381" s="92"/>
      <c r="S1381" s="92"/>
      <c r="T1381" s="93"/>
      <c r="U1381" s="39"/>
      <c r="V1381" s="39"/>
      <c r="W1381" s="39"/>
      <c r="X1381" s="39"/>
      <c r="Y1381" s="39"/>
      <c r="Z1381" s="39"/>
      <c r="AA1381" s="39"/>
      <c r="AB1381" s="39"/>
      <c r="AC1381" s="39"/>
      <c r="AD1381" s="39"/>
      <c r="AE1381" s="39"/>
      <c r="AT1381" s="18" t="s">
        <v>216</v>
      </c>
      <c r="AU1381" s="18" t="s">
        <v>83</v>
      </c>
    </row>
    <row r="1382" s="11" customFormat="1" ht="25.92" customHeight="1">
      <c r="A1382" s="11"/>
      <c r="B1382" s="208"/>
      <c r="C1382" s="209"/>
      <c r="D1382" s="210" t="s">
        <v>75</v>
      </c>
      <c r="E1382" s="211" t="s">
        <v>1635</v>
      </c>
      <c r="F1382" s="211" t="s">
        <v>1636</v>
      </c>
      <c r="G1382" s="209"/>
      <c r="H1382" s="209"/>
      <c r="I1382" s="212"/>
      <c r="J1382" s="213">
        <f>BK1382</f>
        <v>0</v>
      </c>
      <c r="K1382" s="209"/>
      <c r="L1382" s="214"/>
      <c r="M1382" s="215"/>
      <c r="N1382" s="216"/>
      <c r="O1382" s="216"/>
      <c r="P1382" s="217">
        <f>SUM(P1383:P1528)</f>
        <v>0</v>
      </c>
      <c r="Q1382" s="216"/>
      <c r="R1382" s="217">
        <f>SUM(R1383:R1528)</f>
        <v>0.85032914000000004</v>
      </c>
      <c r="S1382" s="216"/>
      <c r="T1382" s="218">
        <f>SUM(T1383:T1528)</f>
        <v>10</v>
      </c>
      <c r="U1382" s="11"/>
      <c r="V1382" s="11"/>
      <c r="W1382" s="11"/>
      <c r="X1382" s="11"/>
      <c r="Y1382" s="11"/>
      <c r="Z1382" s="11"/>
      <c r="AA1382" s="11"/>
      <c r="AB1382" s="11"/>
      <c r="AC1382" s="11"/>
      <c r="AD1382" s="11"/>
      <c r="AE1382" s="11"/>
      <c r="AR1382" s="219" t="s">
        <v>85</v>
      </c>
      <c r="AT1382" s="220" t="s">
        <v>75</v>
      </c>
      <c r="AU1382" s="220" t="s">
        <v>76</v>
      </c>
      <c r="AY1382" s="219" t="s">
        <v>207</v>
      </c>
      <c r="BK1382" s="221">
        <f>SUM(BK1383:BK1528)</f>
        <v>0</v>
      </c>
    </row>
    <row r="1383" s="2" customFormat="1" ht="16.5" customHeight="1">
      <c r="A1383" s="39"/>
      <c r="B1383" s="40"/>
      <c r="C1383" s="222" t="s">
        <v>1637</v>
      </c>
      <c r="D1383" s="222" t="s">
        <v>208</v>
      </c>
      <c r="E1383" s="223" t="s">
        <v>1638</v>
      </c>
      <c r="F1383" s="224" t="s">
        <v>1639</v>
      </c>
      <c r="G1383" s="225" t="s">
        <v>383</v>
      </c>
      <c r="H1383" s="226">
        <v>1</v>
      </c>
      <c r="I1383" s="227"/>
      <c r="J1383" s="228">
        <f>ROUND(I1383*H1383,2)</f>
        <v>0</v>
      </c>
      <c r="K1383" s="229"/>
      <c r="L1383" s="45"/>
      <c r="M1383" s="230" t="s">
        <v>1</v>
      </c>
      <c r="N1383" s="231" t="s">
        <v>41</v>
      </c>
      <c r="O1383" s="92"/>
      <c r="P1383" s="232">
        <f>O1383*H1383</f>
        <v>0</v>
      </c>
      <c r="Q1383" s="232">
        <v>0</v>
      </c>
      <c r="R1383" s="232">
        <f>Q1383*H1383</f>
        <v>0</v>
      </c>
      <c r="S1383" s="232">
        <v>0</v>
      </c>
      <c r="T1383" s="233">
        <f>S1383*H1383</f>
        <v>0</v>
      </c>
      <c r="U1383" s="39"/>
      <c r="V1383" s="39"/>
      <c r="W1383" s="39"/>
      <c r="X1383" s="39"/>
      <c r="Y1383" s="39"/>
      <c r="Z1383" s="39"/>
      <c r="AA1383" s="39"/>
      <c r="AB1383" s="39"/>
      <c r="AC1383" s="39"/>
      <c r="AD1383" s="39"/>
      <c r="AE1383" s="39"/>
      <c r="AR1383" s="234" t="s">
        <v>361</v>
      </c>
      <c r="AT1383" s="234" t="s">
        <v>208</v>
      </c>
      <c r="AU1383" s="234" t="s">
        <v>83</v>
      </c>
      <c r="AY1383" s="18" t="s">
        <v>207</v>
      </c>
      <c r="BE1383" s="235">
        <f>IF(N1383="základní",J1383,0)</f>
        <v>0</v>
      </c>
      <c r="BF1383" s="235">
        <f>IF(N1383="snížená",J1383,0)</f>
        <v>0</v>
      </c>
      <c r="BG1383" s="235">
        <f>IF(N1383="zákl. přenesená",J1383,0)</f>
        <v>0</v>
      </c>
      <c r="BH1383" s="235">
        <f>IF(N1383="sníž. přenesená",J1383,0)</f>
        <v>0</v>
      </c>
      <c r="BI1383" s="235">
        <f>IF(N1383="nulová",J1383,0)</f>
        <v>0</v>
      </c>
      <c r="BJ1383" s="18" t="s">
        <v>83</v>
      </c>
      <c r="BK1383" s="235">
        <f>ROUND(I1383*H1383,2)</f>
        <v>0</v>
      </c>
      <c r="BL1383" s="18" t="s">
        <v>361</v>
      </c>
      <c r="BM1383" s="234" t="s">
        <v>1640</v>
      </c>
    </row>
    <row r="1384" s="2" customFormat="1">
      <c r="A1384" s="39"/>
      <c r="B1384" s="40"/>
      <c r="C1384" s="41"/>
      <c r="D1384" s="236" t="s">
        <v>214</v>
      </c>
      <c r="E1384" s="41"/>
      <c r="F1384" s="237" t="s">
        <v>1639</v>
      </c>
      <c r="G1384" s="41"/>
      <c r="H1384" s="41"/>
      <c r="I1384" s="238"/>
      <c r="J1384" s="41"/>
      <c r="K1384" s="41"/>
      <c r="L1384" s="45"/>
      <c r="M1384" s="239"/>
      <c r="N1384" s="240"/>
      <c r="O1384" s="92"/>
      <c r="P1384" s="92"/>
      <c r="Q1384" s="92"/>
      <c r="R1384" s="92"/>
      <c r="S1384" s="92"/>
      <c r="T1384" s="93"/>
      <c r="U1384" s="39"/>
      <c r="V1384" s="39"/>
      <c r="W1384" s="39"/>
      <c r="X1384" s="39"/>
      <c r="Y1384" s="39"/>
      <c r="Z1384" s="39"/>
      <c r="AA1384" s="39"/>
      <c r="AB1384" s="39"/>
      <c r="AC1384" s="39"/>
      <c r="AD1384" s="39"/>
      <c r="AE1384" s="39"/>
      <c r="AT1384" s="18" t="s">
        <v>214</v>
      </c>
      <c r="AU1384" s="18" t="s">
        <v>83</v>
      </c>
    </row>
    <row r="1385" s="2" customFormat="1" ht="16.5" customHeight="1">
      <c r="A1385" s="39"/>
      <c r="B1385" s="40"/>
      <c r="C1385" s="293" t="s">
        <v>1641</v>
      </c>
      <c r="D1385" s="293" t="s">
        <v>690</v>
      </c>
      <c r="E1385" s="294" t="s">
        <v>1642</v>
      </c>
      <c r="F1385" s="295" t="s">
        <v>1643</v>
      </c>
      <c r="G1385" s="296" t="s">
        <v>931</v>
      </c>
      <c r="H1385" s="297">
        <v>5</v>
      </c>
      <c r="I1385" s="298"/>
      <c r="J1385" s="299">
        <f>ROUND(I1385*H1385,2)</f>
        <v>0</v>
      </c>
      <c r="K1385" s="300"/>
      <c r="L1385" s="301"/>
      <c r="M1385" s="302" t="s">
        <v>1</v>
      </c>
      <c r="N1385" s="303" t="s">
        <v>41</v>
      </c>
      <c r="O1385" s="92"/>
      <c r="P1385" s="232">
        <f>O1385*H1385</f>
        <v>0</v>
      </c>
      <c r="Q1385" s="232">
        <v>0</v>
      </c>
      <c r="R1385" s="232">
        <f>Q1385*H1385</f>
        <v>0</v>
      </c>
      <c r="S1385" s="232">
        <v>0</v>
      </c>
      <c r="T1385" s="233">
        <f>S1385*H1385</f>
        <v>0</v>
      </c>
      <c r="U1385" s="39"/>
      <c r="V1385" s="39"/>
      <c r="W1385" s="39"/>
      <c r="X1385" s="39"/>
      <c r="Y1385" s="39"/>
      <c r="Z1385" s="39"/>
      <c r="AA1385" s="39"/>
      <c r="AB1385" s="39"/>
      <c r="AC1385" s="39"/>
      <c r="AD1385" s="39"/>
      <c r="AE1385" s="39"/>
      <c r="AR1385" s="234" t="s">
        <v>774</v>
      </c>
      <c r="AT1385" s="234" t="s">
        <v>690</v>
      </c>
      <c r="AU1385" s="234" t="s">
        <v>83</v>
      </c>
      <c r="AY1385" s="18" t="s">
        <v>207</v>
      </c>
      <c r="BE1385" s="235">
        <f>IF(N1385="základní",J1385,0)</f>
        <v>0</v>
      </c>
      <c r="BF1385" s="235">
        <f>IF(N1385="snížená",J1385,0)</f>
        <v>0</v>
      </c>
      <c r="BG1385" s="235">
        <f>IF(N1385="zákl. přenesená",J1385,0)</f>
        <v>0</v>
      </c>
      <c r="BH1385" s="235">
        <f>IF(N1385="sníž. přenesená",J1385,0)</f>
        <v>0</v>
      </c>
      <c r="BI1385" s="235">
        <f>IF(N1385="nulová",J1385,0)</f>
        <v>0</v>
      </c>
      <c r="BJ1385" s="18" t="s">
        <v>83</v>
      </c>
      <c r="BK1385" s="235">
        <f>ROUND(I1385*H1385,2)</f>
        <v>0</v>
      </c>
      <c r="BL1385" s="18" t="s">
        <v>361</v>
      </c>
      <c r="BM1385" s="234" t="s">
        <v>1644</v>
      </c>
    </row>
    <row r="1386" s="2" customFormat="1">
      <c r="A1386" s="39"/>
      <c r="B1386" s="40"/>
      <c r="C1386" s="41"/>
      <c r="D1386" s="236" t="s">
        <v>214</v>
      </c>
      <c r="E1386" s="41"/>
      <c r="F1386" s="237" t="s">
        <v>1643</v>
      </c>
      <c r="G1386" s="41"/>
      <c r="H1386" s="41"/>
      <c r="I1386" s="238"/>
      <c r="J1386" s="41"/>
      <c r="K1386" s="41"/>
      <c r="L1386" s="45"/>
      <c r="M1386" s="239"/>
      <c r="N1386" s="240"/>
      <c r="O1386" s="92"/>
      <c r="P1386" s="92"/>
      <c r="Q1386" s="92"/>
      <c r="R1386" s="92"/>
      <c r="S1386" s="92"/>
      <c r="T1386" s="93"/>
      <c r="U1386" s="39"/>
      <c r="V1386" s="39"/>
      <c r="W1386" s="39"/>
      <c r="X1386" s="39"/>
      <c r="Y1386" s="39"/>
      <c r="Z1386" s="39"/>
      <c r="AA1386" s="39"/>
      <c r="AB1386" s="39"/>
      <c r="AC1386" s="39"/>
      <c r="AD1386" s="39"/>
      <c r="AE1386" s="39"/>
      <c r="AT1386" s="18" t="s">
        <v>214</v>
      </c>
      <c r="AU1386" s="18" t="s">
        <v>83</v>
      </c>
    </row>
    <row r="1387" s="2" customFormat="1" ht="16.5" customHeight="1">
      <c r="A1387" s="39"/>
      <c r="B1387" s="40"/>
      <c r="C1387" s="293" t="s">
        <v>1645</v>
      </c>
      <c r="D1387" s="293" t="s">
        <v>690</v>
      </c>
      <c r="E1387" s="294" t="s">
        <v>1646</v>
      </c>
      <c r="F1387" s="295" t="s">
        <v>1643</v>
      </c>
      <c r="G1387" s="296" t="s">
        <v>931</v>
      </c>
      <c r="H1387" s="297">
        <v>9</v>
      </c>
      <c r="I1387" s="298"/>
      <c r="J1387" s="299">
        <f>ROUND(I1387*H1387,2)</f>
        <v>0</v>
      </c>
      <c r="K1387" s="300"/>
      <c r="L1387" s="301"/>
      <c r="M1387" s="302" t="s">
        <v>1</v>
      </c>
      <c r="N1387" s="303" t="s">
        <v>41</v>
      </c>
      <c r="O1387" s="92"/>
      <c r="P1387" s="232">
        <f>O1387*H1387</f>
        <v>0</v>
      </c>
      <c r="Q1387" s="232">
        <v>0</v>
      </c>
      <c r="R1387" s="232">
        <f>Q1387*H1387</f>
        <v>0</v>
      </c>
      <c r="S1387" s="232">
        <v>0</v>
      </c>
      <c r="T1387" s="233">
        <f>S1387*H1387</f>
        <v>0</v>
      </c>
      <c r="U1387" s="39"/>
      <c r="V1387" s="39"/>
      <c r="W1387" s="39"/>
      <c r="X1387" s="39"/>
      <c r="Y1387" s="39"/>
      <c r="Z1387" s="39"/>
      <c r="AA1387" s="39"/>
      <c r="AB1387" s="39"/>
      <c r="AC1387" s="39"/>
      <c r="AD1387" s="39"/>
      <c r="AE1387" s="39"/>
      <c r="AR1387" s="234" t="s">
        <v>774</v>
      </c>
      <c r="AT1387" s="234" t="s">
        <v>690</v>
      </c>
      <c r="AU1387" s="234" t="s">
        <v>83</v>
      </c>
      <c r="AY1387" s="18" t="s">
        <v>207</v>
      </c>
      <c r="BE1387" s="235">
        <f>IF(N1387="základní",J1387,0)</f>
        <v>0</v>
      </c>
      <c r="BF1387" s="235">
        <f>IF(N1387="snížená",J1387,0)</f>
        <v>0</v>
      </c>
      <c r="BG1387" s="235">
        <f>IF(N1387="zákl. přenesená",J1387,0)</f>
        <v>0</v>
      </c>
      <c r="BH1387" s="235">
        <f>IF(N1387="sníž. přenesená",J1387,0)</f>
        <v>0</v>
      </c>
      <c r="BI1387" s="235">
        <f>IF(N1387="nulová",J1387,0)</f>
        <v>0</v>
      </c>
      <c r="BJ1387" s="18" t="s">
        <v>83</v>
      </c>
      <c r="BK1387" s="235">
        <f>ROUND(I1387*H1387,2)</f>
        <v>0</v>
      </c>
      <c r="BL1387" s="18" t="s">
        <v>361</v>
      </c>
      <c r="BM1387" s="234" t="s">
        <v>1647</v>
      </c>
    </row>
    <row r="1388" s="2" customFormat="1">
      <c r="A1388" s="39"/>
      <c r="B1388" s="40"/>
      <c r="C1388" s="41"/>
      <c r="D1388" s="236" t="s">
        <v>214</v>
      </c>
      <c r="E1388" s="41"/>
      <c r="F1388" s="237" t="s">
        <v>1643</v>
      </c>
      <c r="G1388" s="41"/>
      <c r="H1388" s="41"/>
      <c r="I1388" s="238"/>
      <c r="J1388" s="41"/>
      <c r="K1388" s="41"/>
      <c r="L1388" s="45"/>
      <c r="M1388" s="239"/>
      <c r="N1388" s="240"/>
      <c r="O1388" s="92"/>
      <c r="P1388" s="92"/>
      <c r="Q1388" s="92"/>
      <c r="R1388" s="92"/>
      <c r="S1388" s="92"/>
      <c r="T1388" s="93"/>
      <c r="U1388" s="39"/>
      <c r="V1388" s="39"/>
      <c r="W1388" s="39"/>
      <c r="X1388" s="39"/>
      <c r="Y1388" s="39"/>
      <c r="Z1388" s="39"/>
      <c r="AA1388" s="39"/>
      <c r="AB1388" s="39"/>
      <c r="AC1388" s="39"/>
      <c r="AD1388" s="39"/>
      <c r="AE1388" s="39"/>
      <c r="AT1388" s="18" t="s">
        <v>214</v>
      </c>
      <c r="AU1388" s="18" t="s">
        <v>83</v>
      </c>
    </row>
    <row r="1389" s="2" customFormat="1" ht="21.75" customHeight="1">
      <c r="A1389" s="39"/>
      <c r="B1389" s="40"/>
      <c r="C1389" s="293" t="s">
        <v>1648</v>
      </c>
      <c r="D1389" s="293" t="s">
        <v>690</v>
      </c>
      <c r="E1389" s="294" t="s">
        <v>1649</v>
      </c>
      <c r="F1389" s="295" t="s">
        <v>1650</v>
      </c>
      <c r="G1389" s="296" t="s">
        <v>931</v>
      </c>
      <c r="H1389" s="297">
        <v>12</v>
      </c>
      <c r="I1389" s="298"/>
      <c r="J1389" s="299">
        <f>ROUND(I1389*H1389,2)</f>
        <v>0</v>
      </c>
      <c r="K1389" s="300"/>
      <c r="L1389" s="301"/>
      <c r="M1389" s="302" t="s">
        <v>1</v>
      </c>
      <c r="N1389" s="303" t="s">
        <v>41</v>
      </c>
      <c r="O1389" s="92"/>
      <c r="P1389" s="232">
        <f>O1389*H1389</f>
        <v>0</v>
      </c>
      <c r="Q1389" s="232">
        <v>0</v>
      </c>
      <c r="R1389" s="232">
        <f>Q1389*H1389</f>
        <v>0</v>
      </c>
      <c r="S1389" s="232">
        <v>0</v>
      </c>
      <c r="T1389" s="233">
        <f>S1389*H1389</f>
        <v>0</v>
      </c>
      <c r="U1389" s="39"/>
      <c r="V1389" s="39"/>
      <c r="W1389" s="39"/>
      <c r="X1389" s="39"/>
      <c r="Y1389" s="39"/>
      <c r="Z1389" s="39"/>
      <c r="AA1389" s="39"/>
      <c r="AB1389" s="39"/>
      <c r="AC1389" s="39"/>
      <c r="AD1389" s="39"/>
      <c r="AE1389" s="39"/>
      <c r="AR1389" s="234" t="s">
        <v>774</v>
      </c>
      <c r="AT1389" s="234" t="s">
        <v>690</v>
      </c>
      <c r="AU1389" s="234" t="s">
        <v>83</v>
      </c>
      <c r="AY1389" s="18" t="s">
        <v>207</v>
      </c>
      <c r="BE1389" s="235">
        <f>IF(N1389="základní",J1389,0)</f>
        <v>0</v>
      </c>
      <c r="BF1389" s="235">
        <f>IF(N1389="snížená",J1389,0)</f>
        <v>0</v>
      </c>
      <c r="BG1389" s="235">
        <f>IF(N1389="zákl. přenesená",J1389,0)</f>
        <v>0</v>
      </c>
      <c r="BH1389" s="235">
        <f>IF(N1389="sníž. přenesená",J1389,0)</f>
        <v>0</v>
      </c>
      <c r="BI1389" s="235">
        <f>IF(N1389="nulová",J1389,0)</f>
        <v>0</v>
      </c>
      <c r="BJ1389" s="18" t="s">
        <v>83</v>
      </c>
      <c r="BK1389" s="235">
        <f>ROUND(I1389*H1389,2)</f>
        <v>0</v>
      </c>
      <c r="BL1389" s="18" t="s">
        <v>361</v>
      </c>
      <c r="BM1389" s="234" t="s">
        <v>1651</v>
      </c>
    </row>
    <row r="1390" s="2" customFormat="1">
      <c r="A1390" s="39"/>
      <c r="B1390" s="40"/>
      <c r="C1390" s="41"/>
      <c r="D1390" s="236" t="s">
        <v>214</v>
      </c>
      <c r="E1390" s="41"/>
      <c r="F1390" s="237" t="s">
        <v>1650</v>
      </c>
      <c r="G1390" s="41"/>
      <c r="H1390" s="41"/>
      <c r="I1390" s="238"/>
      <c r="J1390" s="41"/>
      <c r="K1390" s="41"/>
      <c r="L1390" s="45"/>
      <c r="M1390" s="239"/>
      <c r="N1390" s="240"/>
      <c r="O1390" s="92"/>
      <c r="P1390" s="92"/>
      <c r="Q1390" s="92"/>
      <c r="R1390" s="92"/>
      <c r="S1390" s="92"/>
      <c r="T1390" s="93"/>
      <c r="U1390" s="39"/>
      <c r="V1390" s="39"/>
      <c r="W1390" s="39"/>
      <c r="X1390" s="39"/>
      <c r="Y1390" s="39"/>
      <c r="Z1390" s="39"/>
      <c r="AA1390" s="39"/>
      <c r="AB1390" s="39"/>
      <c r="AC1390" s="39"/>
      <c r="AD1390" s="39"/>
      <c r="AE1390" s="39"/>
      <c r="AT1390" s="18" t="s">
        <v>214</v>
      </c>
      <c r="AU1390" s="18" t="s">
        <v>83</v>
      </c>
    </row>
    <row r="1391" s="2" customFormat="1" ht="16.5" customHeight="1">
      <c r="A1391" s="39"/>
      <c r="B1391" s="40"/>
      <c r="C1391" s="293" t="s">
        <v>1652</v>
      </c>
      <c r="D1391" s="293" t="s">
        <v>690</v>
      </c>
      <c r="E1391" s="294" t="s">
        <v>1653</v>
      </c>
      <c r="F1391" s="295" t="s">
        <v>1654</v>
      </c>
      <c r="G1391" s="296" t="s">
        <v>931</v>
      </c>
      <c r="H1391" s="297">
        <v>2</v>
      </c>
      <c r="I1391" s="298"/>
      <c r="J1391" s="299">
        <f>ROUND(I1391*H1391,2)</f>
        <v>0</v>
      </c>
      <c r="K1391" s="300"/>
      <c r="L1391" s="301"/>
      <c r="M1391" s="302" t="s">
        <v>1</v>
      </c>
      <c r="N1391" s="303" t="s">
        <v>41</v>
      </c>
      <c r="O1391" s="92"/>
      <c r="P1391" s="232">
        <f>O1391*H1391</f>
        <v>0</v>
      </c>
      <c r="Q1391" s="232">
        <v>0</v>
      </c>
      <c r="R1391" s="232">
        <f>Q1391*H1391</f>
        <v>0</v>
      </c>
      <c r="S1391" s="232">
        <v>0</v>
      </c>
      <c r="T1391" s="233">
        <f>S1391*H1391</f>
        <v>0</v>
      </c>
      <c r="U1391" s="39"/>
      <c r="V1391" s="39"/>
      <c r="W1391" s="39"/>
      <c r="X1391" s="39"/>
      <c r="Y1391" s="39"/>
      <c r="Z1391" s="39"/>
      <c r="AA1391" s="39"/>
      <c r="AB1391" s="39"/>
      <c r="AC1391" s="39"/>
      <c r="AD1391" s="39"/>
      <c r="AE1391" s="39"/>
      <c r="AR1391" s="234" t="s">
        <v>774</v>
      </c>
      <c r="AT1391" s="234" t="s">
        <v>690</v>
      </c>
      <c r="AU1391" s="234" t="s">
        <v>83</v>
      </c>
      <c r="AY1391" s="18" t="s">
        <v>207</v>
      </c>
      <c r="BE1391" s="235">
        <f>IF(N1391="základní",J1391,0)</f>
        <v>0</v>
      </c>
      <c r="BF1391" s="235">
        <f>IF(N1391="snížená",J1391,0)</f>
        <v>0</v>
      </c>
      <c r="BG1391" s="235">
        <f>IF(N1391="zákl. přenesená",J1391,0)</f>
        <v>0</v>
      </c>
      <c r="BH1391" s="235">
        <f>IF(N1391="sníž. přenesená",J1391,0)</f>
        <v>0</v>
      </c>
      <c r="BI1391" s="235">
        <f>IF(N1391="nulová",J1391,0)</f>
        <v>0</v>
      </c>
      <c r="BJ1391" s="18" t="s">
        <v>83</v>
      </c>
      <c r="BK1391" s="235">
        <f>ROUND(I1391*H1391,2)</f>
        <v>0</v>
      </c>
      <c r="BL1391" s="18" t="s">
        <v>361</v>
      </c>
      <c r="BM1391" s="234" t="s">
        <v>1655</v>
      </c>
    </row>
    <row r="1392" s="2" customFormat="1">
      <c r="A1392" s="39"/>
      <c r="B1392" s="40"/>
      <c r="C1392" s="41"/>
      <c r="D1392" s="236" t="s">
        <v>214</v>
      </c>
      <c r="E1392" s="41"/>
      <c r="F1392" s="237" t="s">
        <v>1654</v>
      </c>
      <c r="G1392" s="41"/>
      <c r="H1392" s="41"/>
      <c r="I1392" s="238"/>
      <c r="J1392" s="41"/>
      <c r="K1392" s="41"/>
      <c r="L1392" s="45"/>
      <c r="M1392" s="239"/>
      <c r="N1392" s="240"/>
      <c r="O1392" s="92"/>
      <c r="P1392" s="92"/>
      <c r="Q1392" s="92"/>
      <c r="R1392" s="92"/>
      <c r="S1392" s="92"/>
      <c r="T1392" s="93"/>
      <c r="U1392" s="39"/>
      <c r="V1392" s="39"/>
      <c r="W1392" s="39"/>
      <c r="X1392" s="39"/>
      <c r="Y1392" s="39"/>
      <c r="Z1392" s="39"/>
      <c r="AA1392" s="39"/>
      <c r="AB1392" s="39"/>
      <c r="AC1392" s="39"/>
      <c r="AD1392" s="39"/>
      <c r="AE1392" s="39"/>
      <c r="AT1392" s="18" t="s">
        <v>214</v>
      </c>
      <c r="AU1392" s="18" t="s">
        <v>83</v>
      </c>
    </row>
    <row r="1393" s="2" customFormat="1" ht="16.5" customHeight="1">
      <c r="A1393" s="39"/>
      <c r="B1393" s="40"/>
      <c r="C1393" s="293" t="s">
        <v>1656</v>
      </c>
      <c r="D1393" s="293" t="s">
        <v>690</v>
      </c>
      <c r="E1393" s="294" t="s">
        <v>1657</v>
      </c>
      <c r="F1393" s="295" t="s">
        <v>1658</v>
      </c>
      <c r="G1393" s="296" t="s">
        <v>931</v>
      </c>
      <c r="H1393" s="297">
        <v>2</v>
      </c>
      <c r="I1393" s="298"/>
      <c r="J1393" s="299">
        <f>ROUND(I1393*H1393,2)</f>
        <v>0</v>
      </c>
      <c r="K1393" s="300"/>
      <c r="L1393" s="301"/>
      <c r="M1393" s="302" t="s">
        <v>1</v>
      </c>
      <c r="N1393" s="303" t="s">
        <v>41</v>
      </c>
      <c r="O1393" s="92"/>
      <c r="P1393" s="232">
        <f>O1393*H1393</f>
        <v>0</v>
      </c>
      <c r="Q1393" s="232">
        <v>0</v>
      </c>
      <c r="R1393" s="232">
        <f>Q1393*H1393</f>
        <v>0</v>
      </c>
      <c r="S1393" s="232">
        <v>0</v>
      </c>
      <c r="T1393" s="233">
        <f>S1393*H1393</f>
        <v>0</v>
      </c>
      <c r="U1393" s="39"/>
      <c r="V1393" s="39"/>
      <c r="W1393" s="39"/>
      <c r="X1393" s="39"/>
      <c r="Y1393" s="39"/>
      <c r="Z1393" s="39"/>
      <c r="AA1393" s="39"/>
      <c r="AB1393" s="39"/>
      <c r="AC1393" s="39"/>
      <c r="AD1393" s="39"/>
      <c r="AE1393" s="39"/>
      <c r="AR1393" s="234" t="s">
        <v>774</v>
      </c>
      <c r="AT1393" s="234" t="s">
        <v>690</v>
      </c>
      <c r="AU1393" s="234" t="s">
        <v>83</v>
      </c>
      <c r="AY1393" s="18" t="s">
        <v>207</v>
      </c>
      <c r="BE1393" s="235">
        <f>IF(N1393="základní",J1393,0)</f>
        <v>0</v>
      </c>
      <c r="BF1393" s="235">
        <f>IF(N1393="snížená",J1393,0)</f>
        <v>0</v>
      </c>
      <c r="BG1393" s="235">
        <f>IF(N1393="zákl. přenesená",J1393,0)</f>
        <v>0</v>
      </c>
      <c r="BH1393" s="235">
        <f>IF(N1393="sníž. přenesená",J1393,0)</f>
        <v>0</v>
      </c>
      <c r="BI1393" s="235">
        <f>IF(N1393="nulová",J1393,0)</f>
        <v>0</v>
      </c>
      <c r="BJ1393" s="18" t="s">
        <v>83</v>
      </c>
      <c r="BK1393" s="235">
        <f>ROUND(I1393*H1393,2)</f>
        <v>0</v>
      </c>
      <c r="BL1393" s="18" t="s">
        <v>361</v>
      </c>
      <c r="BM1393" s="234" t="s">
        <v>1659</v>
      </c>
    </row>
    <row r="1394" s="2" customFormat="1">
      <c r="A1394" s="39"/>
      <c r="B1394" s="40"/>
      <c r="C1394" s="41"/>
      <c r="D1394" s="236" t="s">
        <v>214</v>
      </c>
      <c r="E1394" s="41"/>
      <c r="F1394" s="237" t="s">
        <v>1658</v>
      </c>
      <c r="G1394" s="41"/>
      <c r="H1394" s="41"/>
      <c r="I1394" s="238"/>
      <c r="J1394" s="41"/>
      <c r="K1394" s="41"/>
      <c r="L1394" s="45"/>
      <c r="M1394" s="239"/>
      <c r="N1394" s="240"/>
      <c r="O1394" s="92"/>
      <c r="P1394" s="92"/>
      <c r="Q1394" s="92"/>
      <c r="R1394" s="92"/>
      <c r="S1394" s="92"/>
      <c r="T1394" s="93"/>
      <c r="U1394" s="39"/>
      <c r="V1394" s="39"/>
      <c r="W1394" s="39"/>
      <c r="X1394" s="39"/>
      <c r="Y1394" s="39"/>
      <c r="Z1394" s="39"/>
      <c r="AA1394" s="39"/>
      <c r="AB1394" s="39"/>
      <c r="AC1394" s="39"/>
      <c r="AD1394" s="39"/>
      <c r="AE1394" s="39"/>
      <c r="AT1394" s="18" t="s">
        <v>214</v>
      </c>
      <c r="AU1394" s="18" t="s">
        <v>83</v>
      </c>
    </row>
    <row r="1395" s="2" customFormat="1">
      <c r="A1395" s="39"/>
      <c r="B1395" s="40"/>
      <c r="C1395" s="41"/>
      <c r="D1395" s="236" t="s">
        <v>385</v>
      </c>
      <c r="E1395" s="41"/>
      <c r="F1395" s="290" t="s">
        <v>1660</v>
      </c>
      <c r="G1395" s="41"/>
      <c r="H1395" s="41"/>
      <c r="I1395" s="238"/>
      <c r="J1395" s="41"/>
      <c r="K1395" s="41"/>
      <c r="L1395" s="45"/>
      <c r="M1395" s="239"/>
      <c r="N1395" s="240"/>
      <c r="O1395" s="92"/>
      <c r="P1395" s="92"/>
      <c r="Q1395" s="92"/>
      <c r="R1395" s="92"/>
      <c r="S1395" s="92"/>
      <c r="T1395" s="93"/>
      <c r="U1395" s="39"/>
      <c r="V1395" s="39"/>
      <c r="W1395" s="39"/>
      <c r="X1395" s="39"/>
      <c r="Y1395" s="39"/>
      <c r="Z1395" s="39"/>
      <c r="AA1395" s="39"/>
      <c r="AB1395" s="39"/>
      <c r="AC1395" s="39"/>
      <c r="AD1395" s="39"/>
      <c r="AE1395" s="39"/>
      <c r="AT1395" s="18" t="s">
        <v>385</v>
      </c>
      <c r="AU1395" s="18" t="s">
        <v>83</v>
      </c>
    </row>
    <row r="1396" s="2" customFormat="1" ht="24.15" customHeight="1">
      <c r="A1396" s="39"/>
      <c r="B1396" s="40"/>
      <c r="C1396" s="222" t="s">
        <v>1661</v>
      </c>
      <c r="D1396" s="222" t="s">
        <v>208</v>
      </c>
      <c r="E1396" s="223" t="s">
        <v>1662</v>
      </c>
      <c r="F1396" s="224" t="s">
        <v>1663</v>
      </c>
      <c r="G1396" s="225" t="s">
        <v>225</v>
      </c>
      <c r="H1396" s="226">
        <v>0.107</v>
      </c>
      <c r="I1396" s="227"/>
      <c r="J1396" s="228">
        <f>ROUND(I1396*H1396,2)</f>
        <v>0</v>
      </c>
      <c r="K1396" s="229"/>
      <c r="L1396" s="45"/>
      <c r="M1396" s="230" t="s">
        <v>1</v>
      </c>
      <c r="N1396" s="231" t="s">
        <v>41</v>
      </c>
      <c r="O1396" s="92"/>
      <c r="P1396" s="232">
        <f>O1396*H1396</f>
        <v>0</v>
      </c>
      <c r="Q1396" s="232">
        <v>0.00072000000000000005</v>
      </c>
      <c r="R1396" s="232">
        <f>Q1396*H1396</f>
        <v>7.7040000000000008E-05</v>
      </c>
      <c r="S1396" s="232">
        <v>0</v>
      </c>
      <c r="T1396" s="233">
        <f>S1396*H1396</f>
        <v>0</v>
      </c>
      <c r="U1396" s="39"/>
      <c r="V1396" s="39"/>
      <c r="W1396" s="39"/>
      <c r="X1396" s="39"/>
      <c r="Y1396" s="39"/>
      <c r="Z1396" s="39"/>
      <c r="AA1396" s="39"/>
      <c r="AB1396" s="39"/>
      <c r="AC1396" s="39"/>
      <c r="AD1396" s="39"/>
      <c r="AE1396" s="39"/>
      <c r="AR1396" s="234" t="s">
        <v>361</v>
      </c>
      <c r="AT1396" s="234" t="s">
        <v>208</v>
      </c>
      <c r="AU1396" s="234" t="s">
        <v>83</v>
      </c>
      <c r="AY1396" s="18" t="s">
        <v>207</v>
      </c>
      <c r="BE1396" s="235">
        <f>IF(N1396="základní",J1396,0)</f>
        <v>0</v>
      </c>
      <c r="BF1396" s="235">
        <f>IF(N1396="snížená",J1396,0)</f>
        <v>0</v>
      </c>
      <c r="BG1396" s="235">
        <f>IF(N1396="zákl. přenesená",J1396,0)</f>
        <v>0</v>
      </c>
      <c r="BH1396" s="235">
        <f>IF(N1396="sníž. přenesená",J1396,0)</f>
        <v>0</v>
      </c>
      <c r="BI1396" s="235">
        <f>IF(N1396="nulová",J1396,0)</f>
        <v>0</v>
      </c>
      <c r="BJ1396" s="18" t="s">
        <v>83</v>
      </c>
      <c r="BK1396" s="235">
        <f>ROUND(I1396*H1396,2)</f>
        <v>0</v>
      </c>
      <c r="BL1396" s="18" t="s">
        <v>361</v>
      </c>
      <c r="BM1396" s="234" t="s">
        <v>1664</v>
      </c>
    </row>
    <row r="1397" s="2" customFormat="1">
      <c r="A1397" s="39"/>
      <c r="B1397" s="40"/>
      <c r="C1397" s="41"/>
      <c r="D1397" s="236" t="s">
        <v>214</v>
      </c>
      <c r="E1397" s="41"/>
      <c r="F1397" s="237" t="s">
        <v>1665</v>
      </c>
      <c r="G1397" s="41"/>
      <c r="H1397" s="41"/>
      <c r="I1397" s="238"/>
      <c r="J1397" s="41"/>
      <c r="K1397" s="41"/>
      <c r="L1397" s="45"/>
      <c r="M1397" s="239"/>
      <c r="N1397" s="240"/>
      <c r="O1397" s="92"/>
      <c r="P1397" s="92"/>
      <c r="Q1397" s="92"/>
      <c r="R1397" s="92"/>
      <c r="S1397" s="92"/>
      <c r="T1397" s="93"/>
      <c r="U1397" s="39"/>
      <c r="V1397" s="39"/>
      <c r="W1397" s="39"/>
      <c r="X1397" s="39"/>
      <c r="Y1397" s="39"/>
      <c r="Z1397" s="39"/>
      <c r="AA1397" s="39"/>
      <c r="AB1397" s="39"/>
      <c r="AC1397" s="39"/>
      <c r="AD1397" s="39"/>
      <c r="AE1397" s="39"/>
      <c r="AT1397" s="18" t="s">
        <v>214</v>
      </c>
      <c r="AU1397" s="18" t="s">
        <v>83</v>
      </c>
    </row>
    <row r="1398" s="2" customFormat="1">
      <c r="A1398" s="39"/>
      <c r="B1398" s="40"/>
      <c r="C1398" s="41"/>
      <c r="D1398" s="241" t="s">
        <v>216</v>
      </c>
      <c r="E1398" s="41"/>
      <c r="F1398" s="242" t="s">
        <v>1666</v>
      </c>
      <c r="G1398" s="41"/>
      <c r="H1398" s="41"/>
      <c r="I1398" s="238"/>
      <c r="J1398" s="41"/>
      <c r="K1398" s="41"/>
      <c r="L1398" s="45"/>
      <c r="M1398" s="239"/>
      <c r="N1398" s="240"/>
      <c r="O1398" s="92"/>
      <c r="P1398" s="92"/>
      <c r="Q1398" s="92"/>
      <c r="R1398" s="92"/>
      <c r="S1398" s="92"/>
      <c r="T1398" s="93"/>
      <c r="U1398" s="39"/>
      <c r="V1398" s="39"/>
      <c r="W1398" s="39"/>
      <c r="X1398" s="39"/>
      <c r="Y1398" s="39"/>
      <c r="Z1398" s="39"/>
      <c r="AA1398" s="39"/>
      <c r="AB1398" s="39"/>
      <c r="AC1398" s="39"/>
      <c r="AD1398" s="39"/>
      <c r="AE1398" s="39"/>
      <c r="AT1398" s="18" t="s">
        <v>216</v>
      </c>
      <c r="AU1398" s="18" t="s">
        <v>83</v>
      </c>
    </row>
    <row r="1399" s="2" customFormat="1">
      <c r="A1399" s="39"/>
      <c r="B1399" s="40"/>
      <c r="C1399" s="41"/>
      <c r="D1399" s="236" t="s">
        <v>385</v>
      </c>
      <c r="E1399" s="41"/>
      <c r="F1399" s="290" t="s">
        <v>1667</v>
      </c>
      <c r="G1399" s="41"/>
      <c r="H1399" s="41"/>
      <c r="I1399" s="238"/>
      <c r="J1399" s="41"/>
      <c r="K1399" s="41"/>
      <c r="L1399" s="45"/>
      <c r="M1399" s="239"/>
      <c r="N1399" s="240"/>
      <c r="O1399" s="92"/>
      <c r="P1399" s="92"/>
      <c r="Q1399" s="92"/>
      <c r="R1399" s="92"/>
      <c r="S1399" s="92"/>
      <c r="T1399" s="93"/>
      <c r="U1399" s="39"/>
      <c r="V1399" s="39"/>
      <c r="W1399" s="39"/>
      <c r="X1399" s="39"/>
      <c r="Y1399" s="39"/>
      <c r="Z1399" s="39"/>
      <c r="AA1399" s="39"/>
      <c r="AB1399" s="39"/>
      <c r="AC1399" s="39"/>
      <c r="AD1399" s="39"/>
      <c r="AE1399" s="39"/>
      <c r="AT1399" s="18" t="s">
        <v>385</v>
      </c>
      <c r="AU1399" s="18" t="s">
        <v>83</v>
      </c>
    </row>
    <row r="1400" s="12" customFormat="1">
      <c r="A1400" s="12"/>
      <c r="B1400" s="243"/>
      <c r="C1400" s="244"/>
      <c r="D1400" s="236" t="s">
        <v>218</v>
      </c>
      <c r="E1400" s="245" t="s">
        <v>1</v>
      </c>
      <c r="F1400" s="246" t="s">
        <v>1668</v>
      </c>
      <c r="G1400" s="244"/>
      <c r="H1400" s="245" t="s">
        <v>1</v>
      </c>
      <c r="I1400" s="247"/>
      <c r="J1400" s="244"/>
      <c r="K1400" s="244"/>
      <c r="L1400" s="248"/>
      <c r="M1400" s="249"/>
      <c r="N1400" s="250"/>
      <c r="O1400" s="250"/>
      <c r="P1400" s="250"/>
      <c r="Q1400" s="250"/>
      <c r="R1400" s="250"/>
      <c r="S1400" s="250"/>
      <c r="T1400" s="251"/>
      <c r="U1400" s="12"/>
      <c r="V1400" s="12"/>
      <c r="W1400" s="12"/>
      <c r="X1400" s="12"/>
      <c r="Y1400" s="12"/>
      <c r="Z1400" s="12"/>
      <c r="AA1400" s="12"/>
      <c r="AB1400" s="12"/>
      <c r="AC1400" s="12"/>
      <c r="AD1400" s="12"/>
      <c r="AE1400" s="12"/>
      <c r="AT1400" s="252" t="s">
        <v>218</v>
      </c>
      <c r="AU1400" s="252" t="s">
        <v>83</v>
      </c>
      <c r="AV1400" s="12" t="s">
        <v>83</v>
      </c>
      <c r="AW1400" s="12" t="s">
        <v>32</v>
      </c>
      <c r="AX1400" s="12" t="s">
        <v>76</v>
      </c>
      <c r="AY1400" s="252" t="s">
        <v>207</v>
      </c>
    </row>
    <row r="1401" s="13" customFormat="1">
      <c r="A1401" s="13"/>
      <c r="B1401" s="253"/>
      <c r="C1401" s="254"/>
      <c r="D1401" s="236" t="s">
        <v>218</v>
      </c>
      <c r="E1401" s="255" t="s">
        <v>1</v>
      </c>
      <c r="F1401" s="256" t="s">
        <v>1669</v>
      </c>
      <c r="G1401" s="254"/>
      <c r="H1401" s="257">
        <v>0.107</v>
      </c>
      <c r="I1401" s="258"/>
      <c r="J1401" s="254"/>
      <c r="K1401" s="254"/>
      <c r="L1401" s="259"/>
      <c r="M1401" s="260"/>
      <c r="N1401" s="261"/>
      <c r="O1401" s="261"/>
      <c r="P1401" s="261"/>
      <c r="Q1401" s="261"/>
      <c r="R1401" s="261"/>
      <c r="S1401" s="261"/>
      <c r="T1401" s="262"/>
      <c r="U1401" s="13"/>
      <c r="V1401" s="13"/>
      <c r="W1401" s="13"/>
      <c r="X1401" s="13"/>
      <c r="Y1401" s="13"/>
      <c r="Z1401" s="13"/>
      <c r="AA1401" s="13"/>
      <c r="AB1401" s="13"/>
      <c r="AC1401" s="13"/>
      <c r="AD1401" s="13"/>
      <c r="AE1401" s="13"/>
      <c r="AT1401" s="263" t="s">
        <v>218</v>
      </c>
      <c r="AU1401" s="263" t="s">
        <v>83</v>
      </c>
      <c r="AV1401" s="13" t="s">
        <v>85</v>
      </c>
      <c r="AW1401" s="13" t="s">
        <v>32</v>
      </c>
      <c r="AX1401" s="13" t="s">
        <v>83</v>
      </c>
      <c r="AY1401" s="263" t="s">
        <v>207</v>
      </c>
    </row>
    <row r="1402" s="2" customFormat="1" ht="16.5" customHeight="1">
      <c r="A1402" s="39"/>
      <c r="B1402" s="40"/>
      <c r="C1402" s="293" t="s">
        <v>1670</v>
      </c>
      <c r="D1402" s="293" t="s">
        <v>690</v>
      </c>
      <c r="E1402" s="294" t="s">
        <v>1671</v>
      </c>
      <c r="F1402" s="295" t="s">
        <v>1654</v>
      </c>
      <c r="G1402" s="296" t="s">
        <v>931</v>
      </c>
      <c r="H1402" s="297">
        <v>1</v>
      </c>
      <c r="I1402" s="298"/>
      <c r="J1402" s="299">
        <f>ROUND(I1402*H1402,2)</f>
        <v>0</v>
      </c>
      <c r="K1402" s="300"/>
      <c r="L1402" s="301"/>
      <c r="M1402" s="302" t="s">
        <v>1</v>
      </c>
      <c r="N1402" s="303" t="s">
        <v>41</v>
      </c>
      <c r="O1402" s="92"/>
      <c r="P1402" s="232">
        <f>O1402*H1402</f>
        <v>0</v>
      </c>
      <c r="Q1402" s="232">
        <v>0</v>
      </c>
      <c r="R1402" s="232">
        <f>Q1402*H1402</f>
        <v>0</v>
      </c>
      <c r="S1402" s="232">
        <v>0</v>
      </c>
      <c r="T1402" s="233">
        <f>S1402*H1402</f>
        <v>0</v>
      </c>
      <c r="U1402" s="39"/>
      <c r="V1402" s="39"/>
      <c r="W1402" s="39"/>
      <c r="X1402" s="39"/>
      <c r="Y1402" s="39"/>
      <c r="Z1402" s="39"/>
      <c r="AA1402" s="39"/>
      <c r="AB1402" s="39"/>
      <c r="AC1402" s="39"/>
      <c r="AD1402" s="39"/>
      <c r="AE1402" s="39"/>
      <c r="AR1402" s="234" t="s">
        <v>774</v>
      </c>
      <c r="AT1402" s="234" t="s">
        <v>690</v>
      </c>
      <c r="AU1402" s="234" t="s">
        <v>83</v>
      </c>
      <c r="AY1402" s="18" t="s">
        <v>207</v>
      </c>
      <c r="BE1402" s="235">
        <f>IF(N1402="základní",J1402,0)</f>
        <v>0</v>
      </c>
      <c r="BF1402" s="235">
        <f>IF(N1402="snížená",J1402,0)</f>
        <v>0</v>
      </c>
      <c r="BG1402" s="235">
        <f>IF(N1402="zákl. přenesená",J1402,0)</f>
        <v>0</v>
      </c>
      <c r="BH1402" s="235">
        <f>IF(N1402="sníž. přenesená",J1402,0)</f>
        <v>0</v>
      </c>
      <c r="BI1402" s="235">
        <f>IF(N1402="nulová",J1402,0)</f>
        <v>0</v>
      </c>
      <c r="BJ1402" s="18" t="s">
        <v>83</v>
      </c>
      <c r="BK1402" s="235">
        <f>ROUND(I1402*H1402,2)</f>
        <v>0</v>
      </c>
      <c r="BL1402" s="18" t="s">
        <v>361</v>
      </c>
      <c r="BM1402" s="234" t="s">
        <v>1672</v>
      </c>
    </row>
    <row r="1403" s="2" customFormat="1">
      <c r="A1403" s="39"/>
      <c r="B1403" s="40"/>
      <c r="C1403" s="41"/>
      <c r="D1403" s="236" t="s">
        <v>214</v>
      </c>
      <c r="E1403" s="41"/>
      <c r="F1403" s="237" t="s">
        <v>1673</v>
      </c>
      <c r="G1403" s="41"/>
      <c r="H1403" s="41"/>
      <c r="I1403" s="238"/>
      <c r="J1403" s="41"/>
      <c r="K1403" s="41"/>
      <c r="L1403" s="45"/>
      <c r="M1403" s="239"/>
      <c r="N1403" s="240"/>
      <c r="O1403" s="92"/>
      <c r="P1403" s="92"/>
      <c r="Q1403" s="92"/>
      <c r="R1403" s="92"/>
      <c r="S1403" s="92"/>
      <c r="T1403" s="93"/>
      <c r="U1403" s="39"/>
      <c r="V1403" s="39"/>
      <c r="W1403" s="39"/>
      <c r="X1403" s="39"/>
      <c r="Y1403" s="39"/>
      <c r="Z1403" s="39"/>
      <c r="AA1403" s="39"/>
      <c r="AB1403" s="39"/>
      <c r="AC1403" s="39"/>
      <c r="AD1403" s="39"/>
      <c r="AE1403" s="39"/>
      <c r="AT1403" s="18" t="s">
        <v>214</v>
      </c>
      <c r="AU1403" s="18" t="s">
        <v>83</v>
      </c>
    </row>
    <row r="1404" s="2" customFormat="1" ht="16.5" customHeight="1">
      <c r="A1404" s="39"/>
      <c r="B1404" s="40"/>
      <c r="C1404" s="222" t="s">
        <v>1674</v>
      </c>
      <c r="D1404" s="222" t="s">
        <v>208</v>
      </c>
      <c r="E1404" s="223" t="s">
        <v>1675</v>
      </c>
      <c r="F1404" s="224" t="s">
        <v>1676</v>
      </c>
      <c r="G1404" s="225" t="s">
        <v>931</v>
      </c>
      <c r="H1404" s="226">
        <v>10</v>
      </c>
      <c r="I1404" s="227"/>
      <c r="J1404" s="228">
        <f>ROUND(I1404*H1404,2)</f>
        <v>0</v>
      </c>
      <c r="K1404" s="229"/>
      <c r="L1404" s="45"/>
      <c r="M1404" s="230" t="s">
        <v>1</v>
      </c>
      <c r="N1404" s="231" t="s">
        <v>41</v>
      </c>
      <c r="O1404" s="92"/>
      <c r="P1404" s="232">
        <f>O1404*H1404</f>
        <v>0</v>
      </c>
      <c r="Q1404" s="232">
        <v>0</v>
      </c>
      <c r="R1404" s="232">
        <f>Q1404*H1404</f>
        <v>0</v>
      </c>
      <c r="S1404" s="232">
        <v>0</v>
      </c>
      <c r="T1404" s="233">
        <f>S1404*H1404</f>
        <v>0</v>
      </c>
      <c r="U1404" s="39"/>
      <c r="V1404" s="39"/>
      <c r="W1404" s="39"/>
      <c r="X1404" s="39"/>
      <c r="Y1404" s="39"/>
      <c r="Z1404" s="39"/>
      <c r="AA1404" s="39"/>
      <c r="AB1404" s="39"/>
      <c r="AC1404" s="39"/>
      <c r="AD1404" s="39"/>
      <c r="AE1404" s="39"/>
      <c r="AR1404" s="234" t="s">
        <v>361</v>
      </c>
      <c r="AT1404" s="234" t="s">
        <v>208</v>
      </c>
      <c r="AU1404" s="234" t="s">
        <v>83</v>
      </c>
      <c r="AY1404" s="18" t="s">
        <v>207</v>
      </c>
      <c r="BE1404" s="235">
        <f>IF(N1404="základní",J1404,0)</f>
        <v>0</v>
      </c>
      <c r="BF1404" s="235">
        <f>IF(N1404="snížená",J1404,0)</f>
        <v>0</v>
      </c>
      <c r="BG1404" s="235">
        <f>IF(N1404="zákl. přenesená",J1404,0)</f>
        <v>0</v>
      </c>
      <c r="BH1404" s="235">
        <f>IF(N1404="sníž. přenesená",J1404,0)</f>
        <v>0</v>
      </c>
      <c r="BI1404" s="235">
        <f>IF(N1404="nulová",J1404,0)</f>
        <v>0</v>
      </c>
      <c r="BJ1404" s="18" t="s">
        <v>83</v>
      </c>
      <c r="BK1404" s="235">
        <f>ROUND(I1404*H1404,2)</f>
        <v>0</v>
      </c>
      <c r="BL1404" s="18" t="s">
        <v>361</v>
      </c>
      <c r="BM1404" s="234" t="s">
        <v>1677</v>
      </c>
    </row>
    <row r="1405" s="2" customFormat="1">
      <c r="A1405" s="39"/>
      <c r="B1405" s="40"/>
      <c r="C1405" s="41"/>
      <c r="D1405" s="236" t="s">
        <v>214</v>
      </c>
      <c r="E1405" s="41"/>
      <c r="F1405" s="237" t="s">
        <v>1676</v>
      </c>
      <c r="G1405" s="41"/>
      <c r="H1405" s="41"/>
      <c r="I1405" s="238"/>
      <c r="J1405" s="41"/>
      <c r="K1405" s="41"/>
      <c r="L1405" s="45"/>
      <c r="M1405" s="239"/>
      <c r="N1405" s="240"/>
      <c r="O1405" s="92"/>
      <c r="P1405" s="92"/>
      <c r="Q1405" s="92"/>
      <c r="R1405" s="92"/>
      <c r="S1405" s="92"/>
      <c r="T1405" s="93"/>
      <c r="U1405" s="39"/>
      <c r="V1405" s="39"/>
      <c r="W1405" s="39"/>
      <c r="X1405" s="39"/>
      <c r="Y1405" s="39"/>
      <c r="Z1405" s="39"/>
      <c r="AA1405" s="39"/>
      <c r="AB1405" s="39"/>
      <c r="AC1405" s="39"/>
      <c r="AD1405" s="39"/>
      <c r="AE1405" s="39"/>
      <c r="AT1405" s="18" t="s">
        <v>214</v>
      </c>
      <c r="AU1405" s="18" t="s">
        <v>83</v>
      </c>
    </row>
    <row r="1406" s="2" customFormat="1">
      <c r="A1406" s="39"/>
      <c r="B1406" s="40"/>
      <c r="C1406" s="41"/>
      <c r="D1406" s="236" t="s">
        <v>385</v>
      </c>
      <c r="E1406" s="41"/>
      <c r="F1406" s="290" t="s">
        <v>1667</v>
      </c>
      <c r="G1406" s="41"/>
      <c r="H1406" s="41"/>
      <c r="I1406" s="238"/>
      <c r="J1406" s="41"/>
      <c r="K1406" s="41"/>
      <c r="L1406" s="45"/>
      <c r="M1406" s="239"/>
      <c r="N1406" s="240"/>
      <c r="O1406" s="92"/>
      <c r="P1406" s="92"/>
      <c r="Q1406" s="92"/>
      <c r="R1406" s="92"/>
      <c r="S1406" s="92"/>
      <c r="T1406" s="93"/>
      <c r="U1406" s="39"/>
      <c r="V1406" s="39"/>
      <c r="W1406" s="39"/>
      <c r="X1406" s="39"/>
      <c r="Y1406" s="39"/>
      <c r="Z1406" s="39"/>
      <c r="AA1406" s="39"/>
      <c r="AB1406" s="39"/>
      <c r="AC1406" s="39"/>
      <c r="AD1406" s="39"/>
      <c r="AE1406" s="39"/>
      <c r="AT1406" s="18" t="s">
        <v>385</v>
      </c>
      <c r="AU1406" s="18" t="s">
        <v>83</v>
      </c>
    </row>
    <row r="1407" s="2" customFormat="1" ht="16.5" customHeight="1">
      <c r="A1407" s="39"/>
      <c r="B1407" s="40"/>
      <c r="C1407" s="222" t="s">
        <v>1678</v>
      </c>
      <c r="D1407" s="222" t="s">
        <v>208</v>
      </c>
      <c r="E1407" s="223" t="s">
        <v>1679</v>
      </c>
      <c r="F1407" s="224" t="s">
        <v>1680</v>
      </c>
      <c r="G1407" s="225" t="s">
        <v>931</v>
      </c>
      <c r="H1407" s="226">
        <v>2</v>
      </c>
      <c r="I1407" s="227"/>
      <c r="J1407" s="228">
        <f>ROUND(I1407*H1407,2)</f>
        <v>0</v>
      </c>
      <c r="K1407" s="229"/>
      <c r="L1407" s="45"/>
      <c r="M1407" s="230" t="s">
        <v>1</v>
      </c>
      <c r="N1407" s="231" t="s">
        <v>41</v>
      </c>
      <c r="O1407" s="92"/>
      <c r="P1407" s="232">
        <f>O1407*H1407</f>
        <v>0</v>
      </c>
      <c r="Q1407" s="232">
        <v>0</v>
      </c>
      <c r="R1407" s="232">
        <f>Q1407*H1407</f>
        <v>0</v>
      </c>
      <c r="S1407" s="232">
        <v>0</v>
      </c>
      <c r="T1407" s="233">
        <f>S1407*H1407</f>
        <v>0</v>
      </c>
      <c r="U1407" s="39"/>
      <c r="V1407" s="39"/>
      <c r="W1407" s="39"/>
      <c r="X1407" s="39"/>
      <c r="Y1407" s="39"/>
      <c r="Z1407" s="39"/>
      <c r="AA1407" s="39"/>
      <c r="AB1407" s="39"/>
      <c r="AC1407" s="39"/>
      <c r="AD1407" s="39"/>
      <c r="AE1407" s="39"/>
      <c r="AR1407" s="234" t="s">
        <v>361</v>
      </c>
      <c r="AT1407" s="234" t="s">
        <v>208</v>
      </c>
      <c r="AU1407" s="234" t="s">
        <v>83</v>
      </c>
      <c r="AY1407" s="18" t="s">
        <v>207</v>
      </c>
      <c r="BE1407" s="235">
        <f>IF(N1407="základní",J1407,0)</f>
        <v>0</v>
      </c>
      <c r="BF1407" s="235">
        <f>IF(N1407="snížená",J1407,0)</f>
        <v>0</v>
      </c>
      <c r="BG1407" s="235">
        <f>IF(N1407="zákl. přenesená",J1407,0)</f>
        <v>0</v>
      </c>
      <c r="BH1407" s="235">
        <f>IF(N1407="sníž. přenesená",J1407,0)</f>
        <v>0</v>
      </c>
      <c r="BI1407" s="235">
        <f>IF(N1407="nulová",J1407,0)</f>
        <v>0</v>
      </c>
      <c r="BJ1407" s="18" t="s">
        <v>83</v>
      </c>
      <c r="BK1407" s="235">
        <f>ROUND(I1407*H1407,2)</f>
        <v>0</v>
      </c>
      <c r="BL1407" s="18" t="s">
        <v>361</v>
      </c>
      <c r="BM1407" s="234" t="s">
        <v>1681</v>
      </c>
    </row>
    <row r="1408" s="2" customFormat="1">
      <c r="A1408" s="39"/>
      <c r="B1408" s="40"/>
      <c r="C1408" s="41"/>
      <c r="D1408" s="236" t="s">
        <v>214</v>
      </c>
      <c r="E1408" s="41"/>
      <c r="F1408" s="237" t="s">
        <v>1680</v>
      </c>
      <c r="G1408" s="41"/>
      <c r="H1408" s="41"/>
      <c r="I1408" s="238"/>
      <c r="J1408" s="41"/>
      <c r="K1408" s="41"/>
      <c r="L1408" s="45"/>
      <c r="M1408" s="239"/>
      <c r="N1408" s="240"/>
      <c r="O1408" s="92"/>
      <c r="P1408" s="92"/>
      <c r="Q1408" s="92"/>
      <c r="R1408" s="92"/>
      <c r="S1408" s="92"/>
      <c r="T1408" s="93"/>
      <c r="U1408" s="39"/>
      <c r="V1408" s="39"/>
      <c r="W1408" s="39"/>
      <c r="X1408" s="39"/>
      <c r="Y1408" s="39"/>
      <c r="Z1408" s="39"/>
      <c r="AA1408" s="39"/>
      <c r="AB1408" s="39"/>
      <c r="AC1408" s="39"/>
      <c r="AD1408" s="39"/>
      <c r="AE1408" s="39"/>
      <c r="AT1408" s="18" t="s">
        <v>214</v>
      </c>
      <c r="AU1408" s="18" t="s">
        <v>83</v>
      </c>
    </row>
    <row r="1409" s="2" customFormat="1">
      <c r="A1409" s="39"/>
      <c r="B1409" s="40"/>
      <c r="C1409" s="41"/>
      <c r="D1409" s="236" t="s">
        <v>385</v>
      </c>
      <c r="E1409" s="41"/>
      <c r="F1409" s="290" t="s">
        <v>1667</v>
      </c>
      <c r="G1409" s="41"/>
      <c r="H1409" s="41"/>
      <c r="I1409" s="238"/>
      <c r="J1409" s="41"/>
      <c r="K1409" s="41"/>
      <c r="L1409" s="45"/>
      <c r="M1409" s="239"/>
      <c r="N1409" s="240"/>
      <c r="O1409" s="92"/>
      <c r="P1409" s="92"/>
      <c r="Q1409" s="92"/>
      <c r="R1409" s="92"/>
      <c r="S1409" s="92"/>
      <c r="T1409" s="93"/>
      <c r="U1409" s="39"/>
      <c r="V1409" s="39"/>
      <c r="W1409" s="39"/>
      <c r="X1409" s="39"/>
      <c r="Y1409" s="39"/>
      <c r="Z1409" s="39"/>
      <c r="AA1409" s="39"/>
      <c r="AB1409" s="39"/>
      <c r="AC1409" s="39"/>
      <c r="AD1409" s="39"/>
      <c r="AE1409" s="39"/>
      <c r="AT1409" s="18" t="s">
        <v>385</v>
      </c>
      <c r="AU1409" s="18" t="s">
        <v>83</v>
      </c>
    </row>
    <row r="1410" s="2" customFormat="1" ht="16.5" customHeight="1">
      <c r="A1410" s="39"/>
      <c r="B1410" s="40"/>
      <c r="C1410" s="293" t="s">
        <v>1682</v>
      </c>
      <c r="D1410" s="293" t="s">
        <v>690</v>
      </c>
      <c r="E1410" s="294" t="s">
        <v>1683</v>
      </c>
      <c r="F1410" s="295" t="s">
        <v>1684</v>
      </c>
      <c r="G1410" s="296" t="s">
        <v>931</v>
      </c>
      <c r="H1410" s="297">
        <v>2</v>
      </c>
      <c r="I1410" s="298"/>
      <c r="J1410" s="299">
        <f>ROUND(I1410*H1410,2)</f>
        <v>0</v>
      </c>
      <c r="K1410" s="300"/>
      <c r="L1410" s="301"/>
      <c r="M1410" s="302" t="s">
        <v>1</v>
      </c>
      <c r="N1410" s="303" t="s">
        <v>41</v>
      </c>
      <c r="O1410" s="92"/>
      <c r="P1410" s="232">
        <f>O1410*H1410</f>
        <v>0</v>
      </c>
      <c r="Q1410" s="232">
        <v>0</v>
      </c>
      <c r="R1410" s="232">
        <f>Q1410*H1410</f>
        <v>0</v>
      </c>
      <c r="S1410" s="232">
        <v>0</v>
      </c>
      <c r="T1410" s="233">
        <f>S1410*H1410</f>
        <v>0</v>
      </c>
      <c r="U1410" s="39"/>
      <c r="V1410" s="39"/>
      <c r="W1410" s="39"/>
      <c r="X1410" s="39"/>
      <c r="Y1410" s="39"/>
      <c r="Z1410" s="39"/>
      <c r="AA1410" s="39"/>
      <c r="AB1410" s="39"/>
      <c r="AC1410" s="39"/>
      <c r="AD1410" s="39"/>
      <c r="AE1410" s="39"/>
      <c r="AR1410" s="234" t="s">
        <v>774</v>
      </c>
      <c r="AT1410" s="234" t="s">
        <v>690</v>
      </c>
      <c r="AU1410" s="234" t="s">
        <v>83</v>
      </c>
      <c r="AY1410" s="18" t="s">
        <v>207</v>
      </c>
      <c r="BE1410" s="235">
        <f>IF(N1410="základní",J1410,0)</f>
        <v>0</v>
      </c>
      <c r="BF1410" s="235">
        <f>IF(N1410="snížená",J1410,0)</f>
        <v>0</v>
      </c>
      <c r="BG1410" s="235">
        <f>IF(N1410="zákl. přenesená",J1410,0)</f>
        <v>0</v>
      </c>
      <c r="BH1410" s="235">
        <f>IF(N1410="sníž. přenesená",J1410,0)</f>
        <v>0</v>
      </c>
      <c r="BI1410" s="235">
        <f>IF(N1410="nulová",J1410,0)</f>
        <v>0</v>
      </c>
      <c r="BJ1410" s="18" t="s">
        <v>83</v>
      </c>
      <c r="BK1410" s="235">
        <f>ROUND(I1410*H1410,2)</f>
        <v>0</v>
      </c>
      <c r="BL1410" s="18" t="s">
        <v>361</v>
      </c>
      <c r="BM1410" s="234" t="s">
        <v>1685</v>
      </c>
    </row>
    <row r="1411" s="2" customFormat="1">
      <c r="A1411" s="39"/>
      <c r="B1411" s="40"/>
      <c r="C1411" s="41"/>
      <c r="D1411" s="236" t="s">
        <v>214</v>
      </c>
      <c r="E1411" s="41"/>
      <c r="F1411" s="237" t="s">
        <v>1684</v>
      </c>
      <c r="G1411" s="41"/>
      <c r="H1411" s="41"/>
      <c r="I1411" s="238"/>
      <c r="J1411" s="41"/>
      <c r="K1411" s="41"/>
      <c r="L1411" s="45"/>
      <c r="M1411" s="239"/>
      <c r="N1411" s="240"/>
      <c r="O1411" s="92"/>
      <c r="P1411" s="92"/>
      <c r="Q1411" s="92"/>
      <c r="R1411" s="92"/>
      <c r="S1411" s="92"/>
      <c r="T1411" s="93"/>
      <c r="U1411" s="39"/>
      <c r="V1411" s="39"/>
      <c r="W1411" s="39"/>
      <c r="X1411" s="39"/>
      <c r="Y1411" s="39"/>
      <c r="Z1411" s="39"/>
      <c r="AA1411" s="39"/>
      <c r="AB1411" s="39"/>
      <c r="AC1411" s="39"/>
      <c r="AD1411" s="39"/>
      <c r="AE1411" s="39"/>
      <c r="AT1411" s="18" t="s">
        <v>214</v>
      </c>
      <c r="AU1411" s="18" t="s">
        <v>83</v>
      </c>
    </row>
    <row r="1412" s="2" customFormat="1" ht="16.5" customHeight="1">
      <c r="A1412" s="39"/>
      <c r="B1412" s="40"/>
      <c r="C1412" s="293" t="s">
        <v>1686</v>
      </c>
      <c r="D1412" s="293" t="s">
        <v>690</v>
      </c>
      <c r="E1412" s="294" t="s">
        <v>1687</v>
      </c>
      <c r="F1412" s="295" t="s">
        <v>1684</v>
      </c>
      <c r="G1412" s="296" t="s">
        <v>931</v>
      </c>
      <c r="H1412" s="297">
        <v>1</v>
      </c>
      <c r="I1412" s="298"/>
      <c r="J1412" s="299">
        <f>ROUND(I1412*H1412,2)</f>
        <v>0</v>
      </c>
      <c r="K1412" s="300"/>
      <c r="L1412" s="301"/>
      <c r="M1412" s="302" t="s">
        <v>1</v>
      </c>
      <c r="N1412" s="303" t="s">
        <v>41</v>
      </c>
      <c r="O1412" s="92"/>
      <c r="P1412" s="232">
        <f>O1412*H1412</f>
        <v>0</v>
      </c>
      <c r="Q1412" s="232">
        <v>0</v>
      </c>
      <c r="R1412" s="232">
        <f>Q1412*H1412</f>
        <v>0</v>
      </c>
      <c r="S1412" s="232">
        <v>0</v>
      </c>
      <c r="T1412" s="233">
        <f>S1412*H1412</f>
        <v>0</v>
      </c>
      <c r="U1412" s="39"/>
      <c r="V1412" s="39"/>
      <c r="W1412" s="39"/>
      <c r="X1412" s="39"/>
      <c r="Y1412" s="39"/>
      <c r="Z1412" s="39"/>
      <c r="AA1412" s="39"/>
      <c r="AB1412" s="39"/>
      <c r="AC1412" s="39"/>
      <c r="AD1412" s="39"/>
      <c r="AE1412" s="39"/>
      <c r="AR1412" s="234" t="s">
        <v>774</v>
      </c>
      <c r="AT1412" s="234" t="s">
        <v>690</v>
      </c>
      <c r="AU1412" s="234" t="s">
        <v>83</v>
      </c>
      <c r="AY1412" s="18" t="s">
        <v>207</v>
      </c>
      <c r="BE1412" s="235">
        <f>IF(N1412="základní",J1412,0)</f>
        <v>0</v>
      </c>
      <c r="BF1412" s="235">
        <f>IF(N1412="snížená",J1412,0)</f>
        <v>0</v>
      </c>
      <c r="BG1412" s="235">
        <f>IF(N1412="zákl. přenesená",J1412,0)</f>
        <v>0</v>
      </c>
      <c r="BH1412" s="235">
        <f>IF(N1412="sníž. přenesená",J1412,0)</f>
        <v>0</v>
      </c>
      <c r="BI1412" s="235">
        <f>IF(N1412="nulová",J1412,0)</f>
        <v>0</v>
      </c>
      <c r="BJ1412" s="18" t="s">
        <v>83</v>
      </c>
      <c r="BK1412" s="235">
        <f>ROUND(I1412*H1412,2)</f>
        <v>0</v>
      </c>
      <c r="BL1412" s="18" t="s">
        <v>361</v>
      </c>
      <c r="BM1412" s="234" t="s">
        <v>1688</v>
      </c>
    </row>
    <row r="1413" s="2" customFormat="1">
      <c r="A1413" s="39"/>
      <c r="B1413" s="40"/>
      <c r="C1413" s="41"/>
      <c r="D1413" s="236" t="s">
        <v>214</v>
      </c>
      <c r="E1413" s="41"/>
      <c r="F1413" s="237" t="s">
        <v>1684</v>
      </c>
      <c r="G1413" s="41"/>
      <c r="H1413" s="41"/>
      <c r="I1413" s="238"/>
      <c r="J1413" s="41"/>
      <c r="K1413" s="41"/>
      <c r="L1413" s="45"/>
      <c r="M1413" s="239"/>
      <c r="N1413" s="240"/>
      <c r="O1413" s="92"/>
      <c r="P1413" s="92"/>
      <c r="Q1413" s="92"/>
      <c r="R1413" s="92"/>
      <c r="S1413" s="92"/>
      <c r="T1413" s="93"/>
      <c r="U1413" s="39"/>
      <c r="V1413" s="39"/>
      <c r="W1413" s="39"/>
      <c r="X1413" s="39"/>
      <c r="Y1413" s="39"/>
      <c r="Z1413" s="39"/>
      <c r="AA1413" s="39"/>
      <c r="AB1413" s="39"/>
      <c r="AC1413" s="39"/>
      <c r="AD1413" s="39"/>
      <c r="AE1413" s="39"/>
      <c r="AT1413" s="18" t="s">
        <v>214</v>
      </c>
      <c r="AU1413" s="18" t="s">
        <v>83</v>
      </c>
    </row>
    <row r="1414" s="2" customFormat="1" ht="16.5" customHeight="1">
      <c r="A1414" s="39"/>
      <c r="B1414" s="40"/>
      <c r="C1414" s="293" t="s">
        <v>1689</v>
      </c>
      <c r="D1414" s="293" t="s">
        <v>690</v>
      </c>
      <c r="E1414" s="294" t="s">
        <v>1690</v>
      </c>
      <c r="F1414" s="295" t="s">
        <v>1684</v>
      </c>
      <c r="G1414" s="296" t="s">
        <v>931</v>
      </c>
      <c r="H1414" s="297">
        <v>1</v>
      </c>
      <c r="I1414" s="298"/>
      <c r="J1414" s="299">
        <f>ROUND(I1414*H1414,2)</f>
        <v>0</v>
      </c>
      <c r="K1414" s="300"/>
      <c r="L1414" s="301"/>
      <c r="M1414" s="302" t="s">
        <v>1</v>
      </c>
      <c r="N1414" s="303" t="s">
        <v>41</v>
      </c>
      <c r="O1414" s="92"/>
      <c r="P1414" s="232">
        <f>O1414*H1414</f>
        <v>0</v>
      </c>
      <c r="Q1414" s="232">
        <v>0</v>
      </c>
      <c r="R1414" s="232">
        <f>Q1414*H1414</f>
        <v>0</v>
      </c>
      <c r="S1414" s="232">
        <v>0</v>
      </c>
      <c r="T1414" s="233">
        <f>S1414*H1414</f>
        <v>0</v>
      </c>
      <c r="U1414" s="39"/>
      <c r="V1414" s="39"/>
      <c r="W1414" s="39"/>
      <c r="X1414" s="39"/>
      <c r="Y1414" s="39"/>
      <c r="Z1414" s="39"/>
      <c r="AA1414" s="39"/>
      <c r="AB1414" s="39"/>
      <c r="AC1414" s="39"/>
      <c r="AD1414" s="39"/>
      <c r="AE1414" s="39"/>
      <c r="AR1414" s="234" t="s">
        <v>774</v>
      </c>
      <c r="AT1414" s="234" t="s">
        <v>690</v>
      </c>
      <c r="AU1414" s="234" t="s">
        <v>83</v>
      </c>
      <c r="AY1414" s="18" t="s">
        <v>207</v>
      </c>
      <c r="BE1414" s="235">
        <f>IF(N1414="základní",J1414,0)</f>
        <v>0</v>
      </c>
      <c r="BF1414" s="235">
        <f>IF(N1414="snížená",J1414,0)</f>
        <v>0</v>
      </c>
      <c r="BG1414" s="235">
        <f>IF(N1414="zákl. přenesená",J1414,0)</f>
        <v>0</v>
      </c>
      <c r="BH1414" s="235">
        <f>IF(N1414="sníž. přenesená",J1414,0)</f>
        <v>0</v>
      </c>
      <c r="BI1414" s="235">
        <f>IF(N1414="nulová",J1414,0)</f>
        <v>0</v>
      </c>
      <c r="BJ1414" s="18" t="s">
        <v>83</v>
      </c>
      <c r="BK1414" s="235">
        <f>ROUND(I1414*H1414,2)</f>
        <v>0</v>
      </c>
      <c r="BL1414" s="18" t="s">
        <v>361</v>
      </c>
      <c r="BM1414" s="234" t="s">
        <v>1691</v>
      </c>
    </row>
    <row r="1415" s="2" customFormat="1">
      <c r="A1415" s="39"/>
      <c r="B1415" s="40"/>
      <c r="C1415" s="41"/>
      <c r="D1415" s="236" t="s">
        <v>214</v>
      </c>
      <c r="E1415" s="41"/>
      <c r="F1415" s="237" t="s">
        <v>1684</v>
      </c>
      <c r="G1415" s="41"/>
      <c r="H1415" s="41"/>
      <c r="I1415" s="238"/>
      <c r="J1415" s="41"/>
      <c r="K1415" s="41"/>
      <c r="L1415" s="45"/>
      <c r="M1415" s="239"/>
      <c r="N1415" s="240"/>
      <c r="O1415" s="92"/>
      <c r="P1415" s="92"/>
      <c r="Q1415" s="92"/>
      <c r="R1415" s="92"/>
      <c r="S1415" s="92"/>
      <c r="T1415" s="93"/>
      <c r="U1415" s="39"/>
      <c r="V1415" s="39"/>
      <c r="W1415" s="39"/>
      <c r="X1415" s="39"/>
      <c r="Y1415" s="39"/>
      <c r="Z1415" s="39"/>
      <c r="AA1415" s="39"/>
      <c r="AB1415" s="39"/>
      <c r="AC1415" s="39"/>
      <c r="AD1415" s="39"/>
      <c r="AE1415" s="39"/>
      <c r="AT1415" s="18" t="s">
        <v>214</v>
      </c>
      <c r="AU1415" s="18" t="s">
        <v>83</v>
      </c>
    </row>
    <row r="1416" s="2" customFormat="1" ht="16.5" customHeight="1">
      <c r="A1416" s="39"/>
      <c r="B1416" s="40"/>
      <c r="C1416" s="293" t="s">
        <v>1692</v>
      </c>
      <c r="D1416" s="293" t="s">
        <v>690</v>
      </c>
      <c r="E1416" s="294" t="s">
        <v>1693</v>
      </c>
      <c r="F1416" s="295" t="s">
        <v>1694</v>
      </c>
      <c r="G1416" s="296" t="s">
        <v>931</v>
      </c>
      <c r="H1416" s="297">
        <v>2</v>
      </c>
      <c r="I1416" s="298"/>
      <c r="J1416" s="299">
        <f>ROUND(I1416*H1416,2)</f>
        <v>0</v>
      </c>
      <c r="K1416" s="300"/>
      <c r="L1416" s="301"/>
      <c r="M1416" s="302" t="s">
        <v>1</v>
      </c>
      <c r="N1416" s="303" t="s">
        <v>41</v>
      </c>
      <c r="O1416" s="92"/>
      <c r="P1416" s="232">
        <f>O1416*H1416</f>
        <v>0</v>
      </c>
      <c r="Q1416" s="232">
        <v>0</v>
      </c>
      <c r="R1416" s="232">
        <f>Q1416*H1416</f>
        <v>0</v>
      </c>
      <c r="S1416" s="232">
        <v>0</v>
      </c>
      <c r="T1416" s="233">
        <f>S1416*H1416</f>
        <v>0</v>
      </c>
      <c r="U1416" s="39"/>
      <c r="V1416" s="39"/>
      <c r="W1416" s="39"/>
      <c r="X1416" s="39"/>
      <c r="Y1416" s="39"/>
      <c r="Z1416" s="39"/>
      <c r="AA1416" s="39"/>
      <c r="AB1416" s="39"/>
      <c r="AC1416" s="39"/>
      <c r="AD1416" s="39"/>
      <c r="AE1416" s="39"/>
      <c r="AR1416" s="234" t="s">
        <v>774</v>
      </c>
      <c r="AT1416" s="234" t="s">
        <v>690</v>
      </c>
      <c r="AU1416" s="234" t="s">
        <v>83</v>
      </c>
      <c r="AY1416" s="18" t="s">
        <v>207</v>
      </c>
      <c r="BE1416" s="235">
        <f>IF(N1416="základní",J1416,0)</f>
        <v>0</v>
      </c>
      <c r="BF1416" s="235">
        <f>IF(N1416="snížená",J1416,0)</f>
        <v>0</v>
      </c>
      <c r="BG1416" s="235">
        <f>IF(N1416="zákl. přenesená",J1416,0)</f>
        <v>0</v>
      </c>
      <c r="BH1416" s="235">
        <f>IF(N1416="sníž. přenesená",J1416,0)</f>
        <v>0</v>
      </c>
      <c r="BI1416" s="235">
        <f>IF(N1416="nulová",J1416,0)</f>
        <v>0</v>
      </c>
      <c r="BJ1416" s="18" t="s">
        <v>83</v>
      </c>
      <c r="BK1416" s="235">
        <f>ROUND(I1416*H1416,2)</f>
        <v>0</v>
      </c>
      <c r="BL1416" s="18" t="s">
        <v>361</v>
      </c>
      <c r="BM1416" s="234" t="s">
        <v>1695</v>
      </c>
    </row>
    <row r="1417" s="2" customFormat="1">
      <c r="A1417" s="39"/>
      <c r="B1417" s="40"/>
      <c r="C1417" s="41"/>
      <c r="D1417" s="236" t="s">
        <v>214</v>
      </c>
      <c r="E1417" s="41"/>
      <c r="F1417" s="237" t="s">
        <v>1694</v>
      </c>
      <c r="G1417" s="41"/>
      <c r="H1417" s="41"/>
      <c r="I1417" s="238"/>
      <c r="J1417" s="41"/>
      <c r="K1417" s="41"/>
      <c r="L1417" s="45"/>
      <c r="M1417" s="239"/>
      <c r="N1417" s="240"/>
      <c r="O1417" s="92"/>
      <c r="P1417" s="92"/>
      <c r="Q1417" s="92"/>
      <c r="R1417" s="92"/>
      <c r="S1417" s="92"/>
      <c r="T1417" s="93"/>
      <c r="U1417" s="39"/>
      <c r="V1417" s="39"/>
      <c r="W1417" s="39"/>
      <c r="X1417" s="39"/>
      <c r="Y1417" s="39"/>
      <c r="Z1417" s="39"/>
      <c r="AA1417" s="39"/>
      <c r="AB1417" s="39"/>
      <c r="AC1417" s="39"/>
      <c r="AD1417" s="39"/>
      <c r="AE1417" s="39"/>
      <c r="AT1417" s="18" t="s">
        <v>214</v>
      </c>
      <c r="AU1417" s="18" t="s">
        <v>83</v>
      </c>
    </row>
    <row r="1418" s="2" customFormat="1" ht="16.5" customHeight="1">
      <c r="A1418" s="39"/>
      <c r="B1418" s="40"/>
      <c r="C1418" s="293" t="s">
        <v>1696</v>
      </c>
      <c r="D1418" s="293" t="s">
        <v>690</v>
      </c>
      <c r="E1418" s="294" t="s">
        <v>1697</v>
      </c>
      <c r="F1418" s="295" t="s">
        <v>1694</v>
      </c>
      <c r="G1418" s="296" t="s">
        <v>931</v>
      </c>
      <c r="H1418" s="297">
        <v>2</v>
      </c>
      <c r="I1418" s="298"/>
      <c r="J1418" s="299">
        <f>ROUND(I1418*H1418,2)</f>
        <v>0</v>
      </c>
      <c r="K1418" s="300"/>
      <c r="L1418" s="301"/>
      <c r="M1418" s="302" t="s">
        <v>1</v>
      </c>
      <c r="N1418" s="303" t="s">
        <v>41</v>
      </c>
      <c r="O1418" s="92"/>
      <c r="P1418" s="232">
        <f>O1418*H1418</f>
        <v>0</v>
      </c>
      <c r="Q1418" s="232">
        <v>0</v>
      </c>
      <c r="R1418" s="232">
        <f>Q1418*H1418</f>
        <v>0</v>
      </c>
      <c r="S1418" s="232">
        <v>0</v>
      </c>
      <c r="T1418" s="233">
        <f>S1418*H1418</f>
        <v>0</v>
      </c>
      <c r="U1418" s="39"/>
      <c r="V1418" s="39"/>
      <c r="W1418" s="39"/>
      <c r="X1418" s="39"/>
      <c r="Y1418" s="39"/>
      <c r="Z1418" s="39"/>
      <c r="AA1418" s="39"/>
      <c r="AB1418" s="39"/>
      <c r="AC1418" s="39"/>
      <c r="AD1418" s="39"/>
      <c r="AE1418" s="39"/>
      <c r="AR1418" s="234" t="s">
        <v>774</v>
      </c>
      <c r="AT1418" s="234" t="s">
        <v>690</v>
      </c>
      <c r="AU1418" s="234" t="s">
        <v>83</v>
      </c>
      <c r="AY1418" s="18" t="s">
        <v>207</v>
      </c>
      <c r="BE1418" s="235">
        <f>IF(N1418="základní",J1418,0)</f>
        <v>0</v>
      </c>
      <c r="BF1418" s="235">
        <f>IF(N1418="snížená",J1418,0)</f>
        <v>0</v>
      </c>
      <c r="BG1418" s="235">
        <f>IF(N1418="zákl. přenesená",J1418,0)</f>
        <v>0</v>
      </c>
      <c r="BH1418" s="235">
        <f>IF(N1418="sníž. přenesená",J1418,0)</f>
        <v>0</v>
      </c>
      <c r="BI1418" s="235">
        <f>IF(N1418="nulová",J1418,0)</f>
        <v>0</v>
      </c>
      <c r="BJ1418" s="18" t="s">
        <v>83</v>
      </c>
      <c r="BK1418" s="235">
        <f>ROUND(I1418*H1418,2)</f>
        <v>0</v>
      </c>
      <c r="BL1418" s="18" t="s">
        <v>361</v>
      </c>
      <c r="BM1418" s="234" t="s">
        <v>1698</v>
      </c>
    </row>
    <row r="1419" s="2" customFormat="1">
      <c r="A1419" s="39"/>
      <c r="B1419" s="40"/>
      <c r="C1419" s="41"/>
      <c r="D1419" s="236" t="s">
        <v>214</v>
      </c>
      <c r="E1419" s="41"/>
      <c r="F1419" s="237" t="s">
        <v>1694</v>
      </c>
      <c r="G1419" s="41"/>
      <c r="H1419" s="41"/>
      <c r="I1419" s="238"/>
      <c r="J1419" s="41"/>
      <c r="K1419" s="41"/>
      <c r="L1419" s="45"/>
      <c r="M1419" s="239"/>
      <c r="N1419" s="240"/>
      <c r="O1419" s="92"/>
      <c r="P1419" s="92"/>
      <c r="Q1419" s="92"/>
      <c r="R1419" s="92"/>
      <c r="S1419" s="92"/>
      <c r="T1419" s="93"/>
      <c r="U1419" s="39"/>
      <c r="V1419" s="39"/>
      <c r="W1419" s="39"/>
      <c r="X1419" s="39"/>
      <c r="Y1419" s="39"/>
      <c r="Z1419" s="39"/>
      <c r="AA1419" s="39"/>
      <c r="AB1419" s="39"/>
      <c r="AC1419" s="39"/>
      <c r="AD1419" s="39"/>
      <c r="AE1419" s="39"/>
      <c r="AT1419" s="18" t="s">
        <v>214</v>
      </c>
      <c r="AU1419" s="18" t="s">
        <v>83</v>
      </c>
    </row>
    <row r="1420" s="2" customFormat="1" ht="16.5" customHeight="1">
      <c r="A1420" s="39"/>
      <c r="B1420" s="40"/>
      <c r="C1420" s="293" t="s">
        <v>1699</v>
      </c>
      <c r="D1420" s="293" t="s">
        <v>690</v>
      </c>
      <c r="E1420" s="294" t="s">
        <v>1700</v>
      </c>
      <c r="F1420" s="295" t="s">
        <v>1658</v>
      </c>
      <c r="G1420" s="296" t="s">
        <v>931</v>
      </c>
      <c r="H1420" s="297">
        <v>5</v>
      </c>
      <c r="I1420" s="298"/>
      <c r="J1420" s="299">
        <f>ROUND(I1420*H1420,2)</f>
        <v>0</v>
      </c>
      <c r="K1420" s="300"/>
      <c r="L1420" s="301"/>
      <c r="M1420" s="302" t="s">
        <v>1</v>
      </c>
      <c r="N1420" s="303" t="s">
        <v>41</v>
      </c>
      <c r="O1420" s="92"/>
      <c r="P1420" s="232">
        <f>O1420*H1420</f>
        <v>0</v>
      </c>
      <c r="Q1420" s="232">
        <v>0</v>
      </c>
      <c r="R1420" s="232">
        <f>Q1420*H1420</f>
        <v>0</v>
      </c>
      <c r="S1420" s="232">
        <v>0</v>
      </c>
      <c r="T1420" s="233">
        <f>S1420*H1420</f>
        <v>0</v>
      </c>
      <c r="U1420" s="39"/>
      <c r="V1420" s="39"/>
      <c r="W1420" s="39"/>
      <c r="X1420" s="39"/>
      <c r="Y1420" s="39"/>
      <c r="Z1420" s="39"/>
      <c r="AA1420" s="39"/>
      <c r="AB1420" s="39"/>
      <c r="AC1420" s="39"/>
      <c r="AD1420" s="39"/>
      <c r="AE1420" s="39"/>
      <c r="AR1420" s="234" t="s">
        <v>774</v>
      </c>
      <c r="AT1420" s="234" t="s">
        <v>690</v>
      </c>
      <c r="AU1420" s="234" t="s">
        <v>83</v>
      </c>
      <c r="AY1420" s="18" t="s">
        <v>207</v>
      </c>
      <c r="BE1420" s="235">
        <f>IF(N1420="základní",J1420,0)</f>
        <v>0</v>
      </c>
      <c r="BF1420" s="235">
        <f>IF(N1420="snížená",J1420,0)</f>
        <v>0</v>
      </c>
      <c r="BG1420" s="235">
        <f>IF(N1420="zákl. přenesená",J1420,0)</f>
        <v>0</v>
      </c>
      <c r="BH1420" s="235">
        <f>IF(N1420="sníž. přenesená",J1420,0)</f>
        <v>0</v>
      </c>
      <c r="BI1420" s="235">
        <f>IF(N1420="nulová",J1420,0)</f>
        <v>0</v>
      </c>
      <c r="BJ1420" s="18" t="s">
        <v>83</v>
      </c>
      <c r="BK1420" s="235">
        <f>ROUND(I1420*H1420,2)</f>
        <v>0</v>
      </c>
      <c r="BL1420" s="18" t="s">
        <v>361</v>
      </c>
      <c r="BM1420" s="234" t="s">
        <v>1701</v>
      </c>
    </row>
    <row r="1421" s="2" customFormat="1">
      <c r="A1421" s="39"/>
      <c r="B1421" s="40"/>
      <c r="C1421" s="41"/>
      <c r="D1421" s="236" t="s">
        <v>214</v>
      </c>
      <c r="E1421" s="41"/>
      <c r="F1421" s="237" t="s">
        <v>1658</v>
      </c>
      <c r="G1421" s="41"/>
      <c r="H1421" s="41"/>
      <c r="I1421" s="238"/>
      <c r="J1421" s="41"/>
      <c r="K1421" s="41"/>
      <c r="L1421" s="45"/>
      <c r="M1421" s="239"/>
      <c r="N1421" s="240"/>
      <c r="O1421" s="92"/>
      <c r="P1421" s="92"/>
      <c r="Q1421" s="92"/>
      <c r="R1421" s="92"/>
      <c r="S1421" s="92"/>
      <c r="T1421" s="93"/>
      <c r="U1421" s="39"/>
      <c r="V1421" s="39"/>
      <c r="W1421" s="39"/>
      <c r="X1421" s="39"/>
      <c r="Y1421" s="39"/>
      <c r="Z1421" s="39"/>
      <c r="AA1421" s="39"/>
      <c r="AB1421" s="39"/>
      <c r="AC1421" s="39"/>
      <c r="AD1421" s="39"/>
      <c r="AE1421" s="39"/>
      <c r="AT1421" s="18" t="s">
        <v>214</v>
      </c>
      <c r="AU1421" s="18" t="s">
        <v>83</v>
      </c>
    </row>
    <row r="1422" s="2" customFormat="1" ht="16.5" customHeight="1">
      <c r="A1422" s="39"/>
      <c r="B1422" s="40"/>
      <c r="C1422" s="293" t="s">
        <v>1702</v>
      </c>
      <c r="D1422" s="293" t="s">
        <v>690</v>
      </c>
      <c r="E1422" s="294" t="s">
        <v>1703</v>
      </c>
      <c r="F1422" s="295" t="s">
        <v>1643</v>
      </c>
      <c r="G1422" s="296" t="s">
        <v>931</v>
      </c>
      <c r="H1422" s="297">
        <v>2</v>
      </c>
      <c r="I1422" s="298"/>
      <c r="J1422" s="299">
        <f>ROUND(I1422*H1422,2)</f>
        <v>0</v>
      </c>
      <c r="K1422" s="300"/>
      <c r="L1422" s="301"/>
      <c r="M1422" s="302" t="s">
        <v>1</v>
      </c>
      <c r="N1422" s="303" t="s">
        <v>41</v>
      </c>
      <c r="O1422" s="92"/>
      <c r="P1422" s="232">
        <f>O1422*H1422</f>
        <v>0</v>
      </c>
      <c r="Q1422" s="232">
        <v>0</v>
      </c>
      <c r="R1422" s="232">
        <f>Q1422*H1422</f>
        <v>0</v>
      </c>
      <c r="S1422" s="232">
        <v>0</v>
      </c>
      <c r="T1422" s="233">
        <f>S1422*H1422</f>
        <v>0</v>
      </c>
      <c r="U1422" s="39"/>
      <c r="V1422" s="39"/>
      <c r="W1422" s="39"/>
      <c r="X1422" s="39"/>
      <c r="Y1422" s="39"/>
      <c r="Z1422" s="39"/>
      <c r="AA1422" s="39"/>
      <c r="AB1422" s="39"/>
      <c r="AC1422" s="39"/>
      <c r="AD1422" s="39"/>
      <c r="AE1422" s="39"/>
      <c r="AR1422" s="234" t="s">
        <v>774</v>
      </c>
      <c r="AT1422" s="234" t="s">
        <v>690</v>
      </c>
      <c r="AU1422" s="234" t="s">
        <v>83</v>
      </c>
      <c r="AY1422" s="18" t="s">
        <v>207</v>
      </c>
      <c r="BE1422" s="235">
        <f>IF(N1422="základní",J1422,0)</f>
        <v>0</v>
      </c>
      <c r="BF1422" s="235">
        <f>IF(N1422="snížená",J1422,0)</f>
        <v>0</v>
      </c>
      <c r="BG1422" s="235">
        <f>IF(N1422="zákl. přenesená",J1422,0)</f>
        <v>0</v>
      </c>
      <c r="BH1422" s="235">
        <f>IF(N1422="sníž. přenesená",J1422,0)</f>
        <v>0</v>
      </c>
      <c r="BI1422" s="235">
        <f>IF(N1422="nulová",J1422,0)</f>
        <v>0</v>
      </c>
      <c r="BJ1422" s="18" t="s">
        <v>83</v>
      </c>
      <c r="BK1422" s="235">
        <f>ROUND(I1422*H1422,2)</f>
        <v>0</v>
      </c>
      <c r="BL1422" s="18" t="s">
        <v>361</v>
      </c>
      <c r="BM1422" s="234" t="s">
        <v>1704</v>
      </c>
    </row>
    <row r="1423" s="2" customFormat="1">
      <c r="A1423" s="39"/>
      <c r="B1423" s="40"/>
      <c r="C1423" s="41"/>
      <c r="D1423" s="236" t="s">
        <v>214</v>
      </c>
      <c r="E1423" s="41"/>
      <c r="F1423" s="237" t="s">
        <v>1643</v>
      </c>
      <c r="G1423" s="41"/>
      <c r="H1423" s="41"/>
      <c r="I1423" s="238"/>
      <c r="J1423" s="41"/>
      <c r="K1423" s="41"/>
      <c r="L1423" s="45"/>
      <c r="M1423" s="239"/>
      <c r="N1423" s="240"/>
      <c r="O1423" s="92"/>
      <c r="P1423" s="92"/>
      <c r="Q1423" s="92"/>
      <c r="R1423" s="92"/>
      <c r="S1423" s="92"/>
      <c r="T1423" s="93"/>
      <c r="U1423" s="39"/>
      <c r="V1423" s="39"/>
      <c r="W1423" s="39"/>
      <c r="X1423" s="39"/>
      <c r="Y1423" s="39"/>
      <c r="Z1423" s="39"/>
      <c r="AA1423" s="39"/>
      <c r="AB1423" s="39"/>
      <c r="AC1423" s="39"/>
      <c r="AD1423" s="39"/>
      <c r="AE1423" s="39"/>
      <c r="AT1423" s="18" t="s">
        <v>214</v>
      </c>
      <c r="AU1423" s="18" t="s">
        <v>83</v>
      </c>
    </row>
    <row r="1424" s="2" customFormat="1">
      <c r="A1424" s="39"/>
      <c r="B1424" s="40"/>
      <c r="C1424" s="41"/>
      <c r="D1424" s="236" t="s">
        <v>385</v>
      </c>
      <c r="E1424" s="41"/>
      <c r="F1424" s="290" t="s">
        <v>1705</v>
      </c>
      <c r="G1424" s="41"/>
      <c r="H1424" s="41"/>
      <c r="I1424" s="238"/>
      <c r="J1424" s="41"/>
      <c r="K1424" s="41"/>
      <c r="L1424" s="45"/>
      <c r="M1424" s="239"/>
      <c r="N1424" s="240"/>
      <c r="O1424" s="92"/>
      <c r="P1424" s="92"/>
      <c r="Q1424" s="92"/>
      <c r="R1424" s="92"/>
      <c r="S1424" s="92"/>
      <c r="T1424" s="93"/>
      <c r="U1424" s="39"/>
      <c r="V1424" s="39"/>
      <c r="W1424" s="39"/>
      <c r="X1424" s="39"/>
      <c r="Y1424" s="39"/>
      <c r="Z1424" s="39"/>
      <c r="AA1424" s="39"/>
      <c r="AB1424" s="39"/>
      <c r="AC1424" s="39"/>
      <c r="AD1424" s="39"/>
      <c r="AE1424" s="39"/>
      <c r="AT1424" s="18" t="s">
        <v>385</v>
      </c>
      <c r="AU1424" s="18" t="s">
        <v>83</v>
      </c>
    </row>
    <row r="1425" s="2" customFormat="1" ht="16.5" customHeight="1">
      <c r="A1425" s="39"/>
      <c r="B1425" s="40"/>
      <c r="C1425" s="293" t="s">
        <v>1706</v>
      </c>
      <c r="D1425" s="293" t="s">
        <v>690</v>
      </c>
      <c r="E1425" s="294" t="s">
        <v>1707</v>
      </c>
      <c r="F1425" s="295" t="s">
        <v>1658</v>
      </c>
      <c r="G1425" s="296" t="s">
        <v>931</v>
      </c>
      <c r="H1425" s="297">
        <v>2</v>
      </c>
      <c r="I1425" s="298"/>
      <c r="J1425" s="299">
        <f>ROUND(I1425*H1425,2)</f>
        <v>0</v>
      </c>
      <c r="K1425" s="300"/>
      <c r="L1425" s="301"/>
      <c r="M1425" s="302" t="s">
        <v>1</v>
      </c>
      <c r="N1425" s="303" t="s">
        <v>41</v>
      </c>
      <c r="O1425" s="92"/>
      <c r="P1425" s="232">
        <f>O1425*H1425</f>
        <v>0</v>
      </c>
      <c r="Q1425" s="232">
        <v>0</v>
      </c>
      <c r="R1425" s="232">
        <f>Q1425*H1425</f>
        <v>0</v>
      </c>
      <c r="S1425" s="232">
        <v>0</v>
      </c>
      <c r="T1425" s="233">
        <f>S1425*H1425</f>
        <v>0</v>
      </c>
      <c r="U1425" s="39"/>
      <c r="V1425" s="39"/>
      <c r="W1425" s="39"/>
      <c r="X1425" s="39"/>
      <c r="Y1425" s="39"/>
      <c r="Z1425" s="39"/>
      <c r="AA1425" s="39"/>
      <c r="AB1425" s="39"/>
      <c r="AC1425" s="39"/>
      <c r="AD1425" s="39"/>
      <c r="AE1425" s="39"/>
      <c r="AR1425" s="234" t="s">
        <v>774</v>
      </c>
      <c r="AT1425" s="234" t="s">
        <v>690</v>
      </c>
      <c r="AU1425" s="234" t="s">
        <v>83</v>
      </c>
      <c r="AY1425" s="18" t="s">
        <v>207</v>
      </c>
      <c r="BE1425" s="235">
        <f>IF(N1425="základní",J1425,0)</f>
        <v>0</v>
      </c>
      <c r="BF1425" s="235">
        <f>IF(N1425="snížená",J1425,0)</f>
        <v>0</v>
      </c>
      <c r="BG1425" s="235">
        <f>IF(N1425="zákl. přenesená",J1425,0)</f>
        <v>0</v>
      </c>
      <c r="BH1425" s="235">
        <f>IF(N1425="sníž. přenesená",J1425,0)</f>
        <v>0</v>
      </c>
      <c r="BI1425" s="235">
        <f>IF(N1425="nulová",J1425,0)</f>
        <v>0</v>
      </c>
      <c r="BJ1425" s="18" t="s">
        <v>83</v>
      </c>
      <c r="BK1425" s="235">
        <f>ROUND(I1425*H1425,2)</f>
        <v>0</v>
      </c>
      <c r="BL1425" s="18" t="s">
        <v>361</v>
      </c>
      <c r="BM1425" s="234" t="s">
        <v>1708</v>
      </c>
    </row>
    <row r="1426" s="2" customFormat="1">
      <c r="A1426" s="39"/>
      <c r="B1426" s="40"/>
      <c r="C1426" s="41"/>
      <c r="D1426" s="236" t="s">
        <v>214</v>
      </c>
      <c r="E1426" s="41"/>
      <c r="F1426" s="237" t="s">
        <v>1658</v>
      </c>
      <c r="G1426" s="41"/>
      <c r="H1426" s="41"/>
      <c r="I1426" s="238"/>
      <c r="J1426" s="41"/>
      <c r="K1426" s="41"/>
      <c r="L1426" s="45"/>
      <c r="M1426" s="239"/>
      <c r="N1426" s="240"/>
      <c r="O1426" s="92"/>
      <c r="P1426" s="92"/>
      <c r="Q1426" s="92"/>
      <c r="R1426" s="92"/>
      <c r="S1426" s="92"/>
      <c r="T1426" s="93"/>
      <c r="U1426" s="39"/>
      <c r="V1426" s="39"/>
      <c r="W1426" s="39"/>
      <c r="X1426" s="39"/>
      <c r="Y1426" s="39"/>
      <c r="Z1426" s="39"/>
      <c r="AA1426" s="39"/>
      <c r="AB1426" s="39"/>
      <c r="AC1426" s="39"/>
      <c r="AD1426" s="39"/>
      <c r="AE1426" s="39"/>
      <c r="AT1426" s="18" t="s">
        <v>214</v>
      </c>
      <c r="AU1426" s="18" t="s">
        <v>83</v>
      </c>
    </row>
    <row r="1427" s="2" customFormat="1" ht="16.5" customHeight="1">
      <c r="A1427" s="39"/>
      <c r="B1427" s="40"/>
      <c r="C1427" s="293" t="s">
        <v>1709</v>
      </c>
      <c r="D1427" s="293" t="s">
        <v>690</v>
      </c>
      <c r="E1427" s="294" t="s">
        <v>1710</v>
      </c>
      <c r="F1427" s="295" t="s">
        <v>1658</v>
      </c>
      <c r="G1427" s="296" t="s">
        <v>931</v>
      </c>
      <c r="H1427" s="297">
        <v>5</v>
      </c>
      <c r="I1427" s="298"/>
      <c r="J1427" s="299">
        <f>ROUND(I1427*H1427,2)</f>
        <v>0</v>
      </c>
      <c r="K1427" s="300"/>
      <c r="L1427" s="301"/>
      <c r="M1427" s="302" t="s">
        <v>1</v>
      </c>
      <c r="N1427" s="303" t="s">
        <v>41</v>
      </c>
      <c r="O1427" s="92"/>
      <c r="P1427" s="232">
        <f>O1427*H1427</f>
        <v>0</v>
      </c>
      <c r="Q1427" s="232">
        <v>0</v>
      </c>
      <c r="R1427" s="232">
        <f>Q1427*H1427</f>
        <v>0</v>
      </c>
      <c r="S1427" s="232">
        <v>0</v>
      </c>
      <c r="T1427" s="233">
        <f>S1427*H1427</f>
        <v>0</v>
      </c>
      <c r="U1427" s="39"/>
      <c r="V1427" s="39"/>
      <c r="W1427" s="39"/>
      <c r="X1427" s="39"/>
      <c r="Y1427" s="39"/>
      <c r="Z1427" s="39"/>
      <c r="AA1427" s="39"/>
      <c r="AB1427" s="39"/>
      <c r="AC1427" s="39"/>
      <c r="AD1427" s="39"/>
      <c r="AE1427" s="39"/>
      <c r="AR1427" s="234" t="s">
        <v>774</v>
      </c>
      <c r="AT1427" s="234" t="s">
        <v>690</v>
      </c>
      <c r="AU1427" s="234" t="s">
        <v>83</v>
      </c>
      <c r="AY1427" s="18" t="s">
        <v>207</v>
      </c>
      <c r="BE1427" s="235">
        <f>IF(N1427="základní",J1427,0)</f>
        <v>0</v>
      </c>
      <c r="BF1427" s="235">
        <f>IF(N1427="snížená",J1427,0)</f>
        <v>0</v>
      </c>
      <c r="BG1427" s="235">
        <f>IF(N1427="zákl. přenesená",J1427,0)</f>
        <v>0</v>
      </c>
      <c r="BH1427" s="235">
        <f>IF(N1427="sníž. přenesená",J1427,0)</f>
        <v>0</v>
      </c>
      <c r="BI1427" s="235">
        <f>IF(N1427="nulová",J1427,0)</f>
        <v>0</v>
      </c>
      <c r="BJ1427" s="18" t="s">
        <v>83</v>
      </c>
      <c r="BK1427" s="235">
        <f>ROUND(I1427*H1427,2)</f>
        <v>0</v>
      </c>
      <c r="BL1427" s="18" t="s">
        <v>361</v>
      </c>
      <c r="BM1427" s="234" t="s">
        <v>1711</v>
      </c>
    </row>
    <row r="1428" s="2" customFormat="1">
      <c r="A1428" s="39"/>
      <c r="B1428" s="40"/>
      <c r="C1428" s="41"/>
      <c r="D1428" s="236" t="s">
        <v>214</v>
      </c>
      <c r="E1428" s="41"/>
      <c r="F1428" s="237" t="s">
        <v>1658</v>
      </c>
      <c r="G1428" s="41"/>
      <c r="H1428" s="41"/>
      <c r="I1428" s="238"/>
      <c r="J1428" s="41"/>
      <c r="K1428" s="41"/>
      <c r="L1428" s="45"/>
      <c r="M1428" s="239"/>
      <c r="N1428" s="240"/>
      <c r="O1428" s="92"/>
      <c r="P1428" s="92"/>
      <c r="Q1428" s="92"/>
      <c r="R1428" s="92"/>
      <c r="S1428" s="92"/>
      <c r="T1428" s="93"/>
      <c r="U1428" s="39"/>
      <c r="V1428" s="39"/>
      <c r="W1428" s="39"/>
      <c r="X1428" s="39"/>
      <c r="Y1428" s="39"/>
      <c r="Z1428" s="39"/>
      <c r="AA1428" s="39"/>
      <c r="AB1428" s="39"/>
      <c r="AC1428" s="39"/>
      <c r="AD1428" s="39"/>
      <c r="AE1428" s="39"/>
      <c r="AT1428" s="18" t="s">
        <v>214</v>
      </c>
      <c r="AU1428" s="18" t="s">
        <v>83</v>
      </c>
    </row>
    <row r="1429" s="2" customFormat="1" ht="16.5" customHeight="1">
      <c r="A1429" s="39"/>
      <c r="B1429" s="40"/>
      <c r="C1429" s="293" t="s">
        <v>1712</v>
      </c>
      <c r="D1429" s="293" t="s">
        <v>690</v>
      </c>
      <c r="E1429" s="294" t="s">
        <v>1713</v>
      </c>
      <c r="F1429" s="295" t="s">
        <v>1714</v>
      </c>
      <c r="G1429" s="296" t="s">
        <v>931</v>
      </c>
      <c r="H1429" s="297">
        <v>5</v>
      </c>
      <c r="I1429" s="298"/>
      <c r="J1429" s="299">
        <f>ROUND(I1429*H1429,2)</f>
        <v>0</v>
      </c>
      <c r="K1429" s="300"/>
      <c r="L1429" s="301"/>
      <c r="M1429" s="302" t="s">
        <v>1</v>
      </c>
      <c r="N1429" s="303" t="s">
        <v>41</v>
      </c>
      <c r="O1429" s="92"/>
      <c r="P1429" s="232">
        <f>O1429*H1429</f>
        <v>0</v>
      </c>
      <c r="Q1429" s="232">
        <v>0</v>
      </c>
      <c r="R1429" s="232">
        <f>Q1429*H1429</f>
        <v>0</v>
      </c>
      <c r="S1429" s="232">
        <v>0</v>
      </c>
      <c r="T1429" s="233">
        <f>S1429*H1429</f>
        <v>0</v>
      </c>
      <c r="U1429" s="39"/>
      <c r="V1429" s="39"/>
      <c r="W1429" s="39"/>
      <c r="X1429" s="39"/>
      <c r="Y1429" s="39"/>
      <c r="Z1429" s="39"/>
      <c r="AA1429" s="39"/>
      <c r="AB1429" s="39"/>
      <c r="AC1429" s="39"/>
      <c r="AD1429" s="39"/>
      <c r="AE1429" s="39"/>
      <c r="AR1429" s="234" t="s">
        <v>774</v>
      </c>
      <c r="AT1429" s="234" t="s">
        <v>690</v>
      </c>
      <c r="AU1429" s="234" t="s">
        <v>83</v>
      </c>
      <c r="AY1429" s="18" t="s">
        <v>207</v>
      </c>
      <c r="BE1429" s="235">
        <f>IF(N1429="základní",J1429,0)</f>
        <v>0</v>
      </c>
      <c r="BF1429" s="235">
        <f>IF(N1429="snížená",J1429,0)</f>
        <v>0</v>
      </c>
      <c r="BG1429" s="235">
        <f>IF(N1429="zákl. přenesená",J1429,0)</f>
        <v>0</v>
      </c>
      <c r="BH1429" s="235">
        <f>IF(N1429="sníž. přenesená",J1429,0)</f>
        <v>0</v>
      </c>
      <c r="BI1429" s="235">
        <f>IF(N1429="nulová",J1429,0)</f>
        <v>0</v>
      </c>
      <c r="BJ1429" s="18" t="s">
        <v>83</v>
      </c>
      <c r="BK1429" s="235">
        <f>ROUND(I1429*H1429,2)</f>
        <v>0</v>
      </c>
      <c r="BL1429" s="18" t="s">
        <v>361</v>
      </c>
      <c r="BM1429" s="234" t="s">
        <v>1715</v>
      </c>
    </row>
    <row r="1430" s="2" customFormat="1">
      <c r="A1430" s="39"/>
      <c r="B1430" s="40"/>
      <c r="C1430" s="41"/>
      <c r="D1430" s="236" t="s">
        <v>214</v>
      </c>
      <c r="E1430" s="41"/>
      <c r="F1430" s="237" t="s">
        <v>1714</v>
      </c>
      <c r="G1430" s="41"/>
      <c r="H1430" s="41"/>
      <c r="I1430" s="238"/>
      <c r="J1430" s="41"/>
      <c r="K1430" s="41"/>
      <c r="L1430" s="45"/>
      <c r="M1430" s="239"/>
      <c r="N1430" s="240"/>
      <c r="O1430" s="92"/>
      <c r="P1430" s="92"/>
      <c r="Q1430" s="92"/>
      <c r="R1430" s="92"/>
      <c r="S1430" s="92"/>
      <c r="T1430" s="93"/>
      <c r="U1430" s="39"/>
      <c r="V1430" s="39"/>
      <c r="W1430" s="39"/>
      <c r="X1430" s="39"/>
      <c r="Y1430" s="39"/>
      <c r="Z1430" s="39"/>
      <c r="AA1430" s="39"/>
      <c r="AB1430" s="39"/>
      <c r="AC1430" s="39"/>
      <c r="AD1430" s="39"/>
      <c r="AE1430" s="39"/>
      <c r="AT1430" s="18" t="s">
        <v>214</v>
      </c>
      <c r="AU1430" s="18" t="s">
        <v>83</v>
      </c>
    </row>
    <row r="1431" s="2" customFormat="1" ht="24.15" customHeight="1">
      <c r="A1431" s="39"/>
      <c r="B1431" s="40"/>
      <c r="C1431" s="222" t="s">
        <v>1716</v>
      </c>
      <c r="D1431" s="222" t="s">
        <v>208</v>
      </c>
      <c r="E1431" s="223" t="s">
        <v>1717</v>
      </c>
      <c r="F1431" s="224" t="s">
        <v>1718</v>
      </c>
      <c r="G1431" s="225" t="s">
        <v>225</v>
      </c>
      <c r="H1431" s="226">
        <v>19</v>
      </c>
      <c r="I1431" s="227"/>
      <c r="J1431" s="228">
        <f>ROUND(I1431*H1431,2)</f>
        <v>0</v>
      </c>
      <c r="K1431" s="229"/>
      <c r="L1431" s="45"/>
      <c r="M1431" s="230" t="s">
        <v>1</v>
      </c>
      <c r="N1431" s="231" t="s">
        <v>41</v>
      </c>
      <c r="O1431" s="92"/>
      <c r="P1431" s="232">
        <f>O1431*H1431</f>
        <v>0</v>
      </c>
      <c r="Q1431" s="232">
        <v>0.00012999999999999999</v>
      </c>
      <c r="R1431" s="232">
        <f>Q1431*H1431</f>
        <v>0.00247</v>
      </c>
      <c r="S1431" s="232">
        <v>0</v>
      </c>
      <c r="T1431" s="233">
        <f>S1431*H1431</f>
        <v>0</v>
      </c>
      <c r="U1431" s="39"/>
      <c r="V1431" s="39"/>
      <c r="W1431" s="39"/>
      <c r="X1431" s="39"/>
      <c r="Y1431" s="39"/>
      <c r="Z1431" s="39"/>
      <c r="AA1431" s="39"/>
      <c r="AB1431" s="39"/>
      <c r="AC1431" s="39"/>
      <c r="AD1431" s="39"/>
      <c r="AE1431" s="39"/>
      <c r="AR1431" s="234" t="s">
        <v>361</v>
      </c>
      <c r="AT1431" s="234" t="s">
        <v>208</v>
      </c>
      <c r="AU1431" s="234" t="s">
        <v>83</v>
      </c>
      <c r="AY1431" s="18" t="s">
        <v>207</v>
      </c>
      <c r="BE1431" s="235">
        <f>IF(N1431="základní",J1431,0)</f>
        <v>0</v>
      </c>
      <c r="BF1431" s="235">
        <f>IF(N1431="snížená",J1431,0)</f>
        <v>0</v>
      </c>
      <c r="BG1431" s="235">
        <f>IF(N1431="zákl. přenesená",J1431,0)</f>
        <v>0</v>
      </c>
      <c r="BH1431" s="235">
        <f>IF(N1431="sníž. přenesená",J1431,0)</f>
        <v>0</v>
      </c>
      <c r="BI1431" s="235">
        <f>IF(N1431="nulová",J1431,0)</f>
        <v>0</v>
      </c>
      <c r="BJ1431" s="18" t="s">
        <v>83</v>
      </c>
      <c r="BK1431" s="235">
        <f>ROUND(I1431*H1431,2)</f>
        <v>0</v>
      </c>
      <c r="BL1431" s="18" t="s">
        <v>361</v>
      </c>
      <c r="BM1431" s="234" t="s">
        <v>1719</v>
      </c>
    </row>
    <row r="1432" s="2" customFormat="1">
      <c r="A1432" s="39"/>
      <c r="B1432" s="40"/>
      <c r="C1432" s="41"/>
      <c r="D1432" s="236" t="s">
        <v>214</v>
      </c>
      <c r="E1432" s="41"/>
      <c r="F1432" s="237" t="s">
        <v>1720</v>
      </c>
      <c r="G1432" s="41"/>
      <c r="H1432" s="41"/>
      <c r="I1432" s="238"/>
      <c r="J1432" s="41"/>
      <c r="K1432" s="41"/>
      <c r="L1432" s="45"/>
      <c r="M1432" s="239"/>
      <c r="N1432" s="240"/>
      <c r="O1432" s="92"/>
      <c r="P1432" s="92"/>
      <c r="Q1432" s="92"/>
      <c r="R1432" s="92"/>
      <c r="S1432" s="92"/>
      <c r="T1432" s="93"/>
      <c r="U1432" s="39"/>
      <c r="V1432" s="39"/>
      <c r="W1432" s="39"/>
      <c r="X1432" s="39"/>
      <c r="Y1432" s="39"/>
      <c r="Z1432" s="39"/>
      <c r="AA1432" s="39"/>
      <c r="AB1432" s="39"/>
      <c r="AC1432" s="39"/>
      <c r="AD1432" s="39"/>
      <c r="AE1432" s="39"/>
      <c r="AT1432" s="18" t="s">
        <v>214</v>
      </c>
      <c r="AU1432" s="18" t="s">
        <v>83</v>
      </c>
    </row>
    <row r="1433" s="2" customFormat="1">
      <c r="A1433" s="39"/>
      <c r="B1433" s="40"/>
      <c r="C1433" s="41"/>
      <c r="D1433" s="241" t="s">
        <v>216</v>
      </c>
      <c r="E1433" s="41"/>
      <c r="F1433" s="242" t="s">
        <v>1721</v>
      </c>
      <c r="G1433" s="41"/>
      <c r="H1433" s="41"/>
      <c r="I1433" s="238"/>
      <c r="J1433" s="41"/>
      <c r="K1433" s="41"/>
      <c r="L1433" s="45"/>
      <c r="M1433" s="239"/>
      <c r="N1433" s="240"/>
      <c r="O1433" s="92"/>
      <c r="P1433" s="92"/>
      <c r="Q1433" s="92"/>
      <c r="R1433" s="92"/>
      <c r="S1433" s="92"/>
      <c r="T1433" s="93"/>
      <c r="U1433" s="39"/>
      <c r="V1433" s="39"/>
      <c r="W1433" s="39"/>
      <c r="X1433" s="39"/>
      <c r="Y1433" s="39"/>
      <c r="Z1433" s="39"/>
      <c r="AA1433" s="39"/>
      <c r="AB1433" s="39"/>
      <c r="AC1433" s="39"/>
      <c r="AD1433" s="39"/>
      <c r="AE1433" s="39"/>
      <c r="AT1433" s="18" t="s">
        <v>216</v>
      </c>
      <c r="AU1433" s="18" t="s">
        <v>83</v>
      </c>
    </row>
    <row r="1434" s="2" customFormat="1" ht="16.5" customHeight="1">
      <c r="A1434" s="39"/>
      <c r="B1434" s="40"/>
      <c r="C1434" s="293" t="s">
        <v>1722</v>
      </c>
      <c r="D1434" s="293" t="s">
        <v>690</v>
      </c>
      <c r="E1434" s="294" t="s">
        <v>1723</v>
      </c>
      <c r="F1434" s="295" t="s">
        <v>1724</v>
      </c>
      <c r="G1434" s="296" t="s">
        <v>592</v>
      </c>
      <c r="H1434" s="297">
        <v>16</v>
      </c>
      <c r="I1434" s="298"/>
      <c r="J1434" s="299">
        <f>ROUND(I1434*H1434,2)</f>
        <v>0</v>
      </c>
      <c r="K1434" s="300"/>
      <c r="L1434" s="301"/>
      <c r="M1434" s="302" t="s">
        <v>1</v>
      </c>
      <c r="N1434" s="303" t="s">
        <v>41</v>
      </c>
      <c r="O1434" s="92"/>
      <c r="P1434" s="232">
        <f>O1434*H1434</f>
        <v>0</v>
      </c>
      <c r="Q1434" s="232">
        <v>0</v>
      </c>
      <c r="R1434" s="232">
        <f>Q1434*H1434</f>
        <v>0</v>
      </c>
      <c r="S1434" s="232">
        <v>0</v>
      </c>
      <c r="T1434" s="233">
        <f>S1434*H1434</f>
        <v>0</v>
      </c>
      <c r="U1434" s="39"/>
      <c r="V1434" s="39"/>
      <c r="W1434" s="39"/>
      <c r="X1434" s="39"/>
      <c r="Y1434" s="39"/>
      <c r="Z1434" s="39"/>
      <c r="AA1434" s="39"/>
      <c r="AB1434" s="39"/>
      <c r="AC1434" s="39"/>
      <c r="AD1434" s="39"/>
      <c r="AE1434" s="39"/>
      <c r="AR1434" s="234" t="s">
        <v>774</v>
      </c>
      <c r="AT1434" s="234" t="s">
        <v>690</v>
      </c>
      <c r="AU1434" s="234" t="s">
        <v>83</v>
      </c>
      <c r="AY1434" s="18" t="s">
        <v>207</v>
      </c>
      <c r="BE1434" s="235">
        <f>IF(N1434="základní",J1434,0)</f>
        <v>0</v>
      </c>
      <c r="BF1434" s="235">
        <f>IF(N1434="snížená",J1434,0)</f>
        <v>0</v>
      </c>
      <c r="BG1434" s="235">
        <f>IF(N1434="zákl. přenesená",J1434,0)</f>
        <v>0</v>
      </c>
      <c r="BH1434" s="235">
        <f>IF(N1434="sníž. přenesená",J1434,0)</f>
        <v>0</v>
      </c>
      <c r="BI1434" s="235">
        <f>IF(N1434="nulová",J1434,0)</f>
        <v>0</v>
      </c>
      <c r="BJ1434" s="18" t="s">
        <v>83</v>
      </c>
      <c r="BK1434" s="235">
        <f>ROUND(I1434*H1434,2)</f>
        <v>0</v>
      </c>
      <c r="BL1434" s="18" t="s">
        <v>361</v>
      </c>
      <c r="BM1434" s="234" t="s">
        <v>1725</v>
      </c>
    </row>
    <row r="1435" s="2" customFormat="1">
      <c r="A1435" s="39"/>
      <c r="B1435" s="40"/>
      <c r="C1435" s="41"/>
      <c r="D1435" s="236" t="s">
        <v>214</v>
      </c>
      <c r="E1435" s="41"/>
      <c r="F1435" s="237" t="s">
        <v>1724</v>
      </c>
      <c r="G1435" s="41"/>
      <c r="H1435" s="41"/>
      <c r="I1435" s="238"/>
      <c r="J1435" s="41"/>
      <c r="K1435" s="41"/>
      <c r="L1435" s="45"/>
      <c r="M1435" s="239"/>
      <c r="N1435" s="240"/>
      <c r="O1435" s="92"/>
      <c r="P1435" s="92"/>
      <c r="Q1435" s="92"/>
      <c r="R1435" s="92"/>
      <c r="S1435" s="92"/>
      <c r="T1435" s="93"/>
      <c r="U1435" s="39"/>
      <c r="V1435" s="39"/>
      <c r="W1435" s="39"/>
      <c r="X1435" s="39"/>
      <c r="Y1435" s="39"/>
      <c r="Z1435" s="39"/>
      <c r="AA1435" s="39"/>
      <c r="AB1435" s="39"/>
      <c r="AC1435" s="39"/>
      <c r="AD1435" s="39"/>
      <c r="AE1435" s="39"/>
      <c r="AT1435" s="18" t="s">
        <v>214</v>
      </c>
      <c r="AU1435" s="18" t="s">
        <v>83</v>
      </c>
    </row>
    <row r="1436" s="2" customFormat="1" ht="16.5" customHeight="1">
      <c r="A1436" s="39"/>
      <c r="B1436" s="40"/>
      <c r="C1436" s="293" t="s">
        <v>1726</v>
      </c>
      <c r="D1436" s="293" t="s">
        <v>690</v>
      </c>
      <c r="E1436" s="294" t="s">
        <v>1727</v>
      </c>
      <c r="F1436" s="295" t="s">
        <v>1728</v>
      </c>
      <c r="G1436" s="296" t="s">
        <v>592</v>
      </c>
      <c r="H1436" s="297">
        <v>3</v>
      </c>
      <c r="I1436" s="298"/>
      <c r="J1436" s="299">
        <f>ROUND(I1436*H1436,2)</f>
        <v>0</v>
      </c>
      <c r="K1436" s="300"/>
      <c r="L1436" s="301"/>
      <c r="M1436" s="302" t="s">
        <v>1</v>
      </c>
      <c r="N1436" s="303" t="s">
        <v>41</v>
      </c>
      <c r="O1436" s="92"/>
      <c r="P1436" s="232">
        <f>O1436*H1436</f>
        <v>0</v>
      </c>
      <c r="Q1436" s="232">
        <v>0</v>
      </c>
      <c r="R1436" s="232">
        <f>Q1436*H1436</f>
        <v>0</v>
      </c>
      <c r="S1436" s="232">
        <v>0</v>
      </c>
      <c r="T1436" s="233">
        <f>S1436*H1436</f>
        <v>0</v>
      </c>
      <c r="U1436" s="39"/>
      <c r="V1436" s="39"/>
      <c r="W1436" s="39"/>
      <c r="X1436" s="39"/>
      <c r="Y1436" s="39"/>
      <c r="Z1436" s="39"/>
      <c r="AA1436" s="39"/>
      <c r="AB1436" s="39"/>
      <c r="AC1436" s="39"/>
      <c r="AD1436" s="39"/>
      <c r="AE1436" s="39"/>
      <c r="AR1436" s="234" t="s">
        <v>774</v>
      </c>
      <c r="AT1436" s="234" t="s">
        <v>690</v>
      </c>
      <c r="AU1436" s="234" t="s">
        <v>83</v>
      </c>
      <c r="AY1436" s="18" t="s">
        <v>207</v>
      </c>
      <c r="BE1436" s="235">
        <f>IF(N1436="základní",J1436,0)</f>
        <v>0</v>
      </c>
      <c r="BF1436" s="235">
        <f>IF(N1436="snížená",J1436,0)</f>
        <v>0</v>
      </c>
      <c r="BG1436" s="235">
        <f>IF(N1436="zákl. přenesená",J1436,0)</f>
        <v>0</v>
      </c>
      <c r="BH1436" s="235">
        <f>IF(N1436="sníž. přenesená",J1436,0)</f>
        <v>0</v>
      </c>
      <c r="BI1436" s="235">
        <f>IF(N1436="nulová",J1436,0)</f>
        <v>0</v>
      </c>
      <c r="BJ1436" s="18" t="s">
        <v>83</v>
      </c>
      <c r="BK1436" s="235">
        <f>ROUND(I1436*H1436,2)</f>
        <v>0</v>
      </c>
      <c r="BL1436" s="18" t="s">
        <v>361</v>
      </c>
      <c r="BM1436" s="234" t="s">
        <v>1729</v>
      </c>
    </row>
    <row r="1437" s="2" customFormat="1">
      <c r="A1437" s="39"/>
      <c r="B1437" s="40"/>
      <c r="C1437" s="41"/>
      <c r="D1437" s="236" t="s">
        <v>214</v>
      </c>
      <c r="E1437" s="41"/>
      <c r="F1437" s="237" t="s">
        <v>1728</v>
      </c>
      <c r="G1437" s="41"/>
      <c r="H1437" s="41"/>
      <c r="I1437" s="238"/>
      <c r="J1437" s="41"/>
      <c r="K1437" s="41"/>
      <c r="L1437" s="45"/>
      <c r="M1437" s="239"/>
      <c r="N1437" s="240"/>
      <c r="O1437" s="92"/>
      <c r="P1437" s="92"/>
      <c r="Q1437" s="92"/>
      <c r="R1437" s="92"/>
      <c r="S1437" s="92"/>
      <c r="T1437" s="93"/>
      <c r="U1437" s="39"/>
      <c r="V1437" s="39"/>
      <c r="W1437" s="39"/>
      <c r="X1437" s="39"/>
      <c r="Y1437" s="39"/>
      <c r="Z1437" s="39"/>
      <c r="AA1437" s="39"/>
      <c r="AB1437" s="39"/>
      <c r="AC1437" s="39"/>
      <c r="AD1437" s="39"/>
      <c r="AE1437" s="39"/>
      <c r="AT1437" s="18" t="s">
        <v>214</v>
      </c>
      <c r="AU1437" s="18" t="s">
        <v>83</v>
      </c>
    </row>
    <row r="1438" s="2" customFormat="1" ht="24.15" customHeight="1">
      <c r="A1438" s="39"/>
      <c r="B1438" s="40"/>
      <c r="C1438" s="222" t="s">
        <v>1730</v>
      </c>
      <c r="D1438" s="222" t="s">
        <v>208</v>
      </c>
      <c r="E1438" s="223" t="s">
        <v>1731</v>
      </c>
      <c r="F1438" s="224" t="s">
        <v>1732</v>
      </c>
      <c r="G1438" s="225" t="s">
        <v>931</v>
      </c>
      <c r="H1438" s="226">
        <v>2</v>
      </c>
      <c r="I1438" s="227"/>
      <c r="J1438" s="228">
        <f>ROUND(I1438*H1438,2)</f>
        <v>0</v>
      </c>
      <c r="K1438" s="229"/>
      <c r="L1438" s="45"/>
      <c r="M1438" s="230" t="s">
        <v>1</v>
      </c>
      <c r="N1438" s="231" t="s">
        <v>41</v>
      </c>
      <c r="O1438" s="92"/>
      <c r="P1438" s="232">
        <f>O1438*H1438</f>
        <v>0</v>
      </c>
      <c r="Q1438" s="232">
        <v>0</v>
      </c>
      <c r="R1438" s="232">
        <f>Q1438*H1438</f>
        <v>0</v>
      </c>
      <c r="S1438" s="232">
        <v>0</v>
      </c>
      <c r="T1438" s="233">
        <f>S1438*H1438</f>
        <v>0</v>
      </c>
      <c r="U1438" s="39"/>
      <c r="V1438" s="39"/>
      <c r="W1438" s="39"/>
      <c r="X1438" s="39"/>
      <c r="Y1438" s="39"/>
      <c r="Z1438" s="39"/>
      <c r="AA1438" s="39"/>
      <c r="AB1438" s="39"/>
      <c r="AC1438" s="39"/>
      <c r="AD1438" s="39"/>
      <c r="AE1438" s="39"/>
      <c r="AR1438" s="234" t="s">
        <v>361</v>
      </c>
      <c r="AT1438" s="234" t="s">
        <v>208</v>
      </c>
      <c r="AU1438" s="234" t="s">
        <v>83</v>
      </c>
      <c r="AY1438" s="18" t="s">
        <v>207</v>
      </c>
      <c r="BE1438" s="235">
        <f>IF(N1438="základní",J1438,0)</f>
        <v>0</v>
      </c>
      <c r="BF1438" s="235">
        <f>IF(N1438="snížená",J1438,0)</f>
        <v>0</v>
      </c>
      <c r="BG1438" s="235">
        <f>IF(N1438="zákl. přenesená",J1438,0)</f>
        <v>0</v>
      </c>
      <c r="BH1438" s="235">
        <f>IF(N1438="sníž. přenesená",J1438,0)</f>
        <v>0</v>
      </c>
      <c r="BI1438" s="235">
        <f>IF(N1438="nulová",J1438,0)</f>
        <v>0</v>
      </c>
      <c r="BJ1438" s="18" t="s">
        <v>83</v>
      </c>
      <c r="BK1438" s="235">
        <f>ROUND(I1438*H1438,2)</f>
        <v>0</v>
      </c>
      <c r="BL1438" s="18" t="s">
        <v>361</v>
      </c>
      <c r="BM1438" s="234" t="s">
        <v>1733</v>
      </c>
    </row>
    <row r="1439" s="2" customFormat="1">
      <c r="A1439" s="39"/>
      <c r="B1439" s="40"/>
      <c r="C1439" s="41"/>
      <c r="D1439" s="236" t="s">
        <v>214</v>
      </c>
      <c r="E1439" s="41"/>
      <c r="F1439" s="237" t="s">
        <v>1732</v>
      </c>
      <c r="G1439" s="41"/>
      <c r="H1439" s="41"/>
      <c r="I1439" s="238"/>
      <c r="J1439" s="41"/>
      <c r="K1439" s="41"/>
      <c r="L1439" s="45"/>
      <c r="M1439" s="239"/>
      <c r="N1439" s="240"/>
      <c r="O1439" s="92"/>
      <c r="P1439" s="92"/>
      <c r="Q1439" s="92"/>
      <c r="R1439" s="92"/>
      <c r="S1439" s="92"/>
      <c r="T1439" s="93"/>
      <c r="U1439" s="39"/>
      <c r="V1439" s="39"/>
      <c r="W1439" s="39"/>
      <c r="X1439" s="39"/>
      <c r="Y1439" s="39"/>
      <c r="Z1439" s="39"/>
      <c r="AA1439" s="39"/>
      <c r="AB1439" s="39"/>
      <c r="AC1439" s="39"/>
      <c r="AD1439" s="39"/>
      <c r="AE1439" s="39"/>
      <c r="AT1439" s="18" t="s">
        <v>214</v>
      </c>
      <c r="AU1439" s="18" t="s">
        <v>83</v>
      </c>
    </row>
    <row r="1440" s="2" customFormat="1" ht="16.5" customHeight="1">
      <c r="A1440" s="39"/>
      <c r="B1440" s="40"/>
      <c r="C1440" s="222" t="s">
        <v>1734</v>
      </c>
      <c r="D1440" s="222" t="s">
        <v>208</v>
      </c>
      <c r="E1440" s="223" t="s">
        <v>1735</v>
      </c>
      <c r="F1440" s="224" t="s">
        <v>1736</v>
      </c>
      <c r="G1440" s="225" t="s">
        <v>931</v>
      </c>
      <c r="H1440" s="226">
        <v>1</v>
      </c>
      <c r="I1440" s="227"/>
      <c r="J1440" s="228">
        <f>ROUND(I1440*H1440,2)</f>
        <v>0</v>
      </c>
      <c r="K1440" s="229"/>
      <c r="L1440" s="45"/>
      <c r="M1440" s="230" t="s">
        <v>1</v>
      </c>
      <c r="N1440" s="231" t="s">
        <v>41</v>
      </c>
      <c r="O1440" s="92"/>
      <c r="P1440" s="232">
        <f>O1440*H1440</f>
        <v>0</v>
      </c>
      <c r="Q1440" s="232">
        <v>0</v>
      </c>
      <c r="R1440" s="232">
        <f>Q1440*H1440</f>
        <v>0</v>
      </c>
      <c r="S1440" s="232">
        <v>0</v>
      </c>
      <c r="T1440" s="233">
        <f>S1440*H1440</f>
        <v>0</v>
      </c>
      <c r="U1440" s="39"/>
      <c r="V1440" s="39"/>
      <c r="W1440" s="39"/>
      <c r="X1440" s="39"/>
      <c r="Y1440" s="39"/>
      <c r="Z1440" s="39"/>
      <c r="AA1440" s="39"/>
      <c r="AB1440" s="39"/>
      <c r="AC1440" s="39"/>
      <c r="AD1440" s="39"/>
      <c r="AE1440" s="39"/>
      <c r="AR1440" s="234" t="s">
        <v>361</v>
      </c>
      <c r="AT1440" s="234" t="s">
        <v>208</v>
      </c>
      <c r="AU1440" s="234" t="s">
        <v>83</v>
      </c>
      <c r="AY1440" s="18" t="s">
        <v>207</v>
      </c>
      <c r="BE1440" s="235">
        <f>IF(N1440="základní",J1440,0)</f>
        <v>0</v>
      </c>
      <c r="BF1440" s="235">
        <f>IF(N1440="snížená",J1440,0)</f>
        <v>0</v>
      </c>
      <c r="BG1440" s="235">
        <f>IF(N1440="zákl. přenesená",J1440,0)</f>
        <v>0</v>
      </c>
      <c r="BH1440" s="235">
        <f>IF(N1440="sníž. přenesená",J1440,0)</f>
        <v>0</v>
      </c>
      <c r="BI1440" s="235">
        <f>IF(N1440="nulová",J1440,0)</f>
        <v>0</v>
      </c>
      <c r="BJ1440" s="18" t="s">
        <v>83</v>
      </c>
      <c r="BK1440" s="235">
        <f>ROUND(I1440*H1440,2)</f>
        <v>0</v>
      </c>
      <c r="BL1440" s="18" t="s">
        <v>361</v>
      </c>
      <c r="BM1440" s="234" t="s">
        <v>1737</v>
      </c>
    </row>
    <row r="1441" s="2" customFormat="1">
      <c r="A1441" s="39"/>
      <c r="B1441" s="40"/>
      <c r="C1441" s="41"/>
      <c r="D1441" s="236" t="s">
        <v>214</v>
      </c>
      <c r="E1441" s="41"/>
      <c r="F1441" s="237" t="s">
        <v>1736</v>
      </c>
      <c r="G1441" s="41"/>
      <c r="H1441" s="41"/>
      <c r="I1441" s="238"/>
      <c r="J1441" s="41"/>
      <c r="K1441" s="41"/>
      <c r="L1441" s="45"/>
      <c r="M1441" s="239"/>
      <c r="N1441" s="240"/>
      <c r="O1441" s="92"/>
      <c r="P1441" s="92"/>
      <c r="Q1441" s="92"/>
      <c r="R1441" s="92"/>
      <c r="S1441" s="92"/>
      <c r="T1441" s="93"/>
      <c r="U1441" s="39"/>
      <c r="V1441" s="39"/>
      <c r="W1441" s="39"/>
      <c r="X1441" s="39"/>
      <c r="Y1441" s="39"/>
      <c r="Z1441" s="39"/>
      <c r="AA1441" s="39"/>
      <c r="AB1441" s="39"/>
      <c r="AC1441" s="39"/>
      <c r="AD1441" s="39"/>
      <c r="AE1441" s="39"/>
      <c r="AT1441" s="18" t="s">
        <v>214</v>
      </c>
      <c r="AU1441" s="18" t="s">
        <v>83</v>
      </c>
    </row>
    <row r="1442" s="2" customFormat="1">
      <c r="A1442" s="39"/>
      <c r="B1442" s="40"/>
      <c r="C1442" s="41"/>
      <c r="D1442" s="236" t="s">
        <v>385</v>
      </c>
      <c r="E1442" s="41"/>
      <c r="F1442" s="290" t="s">
        <v>1667</v>
      </c>
      <c r="G1442" s="41"/>
      <c r="H1442" s="41"/>
      <c r="I1442" s="238"/>
      <c r="J1442" s="41"/>
      <c r="K1442" s="41"/>
      <c r="L1442" s="45"/>
      <c r="M1442" s="239"/>
      <c r="N1442" s="240"/>
      <c r="O1442" s="92"/>
      <c r="P1442" s="92"/>
      <c r="Q1442" s="92"/>
      <c r="R1442" s="92"/>
      <c r="S1442" s="92"/>
      <c r="T1442" s="93"/>
      <c r="U1442" s="39"/>
      <c r="V1442" s="39"/>
      <c r="W1442" s="39"/>
      <c r="X1442" s="39"/>
      <c r="Y1442" s="39"/>
      <c r="Z1442" s="39"/>
      <c r="AA1442" s="39"/>
      <c r="AB1442" s="39"/>
      <c r="AC1442" s="39"/>
      <c r="AD1442" s="39"/>
      <c r="AE1442" s="39"/>
      <c r="AT1442" s="18" t="s">
        <v>385</v>
      </c>
      <c r="AU1442" s="18" t="s">
        <v>83</v>
      </c>
    </row>
    <row r="1443" s="2" customFormat="1" ht="24.15" customHeight="1">
      <c r="A1443" s="39"/>
      <c r="B1443" s="40"/>
      <c r="C1443" s="222" t="s">
        <v>1738</v>
      </c>
      <c r="D1443" s="222" t="s">
        <v>208</v>
      </c>
      <c r="E1443" s="223" t="s">
        <v>1739</v>
      </c>
      <c r="F1443" s="224" t="s">
        <v>1740</v>
      </c>
      <c r="G1443" s="225" t="s">
        <v>931</v>
      </c>
      <c r="H1443" s="226">
        <v>1</v>
      </c>
      <c r="I1443" s="227"/>
      <c r="J1443" s="228">
        <f>ROUND(I1443*H1443,2)</f>
        <v>0</v>
      </c>
      <c r="K1443" s="229"/>
      <c r="L1443" s="45"/>
      <c r="M1443" s="230" t="s">
        <v>1</v>
      </c>
      <c r="N1443" s="231" t="s">
        <v>41</v>
      </c>
      <c r="O1443" s="92"/>
      <c r="P1443" s="232">
        <f>O1443*H1443</f>
        <v>0</v>
      </c>
      <c r="Q1443" s="232">
        <v>0</v>
      </c>
      <c r="R1443" s="232">
        <f>Q1443*H1443</f>
        <v>0</v>
      </c>
      <c r="S1443" s="232">
        <v>0</v>
      </c>
      <c r="T1443" s="233">
        <f>S1443*H1443</f>
        <v>0</v>
      </c>
      <c r="U1443" s="39"/>
      <c r="V1443" s="39"/>
      <c r="W1443" s="39"/>
      <c r="X1443" s="39"/>
      <c r="Y1443" s="39"/>
      <c r="Z1443" s="39"/>
      <c r="AA1443" s="39"/>
      <c r="AB1443" s="39"/>
      <c r="AC1443" s="39"/>
      <c r="AD1443" s="39"/>
      <c r="AE1443" s="39"/>
      <c r="AR1443" s="234" t="s">
        <v>361</v>
      </c>
      <c r="AT1443" s="234" t="s">
        <v>208</v>
      </c>
      <c r="AU1443" s="234" t="s">
        <v>83</v>
      </c>
      <c r="AY1443" s="18" t="s">
        <v>207</v>
      </c>
      <c r="BE1443" s="235">
        <f>IF(N1443="základní",J1443,0)</f>
        <v>0</v>
      </c>
      <c r="BF1443" s="235">
        <f>IF(N1443="snížená",J1443,0)</f>
        <v>0</v>
      </c>
      <c r="BG1443" s="235">
        <f>IF(N1443="zákl. přenesená",J1443,0)</f>
        <v>0</v>
      </c>
      <c r="BH1443" s="235">
        <f>IF(N1443="sníž. přenesená",J1443,0)</f>
        <v>0</v>
      </c>
      <c r="BI1443" s="235">
        <f>IF(N1443="nulová",J1443,0)</f>
        <v>0</v>
      </c>
      <c r="BJ1443" s="18" t="s">
        <v>83</v>
      </c>
      <c r="BK1443" s="235">
        <f>ROUND(I1443*H1443,2)</f>
        <v>0</v>
      </c>
      <c r="BL1443" s="18" t="s">
        <v>361</v>
      </c>
      <c r="BM1443" s="234" t="s">
        <v>1741</v>
      </c>
    </row>
    <row r="1444" s="2" customFormat="1">
      <c r="A1444" s="39"/>
      <c r="B1444" s="40"/>
      <c r="C1444" s="41"/>
      <c r="D1444" s="236" t="s">
        <v>214</v>
      </c>
      <c r="E1444" s="41"/>
      <c r="F1444" s="237" t="s">
        <v>1740</v>
      </c>
      <c r="G1444" s="41"/>
      <c r="H1444" s="41"/>
      <c r="I1444" s="238"/>
      <c r="J1444" s="41"/>
      <c r="K1444" s="41"/>
      <c r="L1444" s="45"/>
      <c r="M1444" s="239"/>
      <c r="N1444" s="240"/>
      <c r="O1444" s="92"/>
      <c r="P1444" s="92"/>
      <c r="Q1444" s="92"/>
      <c r="R1444" s="92"/>
      <c r="S1444" s="92"/>
      <c r="T1444" s="93"/>
      <c r="U1444" s="39"/>
      <c r="V1444" s="39"/>
      <c r="W1444" s="39"/>
      <c r="X1444" s="39"/>
      <c r="Y1444" s="39"/>
      <c r="Z1444" s="39"/>
      <c r="AA1444" s="39"/>
      <c r="AB1444" s="39"/>
      <c r="AC1444" s="39"/>
      <c r="AD1444" s="39"/>
      <c r="AE1444" s="39"/>
      <c r="AT1444" s="18" t="s">
        <v>214</v>
      </c>
      <c r="AU1444" s="18" t="s">
        <v>83</v>
      </c>
    </row>
    <row r="1445" s="2" customFormat="1" ht="24.15" customHeight="1">
      <c r="A1445" s="39"/>
      <c r="B1445" s="40"/>
      <c r="C1445" s="222" t="s">
        <v>1742</v>
      </c>
      <c r="D1445" s="222" t="s">
        <v>208</v>
      </c>
      <c r="E1445" s="223" t="s">
        <v>916</v>
      </c>
      <c r="F1445" s="224" t="s">
        <v>1743</v>
      </c>
      <c r="G1445" s="225" t="s">
        <v>931</v>
      </c>
      <c r="H1445" s="226">
        <v>1</v>
      </c>
      <c r="I1445" s="227"/>
      <c r="J1445" s="228">
        <f>ROUND(I1445*H1445,2)</f>
        <v>0</v>
      </c>
      <c r="K1445" s="229"/>
      <c r="L1445" s="45"/>
      <c r="M1445" s="230" t="s">
        <v>1</v>
      </c>
      <c r="N1445" s="231" t="s">
        <v>41</v>
      </c>
      <c r="O1445" s="92"/>
      <c r="P1445" s="232">
        <f>O1445*H1445</f>
        <v>0</v>
      </c>
      <c r="Q1445" s="232">
        <v>0</v>
      </c>
      <c r="R1445" s="232">
        <f>Q1445*H1445</f>
        <v>0</v>
      </c>
      <c r="S1445" s="232">
        <v>0</v>
      </c>
      <c r="T1445" s="233">
        <f>S1445*H1445</f>
        <v>0</v>
      </c>
      <c r="U1445" s="39"/>
      <c r="V1445" s="39"/>
      <c r="W1445" s="39"/>
      <c r="X1445" s="39"/>
      <c r="Y1445" s="39"/>
      <c r="Z1445" s="39"/>
      <c r="AA1445" s="39"/>
      <c r="AB1445" s="39"/>
      <c r="AC1445" s="39"/>
      <c r="AD1445" s="39"/>
      <c r="AE1445" s="39"/>
      <c r="AR1445" s="234" t="s">
        <v>361</v>
      </c>
      <c r="AT1445" s="234" t="s">
        <v>208</v>
      </c>
      <c r="AU1445" s="234" t="s">
        <v>83</v>
      </c>
      <c r="AY1445" s="18" t="s">
        <v>207</v>
      </c>
      <c r="BE1445" s="235">
        <f>IF(N1445="základní",J1445,0)</f>
        <v>0</v>
      </c>
      <c r="BF1445" s="235">
        <f>IF(N1445="snížená",J1445,0)</f>
        <v>0</v>
      </c>
      <c r="BG1445" s="235">
        <f>IF(N1445="zákl. přenesená",J1445,0)</f>
        <v>0</v>
      </c>
      <c r="BH1445" s="235">
        <f>IF(N1445="sníž. přenesená",J1445,0)</f>
        <v>0</v>
      </c>
      <c r="BI1445" s="235">
        <f>IF(N1445="nulová",J1445,0)</f>
        <v>0</v>
      </c>
      <c r="BJ1445" s="18" t="s">
        <v>83</v>
      </c>
      <c r="BK1445" s="235">
        <f>ROUND(I1445*H1445,2)</f>
        <v>0</v>
      </c>
      <c r="BL1445" s="18" t="s">
        <v>361</v>
      </c>
      <c r="BM1445" s="234" t="s">
        <v>1744</v>
      </c>
    </row>
    <row r="1446" s="2" customFormat="1">
      <c r="A1446" s="39"/>
      <c r="B1446" s="40"/>
      <c r="C1446" s="41"/>
      <c r="D1446" s="236" t="s">
        <v>214</v>
      </c>
      <c r="E1446" s="41"/>
      <c r="F1446" s="237" t="s">
        <v>1743</v>
      </c>
      <c r="G1446" s="41"/>
      <c r="H1446" s="41"/>
      <c r="I1446" s="238"/>
      <c r="J1446" s="41"/>
      <c r="K1446" s="41"/>
      <c r="L1446" s="45"/>
      <c r="M1446" s="239"/>
      <c r="N1446" s="240"/>
      <c r="O1446" s="92"/>
      <c r="P1446" s="92"/>
      <c r="Q1446" s="92"/>
      <c r="R1446" s="92"/>
      <c r="S1446" s="92"/>
      <c r="T1446" s="93"/>
      <c r="U1446" s="39"/>
      <c r="V1446" s="39"/>
      <c r="W1446" s="39"/>
      <c r="X1446" s="39"/>
      <c r="Y1446" s="39"/>
      <c r="Z1446" s="39"/>
      <c r="AA1446" s="39"/>
      <c r="AB1446" s="39"/>
      <c r="AC1446" s="39"/>
      <c r="AD1446" s="39"/>
      <c r="AE1446" s="39"/>
      <c r="AT1446" s="18" t="s">
        <v>214</v>
      </c>
      <c r="AU1446" s="18" t="s">
        <v>83</v>
      </c>
    </row>
    <row r="1447" s="2" customFormat="1" ht="24.15" customHeight="1">
      <c r="A1447" s="39"/>
      <c r="B1447" s="40"/>
      <c r="C1447" s="222" t="s">
        <v>1745</v>
      </c>
      <c r="D1447" s="222" t="s">
        <v>208</v>
      </c>
      <c r="E1447" s="223" t="s">
        <v>917</v>
      </c>
      <c r="F1447" s="224" t="s">
        <v>1746</v>
      </c>
      <c r="G1447" s="225" t="s">
        <v>931</v>
      </c>
      <c r="H1447" s="226">
        <v>1</v>
      </c>
      <c r="I1447" s="227"/>
      <c r="J1447" s="228">
        <f>ROUND(I1447*H1447,2)</f>
        <v>0</v>
      </c>
      <c r="K1447" s="229"/>
      <c r="L1447" s="45"/>
      <c r="M1447" s="230" t="s">
        <v>1</v>
      </c>
      <c r="N1447" s="231" t="s">
        <v>41</v>
      </c>
      <c r="O1447" s="92"/>
      <c r="P1447" s="232">
        <f>O1447*H1447</f>
        <v>0</v>
      </c>
      <c r="Q1447" s="232">
        <v>0</v>
      </c>
      <c r="R1447" s="232">
        <f>Q1447*H1447</f>
        <v>0</v>
      </c>
      <c r="S1447" s="232">
        <v>0</v>
      </c>
      <c r="T1447" s="233">
        <f>S1447*H1447</f>
        <v>0</v>
      </c>
      <c r="U1447" s="39"/>
      <c r="V1447" s="39"/>
      <c r="W1447" s="39"/>
      <c r="X1447" s="39"/>
      <c r="Y1447" s="39"/>
      <c r="Z1447" s="39"/>
      <c r="AA1447" s="39"/>
      <c r="AB1447" s="39"/>
      <c r="AC1447" s="39"/>
      <c r="AD1447" s="39"/>
      <c r="AE1447" s="39"/>
      <c r="AR1447" s="234" t="s">
        <v>361</v>
      </c>
      <c r="AT1447" s="234" t="s">
        <v>208</v>
      </c>
      <c r="AU1447" s="234" t="s">
        <v>83</v>
      </c>
      <c r="AY1447" s="18" t="s">
        <v>207</v>
      </c>
      <c r="BE1447" s="235">
        <f>IF(N1447="základní",J1447,0)</f>
        <v>0</v>
      </c>
      <c r="BF1447" s="235">
        <f>IF(N1447="snížená",J1447,0)</f>
        <v>0</v>
      </c>
      <c r="BG1447" s="235">
        <f>IF(N1447="zákl. přenesená",J1447,0)</f>
        <v>0</v>
      </c>
      <c r="BH1447" s="235">
        <f>IF(N1447="sníž. přenesená",J1447,0)</f>
        <v>0</v>
      </c>
      <c r="BI1447" s="235">
        <f>IF(N1447="nulová",J1447,0)</f>
        <v>0</v>
      </c>
      <c r="BJ1447" s="18" t="s">
        <v>83</v>
      </c>
      <c r="BK1447" s="235">
        <f>ROUND(I1447*H1447,2)</f>
        <v>0</v>
      </c>
      <c r="BL1447" s="18" t="s">
        <v>361</v>
      </c>
      <c r="BM1447" s="234" t="s">
        <v>1747</v>
      </c>
    </row>
    <row r="1448" s="2" customFormat="1">
      <c r="A1448" s="39"/>
      <c r="B1448" s="40"/>
      <c r="C1448" s="41"/>
      <c r="D1448" s="236" t="s">
        <v>214</v>
      </c>
      <c r="E1448" s="41"/>
      <c r="F1448" s="237" t="s">
        <v>1746</v>
      </c>
      <c r="G1448" s="41"/>
      <c r="H1448" s="41"/>
      <c r="I1448" s="238"/>
      <c r="J1448" s="41"/>
      <c r="K1448" s="41"/>
      <c r="L1448" s="45"/>
      <c r="M1448" s="239"/>
      <c r="N1448" s="240"/>
      <c r="O1448" s="92"/>
      <c r="P1448" s="92"/>
      <c r="Q1448" s="92"/>
      <c r="R1448" s="92"/>
      <c r="S1448" s="92"/>
      <c r="T1448" s="93"/>
      <c r="U1448" s="39"/>
      <c r="V1448" s="39"/>
      <c r="W1448" s="39"/>
      <c r="X1448" s="39"/>
      <c r="Y1448" s="39"/>
      <c r="Z1448" s="39"/>
      <c r="AA1448" s="39"/>
      <c r="AB1448" s="39"/>
      <c r="AC1448" s="39"/>
      <c r="AD1448" s="39"/>
      <c r="AE1448" s="39"/>
      <c r="AT1448" s="18" t="s">
        <v>214</v>
      </c>
      <c r="AU1448" s="18" t="s">
        <v>83</v>
      </c>
    </row>
    <row r="1449" s="2" customFormat="1" ht="24.15" customHeight="1">
      <c r="A1449" s="39"/>
      <c r="B1449" s="40"/>
      <c r="C1449" s="222" t="s">
        <v>1748</v>
      </c>
      <c r="D1449" s="222" t="s">
        <v>208</v>
      </c>
      <c r="E1449" s="223" t="s">
        <v>1749</v>
      </c>
      <c r="F1449" s="224" t="s">
        <v>1750</v>
      </c>
      <c r="G1449" s="225" t="s">
        <v>931</v>
      </c>
      <c r="H1449" s="226">
        <v>1</v>
      </c>
      <c r="I1449" s="227"/>
      <c r="J1449" s="228">
        <f>ROUND(I1449*H1449,2)</f>
        <v>0</v>
      </c>
      <c r="K1449" s="229"/>
      <c r="L1449" s="45"/>
      <c r="M1449" s="230" t="s">
        <v>1</v>
      </c>
      <c r="N1449" s="231" t="s">
        <v>41</v>
      </c>
      <c r="O1449" s="92"/>
      <c r="P1449" s="232">
        <f>O1449*H1449</f>
        <v>0</v>
      </c>
      <c r="Q1449" s="232">
        <v>0</v>
      </c>
      <c r="R1449" s="232">
        <f>Q1449*H1449</f>
        <v>0</v>
      </c>
      <c r="S1449" s="232">
        <v>0</v>
      </c>
      <c r="T1449" s="233">
        <f>S1449*H1449</f>
        <v>0</v>
      </c>
      <c r="U1449" s="39"/>
      <c r="V1449" s="39"/>
      <c r="W1449" s="39"/>
      <c r="X1449" s="39"/>
      <c r="Y1449" s="39"/>
      <c r="Z1449" s="39"/>
      <c r="AA1449" s="39"/>
      <c r="AB1449" s="39"/>
      <c r="AC1449" s="39"/>
      <c r="AD1449" s="39"/>
      <c r="AE1449" s="39"/>
      <c r="AR1449" s="234" t="s">
        <v>361</v>
      </c>
      <c r="AT1449" s="234" t="s">
        <v>208</v>
      </c>
      <c r="AU1449" s="234" t="s">
        <v>83</v>
      </c>
      <c r="AY1449" s="18" t="s">
        <v>207</v>
      </c>
      <c r="BE1449" s="235">
        <f>IF(N1449="základní",J1449,0)</f>
        <v>0</v>
      </c>
      <c r="BF1449" s="235">
        <f>IF(N1449="snížená",J1449,0)</f>
        <v>0</v>
      </c>
      <c r="BG1449" s="235">
        <f>IF(N1449="zákl. přenesená",J1449,0)</f>
        <v>0</v>
      </c>
      <c r="BH1449" s="235">
        <f>IF(N1449="sníž. přenesená",J1449,0)</f>
        <v>0</v>
      </c>
      <c r="BI1449" s="235">
        <f>IF(N1449="nulová",J1449,0)</f>
        <v>0</v>
      </c>
      <c r="BJ1449" s="18" t="s">
        <v>83</v>
      </c>
      <c r="BK1449" s="235">
        <f>ROUND(I1449*H1449,2)</f>
        <v>0</v>
      </c>
      <c r="BL1449" s="18" t="s">
        <v>361</v>
      </c>
      <c r="BM1449" s="234" t="s">
        <v>1751</v>
      </c>
    </row>
    <row r="1450" s="2" customFormat="1">
      <c r="A1450" s="39"/>
      <c r="B1450" s="40"/>
      <c r="C1450" s="41"/>
      <c r="D1450" s="236" t="s">
        <v>214</v>
      </c>
      <c r="E1450" s="41"/>
      <c r="F1450" s="237" t="s">
        <v>1750</v>
      </c>
      <c r="G1450" s="41"/>
      <c r="H1450" s="41"/>
      <c r="I1450" s="238"/>
      <c r="J1450" s="41"/>
      <c r="K1450" s="41"/>
      <c r="L1450" s="45"/>
      <c r="M1450" s="239"/>
      <c r="N1450" s="240"/>
      <c r="O1450" s="92"/>
      <c r="P1450" s="92"/>
      <c r="Q1450" s="92"/>
      <c r="R1450" s="92"/>
      <c r="S1450" s="92"/>
      <c r="T1450" s="93"/>
      <c r="U1450" s="39"/>
      <c r="V1450" s="39"/>
      <c r="W1450" s="39"/>
      <c r="X1450" s="39"/>
      <c r="Y1450" s="39"/>
      <c r="Z1450" s="39"/>
      <c r="AA1450" s="39"/>
      <c r="AB1450" s="39"/>
      <c r="AC1450" s="39"/>
      <c r="AD1450" s="39"/>
      <c r="AE1450" s="39"/>
      <c r="AT1450" s="18" t="s">
        <v>214</v>
      </c>
      <c r="AU1450" s="18" t="s">
        <v>83</v>
      </c>
    </row>
    <row r="1451" s="2" customFormat="1" ht="16.5" customHeight="1">
      <c r="A1451" s="39"/>
      <c r="B1451" s="40"/>
      <c r="C1451" s="222" t="s">
        <v>1752</v>
      </c>
      <c r="D1451" s="222" t="s">
        <v>208</v>
      </c>
      <c r="E1451" s="223" t="s">
        <v>1753</v>
      </c>
      <c r="F1451" s="224" t="s">
        <v>1754</v>
      </c>
      <c r="G1451" s="225" t="s">
        <v>225</v>
      </c>
      <c r="H1451" s="226">
        <v>884.17999999999995</v>
      </c>
      <c r="I1451" s="227"/>
      <c r="J1451" s="228">
        <f>ROUND(I1451*H1451,2)</f>
        <v>0</v>
      </c>
      <c r="K1451" s="229"/>
      <c r="L1451" s="45"/>
      <c r="M1451" s="230" t="s">
        <v>1</v>
      </c>
      <c r="N1451" s="231" t="s">
        <v>41</v>
      </c>
      <c r="O1451" s="92"/>
      <c r="P1451" s="232">
        <f>O1451*H1451</f>
        <v>0</v>
      </c>
      <c r="Q1451" s="232">
        <v>6.0000000000000002E-05</v>
      </c>
      <c r="R1451" s="232">
        <f>Q1451*H1451</f>
        <v>0.053050799999999995</v>
      </c>
      <c r="S1451" s="232">
        <v>0</v>
      </c>
      <c r="T1451" s="233">
        <f>S1451*H1451</f>
        <v>0</v>
      </c>
      <c r="U1451" s="39"/>
      <c r="V1451" s="39"/>
      <c r="W1451" s="39"/>
      <c r="X1451" s="39"/>
      <c r="Y1451" s="39"/>
      <c r="Z1451" s="39"/>
      <c r="AA1451" s="39"/>
      <c r="AB1451" s="39"/>
      <c r="AC1451" s="39"/>
      <c r="AD1451" s="39"/>
      <c r="AE1451" s="39"/>
      <c r="AR1451" s="234" t="s">
        <v>361</v>
      </c>
      <c r="AT1451" s="234" t="s">
        <v>208</v>
      </c>
      <c r="AU1451" s="234" t="s">
        <v>83</v>
      </c>
      <c r="AY1451" s="18" t="s">
        <v>207</v>
      </c>
      <c r="BE1451" s="235">
        <f>IF(N1451="základní",J1451,0)</f>
        <v>0</v>
      </c>
      <c r="BF1451" s="235">
        <f>IF(N1451="snížená",J1451,0)</f>
        <v>0</v>
      </c>
      <c r="BG1451" s="235">
        <f>IF(N1451="zákl. přenesená",J1451,0)</f>
        <v>0</v>
      </c>
      <c r="BH1451" s="235">
        <f>IF(N1451="sníž. přenesená",J1451,0)</f>
        <v>0</v>
      </c>
      <c r="BI1451" s="235">
        <f>IF(N1451="nulová",J1451,0)</f>
        <v>0</v>
      </c>
      <c r="BJ1451" s="18" t="s">
        <v>83</v>
      </c>
      <c r="BK1451" s="235">
        <f>ROUND(I1451*H1451,2)</f>
        <v>0</v>
      </c>
      <c r="BL1451" s="18" t="s">
        <v>361</v>
      </c>
      <c r="BM1451" s="234" t="s">
        <v>1755</v>
      </c>
    </row>
    <row r="1452" s="2" customFormat="1">
      <c r="A1452" s="39"/>
      <c r="B1452" s="40"/>
      <c r="C1452" s="41"/>
      <c r="D1452" s="236" t="s">
        <v>214</v>
      </c>
      <c r="E1452" s="41"/>
      <c r="F1452" s="237" t="s">
        <v>1756</v>
      </c>
      <c r="G1452" s="41"/>
      <c r="H1452" s="41"/>
      <c r="I1452" s="238"/>
      <c r="J1452" s="41"/>
      <c r="K1452" s="41"/>
      <c r="L1452" s="45"/>
      <c r="M1452" s="239"/>
      <c r="N1452" s="240"/>
      <c r="O1452" s="92"/>
      <c r="P1452" s="92"/>
      <c r="Q1452" s="92"/>
      <c r="R1452" s="92"/>
      <c r="S1452" s="92"/>
      <c r="T1452" s="93"/>
      <c r="U1452" s="39"/>
      <c r="V1452" s="39"/>
      <c r="W1452" s="39"/>
      <c r="X1452" s="39"/>
      <c r="Y1452" s="39"/>
      <c r="Z1452" s="39"/>
      <c r="AA1452" s="39"/>
      <c r="AB1452" s="39"/>
      <c r="AC1452" s="39"/>
      <c r="AD1452" s="39"/>
      <c r="AE1452" s="39"/>
      <c r="AT1452" s="18" t="s">
        <v>214</v>
      </c>
      <c r="AU1452" s="18" t="s">
        <v>83</v>
      </c>
    </row>
    <row r="1453" s="2" customFormat="1">
      <c r="A1453" s="39"/>
      <c r="B1453" s="40"/>
      <c r="C1453" s="41"/>
      <c r="D1453" s="241" t="s">
        <v>216</v>
      </c>
      <c r="E1453" s="41"/>
      <c r="F1453" s="242" t="s">
        <v>1757</v>
      </c>
      <c r="G1453" s="41"/>
      <c r="H1453" s="41"/>
      <c r="I1453" s="238"/>
      <c r="J1453" s="41"/>
      <c r="K1453" s="41"/>
      <c r="L1453" s="45"/>
      <c r="M1453" s="239"/>
      <c r="N1453" s="240"/>
      <c r="O1453" s="92"/>
      <c r="P1453" s="92"/>
      <c r="Q1453" s="92"/>
      <c r="R1453" s="92"/>
      <c r="S1453" s="92"/>
      <c r="T1453" s="93"/>
      <c r="U1453" s="39"/>
      <c r="V1453" s="39"/>
      <c r="W1453" s="39"/>
      <c r="X1453" s="39"/>
      <c r="Y1453" s="39"/>
      <c r="Z1453" s="39"/>
      <c r="AA1453" s="39"/>
      <c r="AB1453" s="39"/>
      <c r="AC1453" s="39"/>
      <c r="AD1453" s="39"/>
      <c r="AE1453" s="39"/>
      <c r="AT1453" s="18" t="s">
        <v>216</v>
      </c>
      <c r="AU1453" s="18" t="s">
        <v>83</v>
      </c>
    </row>
    <row r="1454" s="12" customFormat="1">
      <c r="A1454" s="12"/>
      <c r="B1454" s="243"/>
      <c r="C1454" s="244"/>
      <c r="D1454" s="236" t="s">
        <v>218</v>
      </c>
      <c r="E1454" s="245" t="s">
        <v>1</v>
      </c>
      <c r="F1454" s="246" t="s">
        <v>1758</v>
      </c>
      <c r="G1454" s="244"/>
      <c r="H1454" s="245" t="s">
        <v>1</v>
      </c>
      <c r="I1454" s="247"/>
      <c r="J1454" s="244"/>
      <c r="K1454" s="244"/>
      <c r="L1454" s="248"/>
      <c r="M1454" s="249"/>
      <c r="N1454" s="250"/>
      <c r="O1454" s="250"/>
      <c r="P1454" s="250"/>
      <c r="Q1454" s="250"/>
      <c r="R1454" s="250"/>
      <c r="S1454" s="250"/>
      <c r="T1454" s="251"/>
      <c r="U1454" s="12"/>
      <c r="V1454" s="12"/>
      <c r="W1454" s="12"/>
      <c r="X1454" s="12"/>
      <c r="Y1454" s="12"/>
      <c r="Z1454" s="12"/>
      <c r="AA1454" s="12"/>
      <c r="AB1454" s="12"/>
      <c r="AC1454" s="12"/>
      <c r="AD1454" s="12"/>
      <c r="AE1454" s="12"/>
      <c r="AT1454" s="252" t="s">
        <v>218</v>
      </c>
      <c r="AU1454" s="252" t="s">
        <v>83</v>
      </c>
      <c r="AV1454" s="12" t="s">
        <v>83</v>
      </c>
      <c r="AW1454" s="12" t="s">
        <v>32</v>
      </c>
      <c r="AX1454" s="12" t="s">
        <v>76</v>
      </c>
      <c r="AY1454" s="252" t="s">
        <v>207</v>
      </c>
    </row>
    <row r="1455" s="13" customFormat="1">
      <c r="A1455" s="13"/>
      <c r="B1455" s="253"/>
      <c r="C1455" s="254"/>
      <c r="D1455" s="236" t="s">
        <v>218</v>
      </c>
      <c r="E1455" s="255" t="s">
        <v>1</v>
      </c>
      <c r="F1455" s="256" t="s">
        <v>1759</v>
      </c>
      <c r="G1455" s="254"/>
      <c r="H1455" s="257">
        <v>14.85</v>
      </c>
      <c r="I1455" s="258"/>
      <c r="J1455" s="254"/>
      <c r="K1455" s="254"/>
      <c r="L1455" s="259"/>
      <c r="M1455" s="260"/>
      <c r="N1455" s="261"/>
      <c r="O1455" s="261"/>
      <c r="P1455" s="261"/>
      <c r="Q1455" s="261"/>
      <c r="R1455" s="261"/>
      <c r="S1455" s="261"/>
      <c r="T1455" s="262"/>
      <c r="U1455" s="13"/>
      <c r="V1455" s="13"/>
      <c r="W1455" s="13"/>
      <c r="X1455" s="13"/>
      <c r="Y1455" s="13"/>
      <c r="Z1455" s="13"/>
      <c r="AA1455" s="13"/>
      <c r="AB1455" s="13"/>
      <c r="AC1455" s="13"/>
      <c r="AD1455" s="13"/>
      <c r="AE1455" s="13"/>
      <c r="AT1455" s="263" t="s">
        <v>218</v>
      </c>
      <c r="AU1455" s="263" t="s">
        <v>83</v>
      </c>
      <c r="AV1455" s="13" t="s">
        <v>85</v>
      </c>
      <c r="AW1455" s="13" t="s">
        <v>32</v>
      </c>
      <c r="AX1455" s="13" t="s">
        <v>76</v>
      </c>
      <c r="AY1455" s="263" t="s">
        <v>207</v>
      </c>
    </row>
    <row r="1456" s="12" customFormat="1">
      <c r="A1456" s="12"/>
      <c r="B1456" s="243"/>
      <c r="C1456" s="244"/>
      <c r="D1456" s="236" t="s">
        <v>218</v>
      </c>
      <c r="E1456" s="245" t="s">
        <v>1</v>
      </c>
      <c r="F1456" s="246" t="s">
        <v>1760</v>
      </c>
      <c r="G1456" s="244"/>
      <c r="H1456" s="245" t="s">
        <v>1</v>
      </c>
      <c r="I1456" s="247"/>
      <c r="J1456" s="244"/>
      <c r="K1456" s="244"/>
      <c r="L1456" s="248"/>
      <c r="M1456" s="249"/>
      <c r="N1456" s="250"/>
      <c r="O1456" s="250"/>
      <c r="P1456" s="250"/>
      <c r="Q1456" s="250"/>
      <c r="R1456" s="250"/>
      <c r="S1456" s="250"/>
      <c r="T1456" s="251"/>
      <c r="U1456" s="12"/>
      <c r="V1456" s="12"/>
      <c r="W1456" s="12"/>
      <c r="X1456" s="12"/>
      <c r="Y1456" s="12"/>
      <c r="Z1456" s="12"/>
      <c r="AA1456" s="12"/>
      <c r="AB1456" s="12"/>
      <c r="AC1456" s="12"/>
      <c r="AD1456" s="12"/>
      <c r="AE1456" s="12"/>
      <c r="AT1456" s="252" t="s">
        <v>218</v>
      </c>
      <c r="AU1456" s="252" t="s">
        <v>83</v>
      </c>
      <c r="AV1456" s="12" t="s">
        <v>83</v>
      </c>
      <c r="AW1456" s="12" t="s">
        <v>32</v>
      </c>
      <c r="AX1456" s="12" t="s">
        <v>76</v>
      </c>
      <c r="AY1456" s="252" t="s">
        <v>207</v>
      </c>
    </row>
    <row r="1457" s="13" customFormat="1">
      <c r="A1457" s="13"/>
      <c r="B1457" s="253"/>
      <c r="C1457" s="254"/>
      <c r="D1457" s="236" t="s">
        <v>218</v>
      </c>
      <c r="E1457" s="255" t="s">
        <v>1</v>
      </c>
      <c r="F1457" s="256" t="s">
        <v>1761</v>
      </c>
      <c r="G1457" s="254"/>
      <c r="H1457" s="257">
        <v>24.629999999999999</v>
      </c>
      <c r="I1457" s="258"/>
      <c r="J1457" s="254"/>
      <c r="K1457" s="254"/>
      <c r="L1457" s="259"/>
      <c r="M1457" s="260"/>
      <c r="N1457" s="261"/>
      <c r="O1457" s="261"/>
      <c r="P1457" s="261"/>
      <c r="Q1457" s="261"/>
      <c r="R1457" s="261"/>
      <c r="S1457" s="261"/>
      <c r="T1457" s="262"/>
      <c r="U1457" s="13"/>
      <c r="V1457" s="13"/>
      <c r="W1457" s="13"/>
      <c r="X1457" s="13"/>
      <c r="Y1457" s="13"/>
      <c r="Z1457" s="13"/>
      <c r="AA1457" s="13"/>
      <c r="AB1457" s="13"/>
      <c r="AC1457" s="13"/>
      <c r="AD1457" s="13"/>
      <c r="AE1457" s="13"/>
      <c r="AT1457" s="263" t="s">
        <v>218</v>
      </c>
      <c r="AU1457" s="263" t="s">
        <v>83</v>
      </c>
      <c r="AV1457" s="13" t="s">
        <v>85</v>
      </c>
      <c r="AW1457" s="13" t="s">
        <v>32</v>
      </c>
      <c r="AX1457" s="13" t="s">
        <v>76</v>
      </c>
      <c r="AY1457" s="263" t="s">
        <v>207</v>
      </c>
    </row>
    <row r="1458" s="12" customFormat="1">
      <c r="A1458" s="12"/>
      <c r="B1458" s="243"/>
      <c r="C1458" s="244"/>
      <c r="D1458" s="236" t="s">
        <v>218</v>
      </c>
      <c r="E1458" s="245" t="s">
        <v>1</v>
      </c>
      <c r="F1458" s="246" t="s">
        <v>1762</v>
      </c>
      <c r="G1458" s="244"/>
      <c r="H1458" s="245" t="s">
        <v>1</v>
      </c>
      <c r="I1458" s="247"/>
      <c r="J1458" s="244"/>
      <c r="K1458" s="244"/>
      <c r="L1458" s="248"/>
      <c r="M1458" s="249"/>
      <c r="N1458" s="250"/>
      <c r="O1458" s="250"/>
      <c r="P1458" s="250"/>
      <c r="Q1458" s="250"/>
      <c r="R1458" s="250"/>
      <c r="S1458" s="250"/>
      <c r="T1458" s="251"/>
      <c r="U1458" s="12"/>
      <c r="V1458" s="12"/>
      <c r="W1458" s="12"/>
      <c r="X1458" s="12"/>
      <c r="Y1458" s="12"/>
      <c r="Z1458" s="12"/>
      <c r="AA1458" s="12"/>
      <c r="AB1458" s="12"/>
      <c r="AC1458" s="12"/>
      <c r="AD1458" s="12"/>
      <c r="AE1458" s="12"/>
      <c r="AT1458" s="252" t="s">
        <v>218</v>
      </c>
      <c r="AU1458" s="252" t="s">
        <v>83</v>
      </c>
      <c r="AV1458" s="12" t="s">
        <v>83</v>
      </c>
      <c r="AW1458" s="12" t="s">
        <v>32</v>
      </c>
      <c r="AX1458" s="12" t="s">
        <v>76</v>
      </c>
      <c r="AY1458" s="252" t="s">
        <v>207</v>
      </c>
    </row>
    <row r="1459" s="13" customFormat="1">
      <c r="A1459" s="13"/>
      <c r="B1459" s="253"/>
      <c r="C1459" s="254"/>
      <c r="D1459" s="236" t="s">
        <v>218</v>
      </c>
      <c r="E1459" s="255" t="s">
        <v>1</v>
      </c>
      <c r="F1459" s="256" t="s">
        <v>1763</v>
      </c>
      <c r="G1459" s="254"/>
      <c r="H1459" s="257">
        <v>119</v>
      </c>
      <c r="I1459" s="258"/>
      <c r="J1459" s="254"/>
      <c r="K1459" s="254"/>
      <c r="L1459" s="259"/>
      <c r="M1459" s="260"/>
      <c r="N1459" s="261"/>
      <c r="O1459" s="261"/>
      <c r="P1459" s="261"/>
      <c r="Q1459" s="261"/>
      <c r="R1459" s="261"/>
      <c r="S1459" s="261"/>
      <c r="T1459" s="262"/>
      <c r="U1459" s="13"/>
      <c r="V1459" s="13"/>
      <c r="W1459" s="13"/>
      <c r="X1459" s="13"/>
      <c r="Y1459" s="13"/>
      <c r="Z1459" s="13"/>
      <c r="AA1459" s="13"/>
      <c r="AB1459" s="13"/>
      <c r="AC1459" s="13"/>
      <c r="AD1459" s="13"/>
      <c r="AE1459" s="13"/>
      <c r="AT1459" s="263" t="s">
        <v>218</v>
      </c>
      <c r="AU1459" s="263" t="s">
        <v>83</v>
      </c>
      <c r="AV1459" s="13" t="s">
        <v>85</v>
      </c>
      <c r="AW1459" s="13" t="s">
        <v>32</v>
      </c>
      <c r="AX1459" s="13" t="s">
        <v>76</v>
      </c>
      <c r="AY1459" s="263" t="s">
        <v>207</v>
      </c>
    </row>
    <row r="1460" s="12" customFormat="1">
      <c r="A1460" s="12"/>
      <c r="B1460" s="243"/>
      <c r="C1460" s="244"/>
      <c r="D1460" s="236" t="s">
        <v>218</v>
      </c>
      <c r="E1460" s="245" t="s">
        <v>1</v>
      </c>
      <c r="F1460" s="246" t="s">
        <v>1764</v>
      </c>
      <c r="G1460" s="244"/>
      <c r="H1460" s="245" t="s">
        <v>1</v>
      </c>
      <c r="I1460" s="247"/>
      <c r="J1460" s="244"/>
      <c r="K1460" s="244"/>
      <c r="L1460" s="248"/>
      <c r="M1460" s="249"/>
      <c r="N1460" s="250"/>
      <c r="O1460" s="250"/>
      <c r="P1460" s="250"/>
      <c r="Q1460" s="250"/>
      <c r="R1460" s="250"/>
      <c r="S1460" s="250"/>
      <c r="T1460" s="251"/>
      <c r="U1460" s="12"/>
      <c r="V1460" s="12"/>
      <c r="W1460" s="12"/>
      <c r="X1460" s="12"/>
      <c r="Y1460" s="12"/>
      <c r="Z1460" s="12"/>
      <c r="AA1460" s="12"/>
      <c r="AB1460" s="12"/>
      <c r="AC1460" s="12"/>
      <c r="AD1460" s="12"/>
      <c r="AE1460" s="12"/>
      <c r="AT1460" s="252" t="s">
        <v>218</v>
      </c>
      <c r="AU1460" s="252" t="s">
        <v>83</v>
      </c>
      <c r="AV1460" s="12" t="s">
        <v>83</v>
      </c>
      <c r="AW1460" s="12" t="s">
        <v>32</v>
      </c>
      <c r="AX1460" s="12" t="s">
        <v>76</v>
      </c>
      <c r="AY1460" s="252" t="s">
        <v>207</v>
      </c>
    </row>
    <row r="1461" s="13" customFormat="1">
      <c r="A1461" s="13"/>
      <c r="B1461" s="253"/>
      <c r="C1461" s="254"/>
      <c r="D1461" s="236" t="s">
        <v>218</v>
      </c>
      <c r="E1461" s="255" t="s">
        <v>1</v>
      </c>
      <c r="F1461" s="256" t="s">
        <v>1765</v>
      </c>
      <c r="G1461" s="254"/>
      <c r="H1461" s="257">
        <v>310</v>
      </c>
      <c r="I1461" s="258"/>
      <c r="J1461" s="254"/>
      <c r="K1461" s="254"/>
      <c r="L1461" s="259"/>
      <c r="M1461" s="260"/>
      <c r="N1461" s="261"/>
      <c r="O1461" s="261"/>
      <c r="P1461" s="261"/>
      <c r="Q1461" s="261"/>
      <c r="R1461" s="261"/>
      <c r="S1461" s="261"/>
      <c r="T1461" s="262"/>
      <c r="U1461" s="13"/>
      <c r="V1461" s="13"/>
      <c r="W1461" s="13"/>
      <c r="X1461" s="13"/>
      <c r="Y1461" s="13"/>
      <c r="Z1461" s="13"/>
      <c r="AA1461" s="13"/>
      <c r="AB1461" s="13"/>
      <c r="AC1461" s="13"/>
      <c r="AD1461" s="13"/>
      <c r="AE1461" s="13"/>
      <c r="AT1461" s="263" t="s">
        <v>218</v>
      </c>
      <c r="AU1461" s="263" t="s">
        <v>83</v>
      </c>
      <c r="AV1461" s="13" t="s">
        <v>85</v>
      </c>
      <c r="AW1461" s="13" t="s">
        <v>32</v>
      </c>
      <c r="AX1461" s="13" t="s">
        <v>76</v>
      </c>
      <c r="AY1461" s="263" t="s">
        <v>207</v>
      </c>
    </row>
    <row r="1462" s="12" customFormat="1">
      <c r="A1462" s="12"/>
      <c r="B1462" s="243"/>
      <c r="C1462" s="244"/>
      <c r="D1462" s="236" t="s">
        <v>218</v>
      </c>
      <c r="E1462" s="245" t="s">
        <v>1</v>
      </c>
      <c r="F1462" s="246" t="s">
        <v>1766</v>
      </c>
      <c r="G1462" s="244"/>
      <c r="H1462" s="245" t="s">
        <v>1</v>
      </c>
      <c r="I1462" s="247"/>
      <c r="J1462" s="244"/>
      <c r="K1462" s="244"/>
      <c r="L1462" s="248"/>
      <c r="M1462" s="249"/>
      <c r="N1462" s="250"/>
      <c r="O1462" s="250"/>
      <c r="P1462" s="250"/>
      <c r="Q1462" s="250"/>
      <c r="R1462" s="250"/>
      <c r="S1462" s="250"/>
      <c r="T1462" s="251"/>
      <c r="U1462" s="12"/>
      <c r="V1462" s="12"/>
      <c r="W1462" s="12"/>
      <c r="X1462" s="12"/>
      <c r="Y1462" s="12"/>
      <c r="Z1462" s="12"/>
      <c r="AA1462" s="12"/>
      <c r="AB1462" s="12"/>
      <c r="AC1462" s="12"/>
      <c r="AD1462" s="12"/>
      <c r="AE1462" s="12"/>
      <c r="AT1462" s="252" t="s">
        <v>218</v>
      </c>
      <c r="AU1462" s="252" t="s">
        <v>83</v>
      </c>
      <c r="AV1462" s="12" t="s">
        <v>83</v>
      </c>
      <c r="AW1462" s="12" t="s">
        <v>32</v>
      </c>
      <c r="AX1462" s="12" t="s">
        <v>76</v>
      </c>
      <c r="AY1462" s="252" t="s">
        <v>207</v>
      </c>
    </row>
    <row r="1463" s="13" customFormat="1">
      <c r="A1463" s="13"/>
      <c r="B1463" s="253"/>
      <c r="C1463" s="254"/>
      <c r="D1463" s="236" t="s">
        <v>218</v>
      </c>
      <c r="E1463" s="255" t="s">
        <v>1</v>
      </c>
      <c r="F1463" s="256" t="s">
        <v>1767</v>
      </c>
      <c r="G1463" s="254"/>
      <c r="H1463" s="257">
        <v>295</v>
      </c>
      <c r="I1463" s="258"/>
      <c r="J1463" s="254"/>
      <c r="K1463" s="254"/>
      <c r="L1463" s="259"/>
      <c r="M1463" s="260"/>
      <c r="N1463" s="261"/>
      <c r="O1463" s="261"/>
      <c r="P1463" s="261"/>
      <c r="Q1463" s="261"/>
      <c r="R1463" s="261"/>
      <c r="S1463" s="261"/>
      <c r="T1463" s="262"/>
      <c r="U1463" s="13"/>
      <c r="V1463" s="13"/>
      <c r="W1463" s="13"/>
      <c r="X1463" s="13"/>
      <c r="Y1463" s="13"/>
      <c r="Z1463" s="13"/>
      <c r="AA1463" s="13"/>
      <c r="AB1463" s="13"/>
      <c r="AC1463" s="13"/>
      <c r="AD1463" s="13"/>
      <c r="AE1463" s="13"/>
      <c r="AT1463" s="263" t="s">
        <v>218</v>
      </c>
      <c r="AU1463" s="263" t="s">
        <v>83</v>
      </c>
      <c r="AV1463" s="13" t="s">
        <v>85</v>
      </c>
      <c r="AW1463" s="13" t="s">
        <v>32</v>
      </c>
      <c r="AX1463" s="13" t="s">
        <v>76</v>
      </c>
      <c r="AY1463" s="263" t="s">
        <v>207</v>
      </c>
    </row>
    <row r="1464" s="12" customFormat="1">
      <c r="A1464" s="12"/>
      <c r="B1464" s="243"/>
      <c r="C1464" s="244"/>
      <c r="D1464" s="236" t="s">
        <v>218</v>
      </c>
      <c r="E1464" s="245" t="s">
        <v>1</v>
      </c>
      <c r="F1464" s="246" t="s">
        <v>1768</v>
      </c>
      <c r="G1464" s="244"/>
      <c r="H1464" s="245" t="s">
        <v>1</v>
      </c>
      <c r="I1464" s="247"/>
      <c r="J1464" s="244"/>
      <c r="K1464" s="244"/>
      <c r="L1464" s="248"/>
      <c r="M1464" s="249"/>
      <c r="N1464" s="250"/>
      <c r="O1464" s="250"/>
      <c r="P1464" s="250"/>
      <c r="Q1464" s="250"/>
      <c r="R1464" s="250"/>
      <c r="S1464" s="250"/>
      <c r="T1464" s="251"/>
      <c r="U1464" s="12"/>
      <c r="V1464" s="12"/>
      <c r="W1464" s="12"/>
      <c r="X1464" s="12"/>
      <c r="Y1464" s="12"/>
      <c r="Z1464" s="12"/>
      <c r="AA1464" s="12"/>
      <c r="AB1464" s="12"/>
      <c r="AC1464" s="12"/>
      <c r="AD1464" s="12"/>
      <c r="AE1464" s="12"/>
      <c r="AT1464" s="252" t="s">
        <v>218</v>
      </c>
      <c r="AU1464" s="252" t="s">
        <v>83</v>
      </c>
      <c r="AV1464" s="12" t="s">
        <v>83</v>
      </c>
      <c r="AW1464" s="12" t="s">
        <v>32</v>
      </c>
      <c r="AX1464" s="12" t="s">
        <v>76</v>
      </c>
      <c r="AY1464" s="252" t="s">
        <v>207</v>
      </c>
    </row>
    <row r="1465" s="13" customFormat="1">
      <c r="A1465" s="13"/>
      <c r="B1465" s="253"/>
      <c r="C1465" s="254"/>
      <c r="D1465" s="236" t="s">
        <v>218</v>
      </c>
      <c r="E1465" s="255" t="s">
        <v>1</v>
      </c>
      <c r="F1465" s="256" t="s">
        <v>1769</v>
      </c>
      <c r="G1465" s="254"/>
      <c r="H1465" s="257">
        <v>6</v>
      </c>
      <c r="I1465" s="258"/>
      <c r="J1465" s="254"/>
      <c r="K1465" s="254"/>
      <c r="L1465" s="259"/>
      <c r="M1465" s="260"/>
      <c r="N1465" s="261"/>
      <c r="O1465" s="261"/>
      <c r="P1465" s="261"/>
      <c r="Q1465" s="261"/>
      <c r="R1465" s="261"/>
      <c r="S1465" s="261"/>
      <c r="T1465" s="262"/>
      <c r="U1465" s="13"/>
      <c r="V1465" s="13"/>
      <c r="W1465" s="13"/>
      <c r="X1465" s="13"/>
      <c r="Y1465" s="13"/>
      <c r="Z1465" s="13"/>
      <c r="AA1465" s="13"/>
      <c r="AB1465" s="13"/>
      <c r="AC1465" s="13"/>
      <c r="AD1465" s="13"/>
      <c r="AE1465" s="13"/>
      <c r="AT1465" s="263" t="s">
        <v>218</v>
      </c>
      <c r="AU1465" s="263" t="s">
        <v>83</v>
      </c>
      <c r="AV1465" s="13" t="s">
        <v>85</v>
      </c>
      <c r="AW1465" s="13" t="s">
        <v>32</v>
      </c>
      <c r="AX1465" s="13" t="s">
        <v>76</v>
      </c>
      <c r="AY1465" s="263" t="s">
        <v>207</v>
      </c>
    </row>
    <row r="1466" s="12" customFormat="1">
      <c r="A1466" s="12"/>
      <c r="B1466" s="243"/>
      <c r="C1466" s="244"/>
      <c r="D1466" s="236" t="s">
        <v>218</v>
      </c>
      <c r="E1466" s="245" t="s">
        <v>1</v>
      </c>
      <c r="F1466" s="246" t="s">
        <v>1770</v>
      </c>
      <c r="G1466" s="244"/>
      <c r="H1466" s="245" t="s">
        <v>1</v>
      </c>
      <c r="I1466" s="247"/>
      <c r="J1466" s="244"/>
      <c r="K1466" s="244"/>
      <c r="L1466" s="248"/>
      <c r="M1466" s="249"/>
      <c r="N1466" s="250"/>
      <c r="O1466" s="250"/>
      <c r="P1466" s="250"/>
      <c r="Q1466" s="250"/>
      <c r="R1466" s="250"/>
      <c r="S1466" s="250"/>
      <c r="T1466" s="251"/>
      <c r="U1466" s="12"/>
      <c r="V1466" s="12"/>
      <c r="W1466" s="12"/>
      <c r="X1466" s="12"/>
      <c r="Y1466" s="12"/>
      <c r="Z1466" s="12"/>
      <c r="AA1466" s="12"/>
      <c r="AB1466" s="12"/>
      <c r="AC1466" s="12"/>
      <c r="AD1466" s="12"/>
      <c r="AE1466" s="12"/>
      <c r="AT1466" s="252" t="s">
        <v>218</v>
      </c>
      <c r="AU1466" s="252" t="s">
        <v>83</v>
      </c>
      <c r="AV1466" s="12" t="s">
        <v>83</v>
      </c>
      <c r="AW1466" s="12" t="s">
        <v>32</v>
      </c>
      <c r="AX1466" s="12" t="s">
        <v>76</v>
      </c>
      <c r="AY1466" s="252" t="s">
        <v>207</v>
      </c>
    </row>
    <row r="1467" s="13" customFormat="1">
      <c r="A1467" s="13"/>
      <c r="B1467" s="253"/>
      <c r="C1467" s="254"/>
      <c r="D1467" s="236" t="s">
        <v>218</v>
      </c>
      <c r="E1467" s="255" t="s">
        <v>1</v>
      </c>
      <c r="F1467" s="256" t="s">
        <v>1771</v>
      </c>
      <c r="G1467" s="254"/>
      <c r="H1467" s="257">
        <v>95</v>
      </c>
      <c r="I1467" s="258"/>
      <c r="J1467" s="254"/>
      <c r="K1467" s="254"/>
      <c r="L1467" s="259"/>
      <c r="M1467" s="260"/>
      <c r="N1467" s="261"/>
      <c r="O1467" s="261"/>
      <c r="P1467" s="261"/>
      <c r="Q1467" s="261"/>
      <c r="R1467" s="261"/>
      <c r="S1467" s="261"/>
      <c r="T1467" s="262"/>
      <c r="U1467" s="13"/>
      <c r="V1467" s="13"/>
      <c r="W1467" s="13"/>
      <c r="X1467" s="13"/>
      <c r="Y1467" s="13"/>
      <c r="Z1467" s="13"/>
      <c r="AA1467" s="13"/>
      <c r="AB1467" s="13"/>
      <c r="AC1467" s="13"/>
      <c r="AD1467" s="13"/>
      <c r="AE1467" s="13"/>
      <c r="AT1467" s="263" t="s">
        <v>218</v>
      </c>
      <c r="AU1467" s="263" t="s">
        <v>83</v>
      </c>
      <c r="AV1467" s="13" t="s">
        <v>85</v>
      </c>
      <c r="AW1467" s="13" t="s">
        <v>32</v>
      </c>
      <c r="AX1467" s="13" t="s">
        <v>76</v>
      </c>
      <c r="AY1467" s="263" t="s">
        <v>207</v>
      </c>
    </row>
    <row r="1468" s="12" customFormat="1">
      <c r="A1468" s="12"/>
      <c r="B1468" s="243"/>
      <c r="C1468" s="244"/>
      <c r="D1468" s="236" t="s">
        <v>218</v>
      </c>
      <c r="E1468" s="245" t="s">
        <v>1</v>
      </c>
      <c r="F1468" s="246" t="s">
        <v>1772</v>
      </c>
      <c r="G1468" s="244"/>
      <c r="H1468" s="245" t="s">
        <v>1</v>
      </c>
      <c r="I1468" s="247"/>
      <c r="J1468" s="244"/>
      <c r="K1468" s="244"/>
      <c r="L1468" s="248"/>
      <c r="M1468" s="249"/>
      <c r="N1468" s="250"/>
      <c r="O1468" s="250"/>
      <c r="P1468" s="250"/>
      <c r="Q1468" s="250"/>
      <c r="R1468" s="250"/>
      <c r="S1468" s="250"/>
      <c r="T1468" s="251"/>
      <c r="U1468" s="12"/>
      <c r="V1468" s="12"/>
      <c r="W1468" s="12"/>
      <c r="X1468" s="12"/>
      <c r="Y1468" s="12"/>
      <c r="Z1468" s="12"/>
      <c r="AA1468" s="12"/>
      <c r="AB1468" s="12"/>
      <c r="AC1468" s="12"/>
      <c r="AD1468" s="12"/>
      <c r="AE1468" s="12"/>
      <c r="AT1468" s="252" t="s">
        <v>218</v>
      </c>
      <c r="AU1468" s="252" t="s">
        <v>83</v>
      </c>
      <c r="AV1468" s="12" t="s">
        <v>83</v>
      </c>
      <c r="AW1468" s="12" t="s">
        <v>32</v>
      </c>
      <c r="AX1468" s="12" t="s">
        <v>76</v>
      </c>
      <c r="AY1468" s="252" t="s">
        <v>207</v>
      </c>
    </row>
    <row r="1469" s="13" customFormat="1">
      <c r="A1469" s="13"/>
      <c r="B1469" s="253"/>
      <c r="C1469" s="254"/>
      <c r="D1469" s="236" t="s">
        <v>218</v>
      </c>
      <c r="E1469" s="255" t="s">
        <v>1</v>
      </c>
      <c r="F1469" s="256" t="s">
        <v>1773</v>
      </c>
      <c r="G1469" s="254"/>
      <c r="H1469" s="257">
        <v>10.5</v>
      </c>
      <c r="I1469" s="258"/>
      <c r="J1469" s="254"/>
      <c r="K1469" s="254"/>
      <c r="L1469" s="259"/>
      <c r="M1469" s="260"/>
      <c r="N1469" s="261"/>
      <c r="O1469" s="261"/>
      <c r="P1469" s="261"/>
      <c r="Q1469" s="261"/>
      <c r="R1469" s="261"/>
      <c r="S1469" s="261"/>
      <c r="T1469" s="262"/>
      <c r="U1469" s="13"/>
      <c r="V1469" s="13"/>
      <c r="W1469" s="13"/>
      <c r="X1469" s="13"/>
      <c r="Y1469" s="13"/>
      <c r="Z1469" s="13"/>
      <c r="AA1469" s="13"/>
      <c r="AB1469" s="13"/>
      <c r="AC1469" s="13"/>
      <c r="AD1469" s="13"/>
      <c r="AE1469" s="13"/>
      <c r="AT1469" s="263" t="s">
        <v>218</v>
      </c>
      <c r="AU1469" s="263" t="s">
        <v>83</v>
      </c>
      <c r="AV1469" s="13" t="s">
        <v>85</v>
      </c>
      <c r="AW1469" s="13" t="s">
        <v>32</v>
      </c>
      <c r="AX1469" s="13" t="s">
        <v>76</v>
      </c>
      <c r="AY1469" s="263" t="s">
        <v>207</v>
      </c>
    </row>
    <row r="1470" s="12" customFormat="1">
      <c r="A1470" s="12"/>
      <c r="B1470" s="243"/>
      <c r="C1470" s="244"/>
      <c r="D1470" s="236" t="s">
        <v>218</v>
      </c>
      <c r="E1470" s="245" t="s">
        <v>1</v>
      </c>
      <c r="F1470" s="246" t="s">
        <v>1774</v>
      </c>
      <c r="G1470" s="244"/>
      <c r="H1470" s="245" t="s">
        <v>1</v>
      </c>
      <c r="I1470" s="247"/>
      <c r="J1470" s="244"/>
      <c r="K1470" s="244"/>
      <c r="L1470" s="248"/>
      <c r="M1470" s="249"/>
      <c r="N1470" s="250"/>
      <c r="O1470" s="250"/>
      <c r="P1470" s="250"/>
      <c r="Q1470" s="250"/>
      <c r="R1470" s="250"/>
      <c r="S1470" s="250"/>
      <c r="T1470" s="251"/>
      <c r="U1470" s="12"/>
      <c r="V1470" s="12"/>
      <c r="W1470" s="12"/>
      <c r="X1470" s="12"/>
      <c r="Y1470" s="12"/>
      <c r="Z1470" s="12"/>
      <c r="AA1470" s="12"/>
      <c r="AB1470" s="12"/>
      <c r="AC1470" s="12"/>
      <c r="AD1470" s="12"/>
      <c r="AE1470" s="12"/>
      <c r="AT1470" s="252" t="s">
        <v>218</v>
      </c>
      <c r="AU1470" s="252" t="s">
        <v>83</v>
      </c>
      <c r="AV1470" s="12" t="s">
        <v>83</v>
      </c>
      <c r="AW1470" s="12" t="s">
        <v>32</v>
      </c>
      <c r="AX1470" s="12" t="s">
        <v>76</v>
      </c>
      <c r="AY1470" s="252" t="s">
        <v>207</v>
      </c>
    </row>
    <row r="1471" s="13" customFormat="1">
      <c r="A1471" s="13"/>
      <c r="B1471" s="253"/>
      <c r="C1471" s="254"/>
      <c r="D1471" s="236" t="s">
        <v>218</v>
      </c>
      <c r="E1471" s="255" t="s">
        <v>1</v>
      </c>
      <c r="F1471" s="256" t="s">
        <v>1775</v>
      </c>
      <c r="G1471" s="254"/>
      <c r="H1471" s="257">
        <v>9.1999999999999993</v>
      </c>
      <c r="I1471" s="258"/>
      <c r="J1471" s="254"/>
      <c r="K1471" s="254"/>
      <c r="L1471" s="259"/>
      <c r="M1471" s="260"/>
      <c r="N1471" s="261"/>
      <c r="O1471" s="261"/>
      <c r="P1471" s="261"/>
      <c r="Q1471" s="261"/>
      <c r="R1471" s="261"/>
      <c r="S1471" s="261"/>
      <c r="T1471" s="262"/>
      <c r="U1471" s="13"/>
      <c r="V1471" s="13"/>
      <c r="W1471" s="13"/>
      <c r="X1471" s="13"/>
      <c r="Y1471" s="13"/>
      <c r="Z1471" s="13"/>
      <c r="AA1471" s="13"/>
      <c r="AB1471" s="13"/>
      <c r="AC1471" s="13"/>
      <c r="AD1471" s="13"/>
      <c r="AE1471" s="13"/>
      <c r="AT1471" s="263" t="s">
        <v>218</v>
      </c>
      <c r="AU1471" s="263" t="s">
        <v>83</v>
      </c>
      <c r="AV1471" s="13" t="s">
        <v>85</v>
      </c>
      <c r="AW1471" s="13" t="s">
        <v>32</v>
      </c>
      <c r="AX1471" s="13" t="s">
        <v>76</v>
      </c>
      <c r="AY1471" s="263" t="s">
        <v>207</v>
      </c>
    </row>
    <row r="1472" s="14" customFormat="1">
      <c r="A1472" s="14"/>
      <c r="B1472" s="264"/>
      <c r="C1472" s="265"/>
      <c r="D1472" s="236" t="s">
        <v>218</v>
      </c>
      <c r="E1472" s="266" t="s">
        <v>1</v>
      </c>
      <c r="F1472" s="267" t="s">
        <v>222</v>
      </c>
      <c r="G1472" s="265"/>
      <c r="H1472" s="268">
        <v>884.18000000000006</v>
      </c>
      <c r="I1472" s="269"/>
      <c r="J1472" s="265"/>
      <c r="K1472" s="265"/>
      <c r="L1472" s="270"/>
      <c r="M1472" s="271"/>
      <c r="N1472" s="272"/>
      <c r="O1472" s="272"/>
      <c r="P1472" s="272"/>
      <c r="Q1472" s="272"/>
      <c r="R1472" s="272"/>
      <c r="S1472" s="272"/>
      <c r="T1472" s="273"/>
      <c r="U1472" s="14"/>
      <c r="V1472" s="14"/>
      <c r="W1472" s="14"/>
      <c r="X1472" s="14"/>
      <c r="Y1472" s="14"/>
      <c r="Z1472" s="14"/>
      <c r="AA1472" s="14"/>
      <c r="AB1472" s="14"/>
      <c r="AC1472" s="14"/>
      <c r="AD1472" s="14"/>
      <c r="AE1472" s="14"/>
      <c r="AT1472" s="274" t="s">
        <v>218</v>
      </c>
      <c r="AU1472" s="274" t="s">
        <v>83</v>
      </c>
      <c r="AV1472" s="14" t="s">
        <v>212</v>
      </c>
      <c r="AW1472" s="14" t="s">
        <v>32</v>
      </c>
      <c r="AX1472" s="14" t="s">
        <v>83</v>
      </c>
      <c r="AY1472" s="274" t="s">
        <v>207</v>
      </c>
    </row>
    <row r="1473" s="2" customFormat="1" ht="55.5" customHeight="1">
      <c r="A1473" s="39"/>
      <c r="B1473" s="40"/>
      <c r="C1473" s="293" t="s">
        <v>1776</v>
      </c>
      <c r="D1473" s="293" t="s">
        <v>690</v>
      </c>
      <c r="E1473" s="294" t="s">
        <v>1777</v>
      </c>
      <c r="F1473" s="295" t="s">
        <v>1778</v>
      </c>
      <c r="G1473" s="296" t="s">
        <v>225</v>
      </c>
      <c r="H1473" s="297">
        <v>822.33900000000006</v>
      </c>
      <c r="I1473" s="298"/>
      <c r="J1473" s="299">
        <f>ROUND(I1473*H1473,2)</f>
        <v>0</v>
      </c>
      <c r="K1473" s="300"/>
      <c r="L1473" s="301"/>
      <c r="M1473" s="302" t="s">
        <v>1</v>
      </c>
      <c r="N1473" s="303" t="s">
        <v>41</v>
      </c>
      <c r="O1473" s="92"/>
      <c r="P1473" s="232">
        <f>O1473*H1473</f>
        <v>0</v>
      </c>
      <c r="Q1473" s="232">
        <v>0.00055999999999999995</v>
      </c>
      <c r="R1473" s="232">
        <f>Q1473*H1473</f>
        <v>0.46050984</v>
      </c>
      <c r="S1473" s="232">
        <v>0</v>
      </c>
      <c r="T1473" s="233">
        <f>S1473*H1473</f>
        <v>0</v>
      </c>
      <c r="U1473" s="39"/>
      <c r="V1473" s="39"/>
      <c r="W1473" s="39"/>
      <c r="X1473" s="39"/>
      <c r="Y1473" s="39"/>
      <c r="Z1473" s="39"/>
      <c r="AA1473" s="39"/>
      <c r="AB1473" s="39"/>
      <c r="AC1473" s="39"/>
      <c r="AD1473" s="39"/>
      <c r="AE1473" s="39"/>
      <c r="AR1473" s="234" t="s">
        <v>774</v>
      </c>
      <c r="AT1473" s="234" t="s">
        <v>690</v>
      </c>
      <c r="AU1473" s="234" t="s">
        <v>83</v>
      </c>
      <c r="AY1473" s="18" t="s">
        <v>207</v>
      </c>
      <c r="BE1473" s="235">
        <f>IF(N1473="základní",J1473,0)</f>
        <v>0</v>
      </c>
      <c r="BF1473" s="235">
        <f>IF(N1473="snížená",J1473,0)</f>
        <v>0</v>
      </c>
      <c r="BG1473" s="235">
        <f>IF(N1473="zákl. přenesená",J1473,0)</f>
        <v>0</v>
      </c>
      <c r="BH1473" s="235">
        <f>IF(N1473="sníž. přenesená",J1473,0)</f>
        <v>0</v>
      </c>
      <c r="BI1473" s="235">
        <f>IF(N1473="nulová",J1473,0)</f>
        <v>0</v>
      </c>
      <c r="BJ1473" s="18" t="s">
        <v>83</v>
      </c>
      <c r="BK1473" s="235">
        <f>ROUND(I1473*H1473,2)</f>
        <v>0</v>
      </c>
      <c r="BL1473" s="18" t="s">
        <v>361</v>
      </c>
      <c r="BM1473" s="234" t="s">
        <v>1779</v>
      </c>
    </row>
    <row r="1474" s="2" customFormat="1">
      <c r="A1474" s="39"/>
      <c r="B1474" s="40"/>
      <c r="C1474" s="41"/>
      <c r="D1474" s="236" t="s">
        <v>214</v>
      </c>
      <c r="E1474" s="41"/>
      <c r="F1474" s="237" t="s">
        <v>1778</v>
      </c>
      <c r="G1474" s="41"/>
      <c r="H1474" s="41"/>
      <c r="I1474" s="238"/>
      <c r="J1474" s="41"/>
      <c r="K1474" s="41"/>
      <c r="L1474" s="45"/>
      <c r="M1474" s="239"/>
      <c r="N1474" s="240"/>
      <c r="O1474" s="92"/>
      <c r="P1474" s="92"/>
      <c r="Q1474" s="92"/>
      <c r="R1474" s="92"/>
      <c r="S1474" s="92"/>
      <c r="T1474" s="93"/>
      <c r="U1474" s="39"/>
      <c r="V1474" s="39"/>
      <c r="W1474" s="39"/>
      <c r="X1474" s="39"/>
      <c r="Y1474" s="39"/>
      <c r="Z1474" s="39"/>
      <c r="AA1474" s="39"/>
      <c r="AB1474" s="39"/>
      <c r="AC1474" s="39"/>
      <c r="AD1474" s="39"/>
      <c r="AE1474" s="39"/>
      <c r="AT1474" s="18" t="s">
        <v>214</v>
      </c>
      <c r="AU1474" s="18" t="s">
        <v>83</v>
      </c>
    </row>
    <row r="1475" s="2" customFormat="1">
      <c r="A1475" s="39"/>
      <c r="B1475" s="40"/>
      <c r="C1475" s="41"/>
      <c r="D1475" s="236" t="s">
        <v>385</v>
      </c>
      <c r="E1475" s="41"/>
      <c r="F1475" s="290" t="s">
        <v>1780</v>
      </c>
      <c r="G1475" s="41"/>
      <c r="H1475" s="41"/>
      <c r="I1475" s="238"/>
      <c r="J1475" s="41"/>
      <c r="K1475" s="41"/>
      <c r="L1475" s="45"/>
      <c r="M1475" s="239"/>
      <c r="N1475" s="240"/>
      <c r="O1475" s="92"/>
      <c r="P1475" s="92"/>
      <c r="Q1475" s="92"/>
      <c r="R1475" s="92"/>
      <c r="S1475" s="92"/>
      <c r="T1475" s="93"/>
      <c r="U1475" s="39"/>
      <c r="V1475" s="39"/>
      <c r="W1475" s="39"/>
      <c r="X1475" s="39"/>
      <c r="Y1475" s="39"/>
      <c r="Z1475" s="39"/>
      <c r="AA1475" s="39"/>
      <c r="AB1475" s="39"/>
      <c r="AC1475" s="39"/>
      <c r="AD1475" s="39"/>
      <c r="AE1475" s="39"/>
      <c r="AT1475" s="18" t="s">
        <v>385</v>
      </c>
      <c r="AU1475" s="18" t="s">
        <v>83</v>
      </c>
    </row>
    <row r="1476" s="12" customFormat="1">
      <c r="A1476" s="12"/>
      <c r="B1476" s="243"/>
      <c r="C1476" s="244"/>
      <c r="D1476" s="236" t="s">
        <v>218</v>
      </c>
      <c r="E1476" s="245" t="s">
        <v>1</v>
      </c>
      <c r="F1476" s="246" t="s">
        <v>1758</v>
      </c>
      <c r="G1476" s="244"/>
      <c r="H1476" s="245" t="s">
        <v>1</v>
      </c>
      <c r="I1476" s="247"/>
      <c r="J1476" s="244"/>
      <c r="K1476" s="244"/>
      <c r="L1476" s="248"/>
      <c r="M1476" s="249"/>
      <c r="N1476" s="250"/>
      <c r="O1476" s="250"/>
      <c r="P1476" s="250"/>
      <c r="Q1476" s="250"/>
      <c r="R1476" s="250"/>
      <c r="S1476" s="250"/>
      <c r="T1476" s="251"/>
      <c r="U1476" s="12"/>
      <c r="V1476" s="12"/>
      <c r="W1476" s="12"/>
      <c r="X1476" s="12"/>
      <c r="Y1476" s="12"/>
      <c r="Z1476" s="12"/>
      <c r="AA1476" s="12"/>
      <c r="AB1476" s="12"/>
      <c r="AC1476" s="12"/>
      <c r="AD1476" s="12"/>
      <c r="AE1476" s="12"/>
      <c r="AT1476" s="252" t="s">
        <v>218</v>
      </c>
      <c r="AU1476" s="252" t="s">
        <v>83</v>
      </c>
      <c r="AV1476" s="12" t="s">
        <v>83</v>
      </c>
      <c r="AW1476" s="12" t="s">
        <v>32</v>
      </c>
      <c r="AX1476" s="12" t="s">
        <v>76</v>
      </c>
      <c r="AY1476" s="252" t="s">
        <v>207</v>
      </c>
    </row>
    <row r="1477" s="13" customFormat="1">
      <c r="A1477" s="13"/>
      <c r="B1477" s="253"/>
      <c r="C1477" s="254"/>
      <c r="D1477" s="236" t="s">
        <v>218</v>
      </c>
      <c r="E1477" s="255" t="s">
        <v>1</v>
      </c>
      <c r="F1477" s="256" t="s">
        <v>1759</v>
      </c>
      <c r="G1477" s="254"/>
      <c r="H1477" s="257">
        <v>14.85</v>
      </c>
      <c r="I1477" s="258"/>
      <c r="J1477" s="254"/>
      <c r="K1477" s="254"/>
      <c r="L1477" s="259"/>
      <c r="M1477" s="260"/>
      <c r="N1477" s="261"/>
      <c r="O1477" s="261"/>
      <c r="P1477" s="261"/>
      <c r="Q1477" s="261"/>
      <c r="R1477" s="261"/>
      <c r="S1477" s="261"/>
      <c r="T1477" s="262"/>
      <c r="U1477" s="13"/>
      <c r="V1477" s="13"/>
      <c r="W1477" s="13"/>
      <c r="X1477" s="13"/>
      <c r="Y1477" s="13"/>
      <c r="Z1477" s="13"/>
      <c r="AA1477" s="13"/>
      <c r="AB1477" s="13"/>
      <c r="AC1477" s="13"/>
      <c r="AD1477" s="13"/>
      <c r="AE1477" s="13"/>
      <c r="AT1477" s="263" t="s">
        <v>218</v>
      </c>
      <c r="AU1477" s="263" t="s">
        <v>83</v>
      </c>
      <c r="AV1477" s="13" t="s">
        <v>85</v>
      </c>
      <c r="AW1477" s="13" t="s">
        <v>32</v>
      </c>
      <c r="AX1477" s="13" t="s">
        <v>76</v>
      </c>
      <c r="AY1477" s="263" t="s">
        <v>207</v>
      </c>
    </row>
    <row r="1478" s="12" customFormat="1">
      <c r="A1478" s="12"/>
      <c r="B1478" s="243"/>
      <c r="C1478" s="244"/>
      <c r="D1478" s="236" t="s">
        <v>218</v>
      </c>
      <c r="E1478" s="245" t="s">
        <v>1</v>
      </c>
      <c r="F1478" s="246" t="s">
        <v>1760</v>
      </c>
      <c r="G1478" s="244"/>
      <c r="H1478" s="245" t="s">
        <v>1</v>
      </c>
      <c r="I1478" s="247"/>
      <c r="J1478" s="244"/>
      <c r="K1478" s="244"/>
      <c r="L1478" s="248"/>
      <c r="M1478" s="249"/>
      <c r="N1478" s="250"/>
      <c r="O1478" s="250"/>
      <c r="P1478" s="250"/>
      <c r="Q1478" s="250"/>
      <c r="R1478" s="250"/>
      <c r="S1478" s="250"/>
      <c r="T1478" s="251"/>
      <c r="U1478" s="12"/>
      <c r="V1478" s="12"/>
      <c r="W1478" s="12"/>
      <c r="X1478" s="12"/>
      <c r="Y1478" s="12"/>
      <c r="Z1478" s="12"/>
      <c r="AA1478" s="12"/>
      <c r="AB1478" s="12"/>
      <c r="AC1478" s="12"/>
      <c r="AD1478" s="12"/>
      <c r="AE1478" s="12"/>
      <c r="AT1478" s="252" t="s">
        <v>218</v>
      </c>
      <c r="AU1478" s="252" t="s">
        <v>83</v>
      </c>
      <c r="AV1478" s="12" t="s">
        <v>83</v>
      </c>
      <c r="AW1478" s="12" t="s">
        <v>32</v>
      </c>
      <c r="AX1478" s="12" t="s">
        <v>76</v>
      </c>
      <c r="AY1478" s="252" t="s">
        <v>207</v>
      </c>
    </row>
    <row r="1479" s="13" customFormat="1">
      <c r="A1479" s="13"/>
      <c r="B1479" s="253"/>
      <c r="C1479" s="254"/>
      <c r="D1479" s="236" t="s">
        <v>218</v>
      </c>
      <c r="E1479" s="255" t="s">
        <v>1</v>
      </c>
      <c r="F1479" s="256" t="s">
        <v>1761</v>
      </c>
      <c r="G1479" s="254"/>
      <c r="H1479" s="257">
        <v>24.629999999999999</v>
      </c>
      <c r="I1479" s="258"/>
      <c r="J1479" s="254"/>
      <c r="K1479" s="254"/>
      <c r="L1479" s="259"/>
      <c r="M1479" s="260"/>
      <c r="N1479" s="261"/>
      <c r="O1479" s="261"/>
      <c r="P1479" s="261"/>
      <c r="Q1479" s="261"/>
      <c r="R1479" s="261"/>
      <c r="S1479" s="261"/>
      <c r="T1479" s="262"/>
      <c r="U1479" s="13"/>
      <c r="V1479" s="13"/>
      <c r="W1479" s="13"/>
      <c r="X1479" s="13"/>
      <c r="Y1479" s="13"/>
      <c r="Z1479" s="13"/>
      <c r="AA1479" s="13"/>
      <c r="AB1479" s="13"/>
      <c r="AC1479" s="13"/>
      <c r="AD1479" s="13"/>
      <c r="AE1479" s="13"/>
      <c r="AT1479" s="263" t="s">
        <v>218</v>
      </c>
      <c r="AU1479" s="263" t="s">
        <v>83</v>
      </c>
      <c r="AV1479" s="13" t="s">
        <v>85</v>
      </c>
      <c r="AW1479" s="13" t="s">
        <v>32</v>
      </c>
      <c r="AX1479" s="13" t="s">
        <v>76</v>
      </c>
      <c r="AY1479" s="263" t="s">
        <v>207</v>
      </c>
    </row>
    <row r="1480" s="12" customFormat="1">
      <c r="A1480" s="12"/>
      <c r="B1480" s="243"/>
      <c r="C1480" s="244"/>
      <c r="D1480" s="236" t="s">
        <v>218</v>
      </c>
      <c r="E1480" s="245" t="s">
        <v>1</v>
      </c>
      <c r="F1480" s="246" t="s">
        <v>1762</v>
      </c>
      <c r="G1480" s="244"/>
      <c r="H1480" s="245" t="s">
        <v>1</v>
      </c>
      <c r="I1480" s="247"/>
      <c r="J1480" s="244"/>
      <c r="K1480" s="244"/>
      <c r="L1480" s="248"/>
      <c r="M1480" s="249"/>
      <c r="N1480" s="250"/>
      <c r="O1480" s="250"/>
      <c r="P1480" s="250"/>
      <c r="Q1480" s="250"/>
      <c r="R1480" s="250"/>
      <c r="S1480" s="250"/>
      <c r="T1480" s="251"/>
      <c r="U1480" s="12"/>
      <c r="V1480" s="12"/>
      <c r="W1480" s="12"/>
      <c r="X1480" s="12"/>
      <c r="Y1480" s="12"/>
      <c r="Z1480" s="12"/>
      <c r="AA1480" s="12"/>
      <c r="AB1480" s="12"/>
      <c r="AC1480" s="12"/>
      <c r="AD1480" s="12"/>
      <c r="AE1480" s="12"/>
      <c r="AT1480" s="252" t="s">
        <v>218</v>
      </c>
      <c r="AU1480" s="252" t="s">
        <v>83</v>
      </c>
      <c r="AV1480" s="12" t="s">
        <v>83</v>
      </c>
      <c r="AW1480" s="12" t="s">
        <v>32</v>
      </c>
      <c r="AX1480" s="12" t="s">
        <v>76</v>
      </c>
      <c r="AY1480" s="252" t="s">
        <v>207</v>
      </c>
    </row>
    <row r="1481" s="13" customFormat="1">
      <c r="A1481" s="13"/>
      <c r="B1481" s="253"/>
      <c r="C1481" s="254"/>
      <c r="D1481" s="236" t="s">
        <v>218</v>
      </c>
      <c r="E1481" s="255" t="s">
        <v>1</v>
      </c>
      <c r="F1481" s="256" t="s">
        <v>1763</v>
      </c>
      <c r="G1481" s="254"/>
      <c r="H1481" s="257">
        <v>119</v>
      </c>
      <c r="I1481" s="258"/>
      <c r="J1481" s="254"/>
      <c r="K1481" s="254"/>
      <c r="L1481" s="259"/>
      <c r="M1481" s="260"/>
      <c r="N1481" s="261"/>
      <c r="O1481" s="261"/>
      <c r="P1481" s="261"/>
      <c r="Q1481" s="261"/>
      <c r="R1481" s="261"/>
      <c r="S1481" s="261"/>
      <c r="T1481" s="262"/>
      <c r="U1481" s="13"/>
      <c r="V1481" s="13"/>
      <c r="W1481" s="13"/>
      <c r="X1481" s="13"/>
      <c r="Y1481" s="13"/>
      <c r="Z1481" s="13"/>
      <c r="AA1481" s="13"/>
      <c r="AB1481" s="13"/>
      <c r="AC1481" s="13"/>
      <c r="AD1481" s="13"/>
      <c r="AE1481" s="13"/>
      <c r="AT1481" s="263" t="s">
        <v>218</v>
      </c>
      <c r="AU1481" s="263" t="s">
        <v>83</v>
      </c>
      <c r="AV1481" s="13" t="s">
        <v>85</v>
      </c>
      <c r="AW1481" s="13" t="s">
        <v>32</v>
      </c>
      <c r="AX1481" s="13" t="s">
        <v>76</v>
      </c>
      <c r="AY1481" s="263" t="s">
        <v>207</v>
      </c>
    </row>
    <row r="1482" s="12" customFormat="1">
      <c r="A1482" s="12"/>
      <c r="B1482" s="243"/>
      <c r="C1482" s="244"/>
      <c r="D1482" s="236" t="s">
        <v>218</v>
      </c>
      <c r="E1482" s="245" t="s">
        <v>1</v>
      </c>
      <c r="F1482" s="246" t="s">
        <v>1764</v>
      </c>
      <c r="G1482" s="244"/>
      <c r="H1482" s="245" t="s">
        <v>1</v>
      </c>
      <c r="I1482" s="247"/>
      <c r="J1482" s="244"/>
      <c r="K1482" s="244"/>
      <c r="L1482" s="248"/>
      <c r="M1482" s="249"/>
      <c r="N1482" s="250"/>
      <c r="O1482" s="250"/>
      <c r="P1482" s="250"/>
      <c r="Q1482" s="250"/>
      <c r="R1482" s="250"/>
      <c r="S1482" s="250"/>
      <c r="T1482" s="251"/>
      <c r="U1482" s="12"/>
      <c r="V1482" s="12"/>
      <c r="W1482" s="12"/>
      <c r="X1482" s="12"/>
      <c r="Y1482" s="12"/>
      <c r="Z1482" s="12"/>
      <c r="AA1482" s="12"/>
      <c r="AB1482" s="12"/>
      <c r="AC1482" s="12"/>
      <c r="AD1482" s="12"/>
      <c r="AE1482" s="12"/>
      <c r="AT1482" s="252" t="s">
        <v>218</v>
      </c>
      <c r="AU1482" s="252" t="s">
        <v>83</v>
      </c>
      <c r="AV1482" s="12" t="s">
        <v>83</v>
      </c>
      <c r="AW1482" s="12" t="s">
        <v>32</v>
      </c>
      <c r="AX1482" s="12" t="s">
        <v>76</v>
      </c>
      <c r="AY1482" s="252" t="s">
        <v>207</v>
      </c>
    </row>
    <row r="1483" s="13" customFormat="1">
      <c r="A1483" s="13"/>
      <c r="B1483" s="253"/>
      <c r="C1483" s="254"/>
      <c r="D1483" s="236" t="s">
        <v>218</v>
      </c>
      <c r="E1483" s="255" t="s">
        <v>1</v>
      </c>
      <c r="F1483" s="256" t="s">
        <v>1765</v>
      </c>
      <c r="G1483" s="254"/>
      <c r="H1483" s="257">
        <v>310</v>
      </c>
      <c r="I1483" s="258"/>
      <c r="J1483" s="254"/>
      <c r="K1483" s="254"/>
      <c r="L1483" s="259"/>
      <c r="M1483" s="260"/>
      <c r="N1483" s="261"/>
      <c r="O1483" s="261"/>
      <c r="P1483" s="261"/>
      <c r="Q1483" s="261"/>
      <c r="R1483" s="261"/>
      <c r="S1483" s="261"/>
      <c r="T1483" s="262"/>
      <c r="U1483" s="13"/>
      <c r="V1483" s="13"/>
      <c r="W1483" s="13"/>
      <c r="X1483" s="13"/>
      <c r="Y1483" s="13"/>
      <c r="Z1483" s="13"/>
      <c r="AA1483" s="13"/>
      <c r="AB1483" s="13"/>
      <c r="AC1483" s="13"/>
      <c r="AD1483" s="13"/>
      <c r="AE1483" s="13"/>
      <c r="AT1483" s="263" t="s">
        <v>218</v>
      </c>
      <c r="AU1483" s="263" t="s">
        <v>83</v>
      </c>
      <c r="AV1483" s="13" t="s">
        <v>85</v>
      </c>
      <c r="AW1483" s="13" t="s">
        <v>32</v>
      </c>
      <c r="AX1483" s="13" t="s">
        <v>76</v>
      </c>
      <c r="AY1483" s="263" t="s">
        <v>207</v>
      </c>
    </row>
    <row r="1484" s="12" customFormat="1">
      <c r="A1484" s="12"/>
      <c r="B1484" s="243"/>
      <c r="C1484" s="244"/>
      <c r="D1484" s="236" t="s">
        <v>218</v>
      </c>
      <c r="E1484" s="245" t="s">
        <v>1</v>
      </c>
      <c r="F1484" s="246" t="s">
        <v>1766</v>
      </c>
      <c r="G1484" s="244"/>
      <c r="H1484" s="245" t="s">
        <v>1</v>
      </c>
      <c r="I1484" s="247"/>
      <c r="J1484" s="244"/>
      <c r="K1484" s="244"/>
      <c r="L1484" s="248"/>
      <c r="M1484" s="249"/>
      <c r="N1484" s="250"/>
      <c r="O1484" s="250"/>
      <c r="P1484" s="250"/>
      <c r="Q1484" s="250"/>
      <c r="R1484" s="250"/>
      <c r="S1484" s="250"/>
      <c r="T1484" s="251"/>
      <c r="U1484" s="12"/>
      <c r="V1484" s="12"/>
      <c r="W1484" s="12"/>
      <c r="X1484" s="12"/>
      <c r="Y1484" s="12"/>
      <c r="Z1484" s="12"/>
      <c r="AA1484" s="12"/>
      <c r="AB1484" s="12"/>
      <c r="AC1484" s="12"/>
      <c r="AD1484" s="12"/>
      <c r="AE1484" s="12"/>
      <c r="AT1484" s="252" t="s">
        <v>218</v>
      </c>
      <c r="AU1484" s="252" t="s">
        <v>83</v>
      </c>
      <c r="AV1484" s="12" t="s">
        <v>83</v>
      </c>
      <c r="AW1484" s="12" t="s">
        <v>32</v>
      </c>
      <c r="AX1484" s="12" t="s">
        <v>76</v>
      </c>
      <c r="AY1484" s="252" t="s">
        <v>207</v>
      </c>
    </row>
    <row r="1485" s="13" customFormat="1">
      <c r="A1485" s="13"/>
      <c r="B1485" s="253"/>
      <c r="C1485" s="254"/>
      <c r="D1485" s="236" t="s">
        <v>218</v>
      </c>
      <c r="E1485" s="255" t="s">
        <v>1</v>
      </c>
      <c r="F1485" s="256" t="s">
        <v>1767</v>
      </c>
      <c r="G1485" s="254"/>
      <c r="H1485" s="257">
        <v>295</v>
      </c>
      <c r="I1485" s="258"/>
      <c r="J1485" s="254"/>
      <c r="K1485" s="254"/>
      <c r="L1485" s="259"/>
      <c r="M1485" s="260"/>
      <c r="N1485" s="261"/>
      <c r="O1485" s="261"/>
      <c r="P1485" s="261"/>
      <c r="Q1485" s="261"/>
      <c r="R1485" s="261"/>
      <c r="S1485" s="261"/>
      <c r="T1485" s="262"/>
      <c r="U1485" s="13"/>
      <c r="V1485" s="13"/>
      <c r="W1485" s="13"/>
      <c r="X1485" s="13"/>
      <c r="Y1485" s="13"/>
      <c r="Z1485" s="13"/>
      <c r="AA1485" s="13"/>
      <c r="AB1485" s="13"/>
      <c r="AC1485" s="13"/>
      <c r="AD1485" s="13"/>
      <c r="AE1485" s="13"/>
      <c r="AT1485" s="263" t="s">
        <v>218</v>
      </c>
      <c r="AU1485" s="263" t="s">
        <v>83</v>
      </c>
      <c r="AV1485" s="13" t="s">
        <v>85</v>
      </c>
      <c r="AW1485" s="13" t="s">
        <v>32</v>
      </c>
      <c r="AX1485" s="13" t="s">
        <v>76</v>
      </c>
      <c r="AY1485" s="263" t="s">
        <v>207</v>
      </c>
    </row>
    <row r="1486" s="12" customFormat="1">
      <c r="A1486" s="12"/>
      <c r="B1486" s="243"/>
      <c r="C1486" s="244"/>
      <c r="D1486" s="236" t="s">
        <v>218</v>
      </c>
      <c r="E1486" s="245" t="s">
        <v>1</v>
      </c>
      <c r="F1486" s="246" t="s">
        <v>1772</v>
      </c>
      <c r="G1486" s="244"/>
      <c r="H1486" s="245" t="s">
        <v>1</v>
      </c>
      <c r="I1486" s="247"/>
      <c r="J1486" s="244"/>
      <c r="K1486" s="244"/>
      <c r="L1486" s="248"/>
      <c r="M1486" s="249"/>
      <c r="N1486" s="250"/>
      <c r="O1486" s="250"/>
      <c r="P1486" s="250"/>
      <c r="Q1486" s="250"/>
      <c r="R1486" s="250"/>
      <c r="S1486" s="250"/>
      <c r="T1486" s="251"/>
      <c r="U1486" s="12"/>
      <c r="V1486" s="12"/>
      <c r="W1486" s="12"/>
      <c r="X1486" s="12"/>
      <c r="Y1486" s="12"/>
      <c r="Z1486" s="12"/>
      <c r="AA1486" s="12"/>
      <c r="AB1486" s="12"/>
      <c r="AC1486" s="12"/>
      <c r="AD1486" s="12"/>
      <c r="AE1486" s="12"/>
      <c r="AT1486" s="252" t="s">
        <v>218</v>
      </c>
      <c r="AU1486" s="252" t="s">
        <v>83</v>
      </c>
      <c r="AV1486" s="12" t="s">
        <v>83</v>
      </c>
      <c r="AW1486" s="12" t="s">
        <v>32</v>
      </c>
      <c r="AX1486" s="12" t="s">
        <v>76</v>
      </c>
      <c r="AY1486" s="252" t="s">
        <v>207</v>
      </c>
    </row>
    <row r="1487" s="13" customFormat="1">
      <c r="A1487" s="13"/>
      <c r="B1487" s="253"/>
      <c r="C1487" s="254"/>
      <c r="D1487" s="236" t="s">
        <v>218</v>
      </c>
      <c r="E1487" s="255" t="s">
        <v>1</v>
      </c>
      <c r="F1487" s="256" t="s">
        <v>1773</v>
      </c>
      <c r="G1487" s="254"/>
      <c r="H1487" s="257">
        <v>10.5</v>
      </c>
      <c r="I1487" s="258"/>
      <c r="J1487" s="254"/>
      <c r="K1487" s="254"/>
      <c r="L1487" s="259"/>
      <c r="M1487" s="260"/>
      <c r="N1487" s="261"/>
      <c r="O1487" s="261"/>
      <c r="P1487" s="261"/>
      <c r="Q1487" s="261"/>
      <c r="R1487" s="261"/>
      <c r="S1487" s="261"/>
      <c r="T1487" s="262"/>
      <c r="U1487" s="13"/>
      <c r="V1487" s="13"/>
      <c r="W1487" s="13"/>
      <c r="X1487" s="13"/>
      <c r="Y1487" s="13"/>
      <c r="Z1487" s="13"/>
      <c r="AA1487" s="13"/>
      <c r="AB1487" s="13"/>
      <c r="AC1487" s="13"/>
      <c r="AD1487" s="13"/>
      <c r="AE1487" s="13"/>
      <c r="AT1487" s="263" t="s">
        <v>218</v>
      </c>
      <c r="AU1487" s="263" t="s">
        <v>83</v>
      </c>
      <c r="AV1487" s="13" t="s">
        <v>85</v>
      </c>
      <c r="AW1487" s="13" t="s">
        <v>32</v>
      </c>
      <c r="AX1487" s="13" t="s">
        <v>76</v>
      </c>
      <c r="AY1487" s="263" t="s">
        <v>207</v>
      </c>
    </row>
    <row r="1488" s="12" customFormat="1">
      <c r="A1488" s="12"/>
      <c r="B1488" s="243"/>
      <c r="C1488" s="244"/>
      <c r="D1488" s="236" t="s">
        <v>218</v>
      </c>
      <c r="E1488" s="245" t="s">
        <v>1</v>
      </c>
      <c r="F1488" s="246" t="s">
        <v>1774</v>
      </c>
      <c r="G1488" s="244"/>
      <c r="H1488" s="245" t="s">
        <v>1</v>
      </c>
      <c r="I1488" s="247"/>
      <c r="J1488" s="244"/>
      <c r="K1488" s="244"/>
      <c r="L1488" s="248"/>
      <c r="M1488" s="249"/>
      <c r="N1488" s="250"/>
      <c r="O1488" s="250"/>
      <c r="P1488" s="250"/>
      <c r="Q1488" s="250"/>
      <c r="R1488" s="250"/>
      <c r="S1488" s="250"/>
      <c r="T1488" s="251"/>
      <c r="U1488" s="12"/>
      <c r="V1488" s="12"/>
      <c r="W1488" s="12"/>
      <c r="X1488" s="12"/>
      <c r="Y1488" s="12"/>
      <c r="Z1488" s="12"/>
      <c r="AA1488" s="12"/>
      <c r="AB1488" s="12"/>
      <c r="AC1488" s="12"/>
      <c r="AD1488" s="12"/>
      <c r="AE1488" s="12"/>
      <c r="AT1488" s="252" t="s">
        <v>218</v>
      </c>
      <c r="AU1488" s="252" t="s">
        <v>83</v>
      </c>
      <c r="AV1488" s="12" t="s">
        <v>83</v>
      </c>
      <c r="AW1488" s="12" t="s">
        <v>32</v>
      </c>
      <c r="AX1488" s="12" t="s">
        <v>76</v>
      </c>
      <c r="AY1488" s="252" t="s">
        <v>207</v>
      </c>
    </row>
    <row r="1489" s="13" customFormat="1">
      <c r="A1489" s="13"/>
      <c r="B1489" s="253"/>
      <c r="C1489" s="254"/>
      <c r="D1489" s="236" t="s">
        <v>218</v>
      </c>
      <c r="E1489" s="255" t="s">
        <v>1</v>
      </c>
      <c r="F1489" s="256" t="s">
        <v>1775</v>
      </c>
      <c r="G1489" s="254"/>
      <c r="H1489" s="257">
        <v>9.1999999999999993</v>
      </c>
      <c r="I1489" s="258"/>
      <c r="J1489" s="254"/>
      <c r="K1489" s="254"/>
      <c r="L1489" s="259"/>
      <c r="M1489" s="260"/>
      <c r="N1489" s="261"/>
      <c r="O1489" s="261"/>
      <c r="P1489" s="261"/>
      <c r="Q1489" s="261"/>
      <c r="R1489" s="261"/>
      <c r="S1489" s="261"/>
      <c r="T1489" s="262"/>
      <c r="U1489" s="13"/>
      <c r="V1489" s="13"/>
      <c r="W1489" s="13"/>
      <c r="X1489" s="13"/>
      <c r="Y1489" s="13"/>
      <c r="Z1489" s="13"/>
      <c r="AA1489" s="13"/>
      <c r="AB1489" s="13"/>
      <c r="AC1489" s="13"/>
      <c r="AD1489" s="13"/>
      <c r="AE1489" s="13"/>
      <c r="AT1489" s="263" t="s">
        <v>218</v>
      </c>
      <c r="AU1489" s="263" t="s">
        <v>83</v>
      </c>
      <c r="AV1489" s="13" t="s">
        <v>85</v>
      </c>
      <c r="AW1489" s="13" t="s">
        <v>32</v>
      </c>
      <c r="AX1489" s="13" t="s">
        <v>76</v>
      </c>
      <c r="AY1489" s="263" t="s">
        <v>207</v>
      </c>
    </row>
    <row r="1490" s="14" customFormat="1">
      <c r="A1490" s="14"/>
      <c r="B1490" s="264"/>
      <c r="C1490" s="265"/>
      <c r="D1490" s="236" t="s">
        <v>218</v>
      </c>
      <c r="E1490" s="266" t="s">
        <v>1</v>
      </c>
      <c r="F1490" s="267" t="s">
        <v>222</v>
      </c>
      <c r="G1490" s="265"/>
      <c r="H1490" s="268">
        <v>783.18000000000006</v>
      </c>
      <c r="I1490" s="269"/>
      <c r="J1490" s="265"/>
      <c r="K1490" s="265"/>
      <c r="L1490" s="270"/>
      <c r="M1490" s="271"/>
      <c r="N1490" s="272"/>
      <c r="O1490" s="272"/>
      <c r="P1490" s="272"/>
      <c r="Q1490" s="272"/>
      <c r="R1490" s="272"/>
      <c r="S1490" s="272"/>
      <c r="T1490" s="273"/>
      <c r="U1490" s="14"/>
      <c r="V1490" s="14"/>
      <c r="W1490" s="14"/>
      <c r="X1490" s="14"/>
      <c r="Y1490" s="14"/>
      <c r="Z1490" s="14"/>
      <c r="AA1490" s="14"/>
      <c r="AB1490" s="14"/>
      <c r="AC1490" s="14"/>
      <c r="AD1490" s="14"/>
      <c r="AE1490" s="14"/>
      <c r="AT1490" s="274" t="s">
        <v>218</v>
      </c>
      <c r="AU1490" s="274" t="s">
        <v>83</v>
      </c>
      <c r="AV1490" s="14" t="s">
        <v>212</v>
      </c>
      <c r="AW1490" s="14" t="s">
        <v>32</v>
      </c>
      <c r="AX1490" s="14" t="s">
        <v>83</v>
      </c>
      <c r="AY1490" s="274" t="s">
        <v>207</v>
      </c>
    </row>
    <row r="1491" s="13" customFormat="1">
      <c r="A1491" s="13"/>
      <c r="B1491" s="253"/>
      <c r="C1491" s="254"/>
      <c r="D1491" s="236" t="s">
        <v>218</v>
      </c>
      <c r="E1491" s="254"/>
      <c r="F1491" s="256" t="s">
        <v>1781</v>
      </c>
      <c r="G1491" s="254"/>
      <c r="H1491" s="257">
        <v>822.33900000000006</v>
      </c>
      <c r="I1491" s="258"/>
      <c r="J1491" s="254"/>
      <c r="K1491" s="254"/>
      <c r="L1491" s="259"/>
      <c r="M1491" s="260"/>
      <c r="N1491" s="261"/>
      <c r="O1491" s="261"/>
      <c r="P1491" s="261"/>
      <c r="Q1491" s="261"/>
      <c r="R1491" s="261"/>
      <c r="S1491" s="261"/>
      <c r="T1491" s="262"/>
      <c r="U1491" s="13"/>
      <c r="V1491" s="13"/>
      <c r="W1491" s="13"/>
      <c r="X1491" s="13"/>
      <c r="Y1491" s="13"/>
      <c r="Z1491" s="13"/>
      <c r="AA1491" s="13"/>
      <c r="AB1491" s="13"/>
      <c r="AC1491" s="13"/>
      <c r="AD1491" s="13"/>
      <c r="AE1491" s="13"/>
      <c r="AT1491" s="263" t="s">
        <v>218</v>
      </c>
      <c r="AU1491" s="263" t="s">
        <v>83</v>
      </c>
      <c r="AV1491" s="13" t="s">
        <v>85</v>
      </c>
      <c r="AW1491" s="13" t="s">
        <v>4</v>
      </c>
      <c r="AX1491" s="13" t="s">
        <v>83</v>
      </c>
      <c r="AY1491" s="263" t="s">
        <v>207</v>
      </c>
    </row>
    <row r="1492" s="2" customFormat="1" ht="55.5" customHeight="1">
      <c r="A1492" s="39"/>
      <c r="B1492" s="40"/>
      <c r="C1492" s="293" t="s">
        <v>1782</v>
      </c>
      <c r="D1492" s="293" t="s">
        <v>690</v>
      </c>
      <c r="E1492" s="294" t="s">
        <v>1783</v>
      </c>
      <c r="F1492" s="295" t="s">
        <v>1784</v>
      </c>
      <c r="G1492" s="296" t="s">
        <v>225</v>
      </c>
      <c r="H1492" s="297">
        <v>106.05</v>
      </c>
      <c r="I1492" s="298"/>
      <c r="J1492" s="299">
        <f>ROUND(I1492*H1492,2)</f>
        <v>0</v>
      </c>
      <c r="K1492" s="300"/>
      <c r="L1492" s="301"/>
      <c r="M1492" s="302" t="s">
        <v>1</v>
      </c>
      <c r="N1492" s="303" t="s">
        <v>41</v>
      </c>
      <c r="O1492" s="92"/>
      <c r="P1492" s="232">
        <f>O1492*H1492</f>
        <v>0</v>
      </c>
      <c r="Q1492" s="232">
        <v>0.00055999999999999995</v>
      </c>
      <c r="R1492" s="232">
        <f>Q1492*H1492</f>
        <v>0.059387999999999996</v>
      </c>
      <c r="S1492" s="232">
        <v>0</v>
      </c>
      <c r="T1492" s="233">
        <f>S1492*H1492</f>
        <v>0</v>
      </c>
      <c r="U1492" s="39"/>
      <c r="V1492" s="39"/>
      <c r="W1492" s="39"/>
      <c r="X1492" s="39"/>
      <c r="Y1492" s="39"/>
      <c r="Z1492" s="39"/>
      <c r="AA1492" s="39"/>
      <c r="AB1492" s="39"/>
      <c r="AC1492" s="39"/>
      <c r="AD1492" s="39"/>
      <c r="AE1492" s="39"/>
      <c r="AR1492" s="234" t="s">
        <v>774</v>
      </c>
      <c r="AT1492" s="234" t="s">
        <v>690</v>
      </c>
      <c r="AU1492" s="234" t="s">
        <v>83</v>
      </c>
      <c r="AY1492" s="18" t="s">
        <v>207</v>
      </c>
      <c r="BE1492" s="235">
        <f>IF(N1492="základní",J1492,0)</f>
        <v>0</v>
      </c>
      <c r="BF1492" s="235">
        <f>IF(N1492="snížená",J1492,0)</f>
        <v>0</v>
      </c>
      <c r="BG1492" s="235">
        <f>IF(N1492="zákl. přenesená",J1492,0)</f>
        <v>0</v>
      </c>
      <c r="BH1492" s="235">
        <f>IF(N1492="sníž. přenesená",J1492,0)</f>
        <v>0</v>
      </c>
      <c r="BI1492" s="235">
        <f>IF(N1492="nulová",J1492,0)</f>
        <v>0</v>
      </c>
      <c r="BJ1492" s="18" t="s">
        <v>83</v>
      </c>
      <c r="BK1492" s="235">
        <f>ROUND(I1492*H1492,2)</f>
        <v>0</v>
      </c>
      <c r="BL1492" s="18" t="s">
        <v>361</v>
      </c>
      <c r="BM1492" s="234" t="s">
        <v>1785</v>
      </c>
    </row>
    <row r="1493" s="2" customFormat="1">
      <c r="A1493" s="39"/>
      <c r="B1493" s="40"/>
      <c r="C1493" s="41"/>
      <c r="D1493" s="236" t="s">
        <v>214</v>
      </c>
      <c r="E1493" s="41"/>
      <c r="F1493" s="237" t="s">
        <v>1784</v>
      </c>
      <c r="G1493" s="41"/>
      <c r="H1493" s="41"/>
      <c r="I1493" s="238"/>
      <c r="J1493" s="41"/>
      <c r="K1493" s="41"/>
      <c r="L1493" s="45"/>
      <c r="M1493" s="239"/>
      <c r="N1493" s="240"/>
      <c r="O1493" s="92"/>
      <c r="P1493" s="92"/>
      <c r="Q1493" s="92"/>
      <c r="R1493" s="92"/>
      <c r="S1493" s="92"/>
      <c r="T1493" s="93"/>
      <c r="U1493" s="39"/>
      <c r="V1493" s="39"/>
      <c r="W1493" s="39"/>
      <c r="X1493" s="39"/>
      <c r="Y1493" s="39"/>
      <c r="Z1493" s="39"/>
      <c r="AA1493" s="39"/>
      <c r="AB1493" s="39"/>
      <c r="AC1493" s="39"/>
      <c r="AD1493" s="39"/>
      <c r="AE1493" s="39"/>
      <c r="AT1493" s="18" t="s">
        <v>214</v>
      </c>
      <c r="AU1493" s="18" t="s">
        <v>83</v>
      </c>
    </row>
    <row r="1494" s="12" customFormat="1">
      <c r="A1494" s="12"/>
      <c r="B1494" s="243"/>
      <c r="C1494" s="244"/>
      <c r="D1494" s="236" t="s">
        <v>218</v>
      </c>
      <c r="E1494" s="245" t="s">
        <v>1</v>
      </c>
      <c r="F1494" s="246" t="s">
        <v>1768</v>
      </c>
      <c r="G1494" s="244"/>
      <c r="H1494" s="245" t="s">
        <v>1</v>
      </c>
      <c r="I1494" s="247"/>
      <c r="J1494" s="244"/>
      <c r="K1494" s="244"/>
      <c r="L1494" s="248"/>
      <c r="M1494" s="249"/>
      <c r="N1494" s="250"/>
      <c r="O1494" s="250"/>
      <c r="P1494" s="250"/>
      <c r="Q1494" s="250"/>
      <c r="R1494" s="250"/>
      <c r="S1494" s="250"/>
      <c r="T1494" s="251"/>
      <c r="U1494" s="12"/>
      <c r="V1494" s="12"/>
      <c r="W1494" s="12"/>
      <c r="X1494" s="12"/>
      <c r="Y1494" s="12"/>
      <c r="Z1494" s="12"/>
      <c r="AA1494" s="12"/>
      <c r="AB1494" s="12"/>
      <c r="AC1494" s="12"/>
      <c r="AD1494" s="12"/>
      <c r="AE1494" s="12"/>
      <c r="AT1494" s="252" t="s">
        <v>218</v>
      </c>
      <c r="AU1494" s="252" t="s">
        <v>83</v>
      </c>
      <c r="AV1494" s="12" t="s">
        <v>83</v>
      </c>
      <c r="AW1494" s="12" t="s">
        <v>32</v>
      </c>
      <c r="AX1494" s="12" t="s">
        <v>76</v>
      </c>
      <c r="AY1494" s="252" t="s">
        <v>207</v>
      </c>
    </row>
    <row r="1495" s="13" customFormat="1">
      <c r="A1495" s="13"/>
      <c r="B1495" s="253"/>
      <c r="C1495" s="254"/>
      <c r="D1495" s="236" t="s">
        <v>218</v>
      </c>
      <c r="E1495" s="255" t="s">
        <v>1</v>
      </c>
      <c r="F1495" s="256" t="s">
        <v>1769</v>
      </c>
      <c r="G1495" s="254"/>
      <c r="H1495" s="257">
        <v>6</v>
      </c>
      <c r="I1495" s="258"/>
      <c r="J1495" s="254"/>
      <c r="K1495" s="254"/>
      <c r="L1495" s="259"/>
      <c r="M1495" s="260"/>
      <c r="N1495" s="261"/>
      <c r="O1495" s="261"/>
      <c r="P1495" s="261"/>
      <c r="Q1495" s="261"/>
      <c r="R1495" s="261"/>
      <c r="S1495" s="261"/>
      <c r="T1495" s="262"/>
      <c r="U1495" s="13"/>
      <c r="V1495" s="13"/>
      <c r="W1495" s="13"/>
      <c r="X1495" s="13"/>
      <c r="Y1495" s="13"/>
      <c r="Z1495" s="13"/>
      <c r="AA1495" s="13"/>
      <c r="AB1495" s="13"/>
      <c r="AC1495" s="13"/>
      <c r="AD1495" s="13"/>
      <c r="AE1495" s="13"/>
      <c r="AT1495" s="263" t="s">
        <v>218</v>
      </c>
      <c r="AU1495" s="263" t="s">
        <v>83</v>
      </c>
      <c r="AV1495" s="13" t="s">
        <v>85</v>
      </c>
      <c r="AW1495" s="13" t="s">
        <v>32</v>
      </c>
      <c r="AX1495" s="13" t="s">
        <v>76</v>
      </c>
      <c r="AY1495" s="263" t="s">
        <v>207</v>
      </c>
    </row>
    <row r="1496" s="12" customFormat="1">
      <c r="A1496" s="12"/>
      <c r="B1496" s="243"/>
      <c r="C1496" s="244"/>
      <c r="D1496" s="236" t="s">
        <v>218</v>
      </c>
      <c r="E1496" s="245" t="s">
        <v>1</v>
      </c>
      <c r="F1496" s="246" t="s">
        <v>1770</v>
      </c>
      <c r="G1496" s="244"/>
      <c r="H1496" s="245" t="s">
        <v>1</v>
      </c>
      <c r="I1496" s="247"/>
      <c r="J1496" s="244"/>
      <c r="K1496" s="244"/>
      <c r="L1496" s="248"/>
      <c r="M1496" s="249"/>
      <c r="N1496" s="250"/>
      <c r="O1496" s="250"/>
      <c r="P1496" s="250"/>
      <c r="Q1496" s="250"/>
      <c r="R1496" s="250"/>
      <c r="S1496" s="250"/>
      <c r="T1496" s="251"/>
      <c r="U1496" s="12"/>
      <c r="V1496" s="12"/>
      <c r="W1496" s="12"/>
      <c r="X1496" s="12"/>
      <c r="Y1496" s="12"/>
      <c r="Z1496" s="12"/>
      <c r="AA1496" s="12"/>
      <c r="AB1496" s="12"/>
      <c r="AC1496" s="12"/>
      <c r="AD1496" s="12"/>
      <c r="AE1496" s="12"/>
      <c r="AT1496" s="252" t="s">
        <v>218</v>
      </c>
      <c r="AU1496" s="252" t="s">
        <v>83</v>
      </c>
      <c r="AV1496" s="12" t="s">
        <v>83</v>
      </c>
      <c r="AW1496" s="12" t="s">
        <v>32</v>
      </c>
      <c r="AX1496" s="12" t="s">
        <v>76</v>
      </c>
      <c r="AY1496" s="252" t="s">
        <v>207</v>
      </c>
    </row>
    <row r="1497" s="13" customFormat="1">
      <c r="A1497" s="13"/>
      <c r="B1497" s="253"/>
      <c r="C1497" s="254"/>
      <c r="D1497" s="236" t="s">
        <v>218</v>
      </c>
      <c r="E1497" s="255" t="s">
        <v>1</v>
      </c>
      <c r="F1497" s="256" t="s">
        <v>1771</v>
      </c>
      <c r="G1497" s="254"/>
      <c r="H1497" s="257">
        <v>95</v>
      </c>
      <c r="I1497" s="258"/>
      <c r="J1497" s="254"/>
      <c r="K1497" s="254"/>
      <c r="L1497" s="259"/>
      <c r="M1497" s="260"/>
      <c r="N1497" s="261"/>
      <c r="O1497" s="261"/>
      <c r="P1497" s="261"/>
      <c r="Q1497" s="261"/>
      <c r="R1497" s="261"/>
      <c r="S1497" s="261"/>
      <c r="T1497" s="262"/>
      <c r="U1497" s="13"/>
      <c r="V1497" s="13"/>
      <c r="W1497" s="13"/>
      <c r="X1497" s="13"/>
      <c r="Y1497" s="13"/>
      <c r="Z1497" s="13"/>
      <c r="AA1497" s="13"/>
      <c r="AB1497" s="13"/>
      <c r="AC1497" s="13"/>
      <c r="AD1497" s="13"/>
      <c r="AE1497" s="13"/>
      <c r="AT1497" s="263" t="s">
        <v>218</v>
      </c>
      <c r="AU1497" s="263" t="s">
        <v>83</v>
      </c>
      <c r="AV1497" s="13" t="s">
        <v>85</v>
      </c>
      <c r="AW1497" s="13" t="s">
        <v>32</v>
      </c>
      <c r="AX1497" s="13" t="s">
        <v>76</v>
      </c>
      <c r="AY1497" s="263" t="s">
        <v>207</v>
      </c>
    </row>
    <row r="1498" s="14" customFormat="1">
      <c r="A1498" s="14"/>
      <c r="B1498" s="264"/>
      <c r="C1498" s="265"/>
      <c r="D1498" s="236" t="s">
        <v>218</v>
      </c>
      <c r="E1498" s="266" t="s">
        <v>1</v>
      </c>
      <c r="F1498" s="267" t="s">
        <v>222</v>
      </c>
      <c r="G1498" s="265"/>
      <c r="H1498" s="268">
        <v>101</v>
      </c>
      <c r="I1498" s="269"/>
      <c r="J1498" s="265"/>
      <c r="K1498" s="265"/>
      <c r="L1498" s="270"/>
      <c r="M1498" s="271"/>
      <c r="N1498" s="272"/>
      <c r="O1498" s="272"/>
      <c r="P1498" s="272"/>
      <c r="Q1498" s="272"/>
      <c r="R1498" s="272"/>
      <c r="S1498" s="272"/>
      <c r="T1498" s="273"/>
      <c r="U1498" s="14"/>
      <c r="V1498" s="14"/>
      <c r="W1498" s="14"/>
      <c r="X1498" s="14"/>
      <c r="Y1498" s="14"/>
      <c r="Z1498" s="14"/>
      <c r="AA1498" s="14"/>
      <c r="AB1498" s="14"/>
      <c r="AC1498" s="14"/>
      <c r="AD1498" s="14"/>
      <c r="AE1498" s="14"/>
      <c r="AT1498" s="274" t="s">
        <v>218</v>
      </c>
      <c r="AU1498" s="274" t="s">
        <v>83</v>
      </c>
      <c r="AV1498" s="14" t="s">
        <v>212</v>
      </c>
      <c r="AW1498" s="14" t="s">
        <v>32</v>
      </c>
      <c r="AX1498" s="14" t="s">
        <v>83</v>
      </c>
      <c r="AY1498" s="274" t="s">
        <v>207</v>
      </c>
    </row>
    <row r="1499" s="13" customFormat="1">
      <c r="A1499" s="13"/>
      <c r="B1499" s="253"/>
      <c r="C1499" s="254"/>
      <c r="D1499" s="236" t="s">
        <v>218</v>
      </c>
      <c r="E1499" s="254"/>
      <c r="F1499" s="256" t="s">
        <v>1786</v>
      </c>
      <c r="G1499" s="254"/>
      <c r="H1499" s="257">
        <v>106.05</v>
      </c>
      <c r="I1499" s="258"/>
      <c r="J1499" s="254"/>
      <c r="K1499" s="254"/>
      <c r="L1499" s="259"/>
      <c r="M1499" s="260"/>
      <c r="N1499" s="261"/>
      <c r="O1499" s="261"/>
      <c r="P1499" s="261"/>
      <c r="Q1499" s="261"/>
      <c r="R1499" s="261"/>
      <c r="S1499" s="261"/>
      <c r="T1499" s="262"/>
      <c r="U1499" s="13"/>
      <c r="V1499" s="13"/>
      <c r="W1499" s="13"/>
      <c r="X1499" s="13"/>
      <c r="Y1499" s="13"/>
      <c r="Z1499" s="13"/>
      <c r="AA1499" s="13"/>
      <c r="AB1499" s="13"/>
      <c r="AC1499" s="13"/>
      <c r="AD1499" s="13"/>
      <c r="AE1499" s="13"/>
      <c r="AT1499" s="263" t="s">
        <v>218</v>
      </c>
      <c r="AU1499" s="263" t="s">
        <v>83</v>
      </c>
      <c r="AV1499" s="13" t="s">
        <v>85</v>
      </c>
      <c r="AW1499" s="13" t="s">
        <v>4</v>
      </c>
      <c r="AX1499" s="13" t="s">
        <v>83</v>
      </c>
      <c r="AY1499" s="263" t="s">
        <v>207</v>
      </c>
    </row>
    <row r="1500" s="2" customFormat="1" ht="24.15" customHeight="1">
      <c r="A1500" s="39"/>
      <c r="B1500" s="40"/>
      <c r="C1500" s="222" t="s">
        <v>1787</v>
      </c>
      <c r="D1500" s="222" t="s">
        <v>208</v>
      </c>
      <c r="E1500" s="223" t="s">
        <v>1788</v>
      </c>
      <c r="F1500" s="224" t="s">
        <v>1789</v>
      </c>
      <c r="G1500" s="225" t="s">
        <v>592</v>
      </c>
      <c r="H1500" s="226">
        <v>5</v>
      </c>
      <c r="I1500" s="227"/>
      <c r="J1500" s="228">
        <f>ROUND(I1500*H1500,2)</f>
        <v>0</v>
      </c>
      <c r="K1500" s="229"/>
      <c r="L1500" s="45"/>
      <c r="M1500" s="230" t="s">
        <v>1</v>
      </c>
      <c r="N1500" s="231" t="s">
        <v>41</v>
      </c>
      <c r="O1500" s="92"/>
      <c r="P1500" s="232">
        <f>O1500*H1500</f>
        <v>0</v>
      </c>
      <c r="Q1500" s="232">
        <v>0</v>
      </c>
      <c r="R1500" s="232">
        <f>Q1500*H1500</f>
        <v>0</v>
      </c>
      <c r="S1500" s="232">
        <v>0</v>
      </c>
      <c r="T1500" s="233">
        <f>S1500*H1500</f>
        <v>0</v>
      </c>
      <c r="U1500" s="39"/>
      <c r="V1500" s="39"/>
      <c r="W1500" s="39"/>
      <c r="X1500" s="39"/>
      <c r="Y1500" s="39"/>
      <c r="Z1500" s="39"/>
      <c r="AA1500" s="39"/>
      <c r="AB1500" s="39"/>
      <c r="AC1500" s="39"/>
      <c r="AD1500" s="39"/>
      <c r="AE1500" s="39"/>
      <c r="AR1500" s="234" t="s">
        <v>361</v>
      </c>
      <c r="AT1500" s="234" t="s">
        <v>208</v>
      </c>
      <c r="AU1500" s="234" t="s">
        <v>83</v>
      </c>
      <c r="AY1500" s="18" t="s">
        <v>207</v>
      </c>
      <c r="BE1500" s="235">
        <f>IF(N1500="základní",J1500,0)</f>
        <v>0</v>
      </c>
      <c r="BF1500" s="235">
        <f>IF(N1500="snížená",J1500,0)</f>
        <v>0</v>
      </c>
      <c r="BG1500" s="235">
        <f>IF(N1500="zákl. přenesená",J1500,0)</f>
        <v>0</v>
      </c>
      <c r="BH1500" s="235">
        <f>IF(N1500="sníž. přenesená",J1500,0)</f>
        <v>0</v>
      </c>
      <c r="BI1500" s="235">
        <f>IF(N1500="nulová",J1500,0)</f>
        <v>0</v>
      </c>
      <c r="BJ1500" s="18" t="s">
        <v>83</v>
      </c>
      <c r="BK1500" s="235">
        <f>ROUND(I1500*H1500,2)</f>
        <v>0</v>
      </c>
      <c r="BL1500" s="18" t="s">
        <v>361</v>
      </c>
      <c r="BM1500" s="234" t="s">
        <v>1790</v>
      </c>
    </row>
    <row r="1501" s="2" customFormat="1">
      <c r="A1501" s="39"/>
      <c r="B1501" s="40"/>
      <c r="C1501" s="41"/>
      <c r="D1501" s="236" t="s">
        <v>214</v>
      </c>
      <c r="E1501" s="41"/>
      <c r="F1501" s="237" t="s">
        <v>1789</v>
      </c>
      <c r="G1501" s="41"/>
      <c r="H1501" s="41"/>
      <c r="I1501" s="238"/>
      <c r="J1501" s="41"/>
      <c r="K1501" s="41"/>
      <c r="L1501" s="45"/>
      <c r="M1501" s="239"/>
      <c r="N1501" s="240"/>
      <c r="O1501" s="92"/>
      <c r="P1501" s="92"/>
      <c r="Q1501" s="92"/>
      <c r="R1501" s="92"/>
      <c r="S1501" s="92"/>
      <c r="T1501" s="93"/>
      <c r="U1501" s="39"/>
      <c r="V1501" s="39"/>
      <c r="W1501" s="39"/>
      <c r="X1501" s="39"/>
      <c r="Y1501" s="39"/>
      <c r="Z1501" s="39"/>
      <c r="AA1501" s="39"/>
      <c r="AB1501" s="39"/>
      <c r="AC1501" s="39"/>
      <c r="AD1501" s="39"/>
      <c r="AE1501" s="39"/>
      <c r="AT1501" s="18" t="s">
        <v>214</v>
      </c>
      <c r="AU1501" s="18" t="s">
        <v>83</v>
      </c>
    </row>
    <row r="1502" s="2" customFormat="1">
      <c r="A1502" s="39"/>
      <c r="B1502" s="40"/>
      <c r="C1502" s="41"/>
      <c r="D1502" s="241" t="s">
        <v>216</v>
      </c>
      <c r="E1502" s="41"/>
      <c r="F1502" s="242" t="s">
        <v>1791</v>
      </c>
      <c r="G1502" s="41"/>
      <c r="H1502" s="41"/>
      <c r="I1502" s="238"/>
      <c r="J1502" s="41"/>
      <c r="K1502" s="41"/>
      <c r="L1502" s="45"/>
      <c r="M1502" s="239"/>
      <c r="N1502" s="240"/>
      <c r="O1502" s="92"/>
      <c r="P1502" s="92"/>
      <c r="Q1502" s="92"/>
      <c r="R1502" s="92"/>
      <c r="S1502" s="92"/>
      <c r="T1502" s="93"/>
      <c r="U1502" s="39"/>
      <c r="V1502" s="39"/>
      <c r="W1502" s="39"/>
      <c r="X1502" s="39"/>
      <c r="Y1502" s="39"/>
      <c r="Z1502" s="39"/>
      <c r="AA1502" s="39"/>
      <c r="AB1502" s="39"/>
      <c r="AC1502" s="39"/>
      <c r="AD1502" s="39"/>
      <c r="AE1502" s="39"/>
      <c r="AT1502" s="18" t="s">
        <v>216</v>
      </c>
      <c r="AU1502" s="18" t="s">
        <v>83</v>
      </c>
    </row>
    <row r="1503" s="12" customFormat="1">
      <c r="A1503" s="12"/>
      <c r="B1503" s="243"/>
      <c r="C1503" s="244"/>
      <c r="D1503" s="236" t="s">
        <v>218</v>
      </c>
      <c r="E1503" s="245" t="s">
        <v>1</v>
      </c>
      <c r="F1503" s="246" t="s">
        <v>1792</v>
      </c>
      <c r="G1503" s="244"/>
      <c r="H1503" s="245" t="s">
        <v>1</v>
      </c>
      <c r="I1503" s="247"/>
      <c r="J1503" s="244"/>
      <c r="K1503" s="244"/>
      <c r="L1503" s="248"/>
      <c r="M1503" s="249"/>
      <c r="N1503" s="250"/>
      <c r="O1503" s="250"/>
      <c r="P1503" s="250"/>
      <c r="Q1503" s="250"/>
      <c r="R1503" s="250"/>
      <c r="S1503" s="250"/>
      <c r="T1503" s="251"/>
      <c r="U1503" s="12"/>
      <c r="V1503" s="12"/>
      <c r="W1503" s="12"/>
      <c r="X1503" s="12"/>
      <c r="Y1503" s="12"/>
      <c r="Z1503" s="12"/>
      <c r="AA1503" s="12"/>
      <c r="AB1503" s="12"/>
      <c r="AC1503" s="12"/>
      <c r="AD1503" s="12"/>
      <c r="AE1503" s="12"/>
      <c r="AT1503" s="252" t="s">
        <v>218</v>
      </c>
      <c r="AU1503" s="252" t="s">
        <v>83</v>
      </c>
      <c r="AV1503" s="12" t="s">
        <v>83</v>
      </c>
      <c r="AW1503" s="12" t="s">
        <v>32</v>
      </c>
      <c r="AX1503" s="12" t="s">
        <v>76</v>
      </c>
      <c r="AY1503" s="252" t="s">
        <v>207</v>
      </c>
    </row>
    <row r="1504" s="13" customFormat="1">
      <c r="A1504" s="13"/>
      <c r="B1504" s="253"/>
      <c r="C1504" s="254"/>
      <c r="D1504" s="236" t="s">
        <v>218</v>
      </c>
      <c r="E1504" s="255" t="s">
        <v>1</v>
      </c>
      <c r="F1504" s="256" t="s">
        <v>83</v>
      </c>
      <c r="G1504" s="254"/>
      <c r="H1504" s="257">
        <v>1</v>
      </c>
      <c r="I1504" s="258"/>
      <c r="J1504" s="254"/>
      <c r="K1504" s="254"/>
      <c r="L1504" s="259"/>
      <c r="M1504" s="260"/>
      <c r="N1504" s="261"/>
      <c r="O1504" s="261"/>
      <c r="P1504" s="261"/>
      <c r="Q1504" s="261"/>
      <c r="R1504" s="261"/>
      <c r="S1504" s="261"/>
      <c r="T1504" s="262"/>
      <c r="U1504" s="13"/>
      <c r="V1504" s="13"/>
      <c r="W1504" s="13"/>
      <c r="X1504" s="13"/>
      <c r="Y1504" s="13"/>
      <c r="Z1504" s="13"/>
      <c r="AA1504" s="13"/>
      <c r="AB1504" s="13"/>
      <c r="AC1504" s="13"/>
      <c r="AD1504" s="13"/>
      <c r="AE1504" s="13"/>
      <c r="AT1504" s="263" t="s">
        <v>218</v>
      </c>
      <c r="AU1504" s="263" t="s">
        <v>83</v>
      </c>
      <c r="AV1504" s="13" t="s">
        <v>85</v>
      </c>
      <c r="AW1504" s="13" t="s">
        <v>32</v>
      </c>
      <c r="AX1504" s="13" t="s">
        <v>76</v>
      </c>
      <c r="AY1504" s="263" t="s">
        <v>207</v>
      </c>
    </row>
    <row r="1505" s="12" customFormat="1">
      <c r="A1505" s="12"/>
      <c r="B1505" s="243"/>
      <c r="C1505" s="244"/>
      <c r="D1505" s="236" t="s">
        <v>218</v>
      </c>
      <c r="E1505" s="245" t="s">
        <v>1</v>
      </c>
      <c r="F1505" s="246" t="s">
        <v>1793</v>
      </c>
      <c r="G1505" s="244"/>
      <c r="H1505" s="245" t="s">
        <v>1</v>
      </c>
      <c r="I1505" s="247"/>
      <c r="J1505" s="244"/>
      <c r="K1505" s="244"/>
      <c r="L1505" s="248"/>
      <c r="M1505" s="249"/>
      <c r="N1505" s="250"/>
      <c r="O1505" s="250"/>
      <c r="P1505" s="250"/>
      <c r="Q1505" s="250"/>
      <c r="R1505" s="250"/>
      <c r="S1505" s="250"/>
      <c r="T1505" s="251"/>
      <c r="U1505" s="12"/>
      <c r="V1505" s="12"/>
      <c r="W1505" s="12"/>
      <c r="X1505" s="12"/>
      <c r="Y1505" s="12"/>
      <c r="Z1505" s="12"/>
      <c r="AA1505" s="12"/>
      <c r="AB1505" s="12"/>
      <c r="AC1505" s="12"/>
      <c r="AD1505" s="12"/>
      <c r="AE1505" s="12"/>
      <c r="AT1505" s="252" t="s">
        <v>218</v>
      </c>
      <c r="AU1505" s="252" t="s">
        <v>83</v>
      </c>
      <c r="AV1505" s="12" t="s">
        <v>83</v>
      </c>
      <c r="AW1505" s="12" t="s">
        <v>32</v>
      </c>
      <c r="AX1505" s="12" t="s">
        <v>76</v>
      </c>
      <c r="AY1505" s="252" t="s">
        <v>207</v>
      </c>
    </row>
    <row r="1506" s="13" customFormat="1">
      <c r="A1506" s="13"/>
      <c r="B1506" s="253"/>
      <c r="C1506" s="254"/>
      <c r="D1506" s="236" t="s">
        <v>218</v>
      </c>
      <c r="E1506" s="255" t="s">
        <v>1</v>
      </c>
      <c r="F1506" s="256" t="s">
        <v>83</v>
      </c>
      <c r="G1506" s="254"/>
      <c r="H1506" s="257">
        <v>1</v>
      </c>
      <c r="I1506" s="258"/>
      <c r="J1506" s="254"/>
      <c r="K1506" s="254"/>
      <c r="L1506" s="259"/>
      <c r="M1506" s="260"/>
      <c r="N1506" s="261"/>
      <c r="O1506" s="261"/>
      <c r="P1506" s="261"/>
      <c r="Q1506" s="261"/>
      <c r="R1506" s="261"/>
      <c r="S1506" s="261"/>
      <c r="T1506" s="262"/>
      <c r="U1506" s="13"/>
      <c r="V1506" s="13"/>
      <c r="W1506" s="13"/>
      <c r="X1506" s="13"/>
      <c r="Y1506" s="13"/>
      <c r="Z1506" s="13"/>
      <c r="AA1506" s="13"/>
      <c r="AB1506" s="13"/>
      <c r="AC1506" s="13"/>
      <c r="AD1506" s="13"/>
      <c r="AE1506" s="13"/>
      <c r="AT1506" s="263" t="s">
        <v>218</v>
      </c>
      <c r="AU1506" s="263" t="s">
        <v>83</v>
      </c>
      <c r="AV1506" s="13" t="s">
        <v>85</v>
      </c>
      <c r="AW1506" s="13" t="s">
        <v>32</v>
      </c>
      <c r="AX1506" s="13" t="s">
        <v>76</v>
      </c>
      <c r="AY1506" s="263" t="s">
        <v>207</v>
      </c>
    </row>
    <row r="1507" s="12" customFormat="1">
      <c r="A1507" s="12"/>
      <c r="B1507" s="243"/>
      <c r="C1507" s="244"/>
      <c r="D1507" s="236" t="s">
        <v>218</v>
      </c>
      <c r="E1507" s="245" t="s">
        <v>1</v>
      </c>
      <c r="F1507" s="246" t="s">
        <v>1794</v>
      </c>
      <c r="G1507" s="244"/>
      <c r="H1507" s="245" t="s">
        <v>1</v>
      </c>
      <c r="I1507" s="247"/>
      <c r="J1507" s="244"/>
      <c r="K1507" s="244"/>
      <c r="L1507" s="248"/>
      <c r="M1507" s="249"/>
      <c r="N1507" s="250"/>
      <c r="O1507" s="250"/>
      <c r="P1507" s="250"/>
      <c r="Q1507" s="250"/>
      <c r="R1507" s="250"/>
      <c r="S1507" s="250"/>
      <c r="T1507" s="251"/>
      <c r="U1507" s="12"/>
      <c r="V1507" s="12"/>
      <c r="W1507" s="12"/>
      <c r="X1507" s="12"/>
      <c r="Y1507" s="12"/>
      <c r="Z1507" s="12"/>
      <c r="AA1507" s="12"/>
      <c r="AB1507" s="12"/>
      <c r="AC1507" s="12"/>
      <c r="AD1507" s="12"/>
      <c r="AE1507" s="12"/>
      <c r="AT1507" s="252" t="s">
        <v>218</v>
      </c>
      <c r="AU1507" s="252" t="s">
        <v>83</v>
      </c>
      <c r="AV1507" s="12" t="s">
        <v>83</v>
      </c>
      <c r="AW1507" s="12" t="s">
        <v>32</v>
      </c>
      <c r="AX1507" s="12" t="s">
        <v>76</v>
      </c>
      <c r="AY1507" s="252" t="s">
        <v>207</v>
      </c>
    </row>
    <row r="1508" s="13" customFormat="1">
      <c r="A1508" s="13"/>
      <c r="B1508" s="253"/>
      <c r="C1508" s="254"/>
      <c r="D1508" s="236" t="s">
        <v>218</v>
      </c>
      <c r="E1508" s="255" t="s">
        <v>1</v>
      </c>
      <c r="F1508" s="256" t="s">
        <v>138</v>
      </c>
      <c r="G1508" s="254"/>
      <c r="H1508" s="257">
        <v>3</v>
      </c>
      <c r="I1508" s="258"/>
      <c r="J1508" s="254"/>
      <c r="K1508" s="254"/>
      <c r="L1508" s="259"/>
      <c r="M1508" s="260"/>
      <c r="N1508" s="261"/>
      <c r="O1508" s="261"/>
      <c r="P1508" s="261"/>
      <c r="Q1508" s="261"/>
      <c r="R1508" s="261"/>
      <c r="S1508" s="261"/>
      <c r="T1508" s="262"/>
      <c r="U1508" s="13"/>
      <c r="V1508" s="13"/>
      <c r="W1508" s="13"/>
      <c r="X1508" s="13"/>
      <c r="Y1508" s="13"/>
      <c r="Z1508" s="13"/>
      <c r="AA1508" s="13"/>
      <c r="AB1508" s="13"/>
      <c r="AC1508" s="13"/>
      <c r="AD1508" s="13"/>
      <c r="AE1508" s="13"/>
      <c r="AT1508" s="263" t="s">
        <v>218</v>
      </c>
      <c r="AU1508" s="263" t="s">
        <v>83</v>
      </c>
      <c r="AV1508" s="13" t="s">
        <v>85</v>
      </c>
      <c r="AW1508" s="13" t="s">
        <v>32</v>
      </c>
      <c r="AX1508" s="13" t="s">
        <v>76</v>
      </c>
      <c r="AY1508" s="263" t="s">
        <v>207</v>
      </c>
    </row>
    <row r="1509" s="14" customFormat="1">
      <c r="A1509" s="14"/>
      <c r="B1509" s="264"/>
      <c r="C1509" s="265"/>
      <c r="D1509" s="236" t="s">
        <v>218</v>
      </c>
      <c r="E1509" s="266" t="s">
        <v>1</v>
      </c>
      <c r="F1509" s="267" t="s">
        <v>222</v>
      </c>
      <c r="G1509" s="265"/>
      <c r="H1509" s="268">
        <v>5</v>
      </c>
      <c r="I1509" s="269"/>
      <c r="J1509" s="265"/>
      <c r="K1509" s="265"/>
      <c r="L1509" s="270"/>
      <c r="M1509" s="271"/>
      <c r="N1509" s="272"/>
      <c r="O1509" s="272"/>
      <c r="P1509" s="272"/>
      <c r="Q1509" s="272"/>
      <c r="R1509" s="272"/>
      <c r="S1509" s="272"/>
      <c r="T1509" s="273"/>
      <c r="U1509" s="14"/>
      <c r="V1509" s="14"/>
      <c r="W1509" s="14"/>
      <c r="X1509" s="14"/>
      <c r="Y1509" s="14"/>
      <c r="Z1509" s="14"/>
      <c r="AA1509" s="14"/>
      <c r="AB1509" s="14"/>
      <c r="AC1509" s="14"/>
      <c r="AD1509" s="14"/>
      <c r="AE1509" s="14"/>
      <c r="AT1509" s="274" t="s">
        <v>218</v>
      </c>
      <c r="AU1509" s="274" t="s">
        <v>83</v>
      </c>
      <c r="AV1509" s="14" t="s">
        <v>212</v>
      </c>
      <c r="AW1509" s="14" t="s">
        <v>32</v>
      </c>
      <c r="AX1509" s="14" t="s">
        <v>83</v>
      </c>
      <c r="AY1509" s="274" t="s">
        <v>207</v>
      </c>
    </row>
    <row r="1510" s="2" customFormat="1" ht="24.15" customHeight="1">
      <c r="A1510" s="39"/>
      <c r="B1510" s="40"/>
      <c r="C1510" s="293" t="s">
        <v>1795</v>
      </c>
      <c r="D1510" s="293" t="s">
        <v>690</v>
      </c>
      <c r="E1510" s="294" t="s">
        <v>1796</v>
      </c>
      <c r="F1510" s="295" t="s">
        <v>1797</v>
      </c>
      <c r="G1510" s="296" t="s">
        <v>225</v>
      </c>
      <c r="H1510" s="297">
        <v>3.1520000000000001</v>
      </c>
      <c r="I1510" s="298"/>
      <c r="J1510" s="299">
        <f>ROUND(I1510*H1510,2)</f>
        <v>0</v>
      </c>
      <c r="K1510" s="300"/>
      <c r="L1510" s="301"/>
      <c r="M1510" s="302" t="s">
        <v>1</v>
      </c>
      <c r="N1510" s="303" t="s">
        <v>41</v>
      </c>
      <c r="O1510" s="92"/>
      <c r="P1510" s="232">
        <f>O1510*H1510</f>
        <v>0</v>
      </c>
      <c r="Q1510" s="232">
        <v>0.024230000000000002</v>
      </c>
      <c r="R1510" s="232">
        <f>Q1510*H1510</f>
        <v>0.076372960000000004</v>
      </c>
      <c r="S1510" s="232">
        <v>0</v>
      </c>
      <c r="T1510" s="233">
        <f>S1510*H1510</f>
        <v>0</v>
      </c>
      <c r="U1510" s="39"/>
      <c r="V1510" s="39"/>
      <c r="W1510" s="39"/>
      <c r="X1510" s="39"/>
      <c r="Y1510" s="39"/>
      <c r="Z1510" s="39"/>
      <c r="AA1510" s="39"/>
      <c r="AB1510" s="39"/>
      <c r="AC1510" s="39"/>
      <c r="AD1510" s="39"/>
      <c r="AE1510" s="39"/>
      <c r="AR1510" s="234" t="s">
        <v>774</v>
      </c>
      <c r="AT1510" s="234" t="s">
        <v>690</v>
      </c>
      <c r="AU1510" s="234" t="s">
        <v>83</v>
      </c>
      <c r="AY1510" s="18" t="s">
        <v>207</v>
      </c>
      <c r="BE1510" s="235">
        <f>IF(N1510="základní",J1510,0)</f>
        <v>0</v>
      </c>
      <c r="BF1510" s="235">
        <f>IF(N1510="snížená",J1510,0)</f>
        <v>0</v>
      </c>
      <c r="BG1510" s="235">
        <f>IF(N1510="zákl. přenesená",J1510,0)</f>
        <v>0</v>
      </c>
      <c r="BH1510" s="235">
        <f>IF(N1510="sníž. přenesená",J1510,0)</f>
        <v>0</v>
      </c>
      <c r="BI1510" s="235">
        <f>IF(N1510="nulová",J1510,0)</f>
        <v>0</v>
      </c>
      <c r="BJ1510" s="18" t="s">
        <v>83</v>
      </c>
      <c r="BK1510" s="235">
        <f>ROUND(I1510*H1510,2)</f>
        <v>0</v>
      </c>
      <c r="BL1510" s="18" t="s">
        <v>361</v>
      </c>
      <c r="BM1510" s="234" t="s">
        <v>1798</v>
      </c>
    </row>
    <row r="1511" s="2" customFormat="1">
      <c r="A1511" s="39"/>
      <c r="B1511" s="40"/>
      <c r="C1511" s="41"/>
      <c r="D1511" s="236" t="s">
        <v>214</v>
      </c>
      <c r="E1511" s="41"/>
      <c r="F1511" s="237" t="s">
        <v>1797</v>
      </c>
      <c r="G1511" s="41"/>
      <c r="H1511" s="41"/>
      <c r="I1511" s="238"/>
      <c r="J1511" s="41"/>
      <c r="K1511" s="41"/>
      <c r="L1511" s="45"/>
      <c r="M1511" s="239"/>
      <c r="N1511" s="240"/>
      <c r="O1511" s="92"/>
      <c r="P1511" s="92"/>
      <c r="Q1511" s="92"/>
      <c r="R1511" s="92"/>
      <c r="S1511" s="92"/>
      <c r="T1511" s="93"/>
      <c r="U1511" s="39"/>
      <c r="V1511" s="39"/>
      <c r="W1511" s="39"/>
      <c r="X1511" s="39"/>
      <c r="Y1511" s="39"/>
      <c r="Z1511" s="39"/>
      <c r="AA1511" s="39"/>
      <c r="AB1511" s="39"/>
      <c r="AC1511" s="39"/>
      <c r="AD1511" s="39"/>
      <c r="AE1511" s="39"/>
      <c r="AT1511" s="18" t="s">
        <v>214</v>
      </c>
      <c r="AU1511" s="18" t="s">
        <v>83</v>
      </c>
    </row>
    <row r="1512" s="2" customFormat="1">
      <c r="A1512" s="39"/>
      <c r="B1512" s="40"/>
      <c r="C1512" s="41"/>
      <c r="D1512" s="236" t="s">
        <v>385</v>
      </c>
      <c r="E1512" s="41"/>
      <c r="F1512" s="290" t="s">
        <v>1799</v>
      </c>
      <c r="G1512" s="41"/>
      <c r="H1512" s="41"/>
      <c r="I1512" s="238"/>
      <c r="J1512" s="41"/>
      <c r="K1512" s="41"/>
      <c r="L1512" s="45"/>
      <c r="M1512" s="239"/>
      <c r="N1512" s="240"/>
      <c r="O1512" s="92"/>
      <c r="P1512" s="92"/>
      <c r="Q1512" s="92"/>
      <c r="R1512" s="92"/>
      <c r="S1512" s="92"/>
      <c r="T1512" s="93"/>
      <c r="U1512" s="39"/>
      <c r="V1512" s="39"/>
      <c r="W1512" s="39"/>
      <c r="X1512" s="39"/>
      <c r="Y1512" s="39"/>
      <c r="Z1512" s="39"/>
      <c r="AA1512" s="39"/>
      <c r="AB1512" s="39"/>
      <c r="AC1512" s="39"/>
      <c r="AD1512" s="39"/>
      <c r="AE1512" s="39"/>
      <c r="AT1512" s="18" t="s">
        <v>385</v>
      </c>
      <c r="AU1512" s="18" t="s">
        <v>83</v>
      </c>
    </row>
    <row r="1513" s="12" customFormat="1">
      <c r="A1513" s="12"/>
      <c r="B1513" s="243"/>
      <c r="C1513" s="244"/>
      <c r="D1513" s="236" t="s">
        <v>218</v>
      </c>
      <c r="E1513" s="245" t="s">
        <v>1</v>
      </c>
      <c r="F1513" s="246" t="s">
        <v>1792</v>
      </c>
      <c r="G1513" s="244"/>
      <c r="H1513" s="245" t="s">
        <v>1</v>
      </c>
      <c r="I1513" s="247"/>
      <c r="J1513" s="244"/>
      <c r="K1513" s="244"/>
      <c r="L1513" s="248"/>
      <c r="M1513" s="249"/>
      <c r="N1513" s="250"/>
      <c r="O1513" s="250"/>
      <c r="P1513" s="250"/>
      <c r="Q1513" s="250"/>
      <c r="R1513" s="250"/>
      <c r="S1513" s="250"/>
      <c r="T1513" s="251"/>
      <c r="U1513" s="12"/>
      <c r="V1513" s="12"/>
      <c r="W1513" s="12"/>
      <c r="X1513" s="12"/>
      <c r="Y1513" s="12"/>
      <c r="Z1513" s="12"/>
      <c r="AA1513" s="12"/>
      <c r="AB1513" s="12"/>
      <c r="AC1513" s="12"/>
      <c r="AD1513" s="12"/>
      <c r="AE1513" s="12"/>
      <c r="AT1513" s="252" t="s">
        <v>218</v>
      </c>
      <c r="AU1513" s="252" t="s">
        <v>83</v>
      </c>
      <c r="AV1513" s="12" t="s">
        <v>83</v>
      </c>
      <c r="AW1513" s="12" t="s">
        <v>32</v>
      </c>
      <c r="AX1513" s="12" t="s">
        <v>76</v>
      </c>
      <c r="AY1513" s="252" t="s">
        <v>207</v>
      </c>
    </row>
    <row r="1514" s="13" customFormat="1">
      <c r="A1514" s="13"/>
      <c r="B1514" s="253"/>
      <c r="C1514" s="254"/>
      <c r="D1514" s="236" t="s">
        <v>218</v>
      </c>
      <c r="E1514" s="255" t="s">
        <v>1</v>
      </c>
      <c r="F1514" s="256" t="s">
        <v>1800</v>
      </c>
      <c r="G1514" s="254"/>
      <c r="H1514" s="257">
        <v>1.5760000000000001</v>
      </c>
      <c r="I1514" s="258"/>
      <c r="J1514" s="254"/>
      <c r="K1514" s="254"/>
      <c r="L1514" s="259"/>
      <c r="M1514" s="260"/>
      <c r="N1514" s="261"/>
      <c r="O1514" s="261"/>
      <c r="P1514" s="261"/>
      <c r="Q1514" s="261"/>
      <c r="R1514" s="261"/>
      <c r="S1514" s="261"/>
      <c r="T1514" s="262"/>
      <c r="U1514" s="13"/>
      <c r="V1514" s="13"/>
      <c r="W1514" s="13"/>
      <c r="X1514" s="13"/>
      <c r="Y1514" s="13"/>
      <c r="Z1514" s="13"/>
      <c r="AA1514" s="13"/>
      <c r="AB1514" s="13"/>
      <c r="AC1514" s="13"/>
      <c r="AD1514" s="13"/>
      <c r="AE1514" s="13"/>
      <c r="AT1514" s="263" t="s">
        <v>218</v>
      </c>
      <c r="AU1514" s="263" t="s">
        <v>83</v>
      </c>
      <c r="AV1514" s="13" t="s">
        <v>85</v>
      </c>
      <c r="AW1514" s="13" t="s">
        <v>32</v>
      </c>
      <c r="AX1514" s="13" t="s">
        <v>76</v>
      </c>
      <c r="AY1514" s="263" t="s">
        <v>207</v>
      </c>
    </row>
    <row r="1515" s="12" customFormat="1">
      <c r="A1515" s="12"/>
      <c r="B1515" s="243"/>
      <c r="C1515" s="244"/>
      <c r="D1515" s="236" t="s">
        <v>218</v>
      </c>
      <c r="E1515" s="245" t="s">
        <v>1</v>
      </c>
      <c r="F1515" s="246" t="s">
        <v>1793</v>
      </c>
      <c r="G1515" s="244"/>
      <c r="H1515" s="245" t="s">
        <v>1</v>
      </c>
      <c r="I1515" s="247"/>
      <c r="J1515" s="244"/>
      <c r="K1515" s="244"/>
      <c r="L1515" s="248"/>
      <c r="M1515" s="249"/>
      <c r="N1515" s="250"/>
      <c r="O1515" s="250"/>
      <c r="P1515" s="250"/>
      <c r="Q1515" s="250"/>
      <c r="R1515" s="250"/>
      <c r="S1515" s="250"/>
      <c r="T1515" s="251"/>
      <c r="U1515" s="12"/>
      <c r="V1515" s="12"/>
      <c r="W1515" s="12"/>
      <c r="X1515" s="12"/>
      <c r="Y1515" s="12"/>
      <c r="Z1515" s="12"/>
      <c r="AA1515" s="12"/>
      <c r="AB1515" s="12"/>
      <c r="AC1515" s="12"/>
      <c r="AD1515" s="12"/>
      <c r="AE1515" s="12"/>
      <c r="AT1515" s="252" t="s">
        <v>218</v>
      </c>
      <c r="AU1515" s="252" t="s">
        <v>83</v>
      </c>
      <c r="AV1515" s="12" t="s">
        <v>83</v>
      </c>
      <c r="AW1515" s="12" t="s">
        <v>32</v>
      </c>
      <c r="AX1515" s="12" t="s">
        <v>76</v>
      </c>
      <c r="AY1515" s="252" t="s">
        <v>207</v>
      </c>
    </row>
    <row r="1516" s="13" customFormat="1">
      <c r="A1516" s="13"/>
      <c r="B1516" s="253"/>
      <c r="C1516" s="254"/>
      <c r="D1516" s="236" t="s">
        <v>218</v>
      </c>
      <c r="E1516" s="255" t="s">
        <v>1</v>
      </c>
      <c r="F1516" s="256" t="s">
        <v>1800</v>
      </c>
      <c r="G1516" s="254"/>
      <c r="H1516" s="257">
        <v>1.5760000000000001</v>
      </c>
      <c r="I1516" s="258"/>
      <c r="J1516" s="254"/>
      <c r="K1516" s="254"/>
      <c r="L1516" s="259"/>
      <c r="M1516" s="260"/>
      <c r="N1516" s="261"/>
      <c r="O1516" s="261"/>
      <c r="P1516" s="261"/>
      <c r="Q1516" s="261"/>
      <c r="R1516" s="261"/>
      <c r="S1516" s="261"/>
      <c r="T1516" s="262"/>
      <c r="U1516" s="13"/>
      <c r="V1516" s="13"/>
      <c r="W1516" s="13"/>
      <c r="X1516" s="13"/>
      <c r="Y1516" s="13"/>
      <c r="Z1516" s="13"/>
      <c r="AA1516" s="13"/>
      <c r="AB1516" s="13"/>
      <c r="AC1516" s="13"/>
      <c r="AD1516" s="13"/>
      <c r="AE1516" s="13"/>
      <c r="AT1516" s="263" t="s">
        <v>218</v>
      </c>
      <c r="AU1516" s="263" t="s">
        <v>83</v>
      </c>
      <c r="AV1516" s="13" t="s">
        <v>85</v>
      </c>
      <c r="AW1516" s="13" t="s">
        <v>32</v>
      </c>
      <c r="AX1516" s="13" t="s">
        <v>76</v>
      </c>
      <c r="AY1516" s="263" t="s">
        <v>207</v>
      </c>
    </row>
    <row r="1517" s="14" customFormat="1">
      <c r="A1517" s="14"/>
      <c r="B1517" s="264"/>
      <c r="C1517" s="265"/>
      <c r="D1517" s="236" t="s">
        <v>218</v>
      </c>
      <c r="E1517" s="266" t="s">
        <v>1</v>
      </c>
      <c r="F1517" s="267" t="s">
        <v>222</v>
      </c>
      <c r="G1517" s="265"/>
      <c r="H1517" s="268">
        <v>3.1520000000000001</v>
      </c>
      <c r="I1517" s="269"/>
      <c r="J1517" s="265"/>
      <c r="K1517" s="265"/>
      <c r="L1517" s="270"/>
      <c r="M1517" s="271"/>
      <c r="N1517" s="272"/>
      <c r="O1517" s="272"/>
      <c r="P1517" s="272"/>
      <c r="Q1517" s="272"/>
      <c r="R1517" s="272"/>
      <c r="S1517" s="272"/>
      <c r="T1517" s="273"/>
      <c r="U1517" s="14"/>
      <c r="V1517" s="14"/>
      <c r="W1517" s="14"/>
      <c r="X1517" s="14"/>
      <c r="Y1517" s="14"/>
      <c r="Z1517" s="14"/>
      <c r="AA1517" s="14"/>
      <c r="AB1517" s="14"/>
      <c r="AC1517" s="14"/>
      <c r="AD1517" s="14"/>
      <c r="AE1517" s="14"/>
      <c r="AT1517" s="274" t="s">
        <v>218</v>
      </c>
      <c r="AU1517" s="274" t="s">
        <v>83</v>
      </c>
      <c r="AV1517" s="14" t="s">
        <v>212</v>
      </c>
      <c r="AW1517" s="14" t="s">
        <v>32</v>
      </c>
      <c r="AX1517" s="14" t="s">
        <v>83</v>
      </c>
      <c r="AY1517" s="274" t="s">
        <v>207</v>
      </c>
    </row>
    <row r="1518" s="2" customFormat="1" ht="24.15" customHeight="1">
      <c r="A1518" s="39"/>
      <c r="B1518" s="40"/>
      <c r="C1518" s="293" t="s">
        <v>1801</v>
      </c>
      <c r="D1518" s="293" t="s">
        <v>690</v>
      </c>
      <c r="E1518" s="294" t="s">
        <v>1802</v>
      </c>
      <c r="F1518" s="295" t="s">
        <v>1803</v>
      </c>
      <c r="G1518" s="296" t="s">
        <v>225</v>
      </c>
      <c r="H1518" s="297">
        <v>6.1500000000000004</v>
      </c>
      <c r="I1518" s="298"/>
      <c r="J1518" s="299">
        <f>ROUND(I1518*H1518,2)</f>
        <v>0</v>
      </c>
      <c r="K1518" s="300"/>
      <c r="L1518" s="301"/>
      <c r="M1518" s="302" t="s">
        <v>1</v>
      </c>
      <c r="N1518" s="303" t="s">
        <v>41</v>
      </c>
      <c r="O1518" s="92"/>
      <c r="P1518" s="232">
        <f>O1518*H1518</f>
        <v>0</v>
      </c>
      <c r="Q1518" s="232">
        <v>0.03227</v>
      </c>
      <c r="R1518" s="232">
        <f>Q1518*H1518</f>
        <v>0.19846050000000001</v>
      </c>
      <c r="S1518" s="232">
        <v>0</v>
      </c>
      <c r="T1518" s="233">
        <f>S1518*H1518</f>
        <v>0</v>
      </c>
      <c r="U1518" s="39"/>
      <c r="V1518" s="39"/>
      <c r="W1518" s="39"/>
      <c r="X1518" s="39"/>
      <c r="Y1518" s="39"/>
      <c r="Z1518" s="39"/>
      <c r="AA1518" s="39"/>
      <c r="AB1518" s="39"/>
      <c r="AC1518" s="39"/>
      <c r="AD1518" s="39"/>
      <c r="AE1518" s="39"/>
      <c r="AR1518" s="234" t="s">
        <v>774</v>
      </c>
      <c r="AT1518" s="234" t="s">
        <v>690</v>
      </c>
      <c r="AU1518" s="234" t="s">
        <v>83</v>
      </c>
      <c r="AY1518" s="18" t="s">
        <v>207</v>
      </c>
      <c r="BE1518" s="235">
        <f>IF(N1518="základní",J1518,0)</f>
        <v>0</v>
      </c>
      <c r="BF1518" s="235">
        <f>IF(N1518="snížená",J1518,0)</f>
        <v>0</v>
      </c>
      <c r="BG1518" s="235">
        <f>IF(N1518="zákl. přenesená",J1518,0)</f>
        <v>0</v>
      </c>
      <c r="BH1518" s="235">
        <f>IF(N1518="sníž. přenesená",J1518,0)</f>
        <v>0</v>
      </c>
      <c r="BI1518" s="235">
        <f>IF(N1518="nulová",J1518,0)</f>
        <v>0</v>
      </c>
      <c r="BJ1518" s="18" t="s">
        <v>83</v>
      </c>
      <c r="BK1518" s="235">
        <f>ROUND(I1518*H1518,2)</f>
        <v>0</v>
      </c>
      <c r="BL1518" s="18" t="s">
        <v>361</v>
      </c>
      <c r="BM1518" s="234" t="s">
        <v>1804</v>
      </c>
    </row>
    <row r="1519" s="2" customFormat="1">
      <c r="A1519" s="39"/>
      <c r="B1519" s="40"/>
      <c r="C1519" s="41"/>
      <c r="D1519" s="236" t="s">
        <v>214</v>
      </c>
      <c r="E1519" s="41"/>
      <c r="F1519" s="237" t="s">
        <v>1803</v>
      </c>
      <c r="G1519" s="41"/>
      <c r="H1519" s="41"/>
      <c r="I1519" s="238"/>
      <c r="J1519" s="41"/>
      <c r="K1519" s="41"/>
      <c r="L1519" s="45"/>
      <c r="M1519" s="239"/>
      <c r="N1519" s="240"/>
      <c r="O1519" s="92"/>
      <c r="P1519" s="92"/>
      <c r="Q1519" s="92"/>
      <c r="R1519" s="92"/>
      <c r="S1519" s="92"/>
      <c r="T1519" s="93"/>
      <c r="U1519" s="39"/>
      <c r="V1519" s="39"/>
      <c r="W1519" s="39"/>
      <c r="X1519" s="39"/>
      <c r="Y1519" s="39"/>
      <c r="Z1519" s="39"/>
      <c r="AA1519" s="39"/>
      <c r="AB1519" s="39"/>
      <c r="AC1519" s="39"/>
      <c r="AD1519" s="39"/>
      <c r="AE1519" s="39"/>
      <c r="AT1519" s="18" t="s">
        <v>214</v>
      </c>
      <c r="AU1519" s="18" t="s">
        <v>83</v>
      </c>
    </row>
    <row r="1520" s="2" customFormat="1">
      <c r="A1520" s="39"/>
      <c r="B1520" s="40"/>
      <c r="C1520" s="41"/>
      <c r="D1520" s="236" t="s">
        <v>385</v>
      </c>
      <c r="E1520" s="41"/>
      <c r="F1520" s="290" t="s">
        <v>1799</v>
      </c>
      <c r="G1520" s="41"/>
      <c r="H1520" s="41"/>
      <c r="I1520" s="238"/>
      <c r="J1520" s="41"/>
      <c r="K1520" s="41"/>
      <c r="L1520" s="45"/>
      <c r="M1520" s="239"/>
      <c r="N1520" s="240"/>
      <c r="O1520" s="92"/>
      <c r="P1520" s="92"/>
      <c r="Q1520" s="92"/>
      <c r="R1520" s="92"/>
      <c r="S1520" s="92"/>
      <c r="T1520" s="93"/>
      <c r="U1520" s="39"/>
      <c r="V1520" s="39"/>
      <c r="W1520" s="39"/>
      <c r="X1520" s="39"/>
      <c r="Y1520" s="39"/>
      <c r="Z1520" s="39"/>
      <c r="AA1520" s="39"/>
      <c r="AB1520" s="39"/>
      <c r="AC1520" s="39"/>
      <c r="AD1520" s="39"/>
      <c r="AE1520" s="39"/>
      <c r="AT1520" s="18" t="s">
        <v>385</v>
      </c>
      <c r="AU1520" s="18" t="s">
        <v>83</v>
      </c>
    </row>
    <row r="1521" s="12" customFormat="1">
      <c r="A1521" s="12"/>
      <c r="B1521" s="243"/>
      <c r="C1521" s="244"/>
      <c r="D1521" s="236" t="s">
        <v>218</v>
      </c>
      <c r="E1521" s="245" t="s">
        <v>1</v>
      </c>
      <c r="F1521" s="246" t="s">
        <v>1794</v>
      </c>
      <c r="G1521" s="244"/>
      <c r="H1521" s="245" t="s">
        <v>1</v>
      </c>
      <c r="I1521" s="247"/>
      <c r="J1521" s="244"/>
      <c r="K1521" s="244"/>
      <c r="L1521" s="248"/>
      <c r="M1521" s="249"/>
      <c r="N1521" s="250"/>
      <c r="O1521" s="250"/>
      <c r="P1521" s="250"/>
      <c r="Q1521" s="250"/>
      <c r="R1521" s="250"/>
      <c r="S1521" s="250"/>
      <c r="T1521" s="251"/>
      <c r="U1521" s="12"/>
      <c r="V1521" s="12"/>
      <c r="W1521" s="12"/>
      <c r="X1521" s="12"/>
      <c r="Y1521" s="12"/>
      <c r="Z1521" s="12"/>
      <c r="AA1521" s="12"/>
      <c r="AB1521" s="12"/>
      <c r="AC1521" s="12"/>
      <c r="AD1521" s="12"/>
      <c r="AE1521" s="12"/>
      <c r="AT1521" s="252" t="s">
        <v>218</v>
      </c>
      <c r="AU1521" s="252" t="s">
        <v>83</v>
      </c>
      <c r="AV1521" s="12" t="s">
        <v>83</v>
      </c>
      <c r="AW1521" s="12" t="s">
        <v>32</v>
      </c>
      <c r="AX1521" s="12" t="s">
        <v>76</v>
      </c>
      <c r="AY1521" s="252" t="s">
        <v>207</v>
      </c>
    </row>
    <row r="1522" s="13" customFormat="1">
      <c r="A1522" s="13"/>
      <c r="B1522" s="253"/>
      <c r="C1522" s="254"/>
      <c r="D1522" s="236" t="s">
        <v>218</v>
      </c>
      <c r="E1522" s="255" t="s">
        <v>1</v>
      </c>
      <c r="F1522" s="256" t="s">
        <v>1805</v>
      </c>
      <c r="G1522" s="254"/>
      <c r="H1522" s="257">
        <v>6.1500000000000004</v>
      </c>
      <c r="I1522" s="258"/>
      <c r="J1522" s="254"/>
      <c r="K1522" s="254"/>
      <c r="L1522" s="259"/>
      <c r="M1522" s="260"/>
      <c r="N1522" s="261"/>
      <c r="O1522" s="261"/>
      <c r="P1522" s="261"/>
      <c r="Q1522" s="261"/>
      <c r="R1522" s="261"/>
      <c r="S1522" s="261"/>
      <c r="T1522" s="262"/>
      <c r="U1522" s="13"/>
      <c r="V1522" s="13"/>
      <c r="W1522" s="13"/>
      <c r="X1522" s="13"/>
      <c r="Y1522" s="13"/>
      <c r="Z1522" s="13"/>
      <c r="AA1522" s="13"/>
      <c r="AB1522" s="13"/>
      <c r="AC1522" s="13"/>
      <c r="AD1522" s="13"/>
      <c r="AE1522" s="13"/>
      <c r="AT1522" s="263" t="s">
        <v>218</v>
      </c>
      <c r="AU1522" s="263" t="s">
        <v>83</v>
      </c>
      <c r="AV1522" s="13" t="s">
        <v>85</v>
      </c>
      <c r="AW1522" s="13" t="s">
        <v>32</v>
      </c>
      <c r="AX1522" s="13" t="s">
        <v>83</v>
      </c>
      <c r="AY1522" s="263" t="s">
        <v>207</v>
      </c>
    </row>
    <row r="1523" s="2" customFormat="1" ht="33" customHeight="1">
      <c r="A1523" s="39"/>
      <c r="B1523" s="40"/>
      <c r="C1523" s="222" t="s">
        <v>1806</v>
      </c>
      <c r="D1523" s="222" t="s">
        <v>208</v>
      </c>
      <c r="E1523" s="223" t="s">
        <v>1807</v>
      </c>
      <c r="F1523" s="224" t="s">
        <v>1808</v>
      </c>
      <c r="G1523" s="225" t="s">
        <v>1218</v>
      </c>
      <c r="H1523" s="226">
        <v>10000</v>
      </c>
      <c r="I1523" s="227"/>
      <c r="J1523" s="228">
        <f>ROUND(I1523*H1523,2)</f>
        <v>0</v>
      </c>
      <c r="K1523" s="229"/>
      <c r="L1523" s="45"/>
      <c r="M1523" s="230" t="s">
        <v>1</v>
      </c>
      <c r="N1523" s="231" t="s">
        <v>41</v>
      </c>
      <c r="O1523" s="92"/>
      <c r="P1523" s="232">
        <f>O1523*H1523</f>
        <v>0</v>
      </c>
      <c r="Q1523" s="232">
        <v>0</v>
      </c>
      <c r="R1523" s="232">
        <f>Q1523*H1523</f>
        <v>0</v>
      </c>
      <c r="S1523" s="232">
        <v>0.001</v>
      </c>
      <c r="T1523" s="233">
        <f>S1523*H1523</f>
        <v>10</v>
      </c>
      <c r="U1523" s="39"/>
      <c r="V1523" s="39"/>
      <c r="W1523" s="39"/>
      <c r="X1523" s="39"/>
      <c r="Y1523" s="39"/>
      <c r="Z1523" s="39"/>
      <c r="AA1523" s="39"/>
      <c r="AB1523" s="39"/>
      <c r="AC1523" s="39"/>
      <c r="AD1523" s="39"/>
      <c r="AE1523" s="39"/>
      <c r="AR1523" s="234" t="s">
        <v>361</v>
      </c>
      <c r="AT1523" s="234" t="s">
        <v>208</v>
      </c>
      <c r="AU1523" s="234" t="s">
        <v>83</v>
      </c>
      <c r="AY1523" s="18" t="s">
        <v>207</v>
      </c>
      <c r="BE1523" s="235">
        <f>IF(N1523="základní",J1523,0)</f>
        <v>0</v>
      </c>
      <c r="BF1523" s="235">
        <f>IF(N1523="snížená",J1523,0)</f>
        <v>0</v>
      </c>
      <c r="BG1523" s="235">
        <f>IF(N1523="zákl. přenesená",J1523,0)</f>
        <v>0</v>
      </c>
      <c r="BH1523" s="235">
        <f>IF(N1523="sníž. přenesená",J1523,0)</f>
        <v>0</v>
      </c>
      <c r="BI1523" s="235">
        <f>IF(N1523="nulová",J1523,0)</f>
        <v>0</v>
      </c>
      <c r="BJ1523" s="18" t="s">
        <v>83</v>
      </c>
      <c r="BK1523" s="235">
        <f>ROUND(I1523*H1523,2)</f>
        <v>0</v>
      </c>
      <c r="BL1523" s="18" t="s">
        <v>361</v>
      </c>
      <c r="BM1523" s="234" t="s">
        <v>1809</v>
      </c>
    </row>
    <row r="1524" s="2" customFormat="1">
      <c r="A1524" s="39"/>
      <c r="B1524" s="40"/>
      <c r="C1524" s="41"/>
      <c r="D1524" s="236" t="s">
        <v>214</v>
      </c>
      <c r="E1524" s="41"/>
      <c r="F1524" s="237" t="s">
        <v>1810</v>
      </c>
      <c r="G1524" s="41"/>
      <c r="H1524" s="41"/>
      <c r="I1524" s="238"/>
      <c r="J1524" s="41"/>
      <c r="K1524" s="41"/>
      <c r="L1524" s="45"/>
      <c r="M1524" s="239"/>
      <c r="N1524" s="240"/>
      <c r="O1524" s="92"/>
      <c r="P1524" s="92"/>
      <c r="Q1524" s="92"/>
      <c r="R1524" s="92"/>
      <c r="S1524" s="92"/>
      <c r="T1524" s="93"/>
      <c r="U1524" s="39"/>
      <c r="V1524" s="39"/>
      <c r="W1524" s="39"/>
      <c r="X1524" s="39"/>
      <c r="Y1524" s="39"/>
      <c r="Z1524" s="39"/>
      <c r="AA1524" s="39"/>
      <c r="AB1524" s="39"/>
      <c r="AC1524" s="39"/>
      <c r="AD1524" s="39"/>
      <c r="AE1524" s="39"/>
      <c r="AT1524" s="18" t="s">
        <v>214</v>
      </c>
      <c r="AU1524" s="18" t="s">
        <v>83</v>
      </c>
    </row>
    <row r="1525" s="2" customFormat="1">
      <c r="A1525" s="39"/>
      <c r="B1525" s="40"/>
      <c r="C1525" s="41"/>
      <c r="D1525" s="241" t="s">
        <v>216</v>
      </c>
      <c r="E1525" s="41"/>
      <c r="F1525" s="242" t="s">
        <v>1811</v>
      </c>
      <c r="G1525" s="41"/>
      <c r="H1525" s="41"/>
      <c r="I1525" s="238"/>
      <c r="J1525" s="41"/>
      <c r="K1525" s="41"/>
      <c r="L1525" s="45"/>
      <c r="M1525" s="239"/>
      <c r="N1525" s="240"/>
      <c r="O1525" s="92"/>
      <c r="P1525" s="92"/>
      <c r="Q1525" s="92"/>
      <c r="R1525" s="92"/>
      <c r="S1525" s="92"/>
      <c r="T1525" s="93"/>
      <c r="U1525" s="39"/>
      <c r="V1525" s="39"/>
      <c r="W1525" s="39"/>
      <c r="X1525" s="39"/>
      <c r="Y1525" s="39"/>
      <c r="Z1525" s="39"/>
      <c r="AA1525" s="39"/>
      <c r="AB1525" s="39"/>
      <c r="AC1525" s="39"/>
      <c r="AD1525" s="39"/>
      <c r="AE1525" s="39"/>
      <c r="AT1525" s="18" t="s">
        <v>216</v>
      </c>
      <c r="AU1525" s="18" t="s">
        <v>83</v>
      </c>
    </row>
    <row r="1526" s="2" customFormat="1" ht="24.15" customHeight="1">
      <c r="A1526" s="39"/>
      <c r="B1526" s="40"/>
      <c r="C1526" s="222" t="s">
        <v>1812</v>
      </c>
      <c r="D1526" s="222" t="s">
        <v>208</v>
      </c>
      <c r="E1526" s="223" t="s">
        <v>1813</v>
      </c>
      <c r="F1526" s="224" t="s">
        <v>1814</v>
      </c>
      <c r="G1526" s="225" t="s">
        <v>1228</v>
      </c>
      <c r="H1526" s="304"/>
      <c r="I1526" s="227"/>
      <c r="J1526" s="228">
        <f>ROUND(I1526*H1526,2)</f>
        <v>0</v>
      </c>
      <c r="K1526" s="229"/>
      <c r="L1526" s="45"/>
      <c r="M1526" s="230" t="s">
        <v>1</v>
      </c>
      <c r="N1526" s="231" t="s">
        <v>41</v>
      </c>
      <c r="O1526" s="92"/>
      <c r="P1526" s="232">
        <f>O1526*H1526</f>
        <v>0</v>
      </c>
      <c r="Q1526" s="232">
        <v>0</v>
      </c>
      <c r="R1526" s="232">
        <f>Q1526*H1526</f>
        <v>0</v>
      </c>
      <c r="S1526" s="232">
        <v>0</v>
      </c>
      <c r="T1526" s="233">
        <f>S1526*H1526</f>
        <v>0</v>
      </c>
      <c r="U1526" s="39"/>
      <c r="V1526" s="39"/>
      <c r="W1526" s="39"/>
      <c r="X1526" s="39"/>
      <c r="Y1526" s="39"/>
      <c r="Z1526" s="39"/>
      <c r="AA1526" s="39"/>
      <c r="AB1526" s="39"/>
      <c r="AC1526" s="39"/>
      <c r="AD1526" s="39"/>
      <c r="AE1526" s="39"/>
      <c r="AR1526" s="234" t="s">
        <v>361</v>
      </c>
      <c r="AT1526" s="234" t="s">
        <v>208</v>
      </c>
      <c r="AU1526" s="234" t="s">
        <v>83</v>
      </c>
      <c r="AY1526" s="18" t="s">
        <v>207</v>
      </c>
      <c r="BE1526" s="235">
        <f>IF(N1526="základní",J1526,0)</f>
        <v>0</v>
      </c>
      <c r="BF1526" s="235">
        <f>IF(N1526="snížená",J1526,0)</f>
        <v>0</v>
      </c>
      <c r="BG1526" s="235">
        <f>IF(N1526="zákl. přenesená",J1526,0)</f>
        <v>0</v>
      </c>
      <c r="BH1526" s="235">
        <f>IF(N1526="sníž. přenesená",J1526,0)</f>
        <v>0</v>
      </c>
      <c r="BI1526" s="235">
        <f>IF(N1526="nulová",J1526,0)</f>
        <v>0</v>
      </c>
      <c r="BJ1526" s="18" t="s">
        <v>83</v>
      </c>
      <c r="BK1526" s="235">
        <f>ROUND(I1526*H1526,2)</f>
        <v>0</v>
      </c>
      <c r="BL1526" s="18" t="s">
        <v>361</v>
      </c>
      <c r="BM1526" s="234" t="s">
        <v>1815</v>
      </c>
    </row>
    <row r="1527" s="2" customFormat="1">
      <c r="A1527" s="39"/>
      <c r="B1527" s="40"/>
      <c r="C1527" s="41"/>
      <c r="D1527" s="236" t="s">
        <v>214</v>
      </c>
      <c r="E1527" s="41"/>
      <c r="F1527" s="237" t="s">
        <v>1816</v>
      </c>
      <c r="G1527" s="41"/>
      <c r="H1527" s="41"/>
      <c r="I1527" s="238"/>
      <c r="J1527" s="41"/>
      <c r="K1527" s="41"/>
      <c r="L1527" s="45"/>
      <c r="M1527" s="239"/>
      <c r="N1527" s="240"/>
      <c r="O1527" s="92"/>
      <c r="P1527" s="92"/>
      <c r="Q1527" s="92"/>
      <c r="R1527" s="92"/>
      <c r="S1527" s="92"/>
      <c r="T1527" s="93"/>
      <c r="U1527" s="39"/>
      <c r="V1527" s="39"/>
      <c r="W1527" s="39"/>
      <c r="X1527" s="39"/>
      <c r="Y1527" s="39"/>
      <c r="Z1527" s="39"/>
      <c r="AA1527" s="39"/>
      <c r="AB1527" s="39"/>
      <c r="AC1527" s="39"/>
      <c r="AD1527" s="39"/>
      <c r="AE1527" s="39"/>
      <c r="AT1527" s="18" t="s">
        <v>214</v>
      </c>
      <c r="AU1527" s="18" t="s">
        <v>83</v>
      </c>
    </row>
    <row r="1528" s="2" customFormat="1">
      <c r="A1528" s="39"/>
      <c r="B1528" s="40"/>
      <c r="C1528" s="41"/>
      <c r="D1528" s="241" t="s">
        <v>216</v>
      </c>
      <c r="E1528" s="41"/>
      <c r="F1528" s="242" t="s">
        <v>1817</v>
      </c>
      <c r="G1528" s="41"/>
      <c r="H1528" s="41"/>
      <c r="I1528" s="238"/>
      <c r="J1528" s="41"/>
      <c r="K1528" s="41"/>
      <c r="L1528" s="45"/>
      <c r="M1528" s="239"/>
      <c r="N1528" s="240"/>
      <c r="O1528" s="92"/>
      <c r="P1528" s="92"/>
      <c r="Q1528" s="92"/>
      <c r="R1528" s="92"/>
      <c r="S1528" s="92"/>
      <c r="T1528" s="93"/>
      <c r="U1528" s="39"/>
      <c r="V1528" s="39"/>
      <c r="W1528" s="39"/>
      <c r="X1528" s="39"/>
      <c r="Y1528" s="39"/>
      <c r="Z1528" s="39"/>
      <c r="AA1528" s="39"/>
      <c r="AB1528" s="39"/>
      <c r="AC1528" s="39"/>
      <c r="AD1528" s="39"/>
      <c r="AE1528" s="39"/>
      <c r="AT1528" s="18" t="s">
        <v>216</v>
      </c>
      <c r="AU1528" s="18" t="s">
        <v>83</v>
      </c>
    </row>
    <row r="1529" s="11" customFormat="1" ht="25.92" customHeight="1">
      <c r="A1529" s="11"/>
      <c r="B1529" s="208"/>
      <c r="C1529" s="209"/>
      <c r="D1529" s="210" t="s">
        <v>75</v>
      </c>
      <c r="E1529" s="211" t="s">
        <v>1818</v>
      </c>
      <c r="F1529" s="211" t="s">
        <v>1819</v>
      </c>
      <c r="G1529" s="209"/>
      <c r="H1529" s="209"/>
      <c r="I1529" s="212"/>
      <c r="J1529" s="213">
        <f>BK1529</f>
        <v>0</v>
      </c>
      <c r="K1529" s="209"/>
      <c r="L1529" s="214"/>
      <c r="M1529" s="215"/>
      <c r="N1529" s="216"/>
      <c r="O1529" s="216"/>
      <c r="P1529" s="217">
        <f>SUM(P1530:P1599)</f>
        <v>0</v>
      </c>
      <c r="Q1529" s="216"/>
      <c r="R1529" s="217">
        <f>SUM(R1530:R1599)</f>
        <v>8.836100179999999</v>
      </c>
      <c r="S1529" s="216"/>
      <c r="T1529" s="218">
        <f>SUM(T1530:T1599)</f>
        <v>0</v>
      </c>
      <c r="U1529" s="11"/>
      <c r="V1529" s="11"/>
      <c r="W1529" s="11"/>
      <c r="X1529" s="11"/>
      <c r="Y1529" s="11"/>
      <c r="Z1529" s="11"/>
      <c r="AA1529" s="11"/>
      <c r="AB1529" s="11"/>
      <c r="AC1529" s="11"/>
      <c r="AD1529" s="11"/>
      <c r="AE1529" s="11"/>
      <c r="AR1529" s="219" t="s">
        <v>85</v>
      </c>
      <c r="AT1529" s="220" t="s">
        <v>75</v>
      </c>
      <c r="AU1529" s="220" t="s">
        <v>76</v>
      </c>
      <c r="AY1529" s="219" t="s">
        <v>207</v>
      </c>
      <c r="BK1529" s="221">
        <f>SUM(BK1530:BK1599)</f>
        <v>0</v>
      </c>
    </row>
    <row r="1530" s="2" customFormat="1" ht="37.8" customHeight="1">
      <c r="A1530" s="39"/>
      <c r="B1530" s="40"/>
      <c r="C1530" s="222" t="s">
        <v>1820</v>
      </c>
      <c r="D1530" s="222" t="s">
        <v>208</v>
      </c>
      <c r="E1530" s="223" t="s">
        <v>1821</v>
      </c>
      <c r="F1530" s="224" t="s">
        <v>1822</v>
      </c>
      <c r="G1530" s="225" t="s">
        <v>225</v>
      </c>
      <c r="H1530" s="226">
        <v>216.70099999999999</v>
      </c>
      <c r="I1530" s="227"/>
      <c r="J1530" s="228">
        <f>ROUND(I1530*H1530,2)</f>
        <v>0</v>
      </c>
      <c r="K1530" s="229"/>
      <c r="L1530" s="45"/>
      <c r="M1530" s="230" t="s">
        <v>1</v>
      </c>
      <c r="N1530" s="231" t="s">
        <v>41</v>
      </c>
      <c r="O1530" s="92"/>
      <c r="P1530" s="232">
        <f>O1530*H1530</f>
        <v>0</v>
      </c>
      <c r="Q1530" s="232">
        <v>0.0090299999999999998</v>
      </c>
      <c r="R1530" s="232">
        <f>Q1530*H1530</f>
        <v>1.95681003</v>
      </c>
      <c r="S1530" s="232">
        <v>0</v>
      </c>
      <c r="T1530" s="233">
        <f>S1530*H1530</f>
        <v>0</v>
      </c>
      <c r="U1530" s="39"/>
      <c r="V1530" s="39"/>
      <c r="W1530" s="39"/>
      <c r="X1530" s="39"/>
      <c r="Y1530" s="39"/>
      <c r="Z1530" s="39"/>
      <c r="AA1530" s="39"/>
      <c r="AB1530" s="39"/>
      <c r="AC1530" s="39"/>
      <c r="AD1530" s="39"/>
      <c r="AE1530" s="39"/>
      <c r="AR1530" s="234" t="s">
        <v>361</v>
      </c>
      <c r="AT1530" s="234" t="s">
        <v>208</v>
      </c>
      <c r="AU1530" s="234" t="s">
        <v>83</v>
      </c>
      <c r="AY1530" s="18" t="s">
        <v>207</v>
      </c>
      <c r="BE1530" s="235">
        <f>IF(N1530="základní",J1530,0)</f>
        <v>0</v>
      </c>
      <c r="BF1530" s="235">
        <f>IF(N1530="snížená",J1530,0)</f>
        <v>0</v>
      </c>
      <c r="BG1530" s="235">
        <f>IF(N1530="zákl. přenesená",J1530,0)</f>
        <v>0</v>
      </c>
      <c r="BH1530" s="235">
        <f>IF(N1530="sníž. přenesená",J1530,0)</f>
        <v>0</v>
      </c>
      <c r="BI1530" s="235">
        <f>IF(N1530="nulová",J1530,0)</f>
        <v>0</v>
      </c>
      <c r="BJ1530" s="18" t="s">
        <v>83</v>
      </c>
      <c r="BK1530" s="235">
        <f>ROUND(I1530*H1530,2)</f>
        <v>0</v>
      </c>
      <c r="BL1530" s="18" t="s">
        <v>361</v>
      </c>
      <c r="BM1530" s="234" t="s">
        <v>1823</v>
      </c>
    </row>
    <row r="1531" s="2" customFormat="1">
      <c r="A1531" s="39"/>
      <c r="B1531" s="40"/>
      <c r="C1531" s="41"/>
      <c r="D1531" s="236" t="s">
        <v>214</v>
      </c>
      <c r="E1531" s="41"/>
      <c r="F1531" s="237" t="s">
        <v>1824</v>
      </c>
      <c r="G1531" s="41"/>
      <c r="H1531" s="41"/>
      <c r="I1531" s="238"/>
      <c r="J1531" s="41"/>
      <c r="K1531" s="41"/>
      <c r="L1531" s="45"/>
      <c r="M1531" s="239"/>
      <c r="N1531" s="240"/>
      <c r="O1531" s="92"/>
      <c r="P1531" s="92"/>
      <c r="Q1531" s="92"/>
      <c r="R1531" s="92"/>
      <c r="S1531" s="92"/>
      <c r="T1531" s="93"/>
      <c r="U1531" s="39"/>
      <c r="V1531" s="39"/>
      <c r="W1531" s="39"/>
      <c r="X1531" s="39"/>
      <c r="Y1531" s="39"/>
      <c r="Z1531" s="39"/>
      <c r="AA1531" s="39"/>
      <c r="AB1531" s="39"/>
      <c r="AC1531" s="39"/>
      <c r="AD1531" s="39"/>
      <c r="AE1531" s="39"/>
      <c r="AT1531" s="18" t="s">
        <v>214</v>
      </c>
      <c r="AU1531" s="18" t="s">
        <v>83</v>
      </c>
    </row>
    <row r="1532" s="2" customFormat="1">
      <c r="A1532" s="39"/>
      <c r="B1532" s="40"/>
      <c r="C1532" s="41"/>
      <c r="D1532" s="241" t="s">
        <v>216</v>
      </c>
      <c r="E1532" s="41"/>
      <c r="F1532" s="242" t="s">
        <v>1825</v>
      </c>
      <c r="G1532" s="41"/>
      <c r="H1532" s="41"/>
      <c r="I1532" s="238"/>
      <c r="J1532" s="41"/>
      <c r="K1532" s="41"/>
      <c r="L1532" s="45"/>
      <c r="M1532" s="239"/>
      <c r="N1532" s="240"/>
      <c r="O1532" s="92"/>
      <c r="P1532" s="92"/>
      <c r="Q1532" s="92"/>
      <c r="R1532" s="92"/>
      <c r="S1532" s="92"/>
      <c r="T1532" s="93"/>
      <c r="U1532" s="39"/>
      <c r="V1532" s="39"/>
      <c r="W1532" s="39"/>
      <c r="X1532" s="39"/>
      <c r="Y1532" s="39"/>
      <c r="Z1532" s="39"/>
      <c r="AA1532" s="39"/>
      <c r="AB1532" s="39"/>
      <c r="AC1532" s="39"/>
      <c r="AD1532" s="39"/>
      <c r="AE1532" s="39"/>
      <c r="AT1532" s="18" t="s">
        <v>216</v>
      </c>
      <c r="AU1532" s="18" t="s">
        <v>83</v>
      </c>
    </row>
    <row r="1533" s="2" customFormat="1">
      <c r="A1533" s="39"/>
      <c r="B1533" s="40"/>
      <c r="C1533" s="41"/>
      <c r="D1533" s="236" t="s">
        <v>385</v>
      </c>
      <c r="E1533" s="41"/>
      <c r="F1533" s="290" t="s">
        <v>1826</v>
      </c>
      <c r="G1533" s="41"/>
      <c r="H1533" s="41"/>
      <c r="I1533" s="238"/>
      <c r="J1533" s="41"/>
      <c r="K1533" s="41"/>
      <c r="L1533" s="45"/>
      <c r="M1533" s="239"/>
      <c r="N1533" s="240"/>
      <c r="O1533" s="92"/>
      <c r="P1533" s="92"/>
      <c r="Q1533" s="92"/>
      <c r="R1533" s="92"/>
      <c r="S1533" s="92"/>
      <c r="T1533" s="93"/>
      <c r="U1533" s="39"/>
      <c r="V1533" s="39"/>
      <c r="W1533" s="39"/>
      <c r="X1533" s="39"/>
      <c r="Y1533" s="39"/>
      <c r="Z1533" s="39"/>
      <c r="AA1533" s="39"/>
      <c r="AB1533" s="39"/>
      <c r="AC1533" s="39"/>
      <c r="AD1533" s="39"/>
      <c r="AE1533" s="39"/>
      <c r="AT1533" s="18" t="s">
        <v>385</v>
      </c>
      <c r="AU1533" s="18" t="s">
        <v>83</v>
      </c>
    </row>
    <row r="1534" s="13" customFormat="1">
      <c r="A1534" s="13"/>
      <c r="B1534" s="253"/>
      <c r="C1534" s="254"/>
      <c r="D1534" s="236" t="s">
        <v>218</v>
      </c>
      <c r="E1534" s="255" t="s">
        <v>1</v>
      </c>
      <c r="F1534" s="256" t="s">
        <v>506</v>
      </c>
      <c r="G1534" s="254"/>
      <c r="H1534" s="257">
        <v>1.3799999999999999</v>
      </c>
      <c r="I1534" s="258"/>
      <c r="J1534" s="254"/>
      <c r="K1534" s="254"/>
      <c r="L1534" s="259"/>
      <c r="M1534" s="260"/>
      <c r="N1534" s="261"/>
      <c r="O1534" s="261"/>
      <c r="P1534" s="261"/>
      <c r="Q1534" s="261"/>
      <c r="R1534" s="261"/>
      <c r="S1534" s="261"/>
      <c r="T1534" s="262"/>
      <c r="U1534" s="13"/>
      <c r="V1534" s="13"/>
      <c r="W1534" s="13"/>
      <c r="X1534" s="13"/>
      <c r="Y1534" s="13"/>
      <c r="Z1534" s="13"/>
      <c r="AA1534" s="13"/>
      <c r="AB1534" s="13"/>
      <c r="AC1534" s="13"/>
      <c r="AD1534" s="13"/>
      <c r="AE1534" s="13"/>
      <c r="AT1534" s="263" t="s">
        <v>218</v>
      </c>
      <c r="AU1534" s="263" t="s">
        <v>83</v>
      </c>
      <c r="AV1534" s="13" t="s">
        <v>85</v>
      </c>
      <c r="AW1534" s="13" t="s">
        <v>32</v>
      </c>
      <c r="AX1534" s="13" t="s">
        <v>76</v>
      </c>
      <c r="AY1534" s="263" t="s">
        <v>207</v>
      </c>
    </row>
    <row r="1535" s="13" customFormat="1">
      <c r="A1535" s="13"/>
      <c r="B1535" s="253"/>
      <c r="C1535" s="254"/>
      <c r="D1535" s="236" t="s">
        <v>218</v>
      </c>
      <c r="E1535" s="255" t="s">
        <v>1</v>
      </c>
      <c r="F1535" s="256" t="s">
        <v>432</v>
      </c>
      <c r="G1535" s="254"/>
      <c r="H1535" s="257">
        <v>7.7999999999999998</v>
      </c>
      <c r="I1535" s="258"/>
      <c r="J1535" s="254"/>
      <c r="K1535" s="254"/>
      <c r="L1535" s="259"/>
      <c r="M1535" s="260"/>
      <c r="N1535" s="261"/>
      <c r="O1535" s="261"/>
      <c r="P1535" s="261"/>
      <c r="Q1535" s="261"/>
      <c r="R1535" s="261"/>
      <c r="S1535" s="261"/>
      <c r="T1535" s="262"/>
      <c r="U1535" s="13"/>
      <c r="V1535" s="13"/>
      <c r="W1535" s="13"/>
      <c r="X1535" s="13"/>
      <c r="Y1535" s="13"/>
      <c r="Z1535" s="13"/>
      <c r="AA1535" s="13"/>
      <c r="AB1535" s="13"/>
      <c r="AC1535" s="13"/>
      <c r="AD1535" s="13"/>
      <c r="AE1535" s="13"/>
      <c r="AT1535" s="263" t="s">
        <v>218</v>
      </c>
      <c r="AU1535" s="263" t="s">
        <v>83</v>
      </c>
      <c r="AV1535" s="13" t="s">
        <v>85</v>
      </c>
      <c r="AW1535" s="13" t="s">
        <v>32</v>
      </c>
      <c r="AX1535" s="13" t="s">
        <v>76</v>
      </c>
      <c r="AY1535" s="263" t="s">
        <v>207</v>
      </c>
    </row>
    <row r="1536" s="13" customFormat="1">
      <c r="A1536" s="13"/>
      <c r="B1536" s="253"/>
      <c r="C1536" s="254"/>
      <c r="D1536" s="236" t="s">
        <v>218</v>
      </c>
      <c r="E1536" s="255" t="s">
        <v>1</v>
      </c>
      <c r="F1536" s="256" t="s">
        <v>435</v>
      </c>
      <c r="G1536" s="254"/>
      <c r="H1536" s="257">
        <v>3.8999999999999999</v>
      </c>
      <c r="I1536" s="258"/>
      <c r="J1536" s="254"/>
      <c r="K1536" s="254"/>
      <c r="L1536" s="259"/>
      <c r="M1536" s="260"/>
      <c r="N1536" s="261"/>
      <c r="O1536" s="261"/>
      <c r="P1536" s="261"/>
      <c r="Q1536" s="261"/>
      <c r="R1536" s="261"/>
      <c r="S1536" s="261"/>
      <c r="T1536" s="262"/>
      <c r="U1536" s="13"/>
      <c r="V1536" s="13"/>
      <c r="W1536" s="13"/>
      <c r="X1536" s="13"/>
      <c r="Y1536" s="13"/>
      <c r="Z1536" s="13"/>
      <c r="AA1536" s="13"/>
      <c r="AB1536" s="13"/>
      <c r="AC1536" s="13"/>
      <c r="AD1536" s="13"/>
      <c r="AE1536" s="13"/>
      <c r="AT1536" s="263" t="s">
        <v>218</v>
      </c>
      <c r="AU1536" s="263" t="s">
        <v>83</v>
      </c>
      <c r="AV1536" s="13" t="s">
        <v>85</v>
      </c>
      <c r="AW1536" s="13" t="s">
        <v>32</v>
      </c>
      <c r="AX1536" s="13" t="s">
        <v>76</v>
      </c>
      <c r="AY1536" s="263" t="s">
        <v>207</v>
      </c>
    </row>
    <row r="1537" s="13" customFormat="1">
      <c r="A1537" s="13"/>
      <c r="B1537" s="253"/>
      <c r="C1537" s="254"/>
      <c r="D1537" s="236" t="s">
        <v>218</v>
      </c>
      <c r="E1537" s="255" t="s">
        <v>1</v>
      </c>
      <c r="F1537" s="256" t="s">
        <v>438</v>
      </c>
      <c r="G1537" s="254"/>
      <c r="H1537" s="257">
        <v>3.8999999999999999</v>
      </c>
      <c r="I1537" s="258"/>
      <c r="J1537" s="254"/>
      <c r="K1537" s="254"/>
      <c r="L1537" s="259"/>
      <c r="M1537" s="260"/>
      <c r="N1537" s="261"/>
      <c r="O1537" s="261"/>
      <c r="P1537" s="261"/>
      <c r="Q1537" s="261"/>
      <c r="R1537" s="261"/>
      <c r="S1537" s="261"/>
      <c r="T1537" s="262"/>
      <c r="U1537" s="13"/>
      <c r="V1537" s="13"/>
      <c r="W1537" s="13"/>
      <c r="X1537" s="13"/>
      <c r="Y1537" s="13"/>
      <c r="Z1537" s="13"/>
      <c r="AA1537" s="13"/>
      <c r="AB1537" s="13"/>
      <c r="AC1537" s="13"/>
      <c r="AD1537" s="13"/>
      <c r="AE1537" s="13"/>
      <c r="AT1537" s="263" t="s">
        <v>218</v>
      </c>
      <c r="AU1537" s="263" t="s">
        <v>83</v>
      </c>
      <c r="AV1537" s="13" t="s">
        <v>85</v>
      </c>
      <c r="AW1537" s="13" t="s">
        <v>32</v>
      </c>
      <c r="AX1537" s="13" t="s">
        <v>76</v>
      </c>
      <c r="AY1537" s="263" t="s">
        <v>207</v>
      </c>
    </row>
    <row r="1538" s="13" customFormat="1">
      <c r="A1538" s="13"/>
      <c r="B1538" s="253"/>
      <c r="C1538" s="254"/>
      <c r="D1538" s="236" t="s">
        <v>218</v>
      </c>
      <c r="E1538" s="255" t="s">
        <v>1</v>
      </c>
      <c r="F1538" s="256" t="s">
        <v>509</v>
      </c>
      <c r="G1538" s="254"/>
      <c r="H1538" s="257">
        <v>2.0600000000000001</v>
      </c>
      <c r="I1538" s="258"/>
      <c r="J1538" s="254"/>
      <c r="K1538" s="254"/>
      <c r="L1538" s="259"/>
      <c r="M1538" s="260"/>
      <c r="N1538" s="261"/>
      <c r="O1538" s="261"/>
      <c r="P1538" s="261"/>
      <c r="Q1538" s="261"/>
      <c r="R1538" s="261"/>
      <c r="S1538" s="261"/>
      <c r="T1538" s="262"/>
      <c r="U1538" s="13"/>
      <c r="V1538" s="13"/>
      <c r="W1538" s="13"/>
      <c r="X1538" s="13"/>
      <c r="Y1538" s="13"/>
      <c r="Z1538" s="13"/>
      <c r="AA1538" s="13"/>
      <c r="AB1538" s="13"/>
      <c r="AC1538" s="13"/>
      <c r="AD1538" s="13"/>
      <c r="AE1538" s="13"/>
      <c r="AT1538" s="263" t="s">
        <v>218</v>
      </c>
      <c r="AU1538" s="263" t="s">
        <v>83</v>
      </c>
      <c r="AV1538" s="13" t="s">
        <v>85</v>
      </c>
      <c r="AW1538" s="13" t="s">
        <v>32</v>
      </c>
      <c r="AX1538" s="13" t="s">
        <v>76</v>
      </c>
      <c r="AY1538" s="263" t="s">
        <v>207</v>
      </c>
    </row>
    <row r="1539" s="13" customFormat="1">
      <c r="A1539" s="13"/>
      <c r="B1539" s="253"/>
      <c r="C1539" s="254"/>
      <c r="D1539" s="236" t="s">
        <v>218</v>
      </c>
      <c r="E1539" s="255" t="s">
        <v>1</v>
      </c>
      <c r="F1539" s="256" t="s">
        <v>415</v>
      </c>
      <c r="G1539" s="254"/>
      <c r="H1539" s="257">
        <v>6.3700000000000001</v>
      </c>
      <c r="I1539" s="258"/>
      <c r="J1539" s="254"/>
      <c r="K1539" s="254"/>
      <c r="L1539" s="259"/>
      <c r="M1539" s="260"/>
      <c r="N1539" s="261"/>
      <c r="O1539" s="261"/>
      <c r="P1539" s="261"/>
      <c r="Q1539" s="261"/>
      <c r="R1539" s="261"/>
      <c r="S1539" s="261"/>
      <c r="T1539" s="262"/>
      <c r="U1539" s="13"/>
      <c r="V1539" s="13"/>
      <c r="W1539" s="13"/>
      <c r="X1539" s="13"/>
      <c r="Y1539" s="13"/>
      <c r="Z1539" s="13"/>
      <c r="AA1539" s="13"/>
      <c r="AB1539" s="13"/>
      <c r="AC1539" s="13"/>
      <c r="AD1539" s="13"/>
      <c r="AE1539" s="13"/>
      <c r="AT1539" s="263" t="s">
        <v>218</v>
      </c>
      <c r="AU1539" s="263" t="s">
        <v>83</v>
      </c>
      <c r="AV1539" s="13" t="s">
        <v>85</v>
      </c>
      <c r="AW1539" s="13" t="s">
        <v>32</v>
      </c>
      <c r="AX1539" s="13" t="s">
        <v>76</v>
      </c>
      <c r="AY1539" s="263" t="s">
        <v>207</v>
      </c>
    </row>
    <row r="1540" s="13" customFormat="1">
      <c r="A1540" s="13"/>
      <c r="B1540" s="253"/>
      <c r="C1540" s="254"/>
      <c r="D1540" s="236" t="s">
        <v>218</v>
      </c>
      <c r="E1540" s="255" t="s">
        <v>1</v>
      </c>
      <c r="F1540" s="256" t="s">
        <v>419</v>
      </c>
      <c r="G1540" s="254"/>
      <c r="H1540" s="257">
        <v>96.599999999999994</v>
      </c>
      <c r="I1540" s="258"/>
      <c r="J1540" s="254"/>
      <c r="K1540" s="254"/>
      <c r="L1540" s="259"/>
      <c r="M1540" s="260"/>
      <c r="N1540" s="261"/>
      <c r="O1540" s="261"/>
      <c r="P1540" s="261"/>
      <c r="Q1540" s="261"/>
      <c r="R1540" s="261"/>
      <c r="S1540" s="261"/>
      <c r="T1540" s="262"/>
      <c r="U1540" s="13"/>
      <c r="V1540" s="13"/>
      <c r="W1540" s="13"/>
      <c r="X1540" s="13"/>
      <c r="Y1540" s="13"/>
      <c r="Z1540" s="13"/>
      <c r="AA1540" s="13"/>
      <c r="AB1540" s="13"/>
      <c r="AC1540" s="13"/>
      <c r="AD1540" s="13"/>
      <c r="AE1540" s="13"/>
      <c r="AT1540" s="263" t="s">
        <v>218</v>
      </c>
      <c r="AU1540" s="263" t="s">
        <v>83</v>
      </c>
      <c r="AV1540" s="13" t="s">
        <v>85</v>
      </c>
      <c r="AW1540" s="13" t="s">
        <v>32</v>
      </c>
      <c r="AX1540" s="13" t="s">
        <v>76</v>
      </c>
      <c r="AY1540" s="263" t="s">
        <v>207</v>
      </c>
    </row>
    <row r="1541" s="13" customFormat="1">
      <c r="A1541" s="13"/>
      <c r="B1541" s="253"/>
      <c r="C1541" s="254"/>
      <c r="D1541" s="236" t="s">
        <v>218</v>
      </c>
      <c r="E1541" s="255" t="s">
        <v>1</v>
      </c>
      <c r="F1541" s="256" t="s">
        <v>424</v>
      </c>
      <c r="G1541" s="254"/>
      <c r="H1541" s="257">
        <v>46.68</v>
      </c>
      <c r="I1541" s="258"/>
      <c r="J1541" s="254"/>
      <c r="K1541" s="254"/>
      <c r="L1541" s="259"/>
      <c r="M1541" s="260"/>
      <c r="N1541" s="261"/>
      <c r="O1541" s="261"/>
      <c r="P1541" s="261"/>
      <c r="Q1541" s="261"/>
      <c r="R1541" s="261"/>
      <c r="S1541" s="261"/>
      <c r="T1541" s="262"/>
      <c r="U1541" s="13"/>
      <c r="V1541" s="13"/>
      <c r="W1541" s="13"/>
      <c r="X1541" s="13"/>
      <c r="Y1541" s="13"/>
      <c r="Z1541" s="13"/>
      <c r="AA1541" s="13"/>
      <c r="AB1541" s="13"/>
      <c r="AC1541" s="13"/>
      <c r="AD1541" s="13"/>
      <c r="AE1541" s="13"/>
      <c r="AT1541" s="263" t="s">
        <v>218</v>
      </c>
      <c r="AU1541" s="263" t="s">
        <v>83</v>
      </c>
      <c r="AV1541" s="13" t="s">
        <v>85</v>
      </c>
      <c r="AW1541" s="13" t="s">
        <v>32</v>
      </c>
      <c r="AX1541" s="13" t="s">
        <v>76</v>
      </c>
      <c r="AY1541" s="263" t="s">
        <v>207</v>
      </c>
    </row>
    <row r="1542" s="13" customFormat="1">
      <c r="A1542" s="13"/>
      <c r="B1542" s="253"/>
      <c r="C1542" s="254"/>
      <c r="D1542" s="236" t="s">
        <v>218</v>
      </c>
      <c r="E1542" s="255" t="s">
        <v>1</v>
      </c>
      <c r="F1542" s="256" t="s">
        <v>421</v>
      </c>
      <c r="G1542" s="254"/>
      <c r="H1542" s="257">
        <v>7.7599999999999998</v>
      </c>
      <c r="I1542" s="258"/>
      <c r="J1542" s="254"/>
      <c r="K1542" s="254"/>
      <c r="L1542" s="259"/>
      <c r="M1542" s="260"/>
      <c r="N1542" s="261"/>
      <c r="O1542" s="261"/>
      <c r="P1542" s="261"/>
      <c r="Q1542" s="261"/>
      <c r="R1542" s="261"/>
      <c r="S1542" s="261"/>
      <c r="T1542" s="262"/>
      <c r="U1542" s="13"/>
      <c r="V1542" s="13"/>
      <c r="W1542" s="13"/>
      <c r="X1542" s="13"/>
      <c r="Y1542" s="13"/>
      <c r="Z1542" s="13"/>
      <c r="AA1542" s="13"/>
      <c r="AB1542" s="13"/>
      <c r="AC1542" s="13"/>
      <c r="AD1542" s="13"/>
      <c r="AE1542" s="13"/>
      <c r="AT1542" s="263" t="s">
        <v>218</v>
      </c>
      <c r="AU1542" s="263" t="s">
        <v>83</v>
      </c>
      <c r="AV1542" s="13" t="s">
        <v>85</v>
      </c>
      <c r="AW1542" s="13" t="s">
        <v>32</v>
      </c>
      <c r="AX1542" s="13" t="s">
        <v>76</v>
      </c>
      <c r="AY1542" s="263" t="s">
        <v>207</v>
      </c>
    </row>
    <row r="1543" s="13" customFormat="1">
      <c r="A1543" s="13"/>
      <c r="B1543" s="253"/>
      <c r="C1543" s="254"/>
      <c r="D1543" s="236" t="s">
        <v>218</v>
      </c>
      <c r="E1543" s="255" t="s">
        <v>1</v>
      </c>
      <c r="F1543" s="256" t="s">
        <v>424</v>
      </c>
      <c r="G1543" s="254"/>
      <c r="H1543" s="257">
        <v>46.68</v>
      </c>
      <c r="I1543" s="258"/>
      <c r="J1543" s="254"/>
      <c r="K1543" s="254"/>
      <c r="L1543" s="259"/>
      <c r="M1543" s="260"/>
      <c r="N1543" s="261"/>
      <c r="O1543" s="261"/>
      <c r="P1543" s="261"/>
      <c r="Q1543" s="261"/>
      <c r="R1543" s="261"/>
      <c r="S1543" s="261"/>
      <c r="T1543" s="262"/>
      <c r="U1543" s="13"/>
      <c r="V1543" s="13"/>
      <c r="W1543" s="13"/>
      <c r="X1543" s="13"/>
      <c r="Y1543" s="13"/>
      <c r="Z1543" s="13"/>
      <c r="AA1543" s="13"/>
      <c r="AB1543" s="13"/>
      <c r="AC1543" s="13"/>
      <c r="AD1543" s="13"/>
      <c r="AE1543" s="13"/>
      <c r="AT1543" s="263" t="s">
        <v>218</v>
      </c>
      <c r="AU1543" s="263" t="s">
        <v>83</v>
      </c>
      <c r="AV1543" s="13" t="s">
        <v>85</v>
      </c>
      <c r="AW1543" s="13" t="s">
        <v>32</v>
      </c>
      <c r="AX1543" s="13" t="s">
        <v>76</v>
      </c>
      <c r="AY1543" s="263" t="s">
        <v>207</v>
      </c>
    </row>
    <row r="1544" s="13" customFormat="1">
      <c r="A1544" s="13"/>
      <c r="B1544" s="253"/>
      <c r="C1544" s="254"/>
      <c r="D1544" s="236" t="s">
        <v>218</v>
      </c>
      <c r="E1544" s="255" t="s">
        <v>1</v>
      </c>
      <c r="F1544" s="256" t="s">
        <v>1827</v>
      </c>
      <c r="G1544" s="254"/>
      <c r="H1544" s="257">
        <v>-6.4290000000000003</v>
      </c>
      <c r="I1544" s="258"/>
      <c r="J1544" s="254"/>
      <c r="K1544" s="254"/>
      <c r="L1544" s="259"/>
      <c r="M1544" s="260"/>
      <c r="N1544" s="261"/>
      <c r="O1544" s="261"/>
      <c r="P1544" s="261"/>
      <c r="Q1544" s="261"/>
      <c r="R1544" s="261"/>
      <c r="S1544" s="261"/>
      <c r="T1544" s="262"/>
      <c r="U1544" s="13"/>
      <c r="V1544" s="13"/>
      <c r="W1544" s="13"/>
      <c r="X1544" s="13"/>
      <c r="Y1544" s="13"/>
      <c r="Z1544" s="13"/>
      <c r="AA1544" s="13"/>
      <c r="AB1544" s="13"/>
      <c r="AC1544" s="13"/>
      <c r="AD1544" s="13"/>
      <c r="AE1544" s="13"/>
      <c r="AT1544" s="263" t="s">
        <v>218</v>
      </c>
      <c r="AU1544" s="263" t="s">
        <v>83</v>
      </c>
      <c r="AV1544" s="13" t="s">
        <v>85</v>
      </c>
      <c r="AW1544" s="13" t="s">
        <v>32</v>
      </c>
      <c r="AX1544" s="13" t="s">
        <v>76</v>
      </c>
      <c r="AY1544" s="263" t="s">
        <v>207</v>
      </c>
    </row>
    <row r="1545" s="14" customFormat="1">
      <c r="A1545" s="14"/>
      <c r="B1545" s="264"/>
      <c r="C1545" s="265"/>
      <c r="D1545" s="236" t="s">
        <v>218</v>
      </c>
      <c r="E1545" s="266" t="s">
        <v>1</v>
      </c>
      <c r="F1545" s="267" t="s">
        <v>222</v>
      </c>
      <c r="G1545" s="265"/>
      <c r="H1545" s="268">
        <v>216.70099999999999</v>
      </c>
      <c r="I1545" s="269"/>
      <c r="J1545" s="265"/>
      <c r="K1545" s="265"/>
      <c r="L1545" s="270"/>
      <c r="M1545" s="271"/>
      <c r="N1545" s="272"/>
      <c r="O1545" s="272"/>
      <c r="P1545" s="272"/>
      <c r="Q1545" s="272"/>
      <c r="R1545" s="272"/>
      <c r="S1545" s="272"/>
      <c r="T1545" s="273"/>
      <c r="U1545" s="14"/>
      <c r="V1545" s="14"/>
      <c r="W1545" s="14"/>
      <c r="X1545" s="14"/>
      <c r="Y1545" s="14"/>
      <c r="Z1545" s="14"/>
      <c r="AA1545" s="14"/>
      <c r="AB1545" s="14"/>
      <c r="AC1545" s="14"/>
      <c r="AD1545" s="14"/>
      <c r="AE1545" s="14"/>
      <c r="AT1545" s="274" t="s">
        <v>218</v>
      </c>
      <c r="AU1545" s="274" t="s">
        <v>83</v>
      </c>
      <c r="AV1545" s="14" t="s">
        <v>212</v>
      </c>
      <c r="AW1545" s="14" t="s">
        <v>32</v>
      </c>
      <c r="AX1545" s="14" t="s">
        <v>83</v>
      </c>
      <c r="AY1545" s="274" t="s">
        <v>207</v>
      </c>
    </row>
    <row r="1546" s="2" customFormat="1" ht="33" customHeight="1">
      <c r="A1546" s="39"/>
      <c r="B1546" s="40"/>
      <c r="C1546" s="293" t="s">
        <v>1828</v>
      </c>
      <c r="D1546" s="293" t="s">
        <v>690</v>
      </c>
      <c r="E1546" s="294" t="s">
        <v>1829</v>
      </c>
      <c r="F1546" s="295" t="s">
        <v>1830</v>
      </c>
      <c r="G1546" s="296" t="s">
        <v>225</v>
      </c>
      <c r="H1546" s="297">
        <v>249.20599999999999</v>
      </c>
      <c r="I1546" s="298"/>
      <c r="J1546" s="299">
        <f>ROUND(I1546*H1546,2)</f>
        <v>0</v>
      </c>
      <c r="K1546" s="300"/>
      <c r="L1546" s="301"/>
      <c r="M1546" s="302" t="s">
        <v>1</v>
      </c>
      <c r="N1546" s="303" t="s">
        <v>41</v>
      </c>
      <c r="O1546" s="92"/>
      <c r="P1546" s="232">
        <f>O1546*H1546</f>
        <v>0</v>
      </c>
      <c r="Q1546" s="232">
        <v>0.021999999999999999</v>
      </c>
      <c r="R1546" s="232">
        <f>Q1546*H1546</f>
        <v>5.4825319999999991</v>
      </c>
      <c r="S1546" s="232">
        <v>0</v>
      </c>
      <c r="T1546" s="233">
        <f>S1546*H1546</f>
        <v>0</v>
      </c>
      <c r="U1546" s="39"/>
      <c r="V1546" s="39"/>
      <c r="W1546" s="39"/>
      <c r="X1546" s="39"/>
      <c r="Y1546" s="39"/>
      <c r="Z1546" s="39"/>
      <c r="AA1546" s="39"/>
      <c r="AB1546" s="39"/>
      <c r="AC1546" s="39"/>
      <c r="AD1546" s="39"/>
      <c r="AE1546" s="39"/>
      <c r="AR1546" s="234" t="s">
        <v>774</v>
      </c>
      <c r="AT1546" s="234" t="s">
        <v>690</v>
      </c>
      <c r="AU1546" s="234" t="s">
        <v>83</v>
      </c>
      <c r="AY1546" s="18" t="s">
        <v>207</v>
      </c>
      <c r="BE1546" s="235">
        <f>IF(N1546="základní",J1546,0)</f>
        <v>0</v>
      </c>
      <c r="BF1546" s="235">
        <f>IF(N1546="snížená",J1546,0)</f>
        <v>0</v>
      </c>
      <c r="BG1546" s="235">
        <f>IF(N1546="zákl. přenesená",J1546,0)</f>
        <v>0</v>
      </c>
      <c r="BH1546" s="235">
        <f>IF(N1546="sníž. přenesená",J1546,0)</f>
        <v>0</v>
      </c>
      <c r="BI1546" s="235">
        <f>IF(N1546="nulová",J1546,0)</f>
        <v>0</v>
      </c>
      <c r="BJ1546" s="18" t="s">
        <v>83</v>
      </c>
      <c r="BK1546" s="235">
        <f>ROUND(I1546*H1546,2)</f>
        <v>0</v>
      </c>
      <c r="BL1546" s="18" t="s">
        <v>361</v>
      </c>
      <c r="BM1546" s="234" t="s">
        <v>1831</v>
      </c>
    </row>
    <row r="1547" s="2" customFormat="1">
      <c r="A1547" s="39"/>
      <c r="B1547" s="40"/>
      <c r="C1547" s="41"/>
      <c r="D1547" s="236" t="s">
        <v>214</v>
      </c>
      <c r="E1547" s="41"/>
      <c r="F1547" s="237" t="s">
        <v>1830</v>
      </c>
      <c r="G1547" s="41"/>
      <c r="H1547" s="41"/>
      <c r="I1547" s="238"/>
      <c r="J1547" s="41"/>
      <c r="K1547" s="41"/>
      <c r="L1547" s="45"/>
      <c r="M1547" s="239"/>
      <c r="N1547" s="240"/>
      <c r="O1547" s="92"/>
      <c r="P1547" s="92"/>
      <c r="Q1547" s="92"/>
      <c r="R1547" s="92"/>
      <c r="S1547" s="92"/>
      <c r="T1547" s="93"/>
      <c r="U1547" s="39"/>
      <c r="V1547" s="39"/>
      <c r="W1547" s="39"/>
      <c r="X1547" s="39"/>
      <c r="Y1547" s="39"/>
      <c r="Z1547" s="39"/>
      <c r="AA1547" s="39"/>
      <c r="AB1547" s="39"/>
      <c r="AC1547" s="39"/>
      <c r="AD1547" s="39"/>
      <c r="AE1547" s="39"/>
      <c r="AT1547" s="18" t="s">
        <v>214</v>
      </c>
      <c r="AU1547" s="18" t="s">
        <v>83</v>
      </c>
    </row>
    <row r="1548" s="13" customFormat="1">
      <c r="A1548" s="13"/>
      <c r="B1548" s="253"/>
      <c r="C1548" s="254"/>
      <c r="D1548" s="236" t="s">
        <v>218</v>
      </c>
      <c r="E1548" s="255" t="s">
        <v>1</v>
      </c>
      <c r="F1548" s="256" t="s">
        <v>506</v>
      </c>
      <c r="G1548" s="254"/>
      <c r="H1548" s="257">
        <v>1.3799999999999999</v>
      </c>
      <c r="I1548" s="258"/>
      <c r="J1548" s="254"/>
      <c r="K1548" s="254"/>
      <c r="L1548" s="259"/>
      <c r="M1548" s="260"/>
      <c r="N1548" s="261"/>
      <c r="O1548" s="261"/>
      <c r="P1548" s="261"/>
      <c r="Q1548" s="261"/>
      <c r="R1548" s="261"/>
      <c r="S1548" s="261"/>
      <c r="T1548" s="262"/>
      <c r="U1548" s="13"/>
      <c r="V1548" s="13"/>
      <c r="W1548" s="13"/>
      <c r="X1548" s="13"/>
      <c r="Y1548" s="13"/>
      <c r="Z1548" s="13"/>
      <c r="AA1548" s="13"/>
      <c r="AB1548" s="13"/>
      <c r="AC1548" s="13"/>
      <c r="AD1548" s="13"/>
      <c r="AE1548" s="13"/>
      <c r="AT1548" s="263" t="s">
        <v>218</v>
      </c>
      <c r="AU1548" s="263" t="s">
        <v>83</v>
      </c>
      <c r="AV1548" s="13" t="s">
        <v>85</v>
      </c>
      <c r="AW1548" s="13" t="s">
        <v>32</v>
      </c>
      <c r="AX1548" s="13" t="s">
        <v>76</v>
      </c>
      <c r="AY1548" s="263" t="s">
        <v>207</v>
      </c>
    </row>
    <row r="1549" s="13" customFormat="1">
      <c r="A1549" s="13"/>
      <c r="B1549" s="253"/>
      <c r="C1549" s="254"/>
      <c r="D1549" s="236" t="s">
        <v>218</v>
      </c>
      <c r="E1549" s="255" t="s">
        <v>1</v>
      </c>
      <c r="F1549" s="256" t="s">
        <v>432</v>
      </c>
      <c r="G1549" s="254"/>
      <c r="H1549" s="257">
        <v>7.7999999999999998</v>
      </c>
      <c r="I1549" s="258"/>
      <c r="J1549" s="254"/>
      <c r="K1549" s="254"/>
      <c r="L1549" s="259"/>
      <c r="M1549" s="260"/>
      <c r="N1549" s="261"/>
      <c r="O1549" s="261"/>
      <c r="P1549" s="261"/>
      <c r="Q1549" s="261"/>
      <c r="R1549" s="261"/>
      <c r="S1549" s="261"/>
      <c r="T1549" s="262"/>
      <c r="U1549" s="13"/>
      <c r="V1549" s="13"/>
      <c r="W1549" s="13"/>
      <c r="X1549" s="13"/>
      <c r="Y1549" s="13"/>
      <c r="Z1549" s="13"/>
      <c r="AA1549" s="13"/>
      <c r="AB1549" s="13"/>
      <c r="AC1549" s="13"/>
      <c r="AD1549" s="13"/>
      <c r="AE1549" s="13"/>
      <c r="AT1549" s="263" t="s">
        <v>218</v>
      </c>
      <c r="AU1549" s="263" t="s">
        <v>83</v>
      </c>
      <c r="AV1549" s="13" t="s">
        <v>85</v>
      </c>
      <c r="AW1549" s="13" t="s">
        <v>32</v>
      </c>
      <c r="AX1549" s="13" t="s">
        <v>76</v>
      </c>
      <c r="AY1549" s="263" t="s">
        <v>207</v>
      </c>
    </row>
    <row r="1550" s="13" customFormat="1">
      <c r="A1550" s="13"/>
      <c r="B1550" s="253"/>
      <c r="C1550" s="254"/>
      <c r="D1550" s="236" t="s">
        <v>218</v>
      </c>
      <c r="E1550" s="255" t="s">
        <v>1</v>
      </c>
      <c r="F1550" s="256" t="s">
        <v>435</v>
      </c>
      <c r="G1550" s="254"/>
      <c r="H1550" s="257">
        <v>3.8999999999999999</v>
      </c>
      <c r="I1550" s="258"/>
      <c r="J1550" s="254"/>
      <c r="K1550" s="254"/>
      <c r="L1550" s="259"/>
      <c r="M1550" s="260"/>
      <c r="N1550" s="261"/>
      <c r="O1550" s="261"/>
      <c r="P1550" s="261"/>
      <c r="Q1550" s="261"/>
      <c r="R1550" s="261"/>
      <c r="S1550" s="261"/>
      <c r="T1550" s="262"/>
      <c r="U1550" s="13"/>
      <c r="V1550" s="13"/>
      <c r="W1550" s="13"/>
      <c r="X1550" s="13"/>
      <c r="Y1550" s="13"/>
      <c r="Z1550" s="13"/>
      <c r="AA1550" s="13"/>
      <c r="AB1550" s="13"/>
      <c r="AC1550" s="13"/>
      <c r="AD1550" s="13"/>
      <c r="AE1550" s="13"/>
      <c r="AT1550" s="263" t="s">
        <v>218</v>
      </c>
      <c r="AU1550" s="263" t="s">
        <v>83</v>
      </c>
      <c r="AV1550" s="13" t="s">
        <v>85</v>
      </c>
      <c r="AW1550" s="13" t="s">
        <v>32</v>
      </c>
      <c r="AX1550" s="13" t="s">
        <v>76</v>
      </c>
      <c r="AY1550" s="263" t="s">
        <v>207</v>
      </c>
    </row>
    <row r="1551" s="13" customFormat="1">
      <c r="A1551" s="13"/>
      <c r="B1551" s="253"/>
      <c r="C1551" s="254"/>
      <c r="D1551" s="236" t="s">
        <v>218</v>
      </c>
      <c r="E1551" s="255" t="s">
        <v>1</v>
      </c>
      <c r="F1551" s="256" t="s">
        <v>438</v>
      </c>
      <c r="G1551" s="254"/>
      <c r="H1551" s="257">
        <v>3.8999999999999999</v>
      </c>
      <c r="I1551" s="258"/>
      <c r="J1551" s="254"/>
      <c r="K1551" s="254"/>
      <c r="L1551" s="259"/>
      <c r="M1551" s="260"/>
      <c r="N1551" s="261"/>
      <c r="O1551" s="261"/>
      <c r="P1551" s="261"/>
      <c r="Q1551" s="261"/>
      <c r="R1551" s="261"/>
      <c r="S1551" s="261"/>
      <c r="T1551" s="262"/>
      <c r="U1551" s="13"/>
      <c r="V1551" s="13"/>
      <c r="W1551" s="13"/>
      <c r="X1551" s="13"/>
      <c r="Y1551" s="13"/>
      <c r="Z1551" s="13"/>
      <c r="AA1551" s="13"/>
      <c r="AB1551" s="13"/>
      <c r="AC1551" s="13"/>
      <c r="AD1551" s="13"/>
      <c r="AE1551" s="13"/>
      <c r="AT1551" s="263" t="s">
        <v>218</v>
      </c>
      <c r="AU1551" s="263" t="s">
        <v>83</v>
      </c>
      <c r="AV1551" s="13" t="s">
        <v>85</v>
      </c>
      <c r="AW1551" s="13" t="s">
        <v>32</v>
      </c>
      <c r="AX1551" s="13" t="s">
        <v>76</v>
      </c>
      <c r="AY1551" s="263" t="s">
        <v>207</v>
      </c>
    </row>
    <row r="1552" s="13" customFormat="1">
      <c r="A1552" s="13"/>
      <c r="B1552" s="253"/>
      <c r="C1552" s="254"/>
      <c r="D1552" s="236" t="s">
        <v>218</v>
      </c>
      <c r="E1552" s="255" t="s">
        <v>1</v>
      </c>
      <c r="F1552" s="256" t="s">
        <v>509</v>
      </c>
      <c r="G1552" s="254"/>
      <c r="H1552" s="257">
        <v>2.0600000000000001</v>
      </c>
      <c r="I1552" s="258"/>
      <c r="J1552" s="254"/>
      <c r="K1552" s="254"/>
      <c r="L1552" s="259"/>
      <c r="M1552" s="260"/>
      <c r="N1552" s="261"/>
      <c r="O1552" s="261"/>
      <c r="P1552" s="261"/>
      <c r="Q1552" s="261"/>
      <c r="R1552" s="261"/>
      <c r="S1552" s="261"/>
      <c r="T1552" s="262"/>
      <c r="U1552" s="13"/>
      <c r="V1552" s="13"/>
      <c r="W1552" s="13"/>
      <c r="X1552" s="13"/>
      <c r="Y1552" s="13"/>
      <c r="Z1552" s="13"/>
      <c r="AA1552" s="13"/>
      <c r="AB1552" s="13"/>
      <c r="AC1552" s="13"/>
      <c r="AD1552" s="13"/>
      <c r="AE1552" s="13"/>
      <c r="AT1552" s="263" t="s">
        <v>218</v>
      </c>
      <c r="AU1552" s="263" t="s">
        <v>83</v>
      </c>
      <c r="AV1552" s="13" t="s">
        <v>85</v>
      </c>
      <c r="AW1552" s="13" t="s">
        <v>32</v>
      </c>
      <c r="AX1552" s="13" t="s">
        <v>76</v>
      </c>
      <c r="AY1552" s="263" t="s">
        <v>207</v>
      </c>
    </row>
    <row r="1553" s="13" customFormat="1">
      <c r="A1553" s="13"/>
      <c r="B1553" s="253"/>
      <c r="C1553" s="254"/>
      <c r="D1553" s="236" t="s">
        <v>218</v>
      </c>
      <c r="E1553" s="255" t="s">
        <v>1</v>
      </c>
      <c r="F1553" s="256" t="s">
        <v>415</v>
      </c>
      <c r="G1553" s="254"/>
      <c r="H1553" s="257">
        <v>6.3700000000000001</v>
      </c>
      <c r="I1553" s="258"/>
      <c r="J1553" s="254"/>
      <c r="K1553" s="254"/>
      <c r="L1553" s="259"/>
      <c r="M1553" s="260"/>
      <c r="N1553" s="261"/>
      <c r="O1553" s="261"/>
      <c r="P1553" s="261"/>
      <c r="Q1553" s="261"/>
      <c r="R1553" s="261"/>
      <c r="S1553" s="261"/>
      <c r="T1553" s="262"/>
      <c r="U1553" s="13"/>
      <c r="V1553" s="13"/>
      <c r="W1553" s="13"/>
      <c r="X1553" s="13"/>
      <c r="Y1553" s="13"/>
      <c r="Z1553" s="13"/>
      <c r="AA1553" s="13"/>
      <c r="AB1553" s="13"/>
      <c r="AC1553" s="13"/>
      <c r="AD1553" s="13"/>
      <c r="AE1553" s="13"/>
      <c r="AT1553" s="263" t="s">
        <v>218</v>
      </c>
      <c r="AU1553" s="263" t="s">
        <v>83</v>
      </c>
      <c r="AV1553" s="13" t="s">
        <v>85</v>
      </c>
      <c r="AW1553" s="13" t="s">
        <v>32</v>
      </c>
      <c r="AX1553" s="13" t="s">
        <v>76</v>
      </c>
      <c r="AY1553" s="263" t="s">
        <v>207</v>
      </c>
    </row>
    <row r="1554" s="13" customFormat="1">
      <c r="A1554" s="13"/>
      <c r="B1554" s="253"/>
      <c r="C1554" s="254"/>
      <c r="D1554" s="236" t="s">
        <v>218</v>
      </c>
      <c r="E1554" s="255" t="s">
        <v>1</v>
      </c>
      <c r="F1554" s="256" t="s">
        <v>419</v>
      </c>
      <c r="G1554" s="254"/>
      <c r="H1554" s="257">
        <v>96.599999999999994</v>
      </c>
      <c r="I1554" s="258"/>
      <c r="J1554" s="254"/>
      <c r="K1554" s="254"/>
      <c r="L1554" s="259"/>
      <c r="M1554" s="260"/>
      <c r="N1554" s="261"/>
      <c r="O1554" s="261"/>
      <c r="P1554" s="261"/>
      <c r="Q1554" s="261"/>
      <c r="R1554" s="261"/>
      <c r="S1554" s="261"/>
      <c r="T1554" s="262"/>
      <c r="U1554" s="13"/>
      <c r="V1554" s="13"/>
      <c r="W1554" s="13"/>
      <c r="X1554" s="13"/>
      <c r="Y1554" s="13"/>
      <c r="Z1554" s="13"/>
      <c r="AA1554" s="13"/>
      <c r="AB1554" s="13"/>
      <c r="AC1554" s="13"/>
      <c r="AD1554" s="13"/>
      <c r="AE1554" s="13"/>
      <c r="AT1554" s="263" t="s">
        <v>218</v>
      </c>
      <c r="AU1554" s="263" t="s">
        <v>83</v>
      </c>
      <c r="AV1554" s="13" t="s">
        <v>85</v>
      </c>
      <c r="AW1554" s="13" t="s">
        <v>32</v>
      </c>
      <c r="AX1554" s="13" t="s">
        <v>76</v>
      </c>
      <c r="AY1554" s="263" t="s">
        <v>207</v>
      </c>
    </row>
    <row r="1555" s="13" customFormat="1">
      <c r="A1555" s="13"/>
      <c r="B1555" s="253"/>
      <c r="C1555" s="254"/>
      <c r="D1555" s="236" t="s">
        <v>218</v>
      </c>
      <c r="E1555" s="255" t="s">
        <v>1</v>
      </c>
      <c r="F1555" s="256" t="s">
        <v>424</v>
      </c>
      <c r="G1555" s="254"/>
      <c r="H1555" s="257">
        <v>46.68</v>
      </c>
      <c r="I1555" s="258"/>
      <c r="J1555" s="254"/>
      <c r="K1555" s="254"/>
      <c r="L1555" s="259"/>
      <c r="M1555" s="260"/>
      <c r="N1555" s="261"/>
      <c r="O1555" s="261"/>
      <c r="P1555" s="261"/>
      <c r="Q1555" s="261"/>
      <c r="R1555" s="261"/>
      <c r="S1555" s="261"/>
      <c r="T1555" s="262"/>
      <c r="U1555" s="13"/>
      <c r="V1555" s="13"/>
      <c r="W1555" s="13"/>
      <c r="X1555" s="13"/>
      <c r="Y1555" s="13"/>
      <c r="Z1555" s="13"/>
      <c r="AA1555" s="13"/>
      <c r="AB1555" s="13"/>
      <c r="AC1555" s="13"/>
      <c r="AD1555" s="13"/>
      <c r="AE1555" s="13"/>
      <c r="AT1555" s="263" t="s">
        <v>218</v>
      </c>
      <c r="AU1555" s="263" t="s">
        <v>83</v>
      </c>
      <c r="AV1555" s="13" t="s">
        <v>85</v>
      </c>
      <c r="AW1555" s="13" t="s">
        <v>32</v>
      </c>
      <c r="AX1555" s="13" t="s">
        <v>76</v>
      </c>
      <c r="AY1555" s="263" t="s">
        <v>207</v>
      </c>
    </row>
    <row r="1556" s="13" customFormat="1">
      <c r="A1556" s="13"/>
      <c r="B1556" s="253"/>
      <c r="C1556" s="254"/>
      <c r="D1556" s="236" t="s">
        <v>218</v>
      </c>
      <c r="E1556" s="255" t="s">
        <v>1</v>
      </c>
      <c r="F1556" s="256" t="s">
        <v>421</v>
      </c>
      <c r="G1556" s="254"/>
      <c r="H1556" s="257">
        <v>7.7599999999999998</v>
      </c>
      <c r="I1556" s="258"/>
      <c r="J1556" s="254"/>
      <c r="K1556" s="254"/>
      <c r="L1556" s="259"/>
      <c r="M1556" s="260"/>
      <c r="N1556" s="261"/>
      <c r="O1556" s="261"/>
      <c r="P1556" s="261"/>
      <c r="Q1556" s="261"/>
      <c r="R1556" s="261"/>
      <c r="S1556" s="261"/>
      <c r="T1556" s="262"/>
      <c r="U1556" s="13"/>
      <c r="V1556" s="13"/>
      <c r="W1556" s="13"/>
      <c r="X1556" s="13"/>
      <c r="Y1556" s="13"/>
      <c r="Z1556" s="13"/>
      <c r="AA1556" s="13"/>
      <c r="AB1556" s="13"/>
      <c r="AC1556" s="13"/>
      <c r="AD1556" s="13"/>
      <c r="AE1556" s="13"/>
      <c r="AT1556" s="263" t="s">
        <v>218</v>
      </c>
      <c r="AU1556" s="263" t="s">
        <v>83</v>
      </c>
      <c r="AV1556" s="13" t="s">
        <v>85</v>
      </c>
      <c r="AW1556" s="13" t="s">
        <v>32</v>
      </c>
      <c r="AX1556" s="13" t="s">
        <v>76</v>
      </c>
      <c r="AY1556" s="263" t="s">
        <v>207</v>
      </c>
    </row>
    <row r="1557" s="13" customFormat="1">
      <c r="A1557" s="13"/>
      <c r="B1557" s="253"/>
      <c r="C1557" s="254"/>
      <c r="D1557" s="236" t="s">
        <v>218</v>
      </c>
      <c r="E1557" s="255" t="s">
        <v>1</v>
      </c>
      <c r="F1557" s="256" t="s">
        <v>424</v>
      </c>
      <c r="G1557" s="254"/>
      <c r="H1557" s="257">
        <v>46.68</v>
      </c>
      <c r="I1557" s="258"/>
      <c r="J1557" s="254"/>
      <c r="K1557" s="254"/>
      <c r="L1557" s="259"/>
      <c r="M1557" s="260"/>
      <c r="N1557" s="261"/>
      <c r="O1557" s="261"/>
      <c r="P1557" s="261"/>
      <c r="Q1557" s="261"/>
      <c r="R1557" s="261"/>
      <c r="S1557" s="261"/>
      <c r="T1557" s="262"/>
      <c r="U1557" s="13"/>
      <c r="V1557" s="13"/>
      <c r="W1557" s="13"/>
      <c r="X1557" s="13"/>
      <c r="Y1557" s="13"/>
      <c r="Z1557" s="13"/>
      <c r="AA1557" s="13"/>
      <c r="AB1557" s="13"/>
      <c r="AC1557" s="13"/>
      <c r="AD1557" s="13"/>
      <c r="AE1557" s="13"/>
      <c r="AT1557" s="263" t="s">
        <v>218</v>
      </c>
      <c r="AU1557" s="263" t="s">
        <v>83</v>
      </c>
      <c r="AV1557" s="13" t="s">
        <v>85</v>
      </c>
      <c r="AW1557" s="13" t="s">
        <v>32</v>
      </c>
      <c r="AX1557" s="13" t="s">
        <v>76</v>
      </c>
      <c r="AY1557" s="263" t="s">
        <v>207</v>
      </c>
    </row>
    <row r="1558" s="13" customFormat="1">
      <c r="A1558" s="13"/>
      <c r="B1558" s="253"/>
      <c r="C1558" s="254"/>
      <c r="D1558" s="236" t="s">
        <v>218</v>
      </c>
      <c r="E1558" s="255" t="s">
        <v>1</v>
      </c>
      <c r="F1558" s="256" t="s">
        <v>1827</v>
      </c>
      <c r="G1558" s="254"/>
      <c r="H1558" s="257">
        <v>-6.4290000000000003</v>
      </c>
      <c r="I1558" s="258"/>
      <c r="J1558" s="254"/>
      <c r="K1558" s="254"/>
      <c r="L1558" s="259"/>
      <c r="M1558" s="260"/>
      <c r="N1558" s="261"/>
      <c r="O1558" s="261"/>
      <c r="P1558" s="261"/>
      <c r="Q1558" s="261"/>
      <c r="R1558" s="261"/>
      <c r="S1558" s="261"/>
      <c r="T1558" s="262"/>
      <c r="U1558" s="13"/>
      <c r="V1558" s="13"/>
      <c r="W1558" s="13"/>
      <c r="X1558" s="13"/>
      <c r="Y1558" s="13"/>
      <c r="Z1558" s="13"/>
      <c r="AA1558" s="13"/>
      <c r="AB1558" s="13"/>
      <c r="AC1558" s="13"/>
      <c r="AD1558" s="13"/>
      <c r="AE1558" s="13"/>
      <c r="AT1558" s="263" t="s">
        <v>218</v>
      </c>
      <c r="AU1558" s="263" t="s">
        <v>83</v>
      </c>
      <c r="AV1558" s="13" t="s">
        <v>85</v>
      </c>
      <c r="AW1558" s="13" t="s">
        <v>32</v>
      </c>
      <c r="AX1558" s="13" t="s">
        <v>76</v>
      </c>
      <c r="AY1558" s="263" t="s">
        <v>207</v>
      </c>
    </row>
    <row r="1559" s="14" customFormat="1">
      <c r="A1559" s="14"/>
      <c r="B1559" s="264"/>
      <c r="C1559" s="265"/>
      <c r="D1559" s="236" t="s">
        <v>218</v>
      </c>
      <c r="E1559" s="266" t="s">
        <v>1</v>
      </c>
      <c r="F1559" s="267" t="s">
        <v>222</v>
      </c>
      <c r="G1559" s="265"/>
      <c r="H1559" s="268">
        <v>216.70099999999999</v>
      </c>
      <c r="I1559" s="269"/>
      <c r="J1559" s="265"/>
      <c r="K1559" s="265"/>
      <c r="L1559" s="270"/>
      <c r="M1559" s="271"/>
      <c r="N1559" s="272"/>
      <c r="O1559" s="272"/>
      <c r="P1559" s="272"/>
      <c r="Q1559" s="272"/>
      <c r="R1559" s="272"/>
      <c r="S1559" s="272"/>
      <c r="T1559" s="273"/>
      <c r="U1559" s="14"/>
      <c r="V1559" s="14"/>
      <c r="W1559" s="14"/>
      <c r="X1559" s="14"/>
      <c r="Y1559" s="14"/>
      <c r="Z1559" s="14"/>
      <c r="AA1559" s="14"/>
      <c r="AB1559" s="14"/>
      <c r="AC1559" s="14"/>
      <c r="AD1559" s="14"/>
      <c r="AE1559" s="14"/>
      <c r="AT1559" s="274" t="s">
        <v>218</v>
      </c>
      <c r="AU1559" s="274" t="s">
        <v>83</v>
      </c>
      <c r="AV1559" s="14" t="s">
        <v>212</v>
      </c>
      <c r="AW1559" s="14" t="s">
        <v>32</v>
      </c>
      <c r="AX1559" s="14" t="s">
        <v>83</v>
      </c>
      <c r="AY1559" s="274" t="s">
        <v>207</v>
      </c>
    </row>
    <row r="1560" s="13" customFormat="1">
      <c r="A1560" s="13"/>
      <c r="B1560" s="253"/>
      <c r="C1560" s="254"/>
      <c r="D1560" s="236" t="s">
        <v>218</v>
      </c>
      <c r="E1560" s="254"/>
      <c r="F1560" s="256" t="s">
        <v>1832</v>
      </c>
      <c r="G1560" s="254"/>
      <c r="H1560" s="257">
        <v>249.20599999999999</v>
      </c>
      <c r="I1560" s="258"/>
      <c r="J1560" s="254"/>
      <c r="K1560" s="254"/>
      <c r="L1560" s="259"/>
      <c r="M1560" s="260"/>
      <c r="N1560" s="261"/>
      <c r="O1560" s="261"/>
      <c r="P1560" s="261"/>
      <c r="Q1560" s="261"/>
      <c r="R1560" s="261"/>
      <c r="S1560" s="261"/>
      <c r="T1560" s="262"/>
      <c r="U1560" s="13"/>
      <c r="V1560" s="13"/>
      <c r="W1560" s="13"/>
      <c r="X1560" s="13"/>
      <c r="Y1560" s="13"/>
      <c r="Z1560" s="13"/>
      <c r="AA1560" s="13"/>
      <c r="AB1560" s="13"/>
      <c r="AC1560" s="13"/>
      <c r="AD1560" s="13"/>
      <c r="AE1560" s="13"/>
      <c r="AT1560" s="263" t="s">
        <v>218</v>
      </c>
      <c r="AU1560" s="263" t="s">
        <v>83</v>
      </c>
      <c r="AV1560" s="13" t="s">
        <v>85</v>
      </c>
      <c r="AW1560" s="13" t="s">
        <v>4</v>
      </c>
      <c r="AX1560" s="13" t="s">
        <v>83</v>
      </c>
      <c r="AY1560" s="263" t="s">
        <v>207</v>
      </c>
    </row>
    <row r="1561" s="2" customFormat="1" ht="33" customHeight="1">
      <c r="A1561" s="39"/>
      <c r="B1561" s="40"/>
      <c r="C1561" s="222" t="s">
        <v>1833</v>
      </c>
      <c r="D1561" s="222" t="s">
        <v>208</v>
      </c>
      <c r="E1561" s="223" t="s">
        <v>1834</v>
      </c>
      <c r="F1561" s="224" t="s">
        <v>1835</v>
      </c>
      <c r="G1561" s="225" t="s">
        <v>225</v>
      </c>
      <c r="H1561" s="226">
        <v>11.24</v>
      </c>
      <c r="I1561" s="227"/>
      <c r="J1561" s="228">
        <f>ROUND(I1561*H1561,2)</f>
        <v>0</v>
      </c>
      <c r="K1561" s="229"/>
      <c r="L1561" s="45"/>
      <c r="M1561" s="230" t="s">
        <v>1</v>
      </c>
      <c r="N1561" s="231" t="s">
        <v>41</v>
      </c>
      <c r="O1561" s="92"/>
      <c r="P1561" s="232">
        <f>O1561*H1561</f>
        <v>0</v>
      </c>
      <c r="Q1561" s="232">
        <v>0</v>
      </c>
      <c r="R1561" s="232">
        <f>Q1561*H1561</f>
        <v>0</v>
      </c>
      <c r="S1561" s="232">
        <v>0</v>
      </c>
      <c r="T1561" s="233">
        <f>S1561*H1561</f>
        <v>0</v>
      </c>
      <c r="U1561" s="39"/>
      <c r="V1561" s="39"/>
      <c r="W1561" s="39"/>
      <c r="X1561" s="39"/>
      <c r="Y1561" s="39"/>
      <c r="Z1561" s="39"/>
      <c r="AA1561" s="39"/>
      <c r="AB1561" s="39"/>
      <c r="AC1561" s="39"/>
      <c r="AD1561" s="39"/>
      <c r="AE1561" s="39"/>
      <c r="AR1561" s="234" t="s">
        <v>361</v>
      </c>
      <c r="AT1561" s="234" t="s">
        <v>208</v>
      </c>
      <c r="AU1561" s="234" t="s">
        <v>83</v>
      </c>
      <c r="AY1561" s="18" t="s">
        <v>207</v>
      </c>
      <c r="BE1561" s="235">
        <f>IF(N1561="základní",J1561,0)</f>
        <v>0</v>
      </c>
      <c r="BF1561" s="235">
        <f>IF(N1561="snížená",J1561,0)</f>
        <v>0</v>
      </c>
      <c r="BG1561" s="235">
        <f>IF(N1561="zákl. přenesená",J1561,0)</f>
        <v>0</v>
      </c>
      <c r="BH1561" s="235">
        <f>IF(N1561="sníž. přenesená",J1561,0)</f>
        <v>0</v>
      </c>
      <c r="BI1561" s="235">
        <f>IF(N1561="nulová",J1561,0)</f>
        <v>0</v>
      </c>
      <c r="BJ1561" s="18" t="s">
        <v>83</v>
      </c>
      <c r="BK1561" s="235">
        <f>ROUND(I1561*H1561,2)</f>
        <v>0</v>
      </c>
      <c r="BL1561" s="18" t="s">
        <v>361</v>
      </c>
      <c r="BM1561" s="234" t="s">
        <v>1836</v>
      </c>
    </row>
    <row r="1562" s="2" customFormat="1">
      <c r="A1562" s="39"/>
      <c r="B1562" s="40"/>
      <c r="C1562" s="41"/>
      <c r="D1562" s="236" t="s">
        <v>214</v>
      </c>
      <c r="E1562" s="41"/>
      <c r="F1562" s="237" t="s">
        <v>1837</v>
      </c>
      <c r="G1562" s="41"/>
      <c r="H1562" s="41"/>
      <c r="I1562" s="238"/>
      <c r="J1562" s="41"/>
      <c r="K1562" s="41"/>
      <c r="L1562" s="45"/>
      <c r="M1562" s="239"/>
      <c r="N1562" s="240"/>
      <c r="O1562" s="92"/>
      <c r="P1562" s="92"/>
      <c r="Q1562" s="92"/>
      <c r="R1562" s="92"/>
      <c r="S1562" s="92"/>
      <c r="T1562" s="93"/>
      <c r="U1562" s="39"/>
      <c r="V1562" s="39"/>
      <c r="W1562" s="39"/>
      <c r="X1562" s="39"/>
      <c r="Y1562" s="39"/>
      <c r="Z1562" s="39"/>
      <c r="AA1562" s="39"/>
      <c r="AB1562" s="39"/>
      <c r="AC1562" s="39"/>
      <c r="AD1562" s="39"/>
      <c r="AE1562" s="39"/>
      <c r="AT1562" s="18" t="s">
        <v>214</v>
      </c>
      <c r="AU1562" s="18" t="s">
        <v>83</v>
      </c>
    </row>
    <row r="1563" s="2" customFormat="1">
      <c r="A1563" s="39"/>
      <c r="B1563" s="40"/>
      <c r="C1563" s="41"/>
      <c r="D1563" s="241" t="s">
        <v>216</v>
      </c>
      <c r="E1563" s="41"/>
      <c r="F1563" s="242" t="s">
        <v>1838</v>
      </c>
      <c r="G1563" s="41"/>
      <c r="H1563" s="41"/>
      <c r="I1563" s="238"/>
      <c r="J1563" s="41"/>
      <c r="K1563" s="41"/>
      <c r="L1563" s="45"/>
      <c r="M1563" s="239"/>
      <c r="N1563" s="240"/>
      <c r="O1563" s="92"/>
      <c r="P1563" s="92"/>
      <c r="Q1563" s="92"/>
      <c r="R1563" s="92"/>
      <c r="S1563" s="92"/>
      <c r="T1563" s="93"/>
      <c r="U1563" s="39"/>
      <c r="V1563" s="39"/>
      <c r="W1563" s="39"/>
      <c r="X1563" s="39"/>
      <c r="Y1563" s="39"/>
      <c r="Z1563" s="39"/>
      <c r="AA1563" s="39"/>
      <c r="AB1563" s="39"/>
      <c r="AC1563" s="39"/>
      <c r="AD1563" s="39"/>
      <c r="AE1563" s="39"/>
      <c r="AT1563" s="18" t="s">
        <v>216</v>
      </c>
      <c r="AU1563" s="18" t="s">
        <v>83</v>
      </c>
    </row>
    <row r="1564" s="13" customFormat="1">
      <c r="A1564" s="13"/>
      <c r="B1564" s="253"/>
      <c r="C1564" s="254"/>
      <c r="D1564" s="236" t="s">
        <v>218</v>
      </c>
      <c r="E1564" s="255" t="s">
        <v>1</v>
      </c>
      <c r="F1564" s="256" t="s">
        <v>506</v>
      </c>
      <c r="G1564" s="254"/>
      <c r="H1564" s="257">
        <v>1.3799999999999999</v>
      </c>
      <c r="I1564" s="258"/>
      <c r="J1564" s="254"/>
      <c r="K1564" s="254"/>
      <c r="L1564" s="259"/>
      <c r="M1564" s="260"/>
      <c r="N1564" s="261"/>
      <c r="O1564" s="261"/>
      <c r="P1564" s="261"/>
      <c r="Q1564" s="261"/>
      <c r="R1564" s="261"/>
      <c r="S1564" s="261"/>
      <c r="T1564" s="262"/>
      <c r="U1564" s="13"/>
      <c r="V1564" s="13"/>
      <c r="W1564" s="13"/>
      <c r="X1564" s="13"/>
      <c r="Y1564" s="13"/>
      <c r="Z1564" s="13"/>
      <c r="AA1564" s="13"/>
      <c r="AB1564" s="13"/>
      <c r="AC1564" s="13"/>
      <c r="AD1564" s="13"/>
      <c r="AE1564" s="13"/>
      <c r="AT1564" s="263" t="s">
        <v>218</v>
      </c>
      <c r="AU1564" s="263" t="s">
        <v>83</v>
      </c>
      <c r="AV1564" s="13" t="s">
        <v>85</v>
      </c>
      <c r="AW1564" s="13" t="s">
        <v>32</v>
      </c>
      <c r="AX1564" s="13" t="s">
        <v>76</v>
      </c>
      <c r="AY1564" s="263" t="s">
        <v>207</v>
      </c>
    </row>
    <row r="1565" s="13" customFormat="1">
      <c r="A1565" s="13"/>
      <c r="B1565" s="253"/>
      <c r="C1565" s="254"/>
      <c r="D1565" s="236" t="s">
        <v>218</v>
      </c>
      <c r="E1565" s="255" t="s">
        <v>1</v>
      </c>
      <c r="F1565" s="256" t="s">
        <v>435</v>
      </c>
      <c r="G1565" s="254"/>
      <c r="H1565" s="257">
        <v>3.8999999999999999</v>
      </c>
      <c r="I1565" s="258"/>
      <c r="J1565" s="254"/>
      <c r="K1565" s="254"/>
      <c r="L1565" s="259"/>
      <c r="M1565" s="260"/>
      <c r="N1565" s="261"/>
      <c r="O1565" s="261"/>
      <c r="P1565" s="261"/>
      <c r="Q1565" s="261"/>
      <c r="R1565" s="261"/>
      <c r="S1565" s="261"/>
      <c r="T1565" s="262"/>
      <c r="U1565" s="13"/>
      <c r="V1565" s="13"/>
      <c r="W1565" s="13"/>
      <c r="X1565" s="13"/>
      <c r="Y1565" s="13"/>
      <c r="Z1565" s="13"/>
      <c r="AA1565" s="13"/>
      <c r="AB1565" s="13"/>
      <c r="AC1565" s="13"/>
      <c r="AD1565" s="13"/>
      <c r="AE1565" s="13"/>
      <c r="AT1565" s="263" t="s">
        <v>218</v>
      </c>
      <c r="AU1565" s="263" t="s">
        <v>83</v>
      </c>
      <c r="AV1565" s="13" t="s">
        <v>85</v>
      </c>
      <c r="AW1565" s="13" t="s">
        <v>32</v>
      </c>
      <c r="AX1565" s="13" t="s">
        <v>76</v>
      </c>
      <c r="AY1565" s="263" t="s">
        <v>207</v>
      </c>
    </row>
    <row r="1566" s="13" customFormat="1">
      <c r="A1566" s="13"/>
      <c r="B1566" s="253"/>
      <c r="C1566" s="254"/>
      <c r="D1566" s="236" t="s">
        <v>218</v>
      </c>
      <c r="E1566" s="255" t="s">
        <v>1</v>
      </c>
      <c r="F1566" s="256" t="s">
        <v>438</v>
      </c>
      <c r="G1566" s="254"/>
      <c r="H1566" s="257">
        <v>3.8999999999999999</v>
      </c>
      <c r="I1566" s="258"/>
      <c r="J1566" s="254"/>
      <c r="K1566" s="254"/>
      <c r="L1566" s="259"/>
      <c r="M1566" s="260"/>
      <c r="N1566" s="261"/>
      <c r="O1566" s="261"/>
      <c r="P1566" s="261"/>
      <c r="Q1566" s="261"/>
      <c r="R1566" s="261"/>
      <c r="S1566" s="261"/>
      <c r="T1566" s="262"/>
      <c r="U1566" s="13"/>
      <c r="V1566" s="13"/>
      <c r="W1566" s="13"/>
      <c r="X1566" s="13"/>
      <c r="Y1566" s="13"/>
      <c r="Z1566" s="13"/>
      <c r="AA1566" s="13"/>
      <c r="AB1566" s="13"/>
      <c r="AC1566" s="13"/>
      <c r="AD1566" s="13"/>
      <c r="AE1566" s="13"/>
      <c r="AT1566" s="263" t="s">
        <v>218</v>
      </c>
      <c r="AU1566" s="263" t="s">
        <v>83</v>
      </c>
      <c r="AV1566" s="13" t="s">
        <v>85</v>
      </c>
      <c r="AW1566" s="13" t="s">
        <v>32</v>
      </c>
      <c r="AX1566" s="13" t="s">
        <v>76</v>
      </c>
      <c r="AY1566" s="263" t="s">
        <v>207</v>
      </c>
    </row>
    <row r="1567" s="13" customFormat="1">
      <c r="A1567" s="13"/>
      <c r="B1567" s="253"/>
      <c r="C1567" s="254"/>
      <c r="D1567" s="236" t="s">
        <v>218</v>
      </c>
      <c r="E1567" s="255" t="s">
        <v>1</v>
      </c>
      <c r="F1567" s="256" t="s">
        <v>509</v>
      </c>
      <c r="G1567" s="254"/>
      <c r="H1567" s="257">
        <v>2.0600000000000001</v>
      </c>
      <c r="I1567" s="258"/>
      <c r="J1567" s="254"/>
      <c r="K1567" s="254"/>
      <c r="L1567" s="259"/>
      <c r="M1567" s="260"/>
      <c r="N1567" s="261"/>
      <c r="O1567" s="261"/>
      <c r="P1567" s="261"/>
      <c r="Q1567" s="261"/>
      <c r="R1567" s="261"/>
      <c r="S1567" s="261"/>
      <c r="T1567" s="262"/>
      <c r="U1567" s="13"/>
      <c r="V1567" s="13"/>
      <c r="W1567" s="13"/>
      <c r="X1567" s="13"/>
      <c r="Y1567" s="13"/>
      <c r="Z1567" s="13"/>
      <c r="AA1567" s="13"/>
      <c r="AB1567" s="13"/>
      <c r="AC1567" s="13"/>
      <c r="AD1567" s="13"/>
      <c r="AE1567" s="13"/>
      <c r="AT1567" s="263" t="s">
        <v>218</v>
      </c>
      <c r="AU1567" s="263" t="s">
        <v>83</v>
      </c>
      <c r="AV1567" s="13" t="s">
        <v>85</v>
      </c>
      <c r="AW1567" s="13" t="s">
        <v>32</v>
      </c>
      <c r="AX1567" s="13" t="s">
        <v>76</v>
      </c>
      <c r="AY1567" s="263" t="s">
        <v>207</v>
      </c>
    </row>
    <row r="1568" s="14" customFormat="1">
      <c r="A1568" s="14"/>
      <c r="B1568" s="264"/>
      <c r="C1568" s="265"/>
      <c r="D1568" s="236" t="s">
        <v>218</v>
      </c>
      <c r="E1568" s="266" t="s">
        <v>1</v>
      </c>
      <c r="F1568" s="267" t="s">
        <v>222</v>
      </c>
      <c r="G1568" s="265"/>
      <c r="H1568" s="268">
        <v>11.24</v>
      </c>
      <c r="I1568" s="269"/>
      <c r="J1568" s="265"/>
      <c r="K1568" s="265"/>
      <c r="L1568" s="270"/>
      <c r="M1568" s="271"/>
      <c r="N1568" s="272"/>
      <c r="O1568" s="272"/>
      <c r="P1568" s="272"/>
      <c r="Q1568" s="272"/>
      <c r="R1568" s="272"/>
      <c r="S1568" s="272"/>
      <c r="T1568" s="273"/>
      <c r="U1568" s="14"/>
      <c r="V1568" s="14"/>
      <c r="W1568" s="14"/>
      <c r="X1568" s="14"/>
      <c r="Y1568" s="14"/>
      <c r="Z1568" s="14"/>
      <c r="AA1568" s="14"/>
      <c r="AB1568" s="14"/>
      <c r="AC1568" s="14"/>
      <c r="AD1568" s="14"/>
      <c r="AE1568" s="14"/>
      <c r="AT1568" s="274" t="s">
        <v>218</v>
      </c>
      <c r="AU1568" s="274" t="s">
        <v>83</v>
      </c>
      <c r="AV1568" s="14" t="s">
        <v>212</v>
      </c>
      <c r="AW1568" s="14" t="s">
        <v>32</v>
      </c>
      <c r="AX1568" s="14" t="s">
        <v>83</v>
      </c>
      <c r="AY1568" s="274" t="s">
        <v>207</v>
      </c>
    </row>
    <row r="1569" s="2" customFormat="1" ht="33" customHeight="1">
      <c r="A1569" s="39"/>
      <c r="B1569" s="40"/>
      <c r="C1569" s="222" t="s">
        <v>1839</v>
      </c>
      <c r="D1569" s="222" t="s">
        <v>208</v>
      </c>
      <c r="E1569" s="223" t="s">
        <v>1840</v>
      </c>
      <c r="F1569" s="224" t="s">
        <v>1841</v>
      </c>
      <c r="G1569" s="225" t="s">
        <v>225</v>
      </c>
      <c r="H1569" s="226">
        <v>79.849999999999994</v>
      </c>
      <c r="I1569" s="227"/>
      <c r="J1569" s="228">
        <f>ROUND(I1569*H1569,2)</f>
        <v>0</v>
      </c>
      <c r="K1569" s="229"/>
      <c r="L1569" s="45"/>
      <c r="M1569" s="230" t="s">
        <v>1</v>
      </c>
      <c r="N1569" s="231" t="s">
        <v>41</v>
      </c>
      <c r="O1569" s="92"/>
      <c r="P1569" s="232">
        <f>O1569*H1569</f>
        <v>0</v>
      </c>
      <c r="Q1569" s="232">
        <v>0</v>
      </c>
      <c r="R1569" s="232">
        <f>Q1569*H1569</f>
        <v>0</v>
      </c>
      <c r="S1569" s="232">
        <v>0</v>
      </c>
      <c r="T1569" s="233">
        <f>S1569*H1569</f>
        <v>0</v>
      </c>
      <c r="U1569" s="39"/>
      <c r="V1569" s="39"/>
      <c r="W1569" s="39"/>
      <c r="X1569" s="39"/>
      <c r="Y1569" s="39"/>
      <c r="Z1569" s="39"/>
      <c r="AA1569" s="39"/>
      <c r="AB1569" s="39"/>
      <c r="AC1569" s="39"/>
      <c r="AD1569" s="39"/>
      <c r="AE1569" s="39"/>
      <c r="AR1569" s="234" t="s">
        <v>361</v>
      </c>
      <c r="AT1569" s="234" t="s">
        <v>208</v>
      </c>
      <c r="AU1569" s="234" t="s">
        <v>83</v>
      </c>
      <c r="AY1569" s="18" t="s">
        <v>207</v>
      </c>
      <c r="BE1569" s="235">
        <f>IF(N1569="základní",J1569,0)</f>
        <v>0</v>
      </c>
      <c r="BF1569" s="235">
        <f>IF(N1569="snížená",J1569,0)</f>
        <v>0</v>
      </c>
      <c r="BG1569" s="235">
        <f>IF(N1569="zákl. přenesená",J1569,0)</f>
        <v>0</v>
      </c>
      <c r="BH1569" s="235">
        <f>IF(N1569="sníž. přenesená",J1569,0)</f>
        <v>0</v>
      </c>
      <c r="BI1569" s="235">
        <f>IF(N1569="nulová",J1569,0)</f>
        <v>0</v>
      </c>
      <c r="BJ1569" s="18" t="s">
        <v>83</v>
      </c>
      <c r="BK1569" s="235">
        <f>ROUND(I1569*H1569,2)</f>
        <v>0</v>
      </c>
      <c r="BL1569" s="18" t="s">
        <v>361</v>
      </c>
      <c r="BM1569" s="234" t="s">
        <v>1842</v>
      </c>
    </row>
    <row r="1570" s="2" customFormat="1">
      <c r="A1570" s="39"/>
      <c r="B1570" s="40"/>
      <c r="C1570" s="41"/>
      <c r="D1570" s="236" t="s">
        <v>214</v>
      </c>
      <c r="E1570" s="41"/>
      <c r="F1570" s="237" t="s">
        <v>1843</v>
      </c>
      <c r="G1570" s="41"/>
      <c r="H1570" s="41"/>
      <c r="I1570" s="238"/>
      <c r="J1570" s="41"/>
      <c r="K1570" s="41"/>
      <c r="L1570" s="45"/>
      <c r="M1570" s="239"/>
      <c r="N1570" s="240"/>
      <c r="O1570" s="92"/>
      <c r="P1570" s="92"/>
      <c r="Q1570" s="92"/>
      <c r="R1570" s="92"/>
      <c r="S1570" s="92"/>
      <c r="T1570" s="93"/>
      <c r="U1570" s="39"/>
      <c r="V1570" s="39"/>
      <c r="W1570" s="39"/>
      <c r="X1570" s="39"/>
      <c r="Y1570" s="39"/>
      <c r="Z1570" s="39"/>
      <c r="AA1570" s="39"/>
      <c r="AB1570" s="39"/>
      <c r="AC1570" s="39"/>
      <c r="AD1570" s="39"/>
      <c r="AE1570" s="39"/>
      <c r="AT1570" s="18" t="s">
        <v>214</v>
      </c>
      <c r="AU1570" s="18" t="s">
        <v>83</v>
      </c>
    </row>
    <row r="1571" s="2" customFormat="1">
      <c r="A1571" s="39"/>
      <c r="B1571" s="40"/>
      <c r="C1571" s="41"/>
      <c r="D1571" s="241" t="s">
        <v>216</v>
      </c>
      <c r="E1571" s="41"/>
      <c r="F1571" s="242" t="s">
        <v>1844</v>
      </c>
      <c r="G1571" s="41"/>
      <c r="H1571" s="41"/>
      <c r="I1571" s="238"/>
      <c r="J1571" s="41"/>
      <c r="K1571" s="41"/>
      <c r="L1571" s="45"/>
      <c r="M1571" s="239"/>
      <c r="N1571" s="240"/>
      <c r="O1571" s="92"/>
      <c r="P1571" s="92"/>
      <c r="Q1571" s="92"/>
      <c r="R1571" s="92"/>
      <c r="S1571" s="92"/>
      <c r="T1571" s="93"/>
      <c r="U1571" s="39"/>
      <c r="V1571" s="39"/>
      <c r="W1571" s="39"/>
      <c r="X1571" s="39"/>
      <c r="Y1571" s="39"/>
      <c r="Z1571" s="39"/>
      <c r="AA1571" s="39"/>
      <c r="AB1571" s="39"/>
      <c r="AC1571" s="39"/>
      <c r="AD1571" s="39"/>
      <c r="AE1571" s="39"/>
      <c r="AT1571" s="18" t="s">
        <v>216</v>
      </c>
      <c r="AU1571" s="18" t="s">
        <v>83</v>
      </c>
    </row>
    <row r="1572" s="13" customFormat="1">
      <c r="A1572" s="13"/>
      <c r="B1572" s="253"/>
      <c r="C1572" s="254"/>
      <c r="D1572" s="236" t="s">
        <v>218</v>
      </c>
      <c r="E1572" s="255" t="s">
        <v>1</v>
      </c>
      <c r="F1572" s="256" t="s">
        <v>506</v>
      </c>
      <c r="G1572" s="254"/>
      <c r="H1572" s="257">
        <v>1.3799999999999999</v>
      </c>
      <c r="I1572" s="258"/>
      <c r="J1572" s="254"/>
      <c r="K1572" s="254"/>
      <c r="L1572" s="259"/>
      <c r="M1572" s="260"/>
      <c r="N1572" s="261"/>
      <c r="O1572" s="261"/>
      <c r="P1572" s="261"/>
      <c r="Q1572" s="261"/>
      <c r="R1572" s="261"/>
      <c r="S1572" s="261"/>
      <c r="T1572" s="262"/>
      <c r="U1572" s="13"/>
      <c r="V1572" s="13"/>
      <c r="W1572" s="13"/>
      <c r="X1572" s="13"/>
      <c r="Y1572" s="13"/>
      <c r="Z1572" s="13"/>
      <c r="AA1572" s="13"/>
      <c r="AB1572" s="13"/>
      <c r="AC1572" s="13"/>
      <c r="AD1572" s="13"/>
      <c r="AE1572" s="13"/>
      <c r="AT1572" s="263" t="s">
        <v>218</v>
      </c>
      <c r="AU1572" s="263" t="s">
        <v>83</v>
      </c>
      <c r="AV1572" s="13" t="s">
        <v>85</v>
      </c>
      <c r="AW1572" s="13" t="s">
        <v>32</v>
      </c>
      <c r="AX1572" s="13" t="s">
        <v>76</v>
      </c>
      <c r="AY1572" s="263" t="s">
        <v>207</v>
      </c>
    </row>
    <row r="1573" s="13" customFormat="1">
      <c r="A1573" s="13"/>
      <c r="B1573" s="253"/>
      <c r="C1573" s="254"/>
      <c r="D1573" s="236" t="s">
        <v>218</v>
      </c>
      <c r="E1573" s="255" t="s">
        <v>1</v>
      </c>
      <c r="F1573" s="256" t="s">
        <v>432</v>
      </c>
      <c r="G1573" s="254"/>
      <c r="H1573" s="257">
        <v>7.7999999999999998</v>
      </c>
      <c r="I1573" s="258"/>
      <c r="J1573" s="254"/>
      <c r="K1573" s="254"/>
      <c r="L1573" s="259"/>
      <c r="M1573" s="260"/>
      <c r="N1573" s="261"/>
      <c r="O1573" s="261"/>
      <c r="P1573" s="261"/>
      <c r="Q1573" s="261"/>
      <c r="R1573" s="261"/>
      <c r="S1573" s="261"/>
      <c r="T1573" s="262"/>
      <c r="U1573" s="13"/>
      <c r="V1573" s="13"/>
      <c r="W1573" s="13"/>
      <c r="X1573" s="13"/>
      <c r="Y1573" s="13"/>
      <c r="Z1573" s="13"/>
      <c r="AA1573" s="13"/>
      <c r="AB1573" s="13"/>
      <c r="AC1573" s="13"/>
      <c r="AD1573" s="13"/>
      <c r="AE1573" s="13"/>
      <c r="AT1573" s="263" t="s">
        <v>218</v>
      </c>
      <c r="AU1573" s="263" t="s">
        <v>83</v>
      </c>
      <c r="AV1573" s="13" t="s">
        <v>85</v>
      </c>
      <c r="AW1573" s="13" t="s">
        <v>32</v>
      </c>
      <c r="AX1573" s="13" t="s">
        <v>76</v>
      </c>
      <c r="AY1573" s="263" t="s">
        <v>207</v>
      </c>
    </row>
    <row r="1574" s="13" customFormat="1">
      <c r="A1574" s="13"/>
      <c r="B1574" s="253"/>
      <c r="C1574" s="254"/>
      <c r="D1574" s="236" t="s">
        <v>218</v>
      </c>
      <c r="E1574" s="255" t="s">
        <v>1</v>
      </c>
      <c r="F1574" s="256" t="s">
        <v>435</v>
      </c>
      <c r="G1574" s="254"/>
      <c r="H1574" s="257">
        <v>3.8999999999999999</v>
      </c>
      <c r="I1574" s="258"/>
      <c r="J1574" s="254"/>
      <c r="K1574" s="254"/>
      <c r="L1574" s="259"/>
      <c r="M1574" s="260"/>
      <c r="N1574" s="261"/>
      <c r="O1574" s="261"/>
      <c r="P1574" s="261"/>
      <c r="Q1574" s="261"/>
      <c r="R1574" s="261"/>
      <c r="S1574" s="261"/>
      <c r="T1574" s="262"/>
      <c r="U1574" s="13"/>
      <c r="V1574" s="13"/>
      <c r="W1574" s="13"/>
      <c r="X1574" s="13"/>
      <c r="Y1574" s="13"/>
      <c r="Z1574" s="13"/>
      <c r="AA1574" s="13"/>
      <c r="AB1574" s="13"/>
      <c r="AC1574" s="13"/>
      <c r="AD1574" s="13"/>
      <c r="AE1574" s="13"/>
      <c r="AT1574" s="263" t="s">
        <v>218</v>
      </c>
      <c r="AU1574" s="263" t="s">
        <v>83</v>
      </c>
      <c r="AV1574" s="13" t="s">
        <v>85</v>
      </c>
      <c r="AW1574" s="13" t="s">
        <v>32</v>
      </c>
      <c r="AX1574" s="13" t="s">
        <v>76</v>
      </c>
      <c r="AY1574" s="263" t="s">
        <v>207</v>
      </c>
    </row>
    <row r="1575" s="13" customFormat="1">
      <c r="A1575" s="13"/>
      <c r="B1575" s="253"/>
      <c r="C1575" s="254"/>
      <c r="D1575" s="236" t="s">
        <v>218</v>
      </c>
      <c r="E1575" s="255" t="s">
        <v>1</v>
      </c>
      <c r="F1575" s="256" t="s">
        <v>438</v>
      </c>
      <c r="G1575" s="254"/>
      <c r="H1575" s="257">
        <v>3.8999999999999999</v>
      </c>
      <c r="I1575" s="258"/>
      <c r="J1575" s="254"/>
      <c r="K1575" s="254"/>
      <c r="L1575" s="259"/>
      <c r="M1575" s="260"/>
      <c r="N1575" s="261"/>
      <c r="O1575" s="261"/>
      <c r="P1575" s="261"/>
      <c r="Q1575" s="261"/>
      <c r="R1575" s="261"/>
      <c r="S1575" s="261"/>
      <c r="T1575" s="262"/>
      <c r="U1575" s="13"/>
      <c r="V1575" s="13"/>
      <c r="W1575" s="13"/>
      <c r="X1575" s="13"/>
      <c r="Y1575" s="13"/>
      <c r="Z1575" s="13"/>
      <c r="AA1575" s="13"/>
      <c r="AB1575" s="13"/>
      <c r="AC1575" s="13"/>
      <c r="AD1575" s="13"/>
      <c r="AE1575" s="13"/>
      <c r="AT1575" s="263" t="s">
        <v>218</v>
      </c>
      <c r="AU1575" s="263" t="s">
        <v>83</v>
      </c>
      <c r="AV1575" s="13" t="s">
        <v>85</v>
      </c>
      <c r="AW1575" s="13" t="s">
        <v>32</v>
      </c>
      <c r="AX1575" s="13" t="s">
        <v>76</v>
      </c>
      <c r="AY1575" s="263" t="s">
        <v>207</v>
      </c>
    </row>
    <row r="1576" s="13" customFormat="1">
      <c r="A1576" s="13"/>
      <c r="B1576" s="253"/>
      <c r="C1576" s="254"/>
      <c r="D1576" s="236" t="s">
        <v>218</v>
      </c>
      <c r="E1576" s="255" t="s">
        <v>1</v>
      </c>
      <c r="F1576" s="256" t="s">
        <v>509</v>
      </c>
      <c r="G1576" s="254"/>
      <c r="H1576" s="257">
        <v>2.0600000000000001</v>
      </c>
      <c r="I1576" s="258"/>
      <c r="J1576" s="254"/>
      <c r="K1576" s="254"/>
      <c r="L1576" s="259"/>
      <c r="M1576" s="260"/>
      <c r="N1576" s="261"/>
      <c r="O1576" s="261"/>
      <c r="P1576" s="261"/>
      <c r="Q1576" s="261"/>
      <c r="R1576" s="261"/>
      <c r="S1576" s="261"/>
      <c r="T1576" s="262"/>
      <c r="U1576" s="13"/>
      <c r="V1576" s="13"/>
      <c r="W1576" s="13"/>
      <c r="X1576" s="13"/>
      <c r="Y1576" s="13"/>
      <c r="Z1576" s="13"/>
      <c r="AA1576" s="13"/>
      <c r="AB1576" s="13"/>
      <c r="AC1576" s="13"/>
      <c r="AD1576" s="13"/>
      <c r="AE1576" s="13"/>
      <c r="AT1576" s="263" t="s">
        <v>218</v>
      </c>
      <c r="AU1576" s="263" t="s">
        <v>83</v>
      </c>
      <c r="AV1576" s="13" t="s">
        <v>85</v>
      </c>
      <c r="AW1576" s="13" t="s">
        <v>32</v>
      </c>
      <c r="AX1576" s="13" t="s">
        <v>76</v>
      </c>
      <c r="AY1576" s="263" t="s">
        <v>207</v>
      </c>
    </row>
    <row r="1577" s="13" customFormat="1">
      <c r="A1577" s="13"/>
      <c r="B1577" s="253"/>
      <c r="C1577" s="254"/>
      <c r="D1577" s="236" t="s">
        <v>218</v>
      </c>
      <c r="E1577" s="255" t="s">
        <v>1</v>
      </c>
      <c r="F1577" s="256" t="s">
        <v>415</v>
      </c>
      <c r="G1577" s="254"/>
      <c r="H1577" s="257">
        <v>6.3700000000000001</v>
      </c>
      <c r="I1577" s="258"/>
      <c r="J1577" s="254"/>
      <c r="K1577" s="254"/>
      <c r="L1577" s="259"/>
      <c r="M1577" s="260"/>
      <c r="N1577" s="261"/>
      <c r="O1577" s="261"/>
      <c r="P1577" s="261"/>
      <c r="Q1577" s="261"/>
      <c r="R1577" s="261"/>
      <c r="S1577" s="261"/>
      <c r="T1577" s="262"/>
      <c r="U1577" s="13"/>
      <c r="V1577" s="13"/>
      <c r="W1577" s="13"/>
      <c r="X1577" s="13"/>
      <c r="Y1577" s="13"/>
      <c r="Z1577" s="13"/>
      <c r="AA1577" s="13"/>
      <c r="AB1577" s="13"/>
      <c r="AC1577" s="13"/>
      <c r="AD1577" s="13"/>
      <c r="AE1577" s="13"/>
      <c r="AT1577" s="263" t="s">
        <v>218</v>
      </c>
      <c r="AU1577" s="263" t="s">
        <v>83</v>
      </c>
      <c r="AV1577" s="13" t="s">
        <v>85</v>
      </c>
      <c r="AW1577" s="13" t="s">
        <v>32</v>
      </c>
      <c r="AX1577" s="13" t="s">
        <v>76</v>
      </c>
      <c r="AY1577" s="263" t="s">
        <v>207</v>
      </c>
    </row>
    <row r="1578" s="13" customFormat="1">
      <c r="A1578" s="13"/>
      <c r="B1578" s="253"/>
      <c r="C1578" s="254"/>
      <c r="D1578" s="236" t="s">
        <v>218</v>
      </c>
      <c r="E1578" s="255" t="s">
        <v>1</v>
      </c>
      <c r="F1578" s="256" t="s">
        <v>421</v>
      </c>
      <c r="G1578" s="254"/>
      <c r="H1578" s="257">
        <v>7.7599999999999998</v>
      </c>
      <c r="I1578" s="258"/>
      <c r="J1578" s="254"/>
      <c r="K1578" s="254"/>
      <c r="L1578" s="259"/>
      <c r="M1578" s="260"/>
      <c r="N1578" s="261"/>
      <c r="O1578" s="261"/>
      <c r="P1578" s="261"/>
      <c r="Q1578" s="261"/>
      <c r="R1578" s="261"/>
      <c r="S1578" s="261"/>
      <c r="T1578" s="262"/>
      <c r="U1578" s="13"/>
      <c r="V1578" s="13"/>
      <c r="W1578" s="13"/>
      <c r="X1578" s="13"/>
      <c r="Y1578" s="13"/>
      <c r="Z1578" s="13"/>
      <c r="AA1578" s="13"/>
      <c r="AB1578" s="13"/>
      <c r="AC1578" s="13"/>
      <c r="AD1578" s="13"/>
      <c r="AE1578" s="13"/>
      <c r="AT1578" s="263" t="s">
        <v>218</v>
      </c>
      <c r="AU1578" s="263" t="s">
        <v>83</v>
      </c>
      <c r="AV1578" s="13" t="s">
        <v>85</v>
      </c>
      <c r="AW1578" s="13" t="s">
        <v>32</v>
      </c>
      <c r="AX1578" s="13" t="s">
        <v>76</v>
      </c>
      <c r="AY1578" s="263" t="s">
        <v>207</v>
      </c>
    </row>
    <row r="1579" s="13" customFormat="1">
      <c r="A1579" s="13"/>
      <c r="B1579" s="253"/>
      <c r="C1579" s="254"/>
      <c r="D1579" s="236" t="s">
        <v>218</v>
      </c>
      <c r="E1579" s="255" t="s">
        <v>1</v>
      </c>
      <c r="F1579" s="256" t="s">
        <v>424</v>
      </c>
      <c r="G1579" s="254"/>
      <c r="H1579" s="257">
        <v>46.68</v>
      </c>
      <c r="I1579" s="258"/>
      <c r="J1579" s="254"/>
      <c r="K1579" s="254"/>
      <c r="L1579" s="259"/>
      <c r="M1579" s="260"/>
      <c r="N1579" s="261"/>
      <c r="O1579" s="261"/>
      <c r="P1579" s="261"/>
      <c r="Q1579" s="261"/>
      <c r="R1579" s="261"/>
      <c r="S1579" s="261"/>
      <c r="T1579" s="262"/>
      <c r="U1579" s="13"/>
      <c r="V1579" s="13"/>
      <c r="W1579" s="13"/>
      <c r="X1579" s="13"/>
      <c r="Y1579" s="13"/>
      <c r="Z1579" s="13"/>
      <c r="AA1579" s="13"/>
      <c r="AB1579" s="13"/>
      <c r="AC1579" s="13"/>
      <c r="AD1579" s="13"/>
      <c r="AE1579" s="13"/>
      <c r="AT1579" s="263" t="s">
        <v>218</v>
      </c>
      <c r="AU1579" s="263" t="s">
        <v>83</v>
      </c>
      <c r="AV1579" s="13" t="s">
        <v>85</v>
      </c>
      <c r="AW1579" s="13" t="s">
        <v>32</v>
      </c>
      <c r="AX1579" s="13" t="s">
        <v>76</v>
      </c>
      <c r="AY1579" s="263" t="s">
        <v>207</v>
      </c>
    </row>
    <row r="1580" s="14" customFormat="1">
      <c r="A1580" s="14"/>
      <c r="B1580" s="264"/>
      <c r="C1580" s="265"/>
      <c r="D1580" s="236" t="s">
        <v>218</v>
      </c>
      <c r="E1580" s="266" t="s">
        <v>1</v>
      </c>
      <c r="F1580" s="267" t="s">
        <v>222</v>
      </c>
      <c r="G1580" s="265"/>
      <c r="H1580" s="268">
        <v>79.849999999999994</v>
      </c>
      <c r="I1580" s="269"/>
      <c r="J1580" s="265"/>
      <c r="K1580" s="265"/>
      <c r="L1580" s="270"/>
      <c r="M1580" s="271"/>
      <c r="N1580" s="272"/>
      <c r="O1580" s="272"/>
      <c r="P1580" s="272"/>
      <c r="Q1580" s="272"/>
      <c r="R1580" s="272"/>
      <c r="S1580" s="272"/>
      <c r="T1580" s="273"/>
      <c r="U1580" s="14"/>
      <c r="V1580" s="14"/>
      <c r="W1580" s="14"/>
      <c r="X1580" s="14"/>
      <c r="Y1580" s="14"/>
      <c r="Z1580" s="14"/>
      <c r="AA1580" s="14"/>
      <c r="AB1580" s="14"/>
      <c r="AC1580" s="14"/>
      <c r="AD1580" s="14"/>
      <c r="AE1580" s="14"/>
      <c r="AT1580" s="274" t="s">
        <v>218</v>
      </c>
      <c r="AU1580" s="274" t="s">
        <v>83</v>
      </c>
      <c r="AV1580" s="14" t="s">
        <v>212</v>
      </c>
      <c r="AW1580" s="14" t="s">
        <v>32</v>
      </c>
      <c r="AX1580" s="14" t="s">
        <v>83</v>
      </c>
      <c r="AY1580" s="274" t="s">
        <v>207</v>
      </c>
    </row>
    <row r="1581" s="2" customFormat="1" ht="33" customHeight="1">
      <c r="A1581" s="39"/>
      <c r="B1581" s="40"/>
      <c r="C1581" s="222" t="s">
        <v>1845</v>
      </c>
      <c r="D1581" s="222" t="s">
        <v>208</v>
      </c>
      <c r="E1581" s="223" t="s">
        <v>1846</v>
      </c>
      <c r="F1581" s="224" t="s">
        <v>1847</v>
      </c>
      <c r="G1581" s="225" t="s">
        <v>225</v>
      </c>
      <c r="H1581" s="226">
        <v>49.442999999999998</v>
      </c>
      <c r="I1581" s="227"/>
      <c r="J1581" s="228">
        <f>ROUND(I1581*H1581,2)</f>
        <v>0</v>
      </c>
      <c r="K1581" s="229"/>
      <c r="L1581" s="45"/>
      <c r="M1581" s="230" t="s">
        <v>1</v>
      </c>
      <c r="N1581" s="231" t="s">
        <v>41</v>
      </c>
      <c r="O1581" s="92"/>
      <c r="P1581" s="232">
        <f>O1581*H1581</f>
        <v>0</v>
      </c>
      <c r="Q1581" s="232">
        <v>0.0040499999999999998</v>
      </c>
      <c r="R1581" s="232">
        <f>Q1581*H1581</f>
        <v>0.20024414999999998</v>
      </c>
      <c r="S1581" s="232">
        <v>0</v>
      </c>
      <c r="T1581" s="233">
        <f>S1581*H1581</f>
        <v>0</v>
      </c>
      <c r="U1581" s="39"/>
      <c r="V1581" s="39"/>
      <c r="W1581" s="39"/>
      <c r="X1581" s="39"/>
      <c r="Y1581" s="39"/>
      <c r="Z1581" s="39"/>
      <c r="AA1581" s="39"/>
      <c r="AB1581" s="39"/>
      <c r="AC1581" s="39"/>
      <c r="AD1581" s="39"/>
      <c r="AE1581" s="39"/>
      <c r="AR1581" s="234" t="s">
        <v>361</v>
      </c>
      <c r="AT1581" s="234" t="s">
        <v>208</v>
      </c>
      <c r="AU1581" s="234" t="s">
        <v>83</v>
      </c>
      <c r="AY1581" s="18" t="s">
        <v>207</v>
      </c>
      <c r="BE1581" s="235">
        <f>IF(N1581="základní",J1581,0)</f>
        <v>0</v>
      </c>
      <c r="BF1581" s="235">
        <f>IF(N1581="snížená",J1581,0)</f>
        <v>0</v>
      </c>
      <c r="BG1581" s="235">
        <f>IF(N1581="zákl. přenesená",J1581,0)</f>
        <v>0</v>
      </c>
      <c r="BH1581" s="235">
        <f>IF(N1581="sníž. přenesená",J1581,0)</f>
        <v>0</v>
      </c>
      <c r="BI1581" s="235">
        <f>IF(N1581="nulová",J1581,0)</f>
        <v>0</v>
      </c>
      <c r="BJ1581" s="18" t="s">
        <v>83</v>
      </c>
      <c r="BK1581" s="235">
        <f>ROUND(I1581*H1581,2)</f>
        <v>0</v>
      </c>
      <c r="BL1581" s="18" t="s">
        <v>361</v>
      </c>
      <c r="BM1581" s="234" t="s">
        <v>1848</v>
      </c>
    </row>
    <row r="1582" s="2" customFormat="1">
      <c r="A1582" s="39"/>
      <c r="B1582" s="40"/>
      <c r="C1582" s="41"/>
      <c r="D1582" s="236" t="s">
        <v>214</v>
      </c>
      <c r="E1582" s="41"/>
      <c r="F1582" s="237" t="s">
        <v>1849</v>
      </c>
      <c r="G1582" s="41"/>
      <c r="H1582" s="41"/>
      <c r="I1582" s="238"/>
      <c r="J1582" s="41"/>
      <c r="K1582" s="41"/>
      <c r="L1582" s="45"/>
      <c r="M1582" s="239"/>
      <c r="N1582" s="240"/>
      <c r="O1582" s="92"/>
      <c r="P1582" s="92"/>
      <c r="Q1582" s="92"/>
      <c r="R1582" s="92"/>
      <c r="S1582" s="92"/>
      <c r="T1582" s="93"/>
      <c r="U1582" s="39"/>
      <c r="V1582" s="39"/>
      <c r="W1582" s="39"/>
      <c r="X1582" s="39"/>
      <c r="Y1582" s="39"/>
      <c r="Z1582" s="39"/>
      <c r="AA1582" s="39"/>
      <c r="AB1582" s="39"/>
      <c r="AC1582" s="39"/>
      <c r="AD1582" s="39"/>
      <c r="AE1582" s="39"/>
      <c r="AT1582" s="18" t="s">
        <v>214</v>
      </c>
      <c r="AU1582" s="18" t="s">
        <v>83</v>
      </c>
    </row>
    <row r="1583" s="2" customFormat="1">
      <c r="A1583" s="39"/>
      <c r="B1583" s="40"/>
      <c r="C1583" s="41"/>
      <c r="D1583" s="241" t="s">
        <v>216</v>
      </c>
      <c r="E1583" s="41"/>
      <c r="F1583" s="242" t="s">
        <v>1850</v>
      </c>
      <c r="G1583" s="41"/>
      <c r="H1583" s="41"/>
      <c r="I1583" s="238"/>
      <c r="J1583" s="41"/>
      <c r="K1583" s="41"/>
      <c r="L1583" s="45"/>
      <c r="M1583" s="239"/>
      <c r="N1583" s="240"/>
      <c r="O1583" s="92"/>
      <c r="P1583" s="92"/>
      <c r="Q1583" s="92"/>
      <c r="R1583" s="92"/>
      <c r="S1583" s="92"/>
      <c r="T1583" s="93"/>
      <c r="U1583" s="39"/>
      <c r="V1583" s="39"/>
      <c r="W1583" s="39"/>
      <c r="X1583" s="39"/>
      <c r="Y1583" s="39"/>
      <c r="Z1583" s="39"/>
      <c r="AA1583" s="39"/>
      <c r="AB1583" s="39"/>
      <c r="AC1583" s="39"/>
      <c r="AD1583" s="39"/>
      <c r="AE1583" s="39"/>
      <c r="AT1583" s="18" t="s">
        <v>216</v>
      </c>
      <c r="AU1583" s="18" t="s">
        <v>83</v>
      </c>
    </row>
    <row r="1584" s="13" customFormat="1">
      <c r="A1584" s="13"/>
      <c r="B1584" s="253"/>
      <c r="C1584" s="254"/>
      <c r="D1584" s="236" t="s">
        <v>218</v>
      </c>
      <c r="E1584" s="255" t="s">
        <v>1</v>
      </c>
      <c r="F1584" s="256" t="s">
        <v>402</v>
      </c>
      <c r="G1584" s="254"/>
      <c r="H1584" s="257">
        <v>6.4290000000000003</v>
      </c>
      <c r="I1584" s="258"/>
      <c r="J1584" s="254"/>
      <c r="K1584" s="254"/>
      <c r="L1584" s="259"/>
      <c r="M1584" s="260"/>
      <c r="N1584" s="261"/>
      <c r="O1584" s="261"/>
      <c r="P1584" s="261"/>
      <c r="Q1584" s="261"/>
      <c r="R1584" s="261"/>
      <c r="S1584" s="261"/>
      <c r="T1584" s="262"/>
      <c r="U1584" s="13"/>
      <c r="V1584" s="13"/>
      <c r="W1584" s="13"/>
      <c r="X1584" s="13"/>
      <c r="Y1584" s="13"/>
      <c r="Z1584" s="13"/>
      <c r="AA1584" s="13"/>
      <c r="AB1584" s="13"/>
      <c r="AC1584" s="13"/>
      <c r="AD1584" s="13"/>
      <c r="AE1584" s="13"/>
      <c r="AT1584" s="263" t="s">
        <v>218</v>
      </c>
      <c r="AU1584" s="263" t="s">
        <v>83</v>
      </c>
      <c r="AV1584" s="13" t="s">
        <v>85</v>
      </c>
      <c r="AW1584" s="13" t="s">
        <v>32</v>
      </c>
      <c r="AX1584" s="13" t="s">
        <v>76</v>
      </c>
      <c r="AY1584" s="263" t="s">
        <v>207</v>
      </c>
    </row>
    <row r="1585" s="13" customFormat="1">
      <c r="A1585" s="13"/>
      <c r="B1585" s="253"/>
      <c r="C1585" s="254"/>
      <c r="D1585" s="236" t="s">
        <v>218</v>
      </c>
      <c r="E1585" s="255" t="s">
        <v>1</v>
      </c>
      <c r="F1585" s="256" t="s">
        <v>396</v>
      </c>
      <c r="G1585" s="254"/>
      <c r="H1585" s="257">
        <v>43.014000000000003</v>
      </c>
      <c r="I1585" s="258"/>
      <c r="J1585" s="254"/>
      <c r="K1585" s="254"/>
      <c r="L1585" s="259"/>
      <c r="M1585" s="260"/>
      <c r="N1585" s="261"/>
      <c r="O1585" s="261"/>
      <c r="P1585" s="261"/>
      <c r="Q1585" s="261"/>
      <c r="R1585" s="261"/>
      <c r="S1585" s="261"/>
      <c r="T1585" s="262"/>
      <c r="U1585" s="13"/>
      <c r="V1585" s="13"/>
      <c r="W1585" s="13"/>
      <c r="X1585" s="13"/>
      <c r="Y1585" s="13"/>
      <c r="Z1585" s="13"/>
      <c r="AA1585" s="13"/>
      <c r="AB1585" s="13"/>
      <c r="AC1585" s="13"/>
      <c r="AD1585" s="13"/>
      <c r="AE1585" s="13"/>
      <c r="AT1585" s="263" t="s">
        <v>218</v>
      </c>
      <c r="AU1585" s="263" t="s">
        <v>83</v>
      </c>
      <c r="AV1585" s="13" t="s">
        <v>85</v>
      </c>
      <c r="AW1585" s="13" t="s">
        <v>32</v>
      </c>
      <c r="AX1585" s="13" t="s">
        <v>76</v>
      </c>
      <c r="AY1585" s="263" t="s">
        <v>207</v>
      </c>
    </row>
    <row r="1586" s="14" customFormat="1">
      <c r="A1586" s="14"/>
      <c r="B1586" s="264"/>
      <c r="C1586" s="265"/>
      <c r="D1586" s="236" t="s">
        <v>218</v>
      </c>
      <c r="E1586" s="266" t="s">
        <v>1</v>
      </c>
      <c r="F1586" s="267" t="s">
        <v>222</v>
      </c>
      <c r="G1586" s="265"/>
      <c r="H1586" s="268">
        <v>49.442999999999998</v>
      </c>
      <c r="I1586" s="269"/>
      <c r="J1586" s="265"/>
      <c r="K1586" s="265"/>
      <c r="L1586" s="270"/>
      <c r="M1586" s="271"/>
      <c r="N1586" s="272"/>
      <c r="O1586" s="272"/>
      <c r="P1586" s="272"/>
      <c r="Q1586" s="272"/>
      <c r="R1586" s="272"/>
      <c r="S1586" s="272"/>
      <c r="T1586" s="273"/>
      <c r="U1586" s="14"/>
      <c r="V1586" s="14"/>
      <c r="W1586" s="14"/>
      <c r="X1586" s="14"/>
      <c r="Y1586" s="14"/>
      <c r="Z1586" s="14"/>
      <c r="AA1586" s="14"/>
      <c r="AB1586" s="14"/>
      <c r="AC1586" s="14"/>
      <c r="AD1586" s="14"/>
      <c r="AE1586" s="14"/>
      <c r="AT1586" s="274" t="s">
        <v>218</v>
      </c>
      <c r="AU1586" s="274" t="s">
        <v>83</v>
      </c>
      <c r="AV1586" s="14" t="s">
        <v>212</v>
      </c>
      <c r="AW1586" s="14" t="s">
        <v>32</v>
      </c>
      <c r="AX1586" s="14" t="s">
        <v>83</v>
      </c>
      <c r="AY1586" s="274" t="s">
        <v>207</v>
      </c>
    </row>
    <row r="1587" s="2" customFormat="1" ht="37.8" customHeight="1">
      <c r="A1587" s="39"/>
      <c r="B1587" s="40"/>
      <c r="C1587" s="293" t="s">
        <v>1851</v>
      </c>
      <c r="D1587" s="293" t="s">
        <v>690</v>
      </c>
      <c r="E1587" s="294" t="s">
        <v>1852</v>
      </c>
      <c r="F1587" s="295" t="s">
        <v>1853</v>
      </c>
      <c r="G1587" s="296" t="s">
        <v>225</v>
      </c>
      <c r="H1587" s="297">
        <v>54.387</v>
      </c>
      <c r="I1587" s="298"/>
      <c r="J1587" s="299">
        <f>ROUND(I1587*H1587,2)</f>
        <v>0</v>
      </c>
      <c r="K1587" s="300"/>
      <c r="L1587" s="301"/>
      <c r="M1587" s="302" t="s">
        <v>1</v>
      </c>
      <c r="N1587" s="303" t="s">
        <v>41</v>
      </c>
      <c r="O1587" s="92"/>
      <c r="P1587" s="232">
        <f>O1587*H1587</f>
        <v>0</v>
      </c>
      <c r="Q1587" s="232">
        <v>0.021999999999999999</v>
      </c>
      <c r="R1587" s="232">
        <f>Q1587*H1587</f>
        <v>1.1965139999999999</v>
      </c>
      <c r="S1587" s="232">
        <v>0</v>
      </c>
      <c r="T1587" s="233">
        <f>S1587*H1587</f>
        <v>0</v>
      </c>
      <c r="U1587" s="39"/>
      <c r="V1587" s="39"/>
      <c r="W1587" s="39"/>
      <c r="X1587" s="39"/>
      <c r="Y1587" s="39"/>
      <c r="Z1587" s="39"/>
      <c r="AA1587" s="39"/>
      <c r="AB1587" s="39"/>
      <c r="AC1587" s="39"/>
      <c r="AD1587" s="39"/>
      <c r="AE1587" s="39"/>
      <c r="AR1587" s="234" t="s">
        <v>774</v>
      </c>
      <c r="AT1587" s="234" t="s">
        <v>690</v>
      </c>
      <c r="AU1587" s="234" t="s">
        <v>83</v>
      </c>
      <c r="AY1587" s="18" t="s">
        <v>207</v>
      </c>
      <c r="BE1587" s="235">
        <f>IF(N1587="základní",J1587,0)</f>
        <v>0</v>
      </c>
      <c r="BF1587" s="235">
        <f>IF(N1587="snížená",J1587,0)</f>
        <v>0</v>
      </c>
      <c r="BG1587" s="235">
        <f>IF(N1587="zákl. přenesená",J1587,0)</f>
        <v>0</v>
      </c>
      <c r="BH1587" s="235">
        <f>IF(N1587="sníž. přenesená",J1587,0)</f>
        <v>0</v>
      </c>
      <c r="BI1587" s="235">
        <f>IF(N1587="nulová",J1587,0)</f>
        <v>0</v>
      </c>
      <c r="BJ1587" s="18" t="s">
        <v>83</v>
      </c>
      <c r="BK1587" s="235">
        <f>ROUND(I1587*H1587,2)</f>
        <v>0</v>
      </c>
      <c r="BL1587" s="18" t="s">
        <v>361</v>
      </c>
      <c r="BM1587" s="234" t="s">
        <v>1854</v>
      </c>
    </row>
    <row r="1588" s="2" customFormat="1">
      <c r="A1588" s="39"/>
      <c r="B1588" s="40"/>
      <c r="C1588" s="41"/>
      <c r="D1588" s="236" t="s">
        <v>214</v>
      </c>
      <c r="E1588" s="41"/>
      <c r="F1588" s="237" t="s">
        <v>1853</v>
      </c>
      <c r="G1588" s="41"/>
      <c r="H1588" s="41"/>
      <c r="I1588" s="238"/>
      <c r="J1588" s="41"/>
      <c r="K1588" s="41"/>
      <c r="L1588" s="45"/>
      <c r="M1588" s="239"/>
      <c r="N1588" s="240"/>
      <c r="O1588" s="92"/>
      <c r="P1588" s="92"/>
      <c r="Q1588" s="92"/>
      <c r="R1588" s="92"/>
      <c r="S1588" s="92"/>
      <c r="T1588" s="93"/>
      <c r="U1588" s="39"/>
      <c r="V1588" s="39"/>
      <c r="W1588" s="39"/>
      <c r="X1588" s="39"/>
      <c r="Y1588" s="39"/>
      <c r="Z1588" s="39"/>
      <c r="AA1588" s="39"/>
      <c r="AB1588" s="39"/>
      <c r="AC1588" s="39"/>
      <c r="AD1588" s="39"/>
      <c r="AE1588" s="39"/>
      <c r="AT1588" s="18" t="s">
        <v>214</v>
      </c>
      <c r="AU1588" s="18" t="s">
        <v>83</v>
      </c>
    </row>
    <row r="1589" s="13" customFormat="1">
      <c r="A1589" s="13"/>
      <c r="B1589" s="253"/>
      <c r="C1589" s="254"/>
      <c r="D1589" s="236" t="s">
        <v>218</v>
      </c>
      <c r="E1589" s="255" t="s">
        <v>1</v>
      </c>
      <c r="F1589" s="256" t="s">
        <v>402</v>
      </c>
      <c r="G1589" s="254"/>
      <c r="H1589" s="257">
        <v>6.4290000000000003</v>
      </c>
      <c r="I1589" s="258"/>
      <c r="J1589" s="254"/>
      <c r="K1589" s="254"/>
      <c r="L1589" s="259"/>
      <c r="M1589" s="260"/>
      <c r="N1589" s="261"/>
      <c r="O1589" s="261"/>
      <c r="P1589" s="261"/>
      <c r="Q1589" s="261"/>
      <c r="R1589" s="261"/>
      <c r="S1589" s="261"/>
      <c r="T1589" s="262"/>
      <c r="U1589" s="13"/>
      <c r="V1589" s="13"/>
      <c r="W1589" s="13"/>
      <c r="X1589" s="13"/>
      <c r="Y1589" s="13"/>
      <c r="Z1589" s="13"/>
      <c r="AA1589" s="13"/>
      <c r="AB1589" s="13"/>
      <c r="AC1589" s="13"/>
      <c r="AD1589" s="13"/>
      <c r="AE1589" s="13"/>
      <c r="AT1589" s="263" t="s">
        <v>218</v>
      </c>
      <c r="AU1589" s="263" t="s">
        <v>83</v>
      </c>
      <c r="AV1589" s="13" t="s">
        <v>85</v>
      </c>
      <c r="AW1589" s="13" t="s">
        <v>32</v>
      </c>
      <c r="AX1589" s="13" t="s">
        <v>76</v>
      </c>
      <c r="AY1589" s="263" t="s">
        <v>207</v>
      </c>
    </row>
    <row r="1590" s="13" customFormat="1">
      <c r="A1590" s="13"/>
      <c r="B1590" s="253"/>
      <c r="C1590" s="254"/>
      <c r="D1590" s="236" t="s">
        <v>218</v>
      </c>
      <c r="E1590" s="255" t="s">
        <v>1</v>
      </c>
      <c r="F1590" s="256" t="s">
        <v>396</v>
      </c>
      <c r="G1590" s="254"/>
      <c r="H1590" s="257">
        <v>43.014000000000003</v>
      </c>
      <c r="I1590" s="258"/>
      <c r="J1590" s="254"/>
      <c r="K1590" s="254"/>
      <c r="L1590" s="259"/>
      <c r="M1590" s="260"/>
      <c r="N1590" s="261"/>
      <c r="O1590" s="261"/>
      <c r="P1590" s="261"/>
      <c r="Q1590" s="261"/>
      <c r="R1590" s="261"/>
      <c r="S1590" s="261"/>
      <c r="T1590" s="262"/>
      <c r="U1590" s="13"/>
      <c r="V1590" s="13"/>
      <c r="W1590" s="13"/>
      <c r="X1590" s="13"/>
      <c r="Y1590" s="13"/>
      <c r="Z1590" s="13"/>
      <c r="AA1590" s="13"/>
      <c r="AB1590" s="13"/>
      <c r="AC1590" s="13"/>
      <c r="AD1590" s="13"/>
      <c r="AE1590" s="13"/>
      <c r="AT1590" s="263" t="s">
        <v>218</v>
      </c>
      <c r="AU1590" s="263" t="s">
        <v>83</v>
      </c>
      <c r="AV1590" s="13" t="s">
        <v>85</v>
      </c>
      <c r="AW1590" s="13" t="s">
        <v>32</v>
      </c>
      <c r="AX1590" s="13" t="s">
        <v>76</v>
      </c>
      <c r="AY1590" s="263" t="s">
        <v>207</v>
      </c>
    </row>
    <row r="1591" s="14" customFormat="1">
      <c r="A1591" s="14"/>
      <c r="B1591" s="264"/>
      <c r="C1591" s="265"/>
      <c r="D1591" s="236" t="s">
        <v>218</v>
      </c>
      <c r="E1591" s="266" t="s">
        <v>1</v>
      </c>
      <c r="F1591" s="267" t="s">
        <v>222</v>
      </c>
      <c r="G1591" s="265"/>
      <c r="H1591" s="268">
        <v>49.442999999999998</v>
      </c>
      <c r="I1591" s="269"/>
      <c r="J1591" s="265"/>
      <c r="K1591" s="265"/>
      <c r="L1591" s="270"/>
      <c r="M1591" s="271"/>
      <c r="N1591" s="272"/>
      <c r="O1591" s="272"/>
      <c r="P1591" s="272"/>
      <c r="Q1591" s="272"/>
      <c r="R1591" s="272"/>
      <c r="S1591" s="272"/>
      <c r="T1591" s="273"/>
      <c r="U1591" s="14"/>
      <c r="V1591" s="14"/>
      <c r="W1591" s="14"/>
      <c r="X1591" s="14"/>
      <c r="Y1591" s="14"/>
      <c r="Z1591" s="14"/>
      <c r="AA1591" s="14"/>
      <c r="AB1591" s="14"/>
      <c r="AC1591" s="14"/>
      <c r="AD1591" s="14"/>
      <c r="AE1591" s="14"/>
      <c r="AT1591" s="274" t="s">
        <v>218</v>
      </c>
      <c r="AU1591" s="274" t="s">
        <v>83</v>
      </c>
      <c r="AV1591" s="14" t="s">
        <v>212</v>
      </c>
      <c r="AW1591" s="14" t="s">
        <v>32</v>
      </c>
      <c r="AX1591" s="14" t="s">
        <v>83</v>
      </c>
      <c r="AY1591" s="274" t="s">
        <v>207</v>
      </c>
    </row>
    <row r="1592" s="13" customFormat="1">
      <c r="A1592" s="13"/>
      <c r="B1592" s="253"/>
      <c r="C1592" s="254"/>
      <c r="D1592" s="236" t="s">
        <v>218</v>
      </c>
      <c r="E1592" s="254"/>
      <c r="F1592" s="256" t="s">
        <v>1855</v>
      </c>
      <c r="G1592" s="254"/>
      <c r="H1592" s="257">
        <v>54.387</v>
      </c>
      <c r="I1592" s="258"/>
      <c r="J1592" s="254"/>
      <c r="K1592" s="254"/>
      <c r="L1592" s="259"/>
      <c r="M1592" s="260"/>
      <c r="N1592" s="261"/>
      <c r="O1592" s="261"/>
      <c r="P1592" s="261"/>
      <c r="Q1592" s="261"/>
      <c r="R1592" s="261"/>
      <c r="S1592" s="261"/>
      <c r="T1592" s="262"/>
      <c r="U1592" s="13"/>
      <c r="V1592" s="13"/>
      <c r="W1592" s="13"/>
      <c r="X1592" s="13"/>
      <c r="Y1592" s="13"/>
      <c r="Z1592" s="13"/>
      <c r="AA1592" s="13"/>
      <c r="AB1592" s="13"/>
      <c r="AC1592" s="13"/>
      <c r="AD1592" s="13"/>
      <c r="AE1592" s="13"/>
      <c r="AT1592" s="263" t="s">
        <v>218</v>
      </c>
      <c r="AU1592" s="263" t="s">
        <v>83</v>
      </c>
      <c r="AV1592" s="13" t="s">
        <v>85</v>
      </c>
      <c r="AW1592" s="13" t="s">
        <v>4</v>
      </c>
      <c r="AX1592" s="13" t="s">
        <v>83</v>
      </c>
      <c r="AY1592" s="263" t="s">
        <v>207</v>
      </c>
    </row>
    <row r="1593" s="2" customFormat="1" ht="24.15" customHeight="1">
      <c r="A1593" s="39"/>
      <c r="B1593" s="40"/>
      <c r="C1593" s="222" t="s">
        <v>1856</v>
      </c>
      <c r="D1593" s="222" t="s">
        <v>208</v>
      </c>
      <c r="E1593" s="223" t="s">
        <v>1857</v>
      </c>
      <c r="F1593" s="224" t="s">
        <v>1858</v>
      </c>
      <c r="G1593" s="225" t="s">
        <v>225</v>
      </c>
      <c r="H1593" s="226">
        <v>43.014000000000003</v>
      </c>
      <c r="I1593" s="227"/>
      <c r="J1593" s="228">
        <f>ROUND(I1593*H1593,2)</f>
        <v>0</v>
      </c>
      <c r="K1593" s="229"/>
      <c r="L1593" s="45"/>
      <c r="M1593" s="230" t="s">
        <v>1</v>
      </c>
      <c r="N1593" s="231" t="s">
        <v>41</v>
      </c>
      <c r="O1593" s="92"/>
      <c r="P1593" s="232">
        <f>O1593*H1593</f>
        <v>0</v>
      </c>
      <c r="Q1593" s="232">
        <v>0</v>
      </c>
      <c r="R1593" s="232">
        <f>Q1593*H1593</f>
        <v>0</v>
      </c>
      <c r="S1593" s="232">
        <v>0</v>
      </c>
      <c r="T1593" s="233">
        <f>S1593*H1593</f>
        <v>0</v>
      </c>
      <c r="U1593" s="39"/>
      <c r="V1593" s="39"/>
      <c r="W1593" s="39"/>
      <c r="X1593" s="39"/>
      <c r="Y1593" s="39"/>
      <c r="Z1593" s="39"/>
      <c r="AA1593" s="39"/>
      <c r="AB1593" s="39"/>
      <c r="AC1593" s="39"/>
      <c r="AD1593" s="39"/>
      <c r="AE1593" s="39"/>
      <c r="AR1593" s="234" t="s">
        <v>361</v>
      </c>
      <c r="AT1593" s="234" t="s">
        <v>208</v>
      </c>
      <c r="AU1593" s="234" t="s">
        <v>83</v>
      </c>
      <c r="AY1593" s="18" t="s">
        <v>207</v>
      </c>
      <c r="BE1593" s="235">
        <f>IF(N1593="základní",J1593,0)</f>
        <v>0</v>
      </c>
      <c r="BF1593" s="235">
        <f>IF(N1593="snížená",J1593,0)</f>
        <v>0</v>
      </c>
      <c r="BG1593" s="235">
        <f>IF(N1593="zákl. přenesená",J1593,0)</f>
        <v>0</v>
      </c>
      <c r="BH1593" s="235">
        <f>IF(N1593="sníž. přenesená",J1593,0)</f>
        <v>0</v>
      </c>
      <c r="BI1593" s="235">
        <f>IF(N1593="nulová",J1593,0)</f>
        <v>0</v>
      </c>
      <c r="BJ1593" s="18" t="s">
        <v>83</v>
      </c>
      <c r="BK1593" s="235">
        <f>ROUND(I1593*H1593,2)</f>
        <v>0</v>
      </c>
      <c r="BL1593" s="18" t="s">
        <v>361</v>
      </c>
      <c r="BM1593" s="234" t="s">
        <v>1859</v>
      </c>
    </row>
    <row r="1594" s="2" customFormat="1">
      <c r="A1594" s="39"/>
      <c r="B1594" s="40"/>
      <c r="C1594" s="41"/>
      <c r="D1594" s="236" t="s">
        <v>214</v>
      </c>
      <c r="E1594" s="41"/>
      <c r="F1594" s="237" t="s">
        <v>1860</v>
      </c>
      <c r="G1594" s="41"/>
      <c r="H1594" s="41"/>
      <c r="I1594" s="238"/>
      <c r="J1594" s="41"/>
      <c r="K1594" s="41"/>
      <c r="L1594" s="45"/>
      <c r="M1594" s="239"/>
      <c r="N1594" s="240"/>
      <c r="O1594" s="92"/>
      <c r="P1594" s="92"/>
      <c r="Q1594" s="92"/>
      <c r="R1594" s="92"/>
      <c r="S1594" s="92"/>
      <c r="T1594" s="93"/>
      <c r="U1594" s="39"/>
      <c r="V1594" s="39"/>
      <c r="W1594" s="39"/>
      <c r="X1594" s="39"/>
      <c r="Y1594" s="39"/>
      <c r="Z1594" s="39"/>
      <c r="AA1594" s="39"/>
      <c r="AB1594" s="39"/>
      <c r="AC1594" s="39"/>
      <c r="AD1594" s="39"/>
      <c r="AE1594" s="39"/>
      <c r="AT1594" s="18" t="s">
        <v>214</v>
      </c>
      <c r="AU1594" s="18" t="s">
        <v>83</v>
      </c>
    </row>
    <row r="1595" s="2" customFormat="1">
      <c r="A1595" s="39"/>
      <c r="B1595" s="40"/>
      <c r="C1595" s="41"/>
      <c r="D1595" s="241" t="s">
        <v>216</v>
      </c>
      <c r="E1595" s="41"/>
      <c r="F1595" s="242" t="s">
        <v>1861</v>
      </c>
      <c r="G1595" s="41"/>
      <c r="H1595" s="41"/>
      <c r="I1595" s="238"/>
      <c r="J1595" s="41"/>
      <c r="K1595" s="41"/>
      <c r="L1595" s="45"/>
      <c r="M1595" s="239"/>
      <c r="N1595" s="240"/>
      <c r="O1595" s="92"/>
      <c r="P1595" s="92"/>
      <c r="Q1595" s="92"/>
      <c r="R1595" s="92"/>
      <c r="S1595" s="92"/>
      <c r="T1595" s="93"/>
      <c r="U1595" s="39"/>
      <c r="V1595" s="39"/>
      <c r="W1595" s="39"/>
      <c r="X1595" s="39"/>
      <c r="Y1595" s="39"/>
      <c r="Z1595" s="39"/>
      <c r="AA1595" s="39"/>
      <c r="AB1595" s="39"/>
      <c r="AC1595" s="39"/>
      <c r="AD1595" s="39"/>
      <c r="AE1595" s="39"/>
      <c r="AT1595" s="18" t="s">
        <v>216</v>
      </c>
      <c r="AU1595" s="18" t="s">
        <v>83</v>
      </c>
    </row>
    <row r="1596" s="13" customFormat="1">
      <c r="A1596" s="13"/>
      <c r="B1596" s="253"/>
      <c r="C1596" s="254"/>
      <c r="D1596" s="236" t="s">
        <v>218</v>
      </c>
      <c r="E1596" s="255" t="s">
        <v>1</v>
      </c>
      <c r="F1596" s="256" t="s">
        <v>396</v>
      </c>
      <c r="G1596" s="254"/>
      <c r="H1596" s="257">
        <v>43.014000000000003</v>
      </c>
      <c r="I1596" s="258"/>
      <c r="J1596" s="254"/>
      <c r="K1596" s="254"/>
      <c r="L1596" s="259"/>
      <c r="M1596" s="260"/>
      <c r="N1596" s="261"/>
      <c r="O1596" s="261"/>
      <c r="P1596" s="261"/>
      <c r="Q1596" s="261"/>
      <c r="R1596" s="261"/>
      <c r="S1596" s="261"/>
      <c r="T1596" s="262"/>
      <c r="U1596" s="13"/>
      <c r="V1596" s="13"/>
      <c r="W1596" s="13"/>
      <c r="X1596" s="13"/>
      <c r="Y1596" s="13"/>
      <c r="Z1596" s="13"/>
      <c r="AA1596" s="13"/>
      <c r="AB1596" s="13"/>
      <c r="AC1596" s="13"/>
      <c r="AD1596" s="13"/>
      <c r="AE1596" s="13"/>
      <c r="AT1596" s="263" t="s">
        <v>218</v>
      </c>
      <c r="AU1596" s="263" t="s">
        <v>83</v>
      </c>
      <c r="AV1596" s="13" t="s">
        <v>85</v>
      </c>
      <c r="AW1596" s="13" t="s">
        <v>32</v>
      </c>
      <c r="AX1596" s="13" t="s">
        <v>83</v>
      </c>
      <c r="AY1596" s="263" t="s">
        <v>207</v>
      </c>
    </row>
    <row r="1597" s="2" customFormat="1" ht="24.15" customHeight="1">
      <c r="A1597" s="39"/>
      <c r="B1597" s="40"/>
      <c r="C1597" s="222" t="s">
        <v>1862</v>
      </c>
      <c r="D1597" s="222" t="s">
        <v>208</v>
      </c>
      <c r="E1597" s="223" t="s">
        <v>1863</v>
      </c>
      <c r="F1597" s="224" t="s">
        <v>1864</v>
      </c>
      <c r="G1597" s="225" t="s">
        <v>1228</v>
      </c>
      <c r="H1597" s="304"/>
      <c r="I1597" s="227"/>
      <c r="J1597" s="228">
        <f>ROUND(I1597*H1597,2)</f>
        <v>0</v>
      </c>
      <c r="K1597" s="229"/>
      <c r="L1597" s="45"/>
      <c r="M1597" s="230" t="s">
        <v>1</v>
      </c>
      <c r="N1597" s="231" t="s">
        <v>41</v>
      </c>
      <c r="O1597" s="92"/>
      <c r="P1597" s="232">
        <f>O1597*H1597</f>
        <v>0</v>
      </c>
      <c r="Q1597" s="232">
        <v>0</v>
      </c>
      <c r="R1597" s="232">
        <f>Q1597*H1597</f>
        <v>0</v>
      </c>
      <c r="S1597" s="232">
        <v>0</v>
      </c>
      <c r="T1597" s="233">
        <f>S1597*H1597</f>
        <v>0</v>
      </c>
      <c r="U1597" s="39"/>
      <c r="V1597" s="39"/>
      <c r="W1597" s="39"/>
      <c r="X1597" s="39"/>
      <c r="Y1597" s="39"/>
      <c r="Z1597" s="39"/>
      <c r="AA1597" s="39"/>
      <c r="AB1597" s="39"/>
      <c r="AC1597" s="39"/>
      <c r="AD1597" s="39"/>
      <c r="AE1597" s="39"/>
      <c r="AR1597" s="234" t="s">
        <v>361</v>
      </c>
      <c r="AT1597" s="234" t="s">
        <v>208</v>
      </c>
      <c r="AU1597" s="234" t="s">
        <v>83</v>
      </c>
      <c r="AY1597" s="18" t="s">
        <v>207</v>
      </c>
      <c r="BE1597" s="235">
        <f>IF(N1597="základní",J1597,0)</f>
        <v>0</v>
      </c>
      <c r="BF1597" s="235">
        <f>IF(N1597="snížená",J1597,0)</f>
        <v>0</v>
      </c>
      <c r="BG1597" s="235">
        <f>IF(N1597="zákl. přenesená",J1597,0)</f>
        <v>0</v>
      </c>
      <c r="BH1597" s="235">
        <f>IF(N1597="sníž. přenesená",J1597,0)</f>
        <v>0</v>
      </c>
      <c r="BI1597" s="235">
        <f>IF(N1597="nulová",J1597,0)</f>
        <v>0</v>
      </c>
      <c r="BJ1597" s="18" t="s">
        <v>83</v>
      </c>
      <c r="BK1597" s="235">
        <f>ROUND(I1597*H1597,2)</f>
        <v>0</v>
      </c>
      <c r="BL1597" s="18" t="s">
        <v>361</v>
      </c>
      <c r="BM1597" s="234" t="s">
        <v>1865</v>
      </c>
    </row>
    <row r="1598" s="2" customFormat="1">
      <c r="A1598" s="39"/>
      <c r="B1598" s="40"/>
      <c r="C1598" s="41"/>
      <c r="D1598" s="236" t="s">
        <v>214</v>
      </c>
      <c r="E1598" s="41"/>
      <c r="F1598" s="237" t="s">
        <v>1866</v>
      </c>
      <c r="G1598" s="41"/>
      <c r="H1598" s="41"/>
      <c r="I1598" s="238"/>
      <c r="J1598" s="41"/>
      <c r="K1598" s="41"/>
      <c r="L1598" s="45"/>
      <c r="M1598" s="239"/>
      <c r="N1598" s="240"/>
      <c r="O1598" s="92"/>
      <c r="P1598" s="92"/>
      <c r="Q1598" s="92"/>
      <c r="R1598" s="92"/>
      <c r="S1598" s="92"/>
      <c r="T1598" s="93"/>
      <c r="U1598" s="39"/>
      <c r="V1598" s="39"/>
      <c r="W1598" s="39"/>
      <c r="X1598" s="39"/>
      <c r="Y1598" s="39"/>
      <c r="Z1598" s="39"/>
      <c r="AA1598" s="39"/>
      <c r="AB1598" s="39"/>
      <c r="AC1598" s="39"/>
      <c r="AD1598" s="39"/>
      <c r="AE1598" s="39"/>
      <c r="AT1598" s="18" t="s">
        <v>214</v>
      </c>
      <c r="AU1598" s="18" t="s">
        <v>83</v>
      </c>
    </row>
    <row r="1599" s="2" customFormat="1">
      <c r="A1599" s="39"/>
      <c r="B1599" s="40"/>
      <c r="C1599" s="41"/>
      <c r="D1599" s="241" t="s">
        <v>216</v>
      </c>
      <c r="E1599" s="41"/>
      <c r="F1599" s="242" t="s">
        <v>1867</v>
      </c>
      <c r="G1599" s="41"/>
      <c r="H1599" s="41"/>
      <c r="I1599" s="238"/>
      <c r="J1599" s="41"/>
      <c r="K1599" s="41"/>
      <c r="L1599" s="45"/>
      <c r="M1599" s="239"/>
      <c r="N1599" s="240"/>
      <c r="O1599" s="92"/>
      <c r="P1599" s="92"/>
      <c r="Q1599" s="92"/>
      <c r="R1599" s="92"/>
      <c r="S1599" s="92"/>
      <c r="T1599" s="93"/>
      <c r="U1599" s="39"/>
      <c r="V1599" s="39"/>
      <c r="W1599" s="39"/>
      <c r="X1599" s="39"/>
      <c r="Y1599" s="39"/>
      <c r="Z1599" s="39"/>
      <c r="AA1599" s="39"/>
      <c r="AB1599" s="39"/>
      <c r="AC1599" s="39"/>
      <c r="AD1599" s="39"/>
      <c r="AE1599" s="39"/>
      <c r="AT1599" s="18" t="s">
        <v>216</v>
      </c>
      <c r="AU1599" s="18" t="s">
        <v>83</v>
      </c>
    </row>
    <row r="1600" s="11" customFormat="1" ht="25.92" customHeight="1">
      <c r="A1600" s="11"/>
      <c r="B1600" s="208"/>
      <c r="C1600" s="209"/>
      <c r="D1600" s="210" t="s">
        <v>75</v>
      </c>
      <c r="E1600" s="211" t="s">
        <v>1868</v>
      </c>
      <c r="F1600" s="211" t="s">
        <v>1869</v>
      </c>
      <c r="G1600" s="209"/>
      <c r="H1600" s="209"/>
      <c r="I1600" s="212"/>
      <c r="J1600" s="213">
        <f>BK1600</f>
        <v>0</v>
      </c>
      <c r="K1600" s="209"/>
      <c r="L1600" s="214"/>
      <c r="M1600" s="215"/>
      <c r="N1600" s="216"/>
      <c r="O1600" s="216"/>
      <c r="P1600" s="217">
        <f>SUM(P1601:P1617)</f>
        <v>0</v>
      </c>
      <c r="Q1600" s="216"/>
      <c r="R1600" s="217">
        <f>SUM(R1601:R1617)</f>
        <v>0.34298579999999995</v>
      </c>
      <c r="S1600" s="216"/>
      <c r="T1600" s="218">
        <f>SUM(T1601:T1617)</f>
        <v>0</v>
      </c>
      <c r="U1600" s="11"/>
      <c r="V1600" s="11"/>
      <c r="W1600" s="11"/>
      <c r="X1600" s="11"/>
      <c r="Y1600" s="11"/>
      <c r="Z1600" s="11"/>
      <c r="AA1600" s="11"/>
      <c r="AB1600" s="11"/>
      <c r="AC1600" s="11"/>
      <c r="AD1600" s="11"/>
      <c r="AE1600" s="11"/>
      <c r="AR1600" s="219" t="s">
        <v>85</v>
      </c>
      <c r="AT1600" s="220" t="s">
        <v>75</v>
      </c>
      <c r="AU1600" s="220" t="s">
        <v>76</v>
      </c>
      <c r="AY1600" s="219" t="s">
        <v>207</v>
      </c>
      <c r="BK1600" s="221">
        <f>SUM(BK1601:BK1617)</f>
        <v>0</v>
      </c>
    </row>
    <row r="1601" s="2" customFormat="1" ht="21.75" customHeight="1">
      <c r="A1601" s="39"/>
      <c r="B1601" s="40"/>
      <c r="C1601" s="222" t="s">
        <v>1870</v>
      </c>
      <c r="D1601" s="222" t="s">
        <v>208</v>
      </c>
      <c r="E1601" s="223" t="s">
        <v>1871</v>
      </c>
      <c r="F1601" s="224" t="s">
        <v>1872</v>
      </c>
      <c r="G1601" s="225" t="s">
        <v>225</v>
      </c>
      <c r="H1601" s="226">
        <v>78.040000000000006</v>
      </c>
      <c r="I1601" s="227"/>
      <c r="J1601" s="228">
        <f>ROUND(I1601*H1601,2)</f>
        <v>0</v>
      </c>
      <c r="K1601" s="229"/>
      <c r="L1601" s="45"/>
      <c r="M1601" s="230" t="s">
        <v>1</v>
      </c>
      <c r="N1601" s="231" t="s">
        <v>41</v>
      </c>
      <c r="O1601" s="92"/>
      <c r="P1601" s="232">
        <f>O1601*H1601</f>
        <v>0</v>
      </c>
      <c r="Q1601" s="232">
        <v>0.00029999999999999997</v>
      </c>
      <c r="R1601" s="232">
        <f>Q1601*H1601</f>
        <v>0.023411999999999999</v>
      </c>
      <c r="S1601" s="232">
        <v>0</v>
      </c>
      <c r="T1601" s="233">
        <f>S1601*H1601</f>
        <v>0</v>
      </c>
      <c r="U1601" s="39"/>
      <c r="V1601" s="39"/>
      <c r="W1601" s="39"/>
      <c r="X1601" s="39"/>
      <c r="Y1601" s="39"/>
      <c r="Z1601" s="39"/>
      <c r="AA1601" s="39"/>
      <c r="AB1601" s="39"/>
      <c r="AC1601" s="39"/>
      <c r="AD1601" s="39"/>
      <c r="AE1601" s="39"/>
      <c r="AR1601" s="234" t="s">
        <v>361</v>
      </c>
      <c r="AT1601" s="234" t="s">
        <v>208</v>
      </c>
      <c r="AU1601" s="234" t="s">
        <v>83</v>
      </c>
      <c r="AY1601" s="18" t="s">
        <v>207</v>
      </c>
      <c r="BE1601" s="235">
        <f>IF(N1601="základní",J1601,0)</f>
        <v>0</v>
      </c>
      <c r="BF1601" s="235">
        <f>IF(N1601="snížená",J1601,0)</f>
        <v>0</v>
      </c>
      <c r="BG1601" s="235">
        <f>IF(N1601="zákl. přenesená",J1601,0)</f>
        <v>0</v>
      </c>
      <c r="BH1601" s="235">
        <f>IF(N1601="sníž. přenesená",J1601,0)</f>
        <v>0</v>
      </c>
      <c r="BI1601" s="235">
        <f>IF(N1601="nulová",J1601,0)</f>
        <v>0</v>
      </c>
      <c r="BJ1601" s="18" t="s">
        <v>83</v>
      </c>
      <c r="BK1601" s="235">
        <f>ROUND(I1601*H1601,2)</f>
        <v>0</v>
      </c>
      <c r="BL1601" s="18" t="s">
        <v>361</v>
      </c>
      <c r="BM1601" s="234" t="s">
        <v>1873</v>
      </c>
    </row>
    <row r="1602" s="2" customFormat="1">
      <c r="A1602" s="39"/>
      <c r="B1602" s="40"/>
      <c r="C1602" s="41"/>
      <c r="D1602" s="236" t="s">
        <v>214</v>
      </c>
      <c r="E1602" s="41"/>
      <c r="F1602" s="237" t="s">
        <v>1874</v>
      </c>
      <c r="G1602" s="41"/>
      <c r="H1602" s="41"/>
      <c r="I1602" s="238"/>
      <c r="J1602" s="41"/>
      <c r="K1602" s="41"/>
      <c r="L1602" s="45"/>
      <c r="M1602" s="239"/>
      <c r="N1602" s="240"/>
      <c r="O1602" s="92"/>
      <c r="P1602" s="92"/>
      <c r="Q1602" s="92"/>
      <c r="R1602" s="92"/>
      <c r="S1602" s="92"/>
      <c r="T1602" s="93"/>
      <c r="U1602" s="39"/>
      <c r="V1602" s="39"/>
      <c r="W1602" s="39"/>
      <c r="X1602" s="39"/>
      <c r="Y1602" s="39"/>
      <c r="Z1602" s="39"/>
      <c r="AA1602" s="39"/>
      <c r="AB1602" s="39"/>
      <c r="AC1602" s="39"/>
      <c r="AD1602" s="39"/>
      <c r="AE1602" s="39"/>
      <c r="AT1602" s="18" t="s">
        <v>214</v>
      </c>
      <c r="AU1602" s="18" t="s">
        <v>83</v>
      </c>
    </row>
    <row r="1603" s="2" customFormat="1">
      <c r="A1603" s="39"/>
      <c r="B1603" s="40"/>
      <c r="C1603" s="41"/>
      <c r="D1603" s="241" t="s">
        <v>216</v>
      </c>
      <c r="E1603" s="41"/>
      <c r="F1603" s="242" t="s">
        <v>1875</v>
      </c>
      <c r="G1603" s="41"/>
      <c r="H1603" s="41"/>
      <c r="I1603" s="238"/>
      <c r="J1603" s="41"/>
      <c r="K1603" s="41"/>
      <c r="L1603" s="45"/>
      <c r="M1603" s="239"/>
      <c r="N1603" s="240"/>
      <c r="O1603" s="92"/>
      <c r="P1603" s="92"/>
      <c r="Q1603" s="92"/>
      <c r="R1603" s="92"/>
      <c r="S1603" s="92"/>
      <c r="T1603" s="93"/>
      <c r="U1603" s="39"/>
      <c r="V1603" s="39"/>
      <c r="W1603" s="39"/>
      <c r="X1603" s="39"/>
      <c r="Y1603" s="39"/>
      <c r="Z1603" s="39"/>
      <c r="AA1603" s="39"/>
      <c r="AB1603" s="39"/>
      <c r="AC1603" s="39"/>
      <c r="AD1603" s="39"/>
      <c r="AE1603" s="39"/>
      <c r="AT1603" s="18" t="s">
        <v>216</v>
      </c>
      <c r="AU1603" s="18" t="s">
        <v>83</v>
      </c>
    </row>
    <row r="1604" s="13" customFormat="1">
      <c r="A1604" s="13"/>
      <c r="B1604" s="253"/>
      <c r="C1604" s="254"/>
      <c r="D1604" s="236" t="s">
        <v>218</v>
      </c>
      <c r="E1604" s="255" t="s">
        <v>1</v>
      </c>
      <c r="F1604" s="256" t="s">
        <v>450</v>
      </c>
      <c r="G1604" s="254"/>
      <c r="H1604" s="257">
        <v>19.510000000000002</v>
      </c>
      <c r="I1604" s="258"/>
      <c r="J1604" s="254"/>
      <c r="K1604" s="254"/>
      <c r="L1604" s="259"/>
      <c r="M1604" s="260"/>
      <c r="N1604" s="261"/>
      <c r="O1604" s="261"/>
      <c r="P1604" s="261"/>
      <c r="Q1604" s="261"/>
      <c r="R1604" s="261"/>
      <c r="S1604" s="261"/>
      <c r="T1604" s="262"/>
      <c r="U1604" s="13"/>
      <c r="V1604" s="13"/>
      <c r="W1604" s="13"/>
      <c r="X1604" s="13"/>
      <c r="Y1604" s="13"/>
      <c r="Z1604" s="13"/>
      <c r="AA1604" s="13"/>
      <c r="AB1604" s="13"/>
      <c r="AC1604" s="13"/>
      <c r="AD1604" s="13"/>
      <c r="AE1604" s="13"/>
      <c r="AT1604" s="263" t="s">
        <v>218</v>
      </c>
      <c r="AU1604" s="263" t="s">
        <v>83</v>
      </c>
      <c r="AV1604" s="13" t="s">
        <v>85</v>
      </c>
      <c r="AW1604" s="13" t="s">
        <v>32</v>
      </c>
      <c r="AX1604" s="13" t="s">
        <v>76</v>
      </c>
      <c r="AY1604" s="263" t="s">
        <v>207</v>
      </c>
    </row>
    <row r="1605" s="13" customFormat="1">
      <c r="A1605" s="13"/>
      <c r="B1605" s="253"/>
      <c r="C1605" s="254"/>
      <c r="D1605" s="236" t="s">
        <v>218</v>
      </c>
      <c r="E1605" s="255" t="s">
        <v>1</v>
      </c>
      <c r="F1605" s="256" t="s">
        <v>453</v>
      </c>
      <c r="G1605" s="254"/>
      <c r="H1605" s="257">
        <v>19.510000000000002</v>
      </c>
      <c r="I1605" s="258"/>
      <c r="J1605" s="254"/>
      <c r="K1605" s="254"/>
      <c r="L1605" s="259"/>
      <c r="M1605" s="260"/>
      <c r="N1605" s="261"/>
      <c r="O1605" s="261"/>
      <c r="P1605" s="261"/>
      <c r="Q1605" s="261"/>
      <c r="R1605" s="261"/>
      <c r="S1605" s="261"/>
      <c r="T1605" s="262"/>
      <c r="U1605" s="13"/>
      <c r="V1605" s="13"/>
      <c r="W1605" s="13"/>
      <c r="X1605" s="13"/>
      <c r="Y1605" s="13"/>
      <c r="Z1605" s="13"/>
      <c r="AA1605" s="13"/>
      <c r="AB1605" s="13"/>
      <c r="AC1605" s="13"/>
      <c r="AD1605" s="13"/>
      <c r="AE1605" s="13"/>
      <c r="AT1605" s="263" t="s">
        <v>218</v>
      </c>
      <c r="AU1605" s="263" t="s">
        <v>83</v>
      </c>
      <c r="AV1605" s="13" t="s">
        <v>85</v>
      </c>
      <c r="AW1605" s="13" t="s">
        <v>32</v>
      </c>
      <c r="AX1605" s="13" t="s">
        <v>76</v>
      </c>
      <c r="AY1605" s="263" t="s">
        <v>207</v>
      </c>
    </row>
    <row r="1606" s="13" customFormat="1">
      <c r="A1606" s="13"/>
      <c r="B1606" s="253"/>
      <c r="C1606" s="254"/>
      <c r="D1606" s="236" t="s">
        <v>218</v>
      </c>
      <c r="E1606" s="255" t="s">
        <v>1</v>
      </c>
      <c r="F1606" s="256" t="s">
        <v>455</v>
      </c>
      <c r="G1606" s="254"/>
      <c r="H1606" s="257">
        <v>39.020000000000003</v>
      </c>
      <c r="I1606" s="258"/>
      <c r="J1606" s="254"/>
      <c r="K1606" s="254"/>
      <c r="L1606" s="259"/>
      <c r="M1606" s="260"/>
      <c r="N1606" s="261"/>
      <c r="O1606" s="261"/>
      <c r="P1606" s="261"/>
      <c r="Q1606" s="261"/>
      <c r="R1606" s="261"/>
      <c r="S1606" s="261"/>
      <c r="T1606" s="262"/>
      <c r="U1606" s="13"/>
      <c r="V1606" s="13"/>
      <c r="W1606" s="13"/>
      <c r="X1606" s="13"/>
      <c r="Y1606" s="13"/>
      <c r="Z1606" s="13"/>
      <c r="AA1606" s="13"/>
      <c r="AB1606" s="13"/>
      <c r="AC1606" s="13"/>
      <c r="AD1606" s="13"/>
      <c r="AE1606" s="13"/>
      <c r="AT1606" s="263" t="s">
        <v>218</v>
      </c>
      <c r="AU1606" s="263" t="s">
        <v>83</v>
      </c>
      <c r="AV1606" s="13" t="s">
        <v>85</v>
      </c>
      <c r="AW1606" s="13" t="s">
        <v>32</v>
      </c>
      <c r="AX1606" s="13" t="s">
        <v>76</v>
      </c>
      <c r="AY1606" s="263" t="s">
        <v>207</v>
      </c>
    </row>
    <row r="1607" s="14" customFormat="1">
      <c r="A1607" s="14"/>
      <c r="B1607" s="264"/>
      <c r="C1607" s="265"/>
      <c r="D1607" s="236" t="s">
        <v>218</v>
      </c>
      <c r="E1607" s="266" t="s">
        <v>1</v>
      </c>
      <c r="F1607" s="267" t="s">
        <v>222</v>
      </c>
      <c r="G1607" s="265"/>
      <c r="H1607" s="268">
        <v>78.040000000000006</v>
      </c>
      <c r="I1607" s="269"/>
      <c r="J1607" s="265"/>
      <c r="K1607" s="265"/>
      <c r="L1607" s="270"/>
      <c r="M1607" s="271"/>
      <c r="N1607" s="272"/>
      <c r="O1607" s="272"/>
      <c r="P1607" s="272"/>
      <c r="Q1607" s="272"/>
      <c r="R1607" s="272"/>
      <c r="S1607" s="272"/>
      <c r="T1607" s="273"/>
      <c r="U1607" s="14"/>
      <c r="V1607" s="14"/>
      <c r="W1607" s="14"/>
      <c r="X1607" s="14"/>
      <c r="Y1607" s="14"/>
      <c r="Z1607" s="14"/>
      <c r="AA1607" s="14"/>
      <c r="AB1607" s="14"/>
      <c r="AC1607" s="14"/>
      <c r="AD1607" s="14"/>
      <c r="AE1607" s="14"/>
      <c r="AT1607" s="274" t="s">
        <v>218</v>
      </c>
      <c r="AU1607" s="274" t="s">
        <v>83</v>
      </c>
      <c r="AV1607" s="14" t="s">
        <v>212</v>
      </c>
      <c r="AW1607" s="14" t="s">
        <v>32</v>
      </c>
      <c r="AX1607" s="14" t="s">
        <v>83</v>
      </c>
      <c r="AY1607" s="274" t="s">
        <v>207</v>
      </c>
    </row>
    <row r="1608" s="2" customFormat="1" ht="37.8" customHeight="1">
      <c r="A1608" s="39"/>
      <c r="B1608" s="40"/>
      <c r="C1608" s="293" t="s">
        <v>1876</v>
      </c>
      <c r="D1608" s="293" t="s">
        <v>690</v>
      </c>
      <c r="E1608" s="294" t="s">
        <v>1877</v>
      </c>
      <c r="F1608" s="295" t="s">
        <v>1878</v>
      </c>
      <c r="G1608" s="296" t="s">
        <v>225</v>
      </c>
      <c r="H1608" s="297">
        <v>81.941999999999993</v>
      </c>
      <c r="I1608" s="298"/>
      <c r="J1608" s="299">
        <f>ROUND(I1608*H1608,2)</f>
        <v>0</v>
      </c>
      <c r="K1608" s="300"/>
      <c r="L1608" s="301"/>
      <c r="M1608" s="302" t="s">
        <v>1</v>
      </c>
      <c r="N1608" s="303" t="s">
        <v>41</v>
      </c>
      <c r="O1608" s="92"/>
      <c r="P1608" s="232">
        <f>O1608*H1608</f>
        <v>0</v>
      </c>
      <c r="Q1608" s="232">
        <v>0.0038999999999999998</v>
      </c>
      <c r="R1608" s="232">
        <f>Q1608*H1608</f>
        <v>0.31957379999999996</v>
      </c>
      <c r="S1608" s="232">
        <v>0</v>
      </c>
      <c r="T1608" s="233">
        <f>S1608*H1608</f>
        <v>0</v>
      </c>
      <c r="U1608" s="39"/>
      <c r="V1608" s="39"/>
      <c r="W1608" s="39"/>
      <c r="X1608" s="39"/>
      <c r="Y1608" s="39"/>
      <c r="Z1608" s="39"/>
      <c r="AA1608" s="39"/>
      <c r="AB1608" s="39"/>
      <c r="AC1608" s="39"/>
      <c r="AD1608" s="39"/>
      <c r="AE1608" s="39"/>
      <c r="AR1608" s="234" t="s">
        <v>774</v>
      </c>
      <c r="AT1608" s="234" t="s">
        <v>690</v>
      </c>
      <c r="AU1608" s="234" t="s">
        <v>83</v>
      </c>
      <c r="AY1608" s="18" t="s">
        <v>207</v>
      </c>
      <c r="BE1608" s="235">
        <f>IF(N1608="základní",J1608,0)</f>
        <v>0</v>
      </c>
      <c r="BF1608" s="235">
        <f>IF(N1608="snížená",J1608,0)</f>
        <v>0</v>
      </c>
      <c r="BG1608" s="235">
        <f>IF(N1608="zákl. přenesená",J1608,0)</f>
        <v>0</v>
      </c>
      <c r="BH1608" s="235">
        <f>IF(N1608="sníž. přenesená",J1608,0)</f>
        <v>0</v>
      </c>
      <c r="BI1608" s="235">
        <f>IF(N1608="nulová",J1608,0)</f>
        <v>0</v>
      </c>
      <c r="BJ1608" s="18" t="s">
        <v>83</v>
      </c>
      <c r="BK1608" s="235">
        <f>ROUND(I1608*H1608,2)</f>
        <v>0</v>
      </c>
      <c r="BL1608" s="18" t="s">
        <v>361</v>
      </c>
      <c r="BM1608" s="234" t="s">
        <v>1879</v>
      </c>
    </row>
    <row r="1609" s="2" customFormat="1">
      <c r="A1609" s="39"/>
      <c r="B1609" s="40"/>
      <c r="C1609" s="41"/>
      <c r="D1609" s="236" t="s">
        <v>214</v>
      </c>
      <c r="E1609" s="41"/>
      <c r="F1609" s="237" t="s">
        <v>1878</v>
      </c>
      <c r="G1609" s="41"/>
      <c r="H1609" s="41"/>
      <c r="I1609" s="238"/>
      <c r="J1609" s="41"/>
      <c r="K1609" s="41"/>
      <c r="L1609" s="45"/>
      <c r="M1609" s="239"/>
      <c r="N1609" s="240"/>
      <c r="O1609" s="92"/>
      <c r="P1609" s="92"/>
      <c r="Q1609" s="92"/>
      <c r="R1609" s="92"/>
      <c r="S1609" s="92"/>
      <c r="T1609" s="93"/>
      <c r="U1609" s="39"/>
      <c r="V1609" s="39"/>
      <c r="W1609" s="39"/>
      <c r="X1609" s="39"/>
      <c r="Y1609" s="39"/>
      <c r="Z1609" s="39"/>
      <c r="AA1609" s="39"/>
      <c r="AB1609" s="39"/>
      <c r="AC1609" s="39"/>
      <c r="AD1609" s="39"/>
      <c r="AE1609" s="39"/>
      <c r="AT1609" s="18" t="s">
        <v>214</v>
      </c>
      <c r="AU1609" s="18" t="s">
        <v>83</v>
      </c>
    </row>
    <row r="1610" s="13" customFormat="1">
      <c r="A1610" s="13"/>
      <c r="B1610" s="253"/>
      <c r="C1610" s="254"/>
      <c r="D1610" s="236" t="s">
        <v>218</v>
      </c>
      <c r="E1610" s="255" t="s">
        <v>1</v>
      </c>
      <c r="F1610" s="256" t="s">
        <v>450</v>
      </c>
      <c r="G1610" s="254"/>
      <c r="H1610" s="257">
        <v>19.510000000000002</v>
      </c>
      <c r="I1610" s="258"/>
      <c r="J1610" s="254"/>
      <c r="K1610" s="254"/>
      <c r="L1610" s="259"/>
      <c r="M1610" s="260"/>
      <c r="N1610" s="261"/>
      <c r="O1610" s="261"/>
      <c r="P1610" s="261"/>
      <c r="Q1610" s="261"/>
      <c r="R1610" s="261"/>
      <c r="S1610" s="261"/>
      <c r="T1610" s="262"/>
      <c r="U1610" s="13"/>
      <c r="V1610" s="13"/>
      <c r="W1610" s="13"/>
      <c r="X1610" s="13"/>
      <c r="Y1610" s="13"/>
      <c r="Z1610" s="13"/>
      <c r="AA1610" s="13"/>
      <c r="AB1610" s="13"/>
      <c r="AC1610" s="13"/>
      <c r="AD1610" s="13"/>
      <c r="AE1610" s="13"/>
      <c r="AT1610" s="263" t="s">
        <v>218</v>
      </c>
      <c r="AU1610" s="263" t="s">
        <v>83</v>
      </c>
      <c r="AV1610" s="13" t="s">
        <v>85</v>
      </c>
      <c r="AW1610" s="13" t="s">
        <v>32</v>
      </c>
      <c r="AX1610" s="13" t="s">
        <v>76</v>
      </c>
      <c r="AY1610" s="263" t="s">
        <v>207</v>
      </c>
    </row>
    <row r="1611" s="13" customFormat="1">
      <c r="A1611" s="13"/>
      <c r="B1611" s="253"/>
      <c r="C1611" s="254"/>
      <c r="D1611" s="236" t="s">
        <v>218</v>
      </c>
      <c r="E1611" s="255" t="s">
        <v>1</v>
      </c>
      <c r="F1611" s="256" t="s">
        <v>453</v>
      </c>
      <c r="G1611" s="254"/>
      <c r="H1611" s="257">
        <v>19.510000000000002</v>
      </c>
      <c r="I1611" s="258"/>
      <c r="J1611" s="254"/>
      <c r="K1611" s="254"/>
      <c r="L1611" s="259"/>
      <c r="M1611" s="260"/>
      <c r="N1611" s="261"/>
      <c r="O1611" s="261"/>
      <c r="P1611" s="261"/>
      <c r="Q1611" s="261"/>
      <c r="R1611" s="261"/>
      <c r="S1611" s="261"/>
      <c r="T1611" s="262"/>
      <c r="U1611" s="13"/>
      <c r="V1611" s="13"/>
      <c r="W1611" s="13"/>
      <c r="X1611" s="13"/>
      <c r="Y1611" s="13"/>
      <c r="Z1611" s="13"/>
      <c r="AA1611" s="13"/>
      <c r="AB1611" s="13"/>
      <c r="AC1611" s="13"/>
      <c r="AD1611" s="13"/>
      <c r="AE1611" s="13"/>
      <c r="AT1611" s="263" t="s">
        <v>218</v>
      </c>
      <c r="AU1611" s="263" t="s">
        <v>83</v>
      </c>
      <c r="AV1611" s="13" t="s">
        <v>85</v>
      </c>
      <c r="AW1611" s="13" t="s">
        <v>32</v>
      </c>
      <c r="AX1611" s="13" t="s">
        <v>76</v>
      </c>
      <c r="AY1611" s="263" t="s">
        <v>207</v>
      </c>
    </row>
    <row r="1612" s="13" customFormat="1">
      <c r="A1612" s="13"/>
      <c r="B1612" s="253"/>
      <c r="C1612" s="254"/>
      <c r="D1612" s="236" t="s">
        <v>218</v>
      </c>
      <c r="E1612" s="255" t="s">
        <v>1</v>
      </c>
      <c r="F1612" s="256" t="s">
        <v>455</v>
      </c>
      <c r="G1612" s="254"/>
      <c r="H1612" s="257">
        <v>39.020000000000003</v>
      </c>
      <c r="I1612" s="258"/>
      <c r="J1612" s="254"/>
      <c r="K1612" s="254"/>
      <c r="L1612" s="259"/>
      <c r="M1612" s="260"/>
      <c r="N1612" s="261"/>
      <c r="O1612" s="261"/>
      <c r="P1612" s="261"/>
      <c r="Q1612" s="261"/>
      <c r="R1612" s="261"/>
      <c r="S1612" s="261"/>
      <c r="T1612" s="262"/>
      <c r="U1612" s="13"/>
      <c r="V1612" s="13"/>
      <c r="W1612" s="13"/>
      <c r="X1612" s="13"/>
      <c r="Y1612" s="13"/>
      <c r="Z1612" s="13"/>
      <c r="AA1612" s="13"/>
      <c r="AB1612" s="13"/>
      <c r="AC1612" s="13"/>
      <c r="AD1612" s="13"/>
      <c r="AE1612" s="13"/>
      <c r="AT1612" s="263" t="s">
        <v>218</v>
      </c>
      <c r="AU1612" s="263" t="s">
        <v>83</v>
      </c>
      <c r="AV1612" s="13" t="s">
        <v>85</v>
      </c>
      <c r="AW1612" s="13" t="s">
        <v>32</v>
      </c>
      <c r="AX1612" s="13" t="s">
        <v>76</v>
      </c>
      <c r="AY1612" s="263" t="s">
        <v>207</v>
      </c>
    </row>
    <row r="1613" s="14" customFormat="1">
      <c r="A1613" s="14"/>
      <c r="B1613" s="264"/>
      <c r="C1613" s="265"/>
      <c r="D1613" s="236" t="s">
        <v>218</v>
      </c>
      <c r="E1613" s="266" t="s">
        <v>1</v>
      </c>
      <c r="F1613" s="267" t="s">
        <v>222</v>
      </c>
      <c r="G1613" s="265"/>
      <c r="H1613" s="268">
        <v>78.040000000000006</v>
      </c>
      <c r="I1613" s="269"/>
      <c r="J1613" s="265"/>
      <c r="K1613" s="265"/>
      <c r="L1613" s="270"/>
      <c r="M1613" s="271"/>
      <c r="N1613" s="272"/>
      <c r="O1613" s="272"/>
      <c r="P1613" s="272"/>
      <c r="Q1613" s="272"/>
      <c r="R1613" s="272"/>
      <c r="S1613" s="272"/>
      <c r="T1613" s="273"/>
      <c r="U1613" s="14"/>
      <c r="V1613" s="14"/>
      <c r="W1613" s="14"/>
      <c r="X1613" s="14"/>
      <c r="Y1613" s="14"/>
      <c r="Z1613" s="14"/>
      <c r="AA1613" s="14"/>
      <c r="AB1613" s="14"/>
      <c r="AC1613" s="14"/>
      <c r="AD1613" s="14"/>
      <c r="AE1613" s="14"/>
      <c r="AT1613" s="274" t="s">
        <v>218</v>
      </c>
      <c r="AU1613" s="274" t="s">
        <v>83</v>
      </c>
      <c r="AV1613" s="14" t="s">
        <v>212</v>
      </c>
      <c r="AW1613" s="14" t="s">
        <v>32</v>
      </c>
      <c r="AX1613" s="14" t="s">
        <v>83</v>
      </c>
      <c r="AY1613" s="274" t="s">
        <v>207</v>
      </c>
    </row>
    <row r="1614" s="13" customFormat="1">
      <c r="A1614" s="13"/>
      <c r="B1614" s="253"/>
      <c r="C1614" s="254"/>
      <c r="D1614" s="236" t="s">
        <v>218</v>
      </c>
      <c r="E1614" s="254"/>
      <c r="F1614" s="256" t="s">
        <v>1880</v>
      </c>
      <c r="G1614" s="254"/>
      <c r="H1614" s="257">
        <v>81.941999999999993</v>
      </c>
      <c r="I1614" s="258"/>
      <c r="J1614" s="254"/>
      <c r="K1614" s="254"/>
      <c r="L1614" s="259"/>
      <c r="M1614" s="260"/>
      <c r="N1614" s="261"/>
      <c r="O1614" s="261"/>
      <c r="P1614" s="261"/>
      <c r="Q1614" s="261"/>
      <c r="R1614" s="261"/>
      <c r="S1614" s="261"/>
      <c r="T1614" s="262"/>
      <c r="U1614" s="13"/>
      <c r="V1614" s="13"/>
      <c r="W1614" s="13"/>
      <c r="X1614" s="13"/>
      <c r="Y1614" s="13"/>
      <c r="Z1614" s="13"/>
      <c r="AA1614" s="13"/>
      <c r="AB1614" s="13"/>
      <c r="AC1614" s="13"/>
      <c r="AD1614" s="13"/>
      <c r="AE1614" s="13"/>
      <c r="AT1614" s="263" t="s">
        <v>218</v>
      </c>
      <c r="AU1614" s="263" t="s">
        <v>83</v>
      </c>
      <c r="AV1614" s="13" t="s">
        <v>85</v>
      </c>
      <c r="AW1614" s="13" t="s">
        <v>4</v>
      </c>
      <c r="AX1614" s="13" t="s">
        <v>83</v>
      </c>
      <c r="AY1614" s="263" t="s">
        <v>207</v>
      </c>
    </row>
    <row r="1615" s="2" customFormat="1" ht="24.15" customHeight="1">
      <c r="A1615" s="39"/>
      <c r="B1615" s="40"/>
      <c r="C1615" s="222" t="s">
        <v>1881</v>
      </c>
      <c r="D1615" s="222" t="s">
        <v>208</v>
      </c>
      <c r="E1615" s="223" t="s">
        <v>1882</v>
      </c>
      <c r="F1615" s="224" t="s">
        <v>1883</v>
      </c>
      <c r="G1615" s="225" t="s">
        <v>1228</v>
      </c>
      <c r="H1615" s="304"/>
      <c r="I1615" s="227"/>
      <c r="J1615" s="228">
        <f>ROUND(I1615*H1615,2)</f>
        <v>0</v>
      </c>
      <c r="K1615" s="229"/>
      <c r="L1615" s="45"/>
      <c r="M1615" s="230" t="s">
        <v>1</v>
      </c>
      <c r="N1615" s="231" t="s">
        <v>41</v>
      </c>
      <c r="O1615" s="92"/>
      <c r="P1615" s="232">
        <f>O1615*H1615</f>
        <v>0</v>
      </c>
      <c r="Q1615" s="232">
        <v>0</v>
      </c>
      <c r="R1615" s="232">
        <f>Q1615*H1615</f>
        <v>0</v>
      </c>
      <c r="S1615" s="232">
        <v>0</v>
      </c>
      <c r="T1615" s="233">
        <f>S1615*H1615</f>
        <v>0</v>
      </c>
      <c r="U1615" s="39"/>
      <c r="V1615" s="39"/>
      <c r="W1615" s="39"/>
      <c r="X1615" s="39"/>
      <c r="Y1615" s="39"/>
      <c r="Z1615" s="39"/>
      <c r="AA1615" s="39"/>
      <c r="AB1615" s="39"/>
      <c r="AC1615" s="39"/>
      <c r="AD1615" s="39"/>
      <c r="AE1615" s="39"/>
      <c r="AR1615" s="234" t="s">
        <v>361</v>
      </c>
      <c r="AT1615" s="234" t="s">
        <v>208</v>
      </c>
      <c r="AU1615" s="234" t="s">
        <v>83</v>
      </c>
      <c r="AY1615" s="18" t="s">
        <v>207</v>
      </c>
      <c r="BE1615" s="235">
        <f>IF(N1615="základní",J1615,0)</f>
        <v>0</v>
      </c>
      <c r="BF1615" s="235">
        <f>IF(N1615="snížená",J1615,0)</f>
        <v>0</v>
      </c>
      <c r="BG1615" s="235">
        <f>IF(N1615="zákl. přenesená",J1615,0)</f>
        <v>0</v>
      </c>
      <c r="BH1615" s="235">
        <f>IF(N1615="sníž. přenesená",J1615,0)</f>
        <v>0</v>
      </c>
      <c r="BI1615" s="235">
        <f>IF(N1615="nulová",J1615,0)</f>
        <v>0</v>
      </c>
      <c r="BJ1615" s="18" t="s">
        <v>83</v>
      </c>
      <c r="BK1615" s="235">
        <f>ROUND(I1615*H1615,2)</f>
        <v>0</v>
      </c>
      <c r="BL1615" s="18" t="s">
        <v>361</v>
      </c>
      <c r="BM1615" s="234" t="s">
        <v>1884</v>
      </c>
    </row>
    <row r="1616" s="2" customFormat="1">
      <c r="A1616" s="39"/>
      <c r="B1616" s="40"/>
      <c r="C1616" s="41"/>
      <c r="D1616" s="236" t="s">
        <v>214</v>
      </c>
      <c r="E1616" s="41"/>
      <c r="F1616" s="237" t="s">
        <v>1885</v>
      </c>
      <c r="G1616" s="41"/>
      <c r="H1616" s="41"/>
      <c r="I1616" s="238"/>
      <c r="J1616" s="41"/>
      <c r="K1616" s="41"/>
      <c r="L1616" s="45"/>
      <c r="M1616" s="239"/>
      <c r="N1616" s="240"/>
      <c r="O1616" s="92"/>
      <c r="P1616" s="92"/>
      <c r="Q1616" s="92"/>
      <c r="R1616" s="92"/>
      <c r="S1616" s="92"/>
      <c r="T1616" s="93"/>
      <c r="U1616" s="39"/>
      <c r="V1616" s="39"/>
      <c r="W1616" s="39"/>
      <c r="X1616" s="39"/>
      <c r="Y1616" s="39"/>
      <c r="Z1616" s="39"/>
      <c r="AA1616" s="39"/>
      <c r="AB1616" s="39"/>
      <c r="AC1616" s="39"/>
      <c r="AD1616" s="39"/>
      <c r="AE1616" s="39"/>
      <c r="AT1616" s="18" t="s">
        <v>214</v>
      </c>
      <c r="AU1616" s="18" t="s">
        <v>83</v>
      </c>
    </row>
    <row r="1617" s="2" customFormat="1">
      <c r="A1617" s="39"/>
      <c r="B1617" s="40"/>
      <c r="C1617" s="41"/>
      <c r="D1617" s="241" t="s">
        <v>216</v>
      </c>
      <c r="E1617" s="41"/>
      <c r="F1617" s="242" t="s">
        <v>1886</v>
      </c>
      <c r="G1617" s="41"/>
      <c r="H1617" s="41"/>
      <c r="I1617" s="238"/>
      <c r="J1617" s="41"/>
      <c r="K1617" s="41"/>
      <c r="L1617" s="45"/>
      <c r="M1617" s="239"/>
      <c r="N1617" s="240"/>
      <c r="O1617" s="92"/>
      <c r="P1617" s="92"/>
      <c r="Q1617" s="92"/>
      <c r="R1617" s="92"/>
      <c r="S1617" s="92"/>
      <c r="T1617" s="93"/>
      <c r="U1617" s="39"/>
      <c r="V1617" s="39"/>
      <c r="W1617" s="39"/>
      <c r="X1617" s="39"/>
      <c r="Y1617" s="39"/>
      <c r="Z1617" s="39"/>
      <c r="AA1617" s="39"/>
      <c r="AB1617" s="39"/>
      <c r="AC1617" s="39"/>
      <c r="AD1617" s="39"/>
      <c r="AE1617" s="39"/>
      <c r="AT1617" s="18" t="s">
        <v>216</v>
      </c>
      <c r="AU1617" s="18" t="s">
        <v>83</v>
      </c>
    </row>
    <row r="1618" s="11" customFormat="1" ht="25.92" customHeight="1">
      <c r="A1618" s="11"/>
      <c r="B1618" s="208"/>
      <c r="C1618" s="209"/>
      <c r="D1618" s="210" t="s">
        <v>75</v>
      </c>
      <c r="E1618" s="211" t="s">
        <v>1887</v>
      </c>
      <c r="F1618" s="211" t="s">
        <v>1888</v>
      </c>
      <c r="G1618" s="209"/>
      <c r="H1618" s="209"/>
      <c r="I1618" s="212"/>
      <c r="J1618" s="213">
        <f>BK1618</f>
        <v>0</v>
      </c>
      <c r="K1618" s="209"/>
      <c r="L1618" s="214"/>
      <c r="M1618" s="215"/>
      <c r="N1618" s="216"/>
      <c r="O1618" s="216"/>
      <c r="P1618" s="217">
        <f>SUM(P1619:P1636)</f>
        <v>0</v>
      </c>
      <c r="Q1618" s="216"/>
      <c r="R1618" s="217">
        <f>SUM(R1619:R1636)</f>
        <v>0.83734199999999992</v>
      </c>
      <c r="S1618" s="216"/>
      <c r="T1618" s="218">
        <f>SUM(T1619:T1636)</f>
        <v>0</v>
      </c>
      <c r="U1618" s="11"/>
      <c r="V1618" s="11"/>
      <c r="W1618" s="11"/>
      <c r="X1618" s="11"/>
      <c r="Y1618" s="11"/>
      <c r="Z1618" s="11"/>
      <c r="AA1618" s="11"/>
      <c r="AB1618" s="11"/>
      <c r="AC1618" s="11"/>
      <c r="AD1618" s="11"/>
      <c r="AE1618" s="11"/>
      <c r="AR1618" s="219" t="s">
        <v>85</v>
      </c>
      <c r="AT1618" s="220" t="s">
        <v>75</v>
      </c>
      <c r="AU1618" s="220" t="s">
        <v>76</v>
      </c>
      <c r="AY1618" s="219" t="s">
        <v>207</v>
      </c>
      <c r="BK1618" s="221">
        <f>SUM(BK1619:BK1636)</f>
        <v>0</v>
      </c>
    </row>
    <row r="1619" s="2" customFormat="1" ht="24.15" customHeight="1">
      <c r="A1619" s="39"/>
      <c r="B1619" s="40"/>
      <c r="C1619" s="222" t="s">
        <v>1889</v>
      </c>
      <c r="D1619" s="222" t="s">
        <v>208</v>
      </c>
      <c r="E1619" s="223" t="s">
        <v>1890</v>
      </c>
      <c r="F1619" s="224" t="s">
        <v>1891</v>
      </c>
      <c r="G1619" s="225" t="s">
        <v>225</v>
      </c>
      <c r="H1619" s="226">
        <v>48.409999999999997</v>
      </c>
      <c r="I1619" s="227"/>
      <c r="J1619" s="228">
        <f>ROUND(I1619*H1619,2)</f>
        <v>0</v>
      </c>
      <c r="K1619" s="229"/>
      <c r="L1619" s="45"/>
      <c r="M1619" s="230" t="s">
        <v>1</v>
      </c>
      <c r="N1619" s="231" t="s">
        <v>41</v>
      </c>
      <c r="O1619" s="92"/>
      <c r="P1619" s="232">
        <f>O1619*H1619</f>
        <v>0</v>
      </c>
      <c r="Q1619" s="232">
        <v>0.0089999999999999993</v>
      </c>
      <c r="R1619" s="232">
        <f>Q1619*H1619</f>
        <v>0.43568999999999991</v>
      </c>
      <c r="S1619" s="232">
        <v>0</v>
      </c>
      <c r="T1619" s="233">
        <f>S1619*H1619</f>
        <v>0</v>
      </c>
      <c r="U1619" s="39"/>
      <c r="V1619" s="39"/>
      <c r="W1619" s="39"/>
      <c r="X1619" s="39"/>
      <c r="Y1619" s="39"/>
      <c r="Z1619" s="39"/>
      <c r="AA1619" s="39"/>
      <c r="AB1619" s="39"/>
      <c r="AC1619" s="39"/>
      <c r="AD1619" s="39"/>
      <c r="AE1619" s="39"/>
      <c r="AR1619" s="234" t="s">
        <v>361</v>
      </c>
      <c r="AT1619" s="234" t="s">
        <v>208</v>
      </c>
      <c r="AU1619" s="234" t="s">
        <v>83</v>
      </c>
      <c r="AY1619" s="18" t="s">
        <v>207</v>
      </c>
      <c r="BE1619" s="235">
        <f>IF(N1619="základní",J1619,0)</f>
        <v>0</v>
      </c>
      <c r="BF1619" s="235">
        <f>IF(N1619="snížená",J1619,0)</f>
        <v>0</v>
      </c>
      <c r="BG1619" s="235">
        <f>IF(N1619="zákl. přenesená",J1619,0)</f>
        <v>0</v>
      </c>
      <c r="BH1619" s="235">
        <f>IF(N1619="sníž. přenesená",J1619,0)</f>
        <v>0</v>
      </c>
      <c r="BI1619" s="235">
        <f>IF(N1619="nulová",J1619,0)</f>
        <v>0</v>
      </c>
      <c r="BJ1619" s="18" t="s">
        <v>83</v>
      </c>
      <c r="BK1619" s="235">
        <f>ROUND(I1619*H1619,2)</f>
        <v>0</v>
      </c>
      <c r="BL1619" s="18" t="s">
        <v>361</v>
      </c>
      <c r="BM1619" s="234" t="s">
        <v>1892</v>
      </c>
    </row>
    <row r="1620" s="2" customFormat="1">
      <c r="A1620" s="39"/>
      <c r="B1620" s="40"/>
      <c r="C1620" s="41"/>
      <c r="D1620" s="236" t="s">
        <v>214</v>
      </c>
      <c r="E1620" s="41"/>
      <c r="F1620" s="237" t="s">
        <v>1893</v>
      </c>
      <c r="G1620" s="41"/>
      <c r="H1620" s="41"/>
      <c r="I1620" s="238"/>
      <c r="J1620" s="41"/>
      <c r="K1620" s="41"/>
      <c r="L1620" s="45"/>
      <c r="M1620" s="239"/>
      <c r="N1620" s="240"/>
      <c r="O1620" s="92"/>
      <c r="P1620" s="92"/>
      <c r="Q1620" s="92"/>
      <c r="R1620" s="92"/>
      <c r="S1620" s="92"/>
      <c r="T1620" s="93"/>
      <c r="U1620" s="39"/>
      <c r="V1620" s="39"/>
      <c r="W1620" s="39"/>
      <c r="X1620" s="39"/>
      <c r="Y1620" s="39"/>
      <c r="Z1620" s="39"/>
      <c r="AA1620" s="39"/>
      <c r="AB1620" s="39"/>
      <c r="AC1620" s="39"/>
      <c r="AD1620" s="39"/>
      <c r="AE1620" s="39"/>
      <c r="AT1620" s="18" t="s">
        <v>214</v>
      </c>
      <c r="AU1620" s="18" t="s">
        <v>83</v>
      </c>
    </row>
    <row r="1621" s="2" customFormat="1">
      <c r="A1621" s="39"/>
      <c r="B1621" s="40"/>
      <c r="C1621" s="41"/>
      <c r="D1621" s="241" t="s">
        <v>216</v>
      </c>
      <c r="E1621" s="41"/>
      <c r="F1621" s="242" t="s">
        <v>1894</v>
      </c>
      <c r="G1621" s="41"/>
      <c r="H1621" s="41"/>
      <c r="I1621" s="238"/>
      <c r="J1621" s="41"/>
      <c r="K1621" s="41"/>
      <c r="L1621" s="45"/>
      <c r="M1621" s="239"/>
      <c r="N1621" s="240"/>
      <c r="O1621" s="92"/>
      <c r="P1621" s="92"/>
      <c r="Q1621" s="92"/>
      <c r="R1621" s="92"/>
      <c r="S1621" s="92"/>
      <c r="T1621" s="93"/>
      <c r="U1621" s="39"/>
      <c r="V1621" s="39"/>
      <c r="W1621" s="39"/>
      <c r="X1621" s="39"/>
      <c r="Y1621" s="39"/>
      <c r="Z1621" s="39"/>
      <c r="AA1621" s="39"/>
      <c r="AB1621" s="39"/>
      <c r="AC1621" s="39"/>
      <c r="AD1621" s="39"/>
      <c r="AE1621" s="39"/>
      <c r="AT1621" s="18" t="s">
        <v>216</v>
      </c>
      <c r="AU1621" s="18" t="s">
        <v>83</v>
      </c>
    </row>
    <row r="1622" s="13" customFormat="1">
      <c r="A1622" s="13"/>
      <c r="B1622" s="253"/>
      <c r="C1622" s="254"/>
      <c r="D1622" s="236" t="s">
        <v>218</v>
      </c>
      <c r="E1622" s="255" t="s">
        <v>1</v>
      </c>
      <c r="F1622" s="256" t="s">
        <v>405</v>
      </c>
      <c r="G1622" s="254"/>
      <c r="H1622" s="257">
        <v>21.809999999999999</v>
      </c>
      <c r="I1622" s="258"/>
      <c r="J1622" s="254"/>
      <c r="K1622" s="254"/>
      <c r="L1622" s="259"/>
      <c r="M1622" s="260"/>
      <c r="N1622" s="261"/>
      <c r="O1622" s="261"/>
      <c r="P1622" s="261"/>
      <c r="Q1622" s="261"/>
      <c r="R1622" s="261"/>
      <c r="S1622" s="261"/>
      <c r="T1622" s="262"/>
      <c r="U1622" s="13"/>
      <c r="V1622" s="13"/>
      <c r="W1622" s="13"/>
      <c r="X1622" s="13"/>
      <c r="Y1622" s="13"/>
      <c r="Z1622" s="13"/>
      <c r="AA1622" s="13"/>
      <c r="AB1622" s="13"/>
      <c r="AC1622" s="13"/>
      <c r="AD1622" s="13"/>
      <c r="AE1622" s="13"/>
      <c r="AT1622" s="263" t="s">
        <v>218</v>
      </c>
      <c r="AU1622" s="263" t="s">
        <v>83</v>
      </c>
      <c r="AV1622" s="13" t="s">
        <v>85</v>
      </c>
      <c r="AW1622" s="13" t="s">
        <v>32</v>
      </c>
      <c r="AX1622" s="13" t="s">
        <v>76</v>
      </c>
      <c r="AY1622" s="263" t="s">
        <v>207</v>
      </c>
    </row>
    <row r="1623" s="13" customFormat="1">
      <c r="A1623" s="13"/>
      <c r="B1623" s="253"/>
      <c r="C1623" s="254"/>
      <c r="D1623" s="236" t="s">
        <v>218</v>
      </c>
      <c r="E1623" s="255" t="s">
        <v>1</v>
      </c>
      <c r="F1623" s="256" t="s">
        <v>461</v>
      </c>
      <c r="G1623" s="254"/>
      <c r="H1623" s="257">
        <v>26.600000000000001</v>
      </c>
      <c r="I1623" s="258"/>
      <c r="J1623" s="254"/>
      <c r="K1623" s="254"/>
      <c r="L1623" s="259"/>
      <c r="M1623" s="260"/>
      <c r="N1623" s="261"/>
      <c r="O1623" s="261"/>
      <c r="P1623" s="261"/>
      <c r="Q1623" s="261"/>
      <c r="R1623" s="261"/>
      <c r="S1623" s="261"/>
      <c r="T1623" s="262"/>
      <c r="U1623" s="13"/>
      <c r="V1623" s="13"/>
      <c r="W1623" s="13"/>
      <c r="X1623" s="13"/>
      <c r="Y1623" s="13"/>
      <c r="Z1623" s="13"/>
      <c r="AA1623" s="13"/>
      <c r="AB1623" s="13"/>
      <c r="AC1623" s="13"/>
      <c r="AD1623" s="13"/>
      <c r="AE1623" s="13"/>
      <c r="AT1623" s="263" t="s">
        <v>218</v>
      </c>
      <c r="AU1623" s="263" t="s">
        <v>83</v>
      </c>
      <c r="AV1623" s="13" t="s">
        <v>85</v>
      </c>
      <c r="AW1623" s="13" t="s">
        <v>32</v>
      </c>
      <c r="AX1623" s="13" t="s">
        <v>76</v>
      </c>
      <c r="AY1623" s="263" t="s">
        <v>207</v>
      </c>
    </row>
    <row r="1624" s="14" customFormat="1">
      <c r="A1624" s="14"/>
      <c r="B1624" s="264"/>
      <c r="C1624" s="265"/>
      <c r="D1624" s="236" t="s">
        <v>218</v>
      </c>
      <c r="E1624" s="266" t="s">
        <v>1</v>
      </c>
      <c r="F1624" s="267" t="s">
        <v>222</v>
      </c>
      <c r="G1624" s="265"/>
      <c r="H1624" s="268">
        <v>48.409999999999997</v>
      </c>
      <c r="I1624" s="269"/>
      <c r="J1624" s="265"/>
      <c r="K1624" s="265"/>
      <c r="L1624" s="270"/>
      <c r="M1624" s="271"/>
      <c r="N1624" s="272"/>
      <c r="O1624" s="272"/>
      <c r="P1624" s="272"/>
      <c r="Q1624" s="272"/>
      <c r="R1624" s="272"/>
      <c r="S1624" s="272"/>
      <c r="T1624" s="273"/>
      <c r="U1624" s="14"/>
      <c r="V1624" s="14"/>
      <c r="W1624" s="14"/>
      <c r="X1624" s="14"/>
      <c r="Y1624" s="14"/>
      <c r="Z1624" s="14"/>
      <c r="AA1624" s="14"/>
      <c r="AB1624" s="14"/>
      <c r="AC1624" s="14"/>
      <c r="AD1624" s="14"/>
      <c r="AE1624" s="14"/>
      <c r="AT1624" s="274" t="s">
        <v>218</v>
      </c>
      <c r="AU1624" s="274" t="s">
        <v>83</v>
      </c>
      <c r="AV1624" s="14" t="s">
        <v>212</v>
      </c>
      <c r="AW1624" s="14" t="s">
        <v>32</v>
      </c>
      <c r="AX1624" s="14" t="s">
        <v>83</v>
      </c>
      <c r="AY1624" s="274" t="s">
        <v>207</v>
      </c>
    </row>
    <row r="1625" s="2" customFormat="1" ht="24.15" customHeight="1">
      <c r="A1625" s="39"/>
      <c r="B1625" s="40"/>
      <c r="C1625" s="222" t="s">
        <v>1895</v>
      </c>
      <c r="D1625" s="222" t="s">
        <v>208</v>
      </c>
      <c r="E1625" s="223" t="s">
        <v>1896</v>
      </c>
      <c r="F1625" s="224" t="s">
        <v>1897</v>
      </c>
      <c r="G1625" s="225" t="s">
        <v>225</v>
      </c>
      <c r="H1625" s="226">
        <v>74.379999999999995</v>
      </c>
      <c r="I1625" s="227"/>
      <c r="J1625" s="228">
        <f>ROUND(I1625*H1625,2)</f>
        <v>0</v>
      </c>
      <c r="K1625" s="229"/>
      <c r="L1625" s="45"/>
      <c r="M1625" s="230" t="s">
        <v>1</v>
      </c>
      <c r="N1625" s="231" t="s">
        <v>41</v>
      </c>
      <c r="O1625" s="92"/>
      <c r="P1625" s="232">
        <f>O1625*H1625</f>
        <v>0</v>
      </c>
      <c r="Q1625" s="232">
        <v>0.0054000000000000003</v>
      </c>
      <c r="R1625" s="232">
        <f>Q1625*H1625</f>
        <v>0.40165200000000001</v>
      </c>
      <c r="S1625" s="232">
        <v>0</v>
      </c>
      <c r="T1625" s="233">
        <f>S1625*H1625</f>
        <v>0</v>
      </c>
      <c r="U1625" s="39"/>
      <c r="V1625" s="39"/>
      <c r="W1625" s="39"/>
      <c r="X1625" s="39"/>
      <c r="Y1625" s="39"/>
      <c r="Z1625" s="39"/>
      <c r="AA1625" s="39"/>
      <c r="AB1625" s="39"/>
      <c r="AC1625" s="39"/>
      <c r="AD1625" s="39"/>
      <c r="AE1625" s="39"/>
      <c r="AR1625" s="234" t="s">
        <v>361</v>
      </c>
      <c r="AT1625" s="234" t="s">
        <v>208</v>
      </c>
      <c r="AU1625" s="234" t="s">
        <v>83</v>
      </c>
      <c r="AY1625" s="18" t="s">
        <v>207</v>
      </c>
      <c r="BE1625" s="235">
        <f>IF(N1625="základní",J1625,0)</f>
        <v>0</v>
      </c>
      <c r="BF1625" s="235">
        <f>IF(N1625="snížená",J1625,0)</f>
        <v>0</v>
      </c>
      <c r="BG1625" s="235">
        <f>IF(N1625="zákl. přenesená",J1625,0)</f>
        <v>0</v>
      </c>
      <c r="BH1625" s="235">
        <f>IF(N1625="sníž. přenesená",J1625,0)</f>
        <v>0</v>
      </c>
      <c r="BI1625" s="235">
        <f>IF(N1625="nulová",J1625,0)</f>
        <v>0</v>
      </c>
      <c r="BJ1625" s="18" t="s">
        <v>83</v>
      </c>
      <c r="BK1625" s="235">
        <f>ROUND(I1625*H1625,2)</f>
        <v>0</v>
      </c>
      <c r="BL1625" s="18" t="s">
        <v>361</v>
      </c>
      <c r="BM1625" s="234" t="s">
        <v>1898</v>
      </c>
    </row>
    <row r="1626" s="2" customFormat="1">
      <c r="A1626" s="39"/>
      <c r="B1626" s="40"/>
      <c r="C1626" s="41"/>
      <c r="D1626" s="236" t="s">
        <v>214</v>
      </c>
      <c r="E1626" s="41"/>
      <c r="F1626" s="237" t="s">
        <v>1899</v>
      </c>
      <c r="G1626" s="41"/>
      <c r="H1626" s="41"/>
      <c r="I1626" s="238"/>
      <c r="J1626" s="41"/>
      <c r="K1626" s="41"/>
      <c r="L1626" s="45"/>
      <c r="M1626" s="239"/>
      <c r="N1626" s="240"/>
      <c r="O1626" s="92"/>
      <c r="P1626" s="92"/>
      <c r="Q1626" s="92"/>
      <c r="R1626" s="92"/>
      <c r="S1626" s="92"/>
      <c r="T1626" s="93"/>
      <c r="U1626" s="39"/>
      <c r="V1626" s="39"/>
      <c r="W1626" s="39"/>
      <c r="X1626" s="39"/>
      <c r="Y1626" s="39"/>
      <c r="Z1626" s="39"/>
      <c r="AA1626" s="39"/>
      <c r="AB1626" s="39"/>
      <c r="AC1626" s="39"/>
      <c r="AD1626" s="39"/>
      <c r="AE1626" s="39"/>
      <c r="AT1626" s="18" t="s">
        <v>214</v>
      </c>
      <c r="AU1626" s="18" t="s">
        <v>83</v>
      </c>
    </row>
    <row r="1627" s="2" customFormat="1">
      <c r="A1627" s="39"/>
      <c r="B1627" s="40"/>
      <c r="C1627" s="41"/>
      <c r="D1627" s="241" t="s">
        <v>216</v>
      </c>
      <c r="E1627" s="41"/>
      <c r="F1627" s="242" t="s">
        <v>1900</v>
      </c>
      <c r="G1627" s="41"/>
      <c r="H1627" s="41"/>
      <c r="I1627" s="238"/>
      <c r="J1627" s="41"/>
      <c r="K1627" s="41"/>
      <c r="L1627" s="45"/>
      <c r="M1627" s="239"/>
      <c r="N1627" s="240"/>
      <c r="O1627" s="92"/>
      <c r="P1627" s="92"/>
      <c r="Q1627" s="92"/>
      <c r="R1627" s="92"/>
      <c r="S1627" s="92"/>
      <c r="T1627" s="93"/>
      <c r="U1627" s="39"/>
      <c r="V1627" s="39"/>
      <c r="W1627" s="39"/>
      <c r="X1627" s="39"/>
      <c r="Y1627" s="39"/>
      <c r="Z1627" s="39"/>
      <c r="AA1627" s="39"/>
      <c r="AB1627" s="39"/>
      <c r="AC1627" s="39"/>
      <c r="AD1627" s="39"/>
      <c r="AE1627" s="39"/>
      <c r="AT1627" s="18" t="s">
        <v>216</v>
      </c>
      <c r="AU1627" s="18" t="s">
        <v>83</v>
      </c>
    </row>
    <row r="1628" s="2" customFormat="1">
      <c r="A1628" s="39"/>
      <c r="B1628" s="40"/>
      <c r="C1628" s="41"/>
      <c r="D1628" s="236" t="s">
        <v>385</v>
      </c>
      <c r="E1628" s="41"/>
      <c r="F1628" s="290" t="s">
        <v>1901</v>
      </c>
      <c r="G1628" s="41"/>
      <c r="H1628" s="41"/>
      <c r="I1628" s="238"/>
      <c r="J1628" s="41"/>
      <c r="K1628" s="41"/>
      <c r="L1628" s="45"/>
      <c r="M1628" s="239"/>
      <c r="N1628" s="240"/>
      <c r="O1628" s="92"/>
      <c r="P1628" s="92"/>
      <c r="Q1628" s="92"/>
      <c r="R1628" s="92"/>
      <c r="S1628" s="92"/>
      <c r="T1628" s="93"/>
      <c r="U1628" s="39"/>
      <c r="V1628" s="39"/>
      <c r="W1628" s="39"/>
      <c r="X1628" s="39"/>
      <c r="Y1628" s="39"/>
      <c r="Z1628" s="39"/>
      <c r="AA1628" s="39"/>
      <c r="AB1628" s="39"/>
      <c r="AC1628" s="39"/>
      <c r="AD1628" s="39"/>
      <c r="AE1628" s="39"/>
      <c r="AT1628" s="18" t="s">
        <v>385</v>
      </c>
      <c r="AU1628" s="18" t="s">
        <v>83</v>
      </c>
    </row>
    <row r="1629" s="13" customFormat="1">
      <c r="A1629" s="13"/>
      <c r="B1629" s="253"/>
      <c r="C1629" s="254"/>
      <c r="D1629" s="236" t="s">
        <v>218</v>
      </c>
      <c r="E1629" s="255" t="s">
        <v>1</v>
      </c>
      <c r="F1629" s="256" t="s">
        <v>405</v>
      </c>
      <c r="G1629" s="254"/>
      <c r="H1629" s="257">
        <v>21.809999999999999</v>
      </c>
      <c r="I1629" s="258"/>
      <c r="J1629" s="254"/>
      <c r="K1629" s="254"/>
      <c r="L1629" s="259"/>
      <c r="M1629" s="260"/>
      <c r="N1629" s="261"/>
      <c r="O1629" s="261"/>
      <c r="P1629" s="261"/>
      <c r="Q1629" s="261"/>
      <c r="R1629" s="261"/>
      <c r="S1629" s="261"/>
      <c r="T1629" s="262"/>
      <c r="U1629" s="13"/>
      <c r="V1629" s="13"/>
      <c r="W1629" s="13"/>
      <c r="X1629" s="13"/>
      <c r="Y1629" s="13"/>
      <c r="Z1629" s="13"/>
      <c r="AA1629" s="13"/>
      <c r="AB1629" s="13"/>
      <c r="AC1629" s="13"/>
      <c r="AD1629" s="13"/>
      <c r="AE1629" s="13"/>
      <c r="AT1629" s="263" t="s">
        <v>218</v>
      </c>
      <c r="AU1629" s="263" t="s">
        <v>83</v>
      </c>
      <c r="AV1629" s="13" t="s">
        <v>85</v>
      </c>
      <c r="AW1629" s="13" t="s">
        <v>32</v>
      </c>
      <c r="AX1629" s="13" t="s">
        <v>76</v>
      </c>
      <c r="AY1629" s="263" t="s">
        <v>207</v>
      </c>
    </row>
    <row r="1630" s="13" customFormat="1">
      <c r="A1630" s="13"/>
      <c r="B1630" s="253"/>
      <c r="C1630" s="254"/>
      <c r="D1630" s="236" t="s">
        <v>218</v>
      </c>
      <c r="E1630" s="255" t="s">
        <v>1</v>
      </c>
      <c r="F1630" s="256" t="s">
        <v>458</v>
      </c>
      <c r="G1630" s="254"/>
      <c r="H1630" s="257">
        <v>24.300000000000001</v>
      </c>
      <c r="I1630" s="258"/>
      <c r="J1630" s="254"/>
      <c r="K1630" s="254"/>
      <c r="L1630" s="259"/>
      <c r="M1630" s="260"/>
      <c r="N1630" s="261"/>
      <c r="O1630" s="261"/>
      <c r="P1630" s="261"/>
      <c r="Q1630" s="261"/>
      <c r="R1630" s="261"/>
      <c r="S1630" s="261"/>
      <c r="T1630" s="262"/>
      <c r="U1630" s="13"/>
      <c r="V1630" s="13"/>
      <c r="W1630" s="13"/>
      <c r="X1630" s="13"/>
      <c r="Y1630" s="13"/>
      <c r="Z1630" s="13"/>
      <c r="AA1630" s="13"/>
      <c r="AB1630" s="13"/>
      <c r="AC1630" s="13"/>
      <c r="AD1630" s="13"/>
      <c r="AE1630" s="13"/>
      <c r="AT1630" s="263" t="s">
        <v>218</v>
      </c>
      <c r="AU1630" s="263" t="s">
        <v>83</v>
      </c>
      <c r="AV1630" s="13" t="s">
        <v>85</v>
      </c>
      <c r="AW1630" s="13" t="s">
        <v>32</v>
      </c>
      <c r="AX1630" s="13" t="s">
        <v>76</v>
      </c>
      <c r="AY1630" s="263" t="s">
        <v>207</v>
      </c>
    </row>
    <row r="1631" s="13" customFormat="1">
      <c r="A1631" s="13"/>
      <c r="B1631" s="253"/>
      <c r="C1631" s="254"/>
      <c r="D1631" s="236" t="s">
        <v>218</v>
      </c>
      <c r="E1631" s="255" t="s">
        <v>1</v>
      </c>
      <c r="F1631" s="256" t="s">
        <v>461</v>
      </c>
      <c r="G1631" s="254"/>
      <c r="H1631" s="257">
        <v>26.600000000000001</v>
      </c>
      <c r="I1631" s="258"/>
      <c r="J1631" s="254"/>
      <c r="K1631" s="254"/>
      <c r="L1631" s="259"/>
      <c r="M1631" s="260"/>
      <c r="N1631" s="261"/>
      <c r="O1631" s="261"/>
      <c r="P1631" s="261"/>
      <c r="Q1631" s="261"/>
      <c r="R1631" s="261"/>
      <c r="S1631" s="261"/>
      <c r="T1631" s="262"/>
      <c r="U1631" s="13"/>
      <c r="V1631" s="13"/>
      <c r="W1631" s="13"/>
      <c r="X1631" s="13"/>
      <c r="Y1631" s="13"/>
      <c r="Z1631" s="13"/>
      <c r="AA1631" s="13"/>
      <c r="AB1631" s="13"/>
      <c r="AC1631" s="13"/>
      <c r="AD1631" s="13"/>
      <c r="AE1631" s="13"/>
      <c r="AT1631" s="263" t="s">
        <v>218</v>
      </c>
      <c r="AU1631" s="263" t="s">
        <v>83</v>
      </c>
      <c r="AV1631" s="13" t="s">
        <v>85</v>
      </c>
      <c r="AW1631" s="13" t="s">
        <v>32</v>
      </c>
      <c r="AX1631" s="13" t="s">
        <v>76</v>
      </c>
      <c r="AY1631" s="263" t="s">
        <v>207</v>
      </c>
    </row>
    <row r="1632" s="13" customFormat="1">
      <c r="A1632" s="13"/>
      <c r="B1632" s="253"/>
      <c r="C1632" s="254"/>
      <c r="D1632" s="236" t="s">
        <v>218</v>
      </c>
      <c r="E1632" s="255" t="s">
        <v>1</v>
      </c>
      <c r="F1632" s="256" t="s">
        <v>464</v>
      </c>
      <c r="G1632" s="254"/>
      <c r="H1632" s="257">
        <v>1.6699999999999999</v>
      </c>
      <c r="I1632" s="258"/>
      <c r="J1632" s="254"/>
      <c r="K1632" s="254"/>
      <c r="L1632" s="259"/>
      <c r="M1632" s="260"/>
      <c r="N1632" s="261"/>
      <c r="O1632" s="261"/>
      <c r="P1632" s="261"/>
      <c r="Q1632" s="261"/>
      <c r="R1632" s="261"/>
      <c r="S1632" s="261"/>
      <c r="T1632" s="262"/>
      <c r="U1632" s="13"/>
      <c r="V1632" s="13"/>
      <c r="W1632" s="13"/>
      <c r="X1632" s="13"/>
      <c r="Y1632" s="13"/>
      <c r="Z1632" s="13"/>
      <c r="AA1632" s="13"/>
      <c r="AB1632" s="13"/>
      <c r="AC1632" s="13"/>
      <c r="AD1632" s="13"/>
      <c r="AE1632" s="13"/>
      <c r="AT1632" s="263" t="s">
        <v>218</v>
      </c>
      <c r="AU1632" s="263" t="s">
        <v>83</v>
      </c>
      <c r="AV1632" s="13" t="s">
        <v>85</v>
      </c>
      <c r="AW1632" s="13" t="s">
        <v>32</v>
      </c>
      <c r="AX1632" s="13" t="s">
        <v>76</v>
      </c>
      <c r="AY1632" s="263" t="s">
        <v>207</v>
      </c>
    </row>
    <row r="1633" s="14" customFormat="1">
      <c r="A1633" s="14"/>
      <c r="B1633" s="264"/>
      <c r="C1633" s="265"/>
      <c r="D1633" s="236" t="s">
        <v>218</v>
      </c>
      <c r="E1633" s="266" t="s">
        <v>1</v>
      </c>
      <c r="F1633" s="267" t="s">
        <v>222</v>
      </c>
      <c r="G1633" s="265"/>
      <c r="H1633" s="268">
        <v>74.379999999999995</v>
      </c>
      <c r="I1633" s="269"/>
      <c r="J1633" s="265"/>
      <c r="K1633" s="265"/>
      <c r="L1633" s="270"/>
      <c r="M1633" s="271"/>
      <c r="N1633" s="272"/>
      <c r="O1633" s="272"/>
      <c r="P1633" s="272"/>
      <c r="Q1633" s="272"/>
      <c r="R1633" s="272"/>
      <c r="S1633" s="272"/>
      <c r="T1633" s="273"/>
      <c r="U1633" s="14"/>
      <c r="V1633" s="14"/>
      <c r="W1633" s="14"/>
      <c r="X1633" s="14"/>
      <c r="Y1633" s="14"/>
      <c r="Z1633" s="14"/>
      <c r="AA1633" s="14"/>
      <c r="AB1633" s="14"/>
      <c r="AC1633" s="14"/>
      <c r="AD1633" s="14"/>
      <c r="AE1633" s="14"/>
      <c r="AT1633" s="274" t="s">
        <v>218</v>
      </c>
      <c r="AU1633" s="274" t="s">
        <v>83</v>
      </c>
      <c r="AV1633" s="14" t="s">
        <v>212</v>
      </c>
      <c r="AW1633" s="14" t="s">
        <v>32</v>
      </c>
      <c r="AX1633" s="14" t="s">
        <v>83</v>
      </c>
      <c r="AY1633" s="274" t="s">
        <v>207</v>
      </c>
    </row>
    <row r="1634" s="2" customFormat="1" ht="24.15" customHeight="1">
      <c r="A1634" s="39"/>
      <c r="B1634" s="40"/>
      <c r="C1634" s="222" t="s">
        <v>1902</v>
      </c>
      <c r="D1634" s="222" t="s">
        <v>208</v>
      </c>
      <c r="E1634" s="223" t="s">
        <v>1903</v>
      </c>
      <c r="F1634" s="224" t="s">
        <v>1904</v>
      </c>
      <c r="G1634" s="225" t="s">
        <v>1228</v>
      </c>
      <c r="H1634" s="304"/>
      <c r="I1634" s="227"/>
      <c r="J1634" s="228">
        <f>ROUND(I1634*H1634,2)</f>
        <v>0</v>
      </c>
      <c r="K1634" s="229"/>
      <c r="L1634" s="45"/>
      <c r="M1634" s="230" t="s">
        <v>1</v>
      </c>
      <c r="N1634" s="231" t="s">
        <v>41</v>
      </c>
      <c r="O1634" s="92"/>
      <c r="P1634" s="232">
        <f>O1634*H1634</f>
        <v>0</v>
      </c>
      <c r="Q1634" s="232">
        <v>0</v>
      </c>
      <c r="R1634" s="232">
        <f>Q1634*H1634</f>
        <v>0</v>
      </c>
      <c r="S1634" s="232">
        <v>0</v>
      </c>
      <c r="T1634" s="233">
        <f>S1634*H1634</f>
        <v>0</v>
      </c>
      <c r="U1634" s="39"/>
      <c r="V1634" s="39"/>
      <c r="W1634" s="39"/>
      <c r="X1634" s="39"/>
      <c r="Y1634" s="39"/>
      <c r="Z1634" s="39"/>
      <c r="AA1634" s="39"/>
      <c r="AB1634" s="39"/>
      <c r="AC1634" s="39"/>
      <c r="AD1634" s="39"/>
      <c r="AE1634" s="39"/>
      <c r="AR1634" s="234" t="s">
        <v>361</v>
      </c>
      <c r="AT1634" s="234" t="s">
        <v>208</v>
      </c>
      <c r="AU1634" s="234" t="s">
        <v>83</v>
      </c>
      <c r="AY1634" s="18" t="s">
        <v>207</v>
      </c>
      <c r="BE1634" s="235">
        <f>IF(N1634="základní",J1634,0)</f>
        <v>0</v>
      </c>
      <c r="BF1634" s="235">
        <f>IF(N1634="snížená",J1634,0)</f>
        <v>0</v>
      </c>
      <c r="BG1634" s="235">
        <f>IF(N1634="zákl. přenesená",J1634,0)</f>
        <v>0</v>
      </c>
      <c r="BH1634" s="235">
        <f>IF(N1634="sníž. přenesená",J1634,0)</f>
        <v>0</v>
      </c>
      <c r="BI1634" s="235">
        <f>IF(N1634="nulová",J1634,0)</f>
        <v>0</v>
      </c>
      <c r="BJ1634" s="18" t="s">
        <v>83</v>
      </c>
      <c r="BK1634" s="235">
        <f>ROUND(I1634*H1634,2)</f>
        <v>0</v>
      </c>
      <c r="BL1634" s="18" t="s">
        <v>361</v>
      </c>
      <c r="BM1634" s="234" t="s">
        <v>1905</v>
      </c>
    </row>
    <row r="1635" s="2" customFormat="1">
      <c r="A1635" s="39"/>
      <c r="B1635" s="40"/>
      <c r="C1635" s="41"/>
      <c r="D1635" s="236" t="s">
        <v>214</v>
      </c>
      <c r="E1635" s="41"/>
      <c r="F1635" s="237" t="s">
        <v>1906</v>
      </c>
      <c r="G1635" s="41"/>
      <c r="H1635" s="41"/>
      <c r="I1635" s="238"/>
      <c r="J1635" s="41"/>
      <c r="K1635" s="41"/>
      <c r="L1635" s="45"/>
      <c r="M1635" s="239"/>
      <c r="N1635" s="240"/>
      <c r="O1635" s="92"/>
      <c r="P1635" s="92"/>
      <c r="Q1635" s="92"/>
      <c r="R1635" s="92"/>
      <c r="S1635" s="92"/>
      <c r="T1635" s="93"/>
      <c r="U1635" s="39"/>
      <c r="V1635" s="39"/>
      <c r="W1635" s="39"/>
      <c r="X1635" s="39"/>
      <c r="Y1635" s="39"/>
      <c r="Z1635" s="39"/>
      <c r="AA1635" s="39"/>
      <c r="AB1635" s="39"/>
      <c r="AC1635" s="39"/>
      <c r="AD1635" s="39"/>
      <c r="AE1635" s="39"/>
      <c r="AT1635" s="18" t="s">
        <v>214</v>
      </c>
      <c r="AU1635" s="18" t="s">
        <v>83</v>
      </c>
    </row>
    <row r="1636" s="2" customFormat="1">
      <c r="A1636" s="39"/>
      <c r="B1636" s="40"/>
      <c r="C1636" s="41"/>
      <c r="D1636" s="241" t="s">
        <v>216</v>
      </c>
      <c r="E1636" s="41"/>
      <c r="F1636" s="242" t="s">
        <v>1907</v>
      </c>
      <c r="G1636" s="41"/>
      <c r="H1636" s="41"/>
      <c r="I1636" s="238"/>
      <c r="J1636" s="41"/>
      <c r="K1636" s="41"/>
      <c r="L1636" s="45"/>
      <c r="M1636" s="239"/>
      <c r="N1636" s="240"/>
      <c r="O1636" s="92"/>
      <c r="P1636" s="92"/>
      <c r="Q1636" s="92"/>
      <c r="R1636" s="92"/>
      <c r="S1636" s="92"/>
      <c r="T1636" s="93"/>
      <c r="U1636" s="39"/>
      <c r="V1636" s="39"/>
      <c r="W1636" s="39"/>
      <c r="X1636" s="39"/>
      <c r="Y1636" s="39"/>
      <c r="Z1636" s="39"/>
      <c r="AA1636" s="39"/>
      <c r="AB1636" s="39"/>
      <c r="AC1636" s="39"/>
      <c r="AD1636" s="39"/>
      <c r="AE1636" s="39"/>
      <c r="AT1636" s="18" t="s">
        <v>216</v>
      </c>
      <c r="AU1636" s="18" t="s">
        <v>83</v>
      </c>
    </row>
    <row r="1637" s="11" customFormat="1" ht="25.92" customHeight="1">
      <c r="A1637" s="11"/>
      <c r="B1637" s="208"/>
      <c r="C1637" s="209"/>
      <c r="D1637" s="210" t="s">
        <v>75</v>
      </c>
      <c r="E1637" s="211" t="s">
        <v>1908</v>
      </c>
      <c r="F1637" s="211" t="s">
        <v>1909</v>
      </c>
      <c r="G1637" s="209"/>
      <c r="H1637" s="209"/>
      <c r="I1637" s="212"/>
      <c r="J1637" s="213">
        <f>BK1637</f>
        <v>0</v>
      </c>
      <c r="K1637" s="209"/>
      <c r="L1637" s="214"/>
      <c r="M1637" s="215"/>
      <c r="N1637" s="216"/>
      <c r="O1637" s="216"/>
      <c r="P1637" s="217">
        <f>SUM(P1638:P1668)</f>
        <v>0</v>
      </c>
      <c r="Q1637" s="216"/>
      <c r="R1637" s="217">
        <f>SUM(R1638:R1668)</f>
        <v>7.5181873899999996</v>
      </c>
      <c r="S1637" s="216"/>
      <c r="T1637" s="218">
        <f>SUM(T1638:T1668)</f>
        <v>0</v>
      </c>
      <c r="U1637" s="11"/>
      <c r="V1637" s="11"/>
      <c r="W1637" s="11"/>
      <c r="X1637" s="11"/>
      <c r="Y1637" s="11"/>
      <c r="Z1637" s="11"/>
      <c r="AA1637" s="11"/>
      <c r="AB1637" s="11"/>
      <c r="AC1637" s="11"/>
      <c r="AD1637" s="11"/>
      <c r="AE1637" s="11"/>
      <c r="AR1637" s="219" t="s">
        <v>85</v>
      </c>
      <c r="AT1637" s="220" t="s">
        <v>75</v>
      </c>
      <c r="AU1637" s="220" t="s">
        <v>76</v>
      </c>
      <c r="AY1637" s="219" t="s">
        <v>207</v>
      </c>
      <c r="BK1637" s="221">
        <f>SUM(BK1638:BK1668)</f>
        <v>0</v>
      </c>
    </row>
    <row r="1638" s="2" customFormat="1" ht="24.15" customHeight="1">
      <c r="A1638" s="39"/>
      <c r="B1638" s="40"/>
      <c r="C1638" s="222" t="s">
        <v>1910</v>
      </c>
      <c r="D1638" s="222" t="s">
        <v>208</v>
      </c>
      <c r="E1638" s="223" t="s">
        <v>1911</v>
      </c>
      <c r="F1638" s="224" t="s">
        <v>1912</v>
      </c>
      <c r="G1638" s="225" t="s">
        <v>225</v>
      </c>
      <c r="H1638" s="226">
        <v>229.38999999999999</v>
      </c>
      <c r="I1638" s="227"/>
      <c r="J1638" s="228">
        <f>ROUND(I1638*H1638,2)</f>
        <v>0</v>
      </c>
      <c r="K1638" s="229"/>
      <c r="L1638" s="45"/>
      <c r="M1638" s="230" t="s">
        <v>1</v>
      </c>
      <c r="N1638" s="231" t="s">
        <v>41</v>
      </c>
      <c r="O1638" s="92"/>
      <c r="P1638" s="232">
        <f>O1638*H1638</f>
        <v>0</v>
      </c>
      <c r="Q1638" s="232">
        <v>0.0015</v>
      </c>
      <c r="R1638" s="232">
        <f>Q1638*H1638</f>
        <v>0.34408499999999997</v>
      </c>
      <c r="S1638" s="232">
        <v>0</v>
      </c>
      <c r="T1638" s="233">
        <f>S1638*H1638</f>
        <v>0</v>
      </c>
      <c r="U1638" s="39"/>
      <c r="V1638" s="39"/>
      <c r="W1638" s="39"/>
      <c r="X1638" s="39"/>
      <c r="Y1638" s="39"/>
      <c r="Z1638" s="39"/>
      <c r="AA1638" s="39"/>
      <c r="AB1638" s="39"/>
      <c r="AC1638" s="39"/>
      <c r="AD1638" s="39"/>
      <c r="AE1638" s="39"/>
      <c r="AR1638" s="234" t="s">
        <v>361</v>
      </c>
      <c r="AT1638" s="234" t="s">
        <v>208</v>
      </c>
      <c r="AU1638" s="234" t="s">
        <v>83</v>
      </c>
      <c r="AY1638" s="18" t="s">
        <v>207</v>
      </c>
      <c r="BE1638" s="235">
        <f>IF(N1638="základní",J1638,0)</f>
        <v>0</v>
      </c>
      <c r="BF1638" s="235">
        <f>IF(N1638="snížená",J1638,0)</f>
        <v>0</v>
      </c>
      <c r="BG1638" s="235">
        <f>IF(N1638="zákl. přenesená",J1638,0)</f>
        <v>0</v>
      </c>
      <c r="BH1638" s="235">
        <f>IF(N1638="sníž. přenesená",J1638,0)</f>
        <v>0</v>
      </c>
      <c r="BI1638" s="235">
        <f>IF(N1638="nulová",J1638,0)</f>
        <v>0</v>
      </c>
      <c r="BJ1638" s="18" t="s">
        <v>83</v>
      </c>
      <c r="BK1638" s="235">
        <f>ROUND(I1638*H1638,2)</f>
        <v>0</v>
      </c>
      <c r="BL1638" s="18" t="s">
        <v>361</v>
      </c>
      <c r="BM1638" s="234" t="s">
        <v>1913</v>
      </c>
    </row>
    <row r="1639" s="2" customFormat="1">
      <c r="A1639" s="39"/>
      <c r="B1639" s="40"/>
      <c r="C1639" s="41"/>
      <c r="D1639" s="236" t="s">
        <v>214</v>
      </c>
      <c r="E1639" s="41"/>
      <c r="F1639" s="237" t="s">
        <v>1914</v>
      </c>
      <c r="G1639" s="41"/>
      <c r="H1639" s="41"/>
      <c r="I1639" s="238"/>
      <c r="J1639" s="41"/>
      <c r="K1639" s="41"/>
      <c r="L1639" s="45"/>
      <c r="M1639" s="239"/>
      <c r="N1639" s="240"/>
      <c r="O1639" s="92"/>
      <c r="P1639" s="92"/>
      <c r="Q1639" s="92"/>
      <c r="R1639" s="92"/>
      <c r="S1639" s="92"/>
      <c r="T1639" s="93"/>
      <c r="U1639" s="39"/>
      <c r="V1639" s="39"/>
      <c r="W1639" s="39"/>
      <c r="X1639" s="39"/>
      <c r="Y1639" s="39"/>
      <c r="Z1639" s="39"/>
      <c r="AA1639" s="39"/>
      <c r="AB1639" s="39"/>
      <c r="AC1639" s="39"/>
      <c r="AD1639" s="39"/>
      <c r="AE1639" s="39"/>
      <c r="AT1639" s="18" t="s">
        <v>214</v>
      </c>
      <c r="AU1639" s="18" t="s">
        <v>83</v>
      </c>
    </row>
    <row r="1640" s="2" customFormat="1">
      <c r="A1640" s="39"/>
      <c r="B1640" s="40"/>
      <c r="C1640" s="41"/>
      <c r="D1640" s="241" t="s">
        <v>216</v>
      </c>
      <c r="E1640" s="41"/>
      <c r="F1640" s="242" t="s">
        <v>1915</v>
      </c>
      <c r="G1640" s="41"/>
      <c r="H1640" s="41"/>
      <c r="I1640" s="238"/>
      <c r="J1640" s="41"/>
      <c r="K1640" s="41"/>
      <c r="L1640" s="45"/>
      <c r="M1640" s="239"/>
      <c r="N1640" s="240"/>
      <c r="O1640" s="92"/>
      <c r="P1640" s="92"/>
      <c r="Q1640" s="92"/>
      <c r="R1640" s="92"/>
      <c r="S1640" s="92"/>
      <c r="T1640" s="93"/>
      <c r="U1640" s="39"/>
      <c r="V1640" s="39"/>
      <c r="W1640" s="39"/>
      <c r="X1640" s="39"/>
      <c r="Y1640" s="39"/>
      <c r="Z1640" s="39"/>
      <c r="AA1640" s="39"/>
      <c r="AB1640" s="39"/>
      <c r="AC1640" s="39"/>
      <c r="AD1640" s="39"/>
      <c r="AE1640" s="39"/>
      <c r="AT1640" s="18" t="s">
        <v>216</v>
      </c>
      <c r="AU1640" s="18" t="s">
        <v>83</v>
      </c>
    </row>
    <row r="1641" s="13" customFormat="1">
      <c r="A1641" s="13"/>
      <c r="B1641" s="253"/>
      <c r="C1641" s="254"/>
      <c r="D1641" s="236" t="s">
        <v>218</v>
      </c>
      <c r="E1641" s="255" t="s">
        <v>1</v>
      </c>
      <c r="F1641" s="256" t="s">
        <v>399</v>
      </c>
      <c r="G1641" s="254"/>
      <c r="H1641" s="257">
        <v>229.38999999999999</v>
      </c>
      <c r="I1641" s="258"/>
      <c r="J1641" s="254"/>
      <c r="K1641" s="254"/>
      <c r="L1641" s="259"/>
      <c r="M1641" s="260"/>
      <c r="N1641" s="261"/>
      <c r="O1641" s="261"/>
      <c r="P1641" s="261"/>
      <c r="Q1641" s="261"/>
      <c r="R1641" s="261"/>
      <c r="S1641" s="261"/>
      <c r="T1641" s="262"/>
      <c r="U1641" s="13"/>
      <c r="V1641" s="13"/>
      <c r="W1641" s="13"/>
      <c r="X1641" s="13"/>
      <c r="Y1641" s="13"/>
      <c r="Z1641" s="13"/>
      <c r="AA1641" s="13"/>
      <c r="AB1641" s="13"/>
      <c r="AC1641" s="13"/>
      <c r="AD1641" s="13"/>
      <c r="AE1641" s="13"/>
      <c r="AT1641" s="263" t="s">
        <v>218</v>
      </c>
      <c r="AU1641" s="263" t="s">
        <v>83</v>
      </c>
      <c r="AV1641" s="13" t="s">
        <v>85</v>
      </c>
      <c r="AW1641" s="13" t="s">
        <v>32</v>
      </c>
      <c r="AX1641" s="13" t="s">
        <v>83</v>
      </c>
      <c r="AY1641" s="263" t="s">
        <v>207</v>
      </c>
    </row>
    <row r="1642" s="2" customFormat="1" ht="33" customHeight="1">
      <c r="A1642" s="39"/>
      <c r="B1642" s="40"/>
      <c r="C1642" s="222" t="s">
        <v>1916</v>
      </c>
      <c r="D1642" s="222" t="s">
        <v>208</v>
      </c>
      <c r="E1642" s="223" t="s">
        <v>1917</v>
      </c>
      <c r="F1642" s="224" t="s">
        <v>1918</v>
      </c>
      <c r="G1642" s="225" t="s">
        <v>225</v>
      </c>
      <c r="H1642" s="226">
        <v>229.38999999999999</v>
      </c>
      <c r="I1642" s="227"/>
      <c r="J1642" s="228">
        <f>ROUND(I1642*H1642,2)</f>
        <v>0</v>
      </c>
      <c r="K1642" s="229"/>
      <c r="L1642" s="45"/>
      <c r="M1642" s="230" t="s">
        <v>1</v>
      </c>
      <c r="N1642" s="231" t="s">
        <v>41</v>
      </c>
      <c r="O1642" s="92"/>
      <c r="P1642" s="232">
        <f>O1642*H1642</f>
        <v>0</v>
      </c>
      <c r="Q1642" s="232">
        <v>0.0089700000000000005</v>
      </c>
      <c r="R1642" s="232">
        <f>Q1642*H1642</f>
        <v>2.0576283000000002</v>
      </c>
      <c r="S1642" s="232">
        <v>0</v>
      </c>
      <c r="T1642" s="233">
        <f>S1642*H1642</f>
        <v>0</v>
      </c>
      <c r="U1642" s="39"/>
      <c r="V1642" s="39"/>
      <c r="W1642" s="39"/>
      <c r="X1642" s="39"/>
      <c r="Y1642" s="39"/>
      <c r="Z1642" s="39"/>
      <c r="AA1642" s="39"/>
      <c r="AB1642" s="39"/>
      <c r="AC1642" s="39"/>
      <c r="AD1642" s="39"/>
      <c r="AE1642" s="39"/>
      <c r="AR1642" s="234" t="s">
        <v>361</v>
      </c>
      <c r="AT1642" s="234" t="s">
        <v>208</v>
      </c>
      <c r="AU1642" s="234" t="s">
        <v>83</v>
      </c>
      <c r="AY1642" s="18" t="s">
        <v>207</v>
      </c>
      <c r="BE1642" s="235">
        <f>IF(N1642="základní",J1642,0)</f>
        <v>0</v>
      </c>
      <c r="BF1642" s="235">
        <f>IF(N1642="snížená",J1642,0)</f>
        <v>0</v>
      </c>
      <c r="BG1642" s="235">
        <f>IF(N1642="zákl. přenesená",J1642,0)</f>
        <v>0</v>
      </c>
      <c r="BH1642" s="235">
        <f>IF(N1642="sníž. přenesená",J1642,0)</f>
        <v>0</v>
      </c>
      <c r="BI1642" s="235">
        <f>IF(N1642="nulová",J1642,0)</f>
        <v>0</v>
      </c>
      <c r="BJ1642" s="18" t="s">
        <v>83</v>
      </c>
      <c r="BK1642" s="235">
        <f>ROUND(I1642*H1642,2)</f>
        <v>0</v>
      </c>
      <c r="BL1642" s="18" t="s">
        <v>361</v>
      </c>
      <c r="BM1642" s="234" t="s">
        <v>1919</v>
      </c>
    </row>
    <row r="1643" s="2" customFormat="1">
      <c r="A1643" s="39"/>
      <c r="B1643" s="40"/>
      <c r="C1643" s="41"/>
      <c r="D1643" s="236" t="s">
        <v>214</v>
      </c>
      <c r="E1643" s="41"/>
      <c r="F1643" s="237" t="s">
        <v>1920</v>
      </c>
      <c r="G1643" s="41"/>
      <c r="H1643" s="41"/>
      <c r="I1643" s="238"/>
      <c r="J1643" s="41"/>
      <c r="K1643" s="41"/>
      <c r="L1643" s="45"/>
      <c r="M1643" s="239"/>
      <c r="N1643" s="240"/>
      <c r="O1643" s="92"/>
      <c r="P1643" s="92"/>
      <c r="Q1643" s="92"/>
      <c r="R1643" s="92"/>
      <c r="S1643" s="92"/>
      <c r="T1643" s="93"/>
      <c r="U1643" s="39"/>
      <c r="V1643" s="39"/>
      <c r="W1643" s="39"/>
      <c r="X1643" s="39"/>
      <c r="Y1643" s="39"/>
      <c r="Z1643" s="39"/>
      <c r="AA1643" s="39"/>
      <c r="AB1643" s="39"/>
      <c r="AC1643" s="39"/>
      <c r="AD1643" s="39"/>
      <c r="AE1643" s="39"/>
      <c r="AT1643" s="18" t="s">
        <v>214</v>
      </c>
      <c r="AU1643" s="18" t="s">
        <v>83</v>
      </c>
    </row>
    <row r="1644" s="2" customFormat="1">
      <c r="A1644" s="39"/>
      <c r="B1644" s="40"/>
      <c r="C1644" s="41"/>
      <c r="D1644" s="241" t="s">
        <v>216</v>
      </c>
      <c r="E1644" s="41"/>
      <c r="F1644" s="242" t="s">
        <v>1921</v>
      </c>
      <c r="G1644" s="41"/>
      <c r="H1644" s="41"/>
      <c r="I1644" s="238"/>
      <c r="J1644" s="41"/>
      <c r="K1644" s="41"/>
      <c r="L1644" s="45"/>
      <c r="M1644" s="239"/>
      <c r="N1644" s="240"/>
      <c r="O1644" s="92"/>
      <c r="P1644" s="92"/>
      <c r="Q1644" s="92"/>
      <c r="R1644" s="92"/>
      <c r="S1644" s="92"/>
      <c r="T1644" s="93"/>
      <c r="U1644" s="39"/>
      <c r="V1644" s="39"/>
      <c r="W1644" s="39"/>
      <c r="X1644" s="39"/>
      <c r="Y1644" s="39"/>
      <c r="Z1644" s="39"/>
      <c r="AA1644" s="39"/>
      <c r="AB1644" s="39"/>
      <c r="AC1644" s="39"/>
      <c r="AD1644" s="39"/>
      <c r="AE1644" s="39"/>
      <c r="AT1644" s="18" t="s">
        <v>216</v>
      </c>
      <c r="AU1644" s="18" t="s">
        <v>83</v>
      </c>
    </row>
    <row r="1645" s="13" customFormat="1">
      <c r="A1645" s="13"/>
      <c r="B1645" s="253"/>
      <c r="C1645" s="254"/>
      <c r="D1645" s="236" t="s">
        <v>218</v>
      </c>
      <c r="E1645" s="255" t="s">
        <v>1</v>
      </c>
      <c r="F1645" s="256" t="s">
        <v>399</v>
      </c>
      <c r="G1645" s="254"/>
      <c r="H1645" s="257">
        <v>229.38999999999999</v>
      </c>
      <c r="I1645" s="258"/>
      <c r="J1645" s="254"/>
      <c r="K1645" s="254"/>
      <c r="L1645" s="259"/>
      <c r="M1645" s="260"/>
      <c r="N1645" s="261"/>
      <c r="O1645" s="261"/>
      <c r="P1645" s="261"/>
      <c r="Q1645" s="261"/>
      <c r="R1645" s="261"/>
      <c r="S1645" s="261"/>
      <c r="T1645" s="262"/>
      <c r="U1645" s="13"/>
      <c r="V1645" s="13"/>
      <c r="W1645" s="13"/>
      <c r="X1645" s="13"/>
      <c r="Y1645" s="13"/>
      <c r="Z1645" s="13"/>
      <c r="AA1645" s="13"/>
      <c r="AB1645" s="13"/>
      <c r="AC1645" s="13"/>
      <c r="AD1645" s="13"/>
      <c r="AE1645" s="13"/>
      <c r="AT1645" s="263" t="s">
        <v>218</v>
      </c>
      <c r="AU1645" s="263" t="s">
        <v>83</v>
      </c>
      <c r="AV1645" s="13" t="s">
        <v>85</v>
      </c>
      <c r="AW1645" s="13" t="s">
        <v>32</v>
      </c>
      <c r="AX1645" s="13" t="s">
        <v>83</v>
      </c>
      <c r="AY1645" s="263" t="s">
        <v>207</v>
      </c>
    </row>
    <row r="1646" s="2" customFormat="1" ht="24.15" customHeight="1">
      <c r="A1646" s="39"/>
      <c r="B1646" s="40"/>
      <c r="C1646" s="293" t="s">
        <v>1922</v>
      </c>
      <c r="D1646" s="293" t="s">
        <v>690</v>
      </c>
      <c r="E1646" s="294" t="s">
        <v>1923</v>
      </c>
      <c r="F1646" s="295" t="s">
        <v>1924</v>
      </c>
      <c r="G1646" s="296" t="s">
        <v>225</v>
      </c>
      <c r="H1646" s="297">
        <v>263.79899999999998</v>
      </c>
      <c r="I1646" s="298"/>
      <c r="J1646" s="299">
        <f>ROUND(I1646*H1646,2)</f>
        <v>0</v>
      </c>
      <c r="K1646" s="300"/>
      <c r="L1646" s="301"/>
      <c r="M1646" s="302" t="s">
        <v>1</v>
      </c>
      <c r="N1646" s="303" t="s">
        <v>41</v>
      </c>
      <c r="O1646" s="92"/>
      <c r="P1646" s="232">
        <f>O1646*H1646</f>
        <v>0</v>
      </c>
      <c r="Q1646" s="232">
        <v>0.018409999999999999</v>
      </c>
      <c r="R1646" s="232">
        <f>Q1646*H1646</f>
        <v>4.8565395899999997</v>
      </c>
      <c r="S1646" s="232">
        <v>0</v>
      </c>
      <c r="T1646" s="233">
        <f>S1646*H1646</f>
        <v>0</v>
      </c>
      <c r="U1646" s="39"/>
      <c r="V1646" s="39"/>
      <c r="W1646" s="39"/>
      <c r="X1646" s="39"/>
      <c r="Y1646" s="39"/>
      <c r="Z1646" s="39"/>
      <c r="AA1646" s="39"/>
      <c r="AB1646" s="39"/>
      <c r="AC1646" s="39"/>
      <c r="AD1646" s="39"/>
      <c r="AE1646" s="39"/>
      <c r="AR1646" s="234" t="s">
        <v>774</v>
      </c>
      <c r="AT1646" s="234" t="s">
        <v>690</v>
      </c>
      <c r="AU1646" s="234" t="s">
        <v>83</v>
      </c>
      <c r="AY1646" s="18" t="s">
        <v>207</v>
      </c>
      <c r="BE1646" s="235">
        <f>IF(N1646="základní",J1646,0)</f>
        <v>0</v>
      </c>
      <c r="BF1646" s="235">
        <f>IF(N1646="snížená",J1646,0)</f>
        <v>0</v>
      </c>
      <c r="BG1646" s="235">
        <f>IF(N1646="zákl. přenesená",J1646,0)</f>
        <v>0</v>
      </c>
      <c r="BH1646" s="235">
        <f>IF(N1646="sníž. přenesená",J1646,0)</f>
        <v>0</v>
      </c>
      <c r="BI1646" s="235">
        <f>IF(N1646="nulová",J1646,0)</f>
        <v>0</v>
      </c>
      <c r="BJ1646" s="18" t="s">
        <v>83</v>
      </c>
      <c r="BK1646" s="235">
        <f>ROUND(I1646*H1646,2)</f>
        <v>0</v>
      </c>
      <c r="BL1646" s="18" t="s">
        <v>361</v>
      </c>
      <c r="BM1646" s="234" t="s">
        <v>1925</v>
      </c>
    </row>
    <row r="1647" s="2" customFormat="1">
      <c r="A1647" s="39"/>
      <c r="B1647" s="40"/>
      <c r="C1647" s="41"/>
      <c r="D1647" s="236" t="s">
        <v>214</v>
      </c>
      <c r="E1647" s="41"/>
      <c r="F1647" s="237" t="s">
        <v>1924</v>
      </c>
      <c r="G1647" s="41"/>
      <c r="H1647" s="41"/>
      <c r="I1647" s="238"/>
      <c r="J1647" s="41"/>
      <c r="K1647" s="41"/>
      <c r="L1647" s="45"/>
      <c r="M1647" s="239"/>
      <c r="N1647" s="240"/>
      <c r="O1647" s="92"/>
      <c r="P1647" s="92"/>
      <c r="Q1647" s="92"/>
      <c r="R1647" s="92"/>
      <c r="S1647" s="92"/>
      <c r="T1647" s="93"/>
      <c r="U1647" s="39"/>
      <c r="V1647" s="39"/>
      <c r="W1647" s="39"/>
      <c r="X1647" s="39"/>
      <c r="Y1647" s="39"/>
      <c r="Z1647" s="39"/>
      <c r="AA1647" s="39"/>
      <c r="AB1647" s="39"/>
      <c r="AC1647" s="39"/>
      <c r="AD1647" s="39"/>
      <c r="AE1647" s="39"/>
      <c r="AT1647" s="18" t="s">
        <v>214</v>
      </c>
      <c r="AU1647" s="18" t="s">
        <v>83</v>
      </c>
    </row>
    <row r="1648" s="13" customFormat="1">
      <c r="A1648" s="13"/>
      <c r="B1648" s="253"/>
      <c r="C1648" s="254"/>
      <c r="D1648" s="236" t="s">
        <v>218</v>
      </c>
      <c r="E1648" s="255" t="s">
        <v>1</v>
      </c>
      <c r="F1648" s="256" t="s">
        <v>399</v>
      </c>
      <c r="G1648" s="254"/>
      <c r="H1648" s="257">
        <v>229.38999999999999</v>
      </c>
      <c r="I1648" s="258"/>
      <c r="J1648" s="254"/>
      <c r="K1648" s="254"/>
      <c r="L1648" s="259"/>
      <c r="M1648" s="260"/>
      <c r="N1648" s="261"/>
      <c r="O1648" s="261"/>
      <c r="P1648" s="261"/>
      <c r="Q1648" s="261"/>
      <c r="R1648" s="261"/>
      <c r="S1648" s="261"/>
      <c r="T1648" s="262"/>
      <c r="U1648" s="13"/>
      <c r="V1648" s="13"/>
      <c r="W1648" s="13"/>
      <c r="X1648" s="13"/>
      <c r="Y1648" s="13"/>
      <c r="Z1648" s="13"/>
      <c r="AA1648" s="13"/>
      <c r="AB1648" s="13"/>
      <c r="AC1648" s="13"/>
      <c r="AD1648" s="13"/>
      <c r="AE1648" s="13"/>
      <c r="AT1648" s="263" t="s">
        <v>218</v>
      </c>
      <c r="AU1648" s="263" t="s">
        <v>83</v>
      </c>
      <c r="AV1648" s="13" t="s">
        <v>85</v>
      </c>
      <c r="AW1648" s="13" t="s">
        <v>32</v>
      </c>
      <c r="AX1648" s="13" t="s">
        <v>83</v>
      </c>
      <c r="AY1648" s="263" t="s">
        <v>207</v>
      </c>
    </row>
    <row r="1649" s="13" customFormat="1">
      <c r="A1649" s="13"/>
      <c r="B1649" s="253"/>
      <c r="C1649" s="254"/>
      <c r="D1649" s="236" t="s">
        <v>218</v>
      </c>
      <c r="E1649" s="254"/>
      <c r="F1649" s="256" t="s">
        <v>1926</v>
      </c>
      <c r="G1649" s="254"/>
      <c r="H1649" s="257">
        <v>263.79899999999998</v>
      </c>
      <c r="I1649" s="258"/>
      <c r="J1649" s="254"/>
      <c r="K1649" s="254"/>
      <c r="L1649" s="259"/>
      <c r="M1649" s="260"/>
      <c r="N1649" s="261"/>
      <c r="O1649" s="261"/>
      <c r="P1649" s="261"/>
      <c r="Q1649" s="261"/>
      <c r="R1649" s="261"/>
      <c r="S1649" s="261"/>
      <c r="T1649" s="262"/>
      <c r="U1649" s="13"/>
      <c r="V1649" s="13"/>
      <c r="W1649" s="13"/>
      <c r="X1649" s="13"/>
      <c r="Y1649" s="13"/>
      <c r="Z1649" s="13"/>
      <c r="AA1649" s="13"/>
      <c r="AB1649" s="13"/>
      <c r="AC1649" s="13"/>
      <c r="AD1649" s="13"/>
      <c r="AE1649" s="13"/>
      <c r="AT1649" s="263" t="s">
        <v>218</v>
      </c>
      <c r="AU1649" s="263" t="s">
        <v>83</v>
      </c>
      <c r="AV1649" s="13" t="s">
        <v>85</v>
      </c>
      <c r="AW1649" s="13" t="s">
        <v>4</v>
      </c>
      <c r="AX1649" s="13" t="s">
        <v>83</v>
      </c>
      <c r="AY1649" s="263" t="s">
        <v>207</v>
      </c>
    </row>
    <row r="1650" s="2" customFormat="1" ht="37.8" customHeight="1">
      <c r="A1650" s="39"/>
      <c r="B1650" s="40"/>
      <c r="C1650" s="222" t="s">
        <v>1927</v>
      </c>
      <c r="D1650" s="222" t="s">
        <v>208</v>
      </c>
      <c r="E1650" s="223" t="s">
        <v>1928</v>
      </c>
      <c r="F1650" s="224" t="s">
        <v>1929</v>
      </c>
      <c r="G1650" s="225" t="s">
        <v>225</v>
      </c>
      <c r="H1650" s="226">
        <v>8.8260000000000005</v>
      </c>
      <c r="I1650" s="227"/>
      <c r="J1650" s="228">
        <f>ROUND(I1650*H1650,2)</f>
        <v>0</v>
      </c>
      <c r="K1650" s="229"/>
      <c r="L1650" s="45"/>
      <c r="M1650" s="230" t="s">
        <v>1</v>
      </c>
      <c r="N1650" s="231" t="s">
        <v>41</v>
      </c>
      <c r="O1650" s="92"/>
      <c r="P1650" s="232">
        <f>O1650*H1650</f>
        <v>0</v>
      </c>
      <c r="Q1650" s="232">
        <v>0.0052500000000000003</v>
      </c>
      <c r="R1650" s="232">
        <f>Q1650*H1650</f>
        <v>0.046336500000000003</v>
      </c>
      <c r="S1650" s="232">
        <v>0</v>
      </c>
      <c r="T1650" s="233">
        <f>S1650*H1650</f>
        <v>0</v>
      </c>
      <c r="U1650" s="39"/>
      <c r="V1650" s="39"/>
      <c r="W1650" s="39"/>
      <c r="X1650" s="39"/>
      <c r="Y1650" s="39"/>
      <c r="Z1650" s="39"/>
      <c r="AA1650" s="39"/>
      <c r="AB1650" s="39"/>
      <c r="AC1650" s="39"/>
      <c r="AD1650" s="39"/>
      <c r="AE1650" s="39"/>
      <c r="AR1650" s="234" t="s">
        <v>361</v>
      </c>
      <c r="AT1650" s="234" t="s">
        <v>208</v>
      </c>
      <c r="AU1650" s="234" t="s">
        <v>83</v>
      </c>
      <c r="AY1650" s="18" t="s">
        <v>207</v>
      </c>
      <c r="BE1650" s="235">
        <f>IF(N1650="základní",J1650,0)</f>
        <v>0</v>
      </c>
      <c r="BF1650" s="235">
        <f>IF(N1650="snížená",J1650,0)</f>
        <v>0</v>
      </c>
      <c r="BG1650" s="235">
        <f>IF(N1650="zákl. přenesená",J1650,0)</f>
        <v>0</v>
      </c>
      <c r="BH1650" s="235">
        <f>IF(N1650="sníž. přenesená",J1650,0)</f>
        <v>0</v>
      </c>
      <c r="BI1650" s="235">
        <f>IF(N1650="nulová",J1650,0)</f>
        <v>0</v>
      </c>
      <c r="BJ1650" s="18" t="s">
        <v>83</v>
      </c>
      <c r="BK1650" s="235">
        <f>ROUND(I1650*H1650,2)</f>
        <v>0</v>
      </c>
      <c r="BL1650" s="18" t="s">
        <v>361</v>
      </c>
      <c r="BM1650" s="234" t="s">
        <v>1930</v>
      </c>
    </row>
    <row r="1651" s="2" customFormat="1">
      <c r="A1651" s="39"/>
      <c r="B1651" s="40"/>
      <c r="C1651" s="41"/>
      <c r="D1651" s="236" t="s">
        <v>214</v>
      </c>
      <c r="E1651" s="41"/>
      <c r="F1651" s="237" t="s">
        <v>1931</v>
      </c>
      <c r="G1651" s="41"/>
      <c r="H1651" s="41"/>
      <c r="I1651" s="238"/>
      <c r="J1651" s="41"/>
      <c r="K1651" s="41"/>
      <c r="L1651" s="45"/>
      <c r="M1651" s="239"/>
      <c r="N1651" s="240"/>
      <c r="O1651" s="92"/>
      <c r="P1651" s="92"/>
      <c r="Q1651" s="92"/>
      <c r="R1651" s="92"/>
      <c r="S1651" s="92"/>
      <c r="T1651" s="93"/>
      <c r="U1651" s="39"/>
      <c r="V1651" s="39"/>
      <c r="W1651" s="39"/>
      <c r="X1651" s="39"/>
      <c r="Y1651" s="39"/>
      <c r="Z1651" s="39"/>
      <c r="AA1651" s="39"/>
      <c r="AB1651" s="39"/>
      <c r="AC1651" s="39"/>
      <c r="AD1651" s="39"/>
      <c r="AE1651" s="39"/>
      <c r="AT1651" s="18" t="s">
        <v>214</v>
      </c>
      <c r="AU1651" s="18" t="s">
        <v>83</v>
      </c>
    </row>
    <row r="1652" s="2" customFormat="1">
      <c r="A1652" s="39"/>
      <c r="B1652" s="40"/>
      <c r="C1652" s="41"/>
      <c r="D1652" s="241" t="s">
        <v>216</v>
      </c>
      <c r="E1652" s="41"/>
      <c r="F1652" s="242" t="s">
        <v>1932</v>
      </c>
      <c r="G1652" s="41"/>
      <c r="H1652" s="41"/>
      <c r="I1652" s="238"/>
      <c r="J1652" s="41"/>
      <c r="K1652" s="41"/>
      <c r="L1652" s="45"/>
      <c r="M1652" s="239"/>
      <c r="N1652" s="240"/>
      <c r="O1652" s="92"/>
      <c r="P1652" s="92"/>
      <c r="Q1652" s="92"/>
      <c r="R1652" s="92"/>
      <c r="S1652" s="92"/>
      <c r="T1652" s="93"/>
      <c r="U1652" s="39"/>
      <c r="V1652" s="39"/>
      <c r="W1652" s="39"/>
      <c r="X1652" s="39"/>
      <c r="Y1652" s="39"/>
      <c r="Z1652" s="39"/>
      <c r="AA1652" s="39"/>
      <c r="AB1652" s="39"/>
      <c r="AC1652" s="39"/>
      <c r="AD1652" s="39"/>
      <c r="AE1652" s="39"/>
      <c r="AT1652" s="18" t="s">
        <v>216</v>
      </c>
      <c r="AU1652" s="18" t="s">
        <v>83</v>
      </c>
    </row>
    <row r="1653" s="13" customFormat="1">
      <c r="A1653" s="13"/>
      <c r="B1653" s="253"/>
      <c r="C1653" s="254"/>
      <c r="D1653" s="236" t="s">
        <v>218</v>
      </c>
      <c r="E1653" s="255" t="s">
        <v>1</v>
      </c>
      <c r="F1653" s="256" t="s">
        <v>478</v>
      </c>
      <c r="G1653" s="254"/>
      <c r="H1653" s="257">
        <v>8.8260000000000005</v>
      </c>
      <c r="I1653" s="258"/>
      <c r="J1653" s="254"/>
      <c r="K1653" s="254"/>
      <c r="L1653" s="259"/>
      <c r="M1653" s="260"/>
      <c r="N1653" s="261"/>
      <c r="O1653" s="261"/>
      <c r="P1653" s="261"/>
      <c r="Q1653" s="261"/>
      <c r="R1653" s="261"/>
      <c r="S1653" s="261"/>
      <c r="T1653" s="262"/>
      <c r="U1653" s="13"/>
      <c r="V1653" s="13"/>
      <c r="W1653" s="13"/>
      <c r="X1653" s="13"/>
      <c r="Y1653" s="13"/>
      <c r="Z1653" s="13"/>
      <c r="AA1653" s="13"/>
      <c r="AB1653" s="13"/>
      <c r="AC1653" s="13"/>
      <c r="AD1653" s="13"/>
      <c r="AE1653" s="13"/>
      <c r="AT1653" s="263" t="s">
        <v>218</v>
      </c>
      <c r="AU1653" s="263" t="s">
        <v>83</v>
      </c>
      <c r="AV1653" s="13" t="s">
        <v>85</v>
      </c>
      <c r="AW1653" s="13" t="s">
        <v>32</v>
      </c>
      <c r="AX1653" s="13" t="s">
        <v>83</v>
      </c>
      <c r="AY1653" s="263" t="s">
        <v>207</v>
      </c>
    </row>
    <row r="1654" s="2" customFormat="1" ht="37.8" customHeight="1">
      <c r="A1654" s="39"/>
      <c r="B1654" s="40"/>
      <c r="C1654" s="293" t="s">
        <v>1933</v>
      </c>
      <c r="D1654" s="293" t="s">
        <v>690</v>
      </c>
      <c r="E1654" s="294" t="s">
        <v>1852</v>
      </c>
      <c r="F1654" s="295" t="s">
        <v>1853</v>
      </c>
      <c r="G1654" s="296" t="s">
        <v>225</v>
      </c>
      <c r="H1654" s="297">
        <v>9.7089999999999996</v>
      </c>
      <c r="I1654" s="298"/>
      <c r="J1654" s="299">
        <f>ROUND(I1654*H1654,2)</f>
        <v>0</v>
      </c>
      <c r="K1654" s="300"/>
      <c r="L1654" s="301"/>
      <c r="M1654" s="302" t="s">
        <v>1</v>
      </c>
      <c r="N1654" s="303" t="s">
        <v>41</v>
      </c>
      <c r="O1654" s="92"/>
      <c r="P1654" s="232">
        <f>O1654*H1654</f>
        <v>0</v>
      </c>
      <c r="Q1654" s="232">
        <v>0.021999999999999999</v>
      </c>
      <c r="R1654" s="232">
        <f>Q1654*H1654</f>
        <v>0.21359799999999998</v>
      </c>
      <c r="S1654" s="232">
        <v>0</v>
      </c>
      <c r="T1654" s="233">
        <f>S1654*H1654</f>
        <v>0</v>
      </c>
      <c r="U1654" s="39"/>
      <c r="V1654" s="39"/>
      <c r="W1654" s="39"/>
      <c r="X1654" s="39"/>
      <c r="Y1654" s="39"/>
      <c r="Z1654" s="39"/>
      <c r="AA1654" s="39"/>
      <c r="AB1654" s="39"/>
      <c r="AC1654" s="39"/>
      <c r="AD1654" s="39"/>
      <c r="AE1654" s="39"/>
      <c r="AR1654" s="234" t="s">
        <v>774</v>
      </c>
      <c r="AT1654" s="234" t="s">
        <v>690</v>
      </c>
      <c r="AU1654" s="234" t="s">
        <v>83</v>
      </c>
      <c r="AY1654" s="18" t="s">
        <v>207</v>
      </c>
      <c r="BE1654" s="235">
        <f>IF(N1654="základní",J1654,0)</f>
        <v>0</v>
      </c>
      <c r="BF1654" s="235">
        <f>IF(N1654="snížená",J1654,0)</f>
        <v>0</v>
      </c>
      <c r="BG1654" s="235">
        <f>IF(N1654="zákl. přenesená",J1654,0)</f>
        <v>0</v>
      </c>
      <c r="BH1654" s="235">
        <f>IF(N1654="sníž. přenesená",J1654,0)</f>
        <v>0</v>
      </c>
      <c r="BI1654" s="235">
        <f>IF(N1654="nulová",J1654,0)</f>
        <v>0</v>
      </c>
      <c r="BJ1654" s="18" t="s">
        <v>83</v>
      </c>
      <c r="BK1654" s="235">
        <f>ROUND(I1654*H1654,2)</f>
        <v>0</v>
      </c>
      <c r="BL1654" s="18" t="s">
        <v>361</v>
      </c>
      <c r="BM1654" s="234" t="s">
        <v>1934</v>
      </c>
    </row>
    <row r="1655" s="2" customFormat="1">
      <c r="A1655" s="39"/>
      <c r="B1655" s="40"/>
      <c r="C1655" s="41"/>
      <c r="D1655" s="236" t="s">
        <v>214</v>
      </c>
      <c r="E1655" s="41"/>
      <c r="F1655" s="237" t="s">
        <v>1853</v>
      </c>
      <c r="G1655" s="41"/>
      <c r="H1655" s="41"/>
      <c r="I1655" s="238"/>
      <c r="J1655" s="41"/>
      <c r="K1655" s="41"/>
      <c r="L1655" s="45"/>
      <c r="M1655" s="239"/>
      <c r="N1655" s="240"/>
      <c r="O1655" s="92"/>
      <c r="P1655" s="92"/>
      <c r="Q1655" s="92"/>
      <c r="R1655" s="92"/>
      <c r="S1655" s="92"/>
      <c r="T1655" s="93"/>
      <c r="U1655" s="39"/>
      <c r="V1655" s="39"/>
      <c r="W1655" s="39"/>
      <c r="X1655" s="39"/>
      <c r="Y1655" s="39"/>
      <c r="Z1655" s="39"/>
      <c r="AA1655" s="39"/>
      <c r="AB1655" s="39"/>
      <c r="AC1655" s="39"/>
      <c r="AD1655" s="39"/>
      <c r="AE1655" s="39"/>
      <c r="AT1655" s="18" t="s">
        <v>214</v>
      </c>
      <c r="AU1655" s="18" t="s">
        <v>83</v>
      </c>
    </row>
    <row r="1656" s="13" customFormat="1">
      <c r="A1656" s="13"/>
      <c r="B1656" s="253"/>
      <c r="C1656" s="254"/>
      <c r="D1656" s="236" t="s">
        <v>218</v>
      </c>
      <c r="E1656" s="255" t="s">
        <v>1</v>
      </c>
      <c r="F1656" s="256" t="s">
        <v>478</v>
      </c>
      <c r="G1656" s="254"/>
      <c r="H1656" s="257">
        <v>8.8260000000000005</v>
      </c>
      <c r="I1656" s="258"/>
      <c r="J1656" s="254"/>
      <c r="K1656" s="254"/>
      <c r="L1656" s="259"/>
      <c r="M1656" s="260"/>
      <c r="N1656" s="261"/>
      <c r="O1656" s="261"/>
      <c r="P1656" s="261"/>
      <c r="Q1656" s="261"/>
      <c r="R1656" s="261"/>
      <c r="S1656" s="261"/>
      <c r="T1656" s="262"/>
      <c r="U1656" s="13"/>
      <c r="V1656" s="13"/>
      <c r="W1656" s="13"/>
      <c r="X1656" s="13"/>
      <c r="Y1656" s="13"/>
      <c r="Z1656" s="13"/>
      <c r="AA1656" s="13"/>
      <c r="AB1656" s="13"/>
      <c r="AC1656" s="13"/>
      <c r="AD1656" s="13"/>
      <c r="AE1656" s="13"/>
      <c r="AT1656" s="263" t="s">
        <v>218</v>
      </c>
      <c r="AU1656" s="263" t="s">
        <v>83</v>
      </c>
      <c r="AV1656" s="13" t="s">
        <v>85</v>
      </c>
      <c r="AW1656" s="13" t="s">
        <v>32</v>
      </c>
      <c r="AX1656" s="13" t="s">
        <v>83</v>
      </c>
      <c r="AY1656" s="263" t="s">
        <v>207</v>
      </c>
    </row>
    <row r="1657" s="13" customFormat="1">
      <c r="A1657" s="13"/>
      <c r="B1657" s="253"/>
      <c r="C1657" s="254"/>
      <c r="D1657" s="236" t="s">
        <v>218</v>
      </c>
      <c r="E1657" s="254"/>
      <c r="F1657" s="256" t="s">
        <v>1935</v>
      </c>
      <c r="G1657" s="254"/>
      <c r="H1657" s="257">
        <v>9.7089999999999996</v>
      </c>
      <c r="I1657" s="258"/>
      <c r="J1657" s="254"/>
      <c r="K1657" s="254"/>
      <c r="L1657" s="259"/>
      <c r="M1657" s="260"/>
      <c r="N1657" s="261"/>
      <c r="O1657" s="261"/>
      <c r="P1657" s="261"/>
      <c r="Q1657" s="261"/>
      <c r="R1657" s="261"/>
      <c r="S1657" s="261"/>
      <c r="T1657" s="262"/>
      <c r="U1657" s="13"/>
      <c r="V1657" s="13"/>
      <c r="W1657" s="13"/>
      <c r="X1657" s="13"/>
      <c r="Y1657" s="13"/>
      <c r="Z1657" s="13"/>
      <c r="AA1657" s="13"/>
      <c r="AB1657" s="13"/>
      <c r="AC1657" s="13"/>
      <c r="AD1657" s="13"/>
      <c r="AE1657" s="13"/>
      <c r="AT1657" s="263" t="s">
        <v>218</v>
      </c>
      <c r="AU1657" s="263" t="s">
        <v>83</v>
      </c>
      <c r="AV1657" s="13" t="s">
        <v>85</v>
      </c>
      <c r="AW1657" s="13" t="s">
        <v>4</v>
      </c>
      <c r="AX1657" s="13" t="s">
        <v>83</v>
      </c>
      <c r="AY1657" s="263" t="s">
        <v>207</v>
      </c>
    </row>
    <row r="1658" s="2" customFormat="1" ht="24.15" customHeight="1">
      <c r="A1658" s="39"/>
      <c r="B1658" s="40"/>
      <c r="C1658" s="222" t="s">
        <v>1936</v>
      </c>
      <c r="D1658" s="222" t="s">
        <v>208</v>
      </c>
      <c r="E1658" s="223" t="s">
        <v>1937</v>
      </c>
      <c r="F1658" s="224" t="s">
        <v>1938</v>
      </c>
      <c r="G1658" s="225" t="s">
        <v>225</v>
      </c>
      <c r="H1658" s="226">
        <v>8.8260000000000005</v>
      </c>
      <c r="I1658" s="227"/>
      <c r="J1658" s="228">
        <f>ROUND(I1658*H1658,2)</f>
        <v>0</v>
      </c>
      <c r="K1658" s="229"/>
      <c r="L1658" s="45"/>
      <c r="M1658" s="230" t="s">
        <v>1</v>
      </c>
      <c r="N1658" s="231" t="s">
        <v>41</v>
      </c>
      <c r="O1658" s="92"/>
      <c r="P1658" s="232">
        <f>O1658*H1658</f>
        <v>0</v>
      </c>
      <c r="Q1658" s="232">
        <v>0</v>
      </c>
      <c r="R1658" s="232">
        <f>Q1658*H1658</f>
        <v>0</v>
      </c>
      <c r="S1658" s="232">
        <v>0</v>
      </c>
      <c r="T1658" s="233">
        <f>S1658*H1658</f>
        <v>0</v>
      </c>
      <c r="U1658" s="39"/>
      <c r="V1658" s="39"/>
      <c r="W1658" s="39"/>
      <c r="X1658" s="39"/>
      <c r="Y1658" s="39"/>
      <c r="Z1658" s="39"/>
      <c r="AA1658" s="39"/>
      <c r="AB1658" s="39"/>
      <c r="AC1658" s="39"/>
      <c r="AD1658" s="39"/>
      <c r="AE1658" s="39"/>
      <c r="AR1658" s="234" t="s">
        <v>361</v>
      </c>
      <c r="AT1658" s="234" t="s">
        <v>208</v>
      </c>
      <c r="AU1658" s="234" t="s">
        <v>83</v>
      </c>
      <c r="AY1658" s="18" t="s">
        <v>207</v>
      </c>
      <c r="BE1658" s="235">
        <f>IF(N1658="základní",J1658,0)</f>
        <v>0</v>
      </c>
      <c r="BF1658" s="235">
        <f>IF(N1658="snížená",J1658,0)</f>
        <v>0</v>
      </c>
      <c r="BG1658" s="235">
        <f>IF(N1658="zákl. přenesená",J1658,0)</f>
        <v>0</v>
      </c>
      <c r="BH1658" s="235">
        <f>IF(N1658="sníž. přenesená",J1658,0)</f>
        <v>0</v>
      </c>
      <c r="BI1658" s="235">
        <f>IF(N1658="nulová",J1658,0)</f>
        <v>0</v>
      </c>
      <c r="BJ1658" s="18" t="s">
        <v>83</v>
      </c>
      <c r="BK1658" s="235">
        <f>ROUND(I1658*H1658,2)</f>
        <v>0</v>
      </c>
      <c r="BL1658" s="18" t="s">
        <v>361</v>
      </c>
      <c r="BM1658" s="234" t="s">
        <v>1939</v>
      </c>
    </row>
    <row r="1659" s="2" customFormat="1">
      <c r="A1659" s="39"/>
      <c r="B1659" s="40"/>
      <c r="C1659" s="41"/>
      <c r="D1659" s="236" t="s">
        <v>214</v>
      </c>
      <c r="E1659" s="41"/>
      <c r="F1659" s="237" t="s">
        <v>1940</v>
      </c>
      <c r="G1659" s="41"/>
      <c r="H1659" s="41"/>
      <c r="I1659" s="238"/>
      <c r="J1659" s="41"/>
      <c r="K1659" s="41"/>
      <c r="L1659" s="45"/>
      <c r="M1659" s="239"/>
      <c r="N1659" s="240"/>
      <c r="O1659" s="92"/>
      <c r="P1659" s="92"/>
      <c r="Q1659" s="92"/>
      <c r="R1659" s="92"/>
      <c r="S1659" s="92"/>
      <c r="T1659" s="93"/>
      <c r="U1659" s="39"/>
      <c r="V1659" s="39"/>
      <c r="W1659" s="39"/>
      <c r="X1659" s="39"/>
      <c r="Y1659" s="39"/>
      <c r="Z1659" s="39"/>
      <c r="AA1659" s="39"/>
      <c r="AB1659" s="39"/>
      <c r="AC1659" s="39"/>
      <c r="AD1659" s="39"/>
      <c r="AE1659" s="39"/>
      <c r="AT1659" s="18" t="s">
        <v>214</v>
      </c>
      <c r="AU1659" s="18" t="s">
        <v>83</v>
      </c>
    </row>
    <row r="1660" s="2" customFormat="1">
      <c r="A1660" s="39"/>
      <c r="B1660" s="40"/>
      <c r="C1660" s="41"/>
      <c r="D1660" s="241" t="s">
        <v>216</v>
      </c>
      <c r="E1660" s="41"/>
      <c r="F1660" s="242" t="s">
        <v>1941</v>
      </c>
      <c r="G1660" s="41"/>
      <c r="H1660" s="41"/>
      <c r="I1660" s="238"/>
      <c r="J1660" s="41"/>
      <c r="K1660" s="41"/>
      <c r="L1660" s="45"/>
      <c r="M1660" s="239"/>
      <c r="N1660" s="240"/>
      <c r="O1660" s="92"/>
      <c r="P1660" s="92"/>
      <c r="Q1660" s="92"/>
      <c r="R1660" s="92"/>
      <c r="S1660" s="92"/>
      <c r="T1660" s="93"/>
      <c r="U1660" s="39"/>
      <c r="V1660" s="39"/>
      <c r="W1660" s="39"/>
      <c r="X1660" s="39"/>
      <c r="Y1660" s="39"/>
      <c r="Z1660" s="39"/>
      <c r="AA1660" s="39"/>
      <c r="AB1660" s="39"/>
      <c r="AC1660" s="39"/>
      <c r="AD1660" s="39"/>
      <c r="AE1660" s="39"/>
      <c r="AT1660" s="18" t="s">
        <v>216</v>
      </c>
      <c r="AU1660" s="18" t="s">
        <v>83</v>
      </c>
    </row>
    <row r="1661" s="13" customFormat="1">
      <c r="A1661" s="13"/>
      <c r="B1661" s="253"/>
      <c r="C1661" s="254"/>
      <c r="D1661" s="236" t="s">
        <v>218</v>
      </c>
      <c r="E1661" s="255" t="s">
        <v>1</v>
      </c>
      <c r="F1661" s="256" t="s">
        <v>478</v>
      </c>
      <c r="G1661" s="254"/>
      <c r="H1661" s="257">
        <v>8.8260000000000005</v>
      </c>
      <c r="I1661" s="258"/>
      <c r="J1661" s="254"/>
      <c r="K1661" s="254"/>
      <c r="L1661" s="259"/>
      <c r="M1661" s="260"/>
      <c r="N1661" s="261"/>
      <c r="O1661" s="261"/>
      <c r="P1661" s="261"/>
      <c r="Q1661" s="261"/>
      <c r="R1661" s="261"/>
      <c r="S1661" s="261"/>
      <c r="T1661" s="262"/>
      <c r="U1661" s="13"/>
      <c r="V1661" s="13"/>
      <c r="W1661" s="13"/>
      <c r="X1661" s="13"/>
      <c r="Y1661" s="13"/>
      <c r="Z1661" s="13"/>
      <c r="AA1661" s="13"/>
      <c r="AB1661" s="13"/>
      <c r="AC1661" s="13"/>
      <c r="AD1661" s="13"/>
      <c r="AE1661" s="13"/>
      <c r="AT1661" s="263" t="s">
        <v>218</v>
      </c>
      <c r="AU1661" s="263" t="s">
        <v>83</v>
      </c>
      <c r="AV1661" s="13" t="s">
        <v>85</v>
      </c>
      <c r="AW1661" s="13" t="s">
        <v>32</v>
      </c>
      <c r="AX1661" s="13" t="s">
        <v>83</v>
      </c>
      <c r="AY1661" s="263" t="s">
        <v>207</v>
      </c>
    </row>
    <row r="1662" s="2" customFormat="1" ht="24.15" customHeight="1">
      <c r="A1662" s="39"/>
      <c r="B1662" s="40"/>
      <c r="C1662" s="222" t="s">
        <v>1942</v>
      </c>
      <c r="D1662" s="222" t="s">
        <v>208</v>
      </c>
      <c r="E1662" s="223" t="s">
        <v>1943</v>
      </c>
      <c r="F1662" s="224" t="s">
        <v>1944</v>
      </c>
      <c r="G1662" s="225" t="s">
        <v>225</v>
      </c>
      <c r="H1662" s="226">
        <v>8.8260000000000005</v>
      </c>
      <c r="I1662" s="227"/>
      <c r="J1662" s="228">
        <f>ROUND(I1662*H1662,2)</f>
        <v>0</v>
      </c>
      <c r="K1662" s="229"/>
      <c r="L1662" s="45"/>
      <c r="M1662" s="230" t="s">
        <v>1</v>
      </c>
      <c r="N1662" s="231" t="s">
        <v>41</v>
      </c>
      <c r="O1662" s="92"/>
      <c r="P1662" s="232">
        <f>O1662*H1662</f>
        <v>0</v>
      </c>
      <c r="Q1662" s="232">
        <v>0</v>
      </c>
      <c r="R1662" s="232">
        <f>Q1662*H1662</f>
        <v>0</v>
      </c>
      <c r="S1662" s="232">
        <v>0</v>
      </c>
      <c r="T1662" s="233">
        <f>S1662*H1662</f>
        <v>0</v>
      </c>
      <c r="U1662" s="39"/>
      <c r="V1662" s="39"/>
      <c r="W1662" s="39"/>
      <c r="X1662" s="39"/>
      <c r="Y1662" s="39"/>
      <c r="Z1662" s="39"/>
      <c r="AA1662" s="39"/>
      <c r="AB1662" s="39"/>
      <c r="AC1662" s="39"/>
      <c r="AD1662" s="39"/>
      <c r="AE1662" s="39"/>
      <c r="AR1662" s="234" t="s">
        <v>361</v>
      </c>
      <c r="AT1662" s="234" t="s">
        <v>208</v>
      </c>
      <c r="AU1662" s="234" t="s">
        <v>83</v>
      </c>
      <c r="AY1662" s="18" t="s">
        <v>207</v>
      </c>
      <c r="BE1662" s="235">
        <f>IF(N1662="základní",J1662,0)</f>
        <v>0</v>
      </c>
      <c r="BF1662" s="235">
        <f>IF(N1662="snížená",J1662,0)</f>
        <v>0</v>
      </c>
      <c r="BG1662" s="235">
        <f>IF(N1662="zákl. přenesená",J1662,0)</f>
        <v>0</v>
      </c>
      <c r="BH1662" s="235">
        <f>IF(N1662="sníž. přenesená",J1662,0)</f>
        <v>0</v>
      </c>
      <c r="BI1662" s="235">
        <f>IF(N1662="nulová",J1662,0)</f>
        <v>0</v>
      </c>
      <c r="BJ1662" s="18" t="s">
        <v>83</v>
      </c>
      <c r="BK1662" s="235">
        <f>ROUND(I1662*H1662,2)</f>
        <v>0</v>
      </c>
      <c r="BL1662" s="18" t="s">
        <v>361</v>
      </c>
      <c r="BM1662" s="234" t="s">
        <v>1945</v>
      </c>
    </row>
    <row r="1663" s="2" customFormat="1">
      <c r="A1663" s="39"/>
      <c r="B1663" s="40"/>
      <c r="C1663" s="41"/>
      <c r="D1663" s="236" t="s">
        <v>214</v>
      </c>
      <c r="E1663" s="41"/>
      <c r="F1663" s="237" t="s">
        <v>1946</v>
      </c>
      <c r="G1663" s="41"/>
      <c r="H1663" s="41"/>
      <c r="I1663" s="238"/>
      <c r="J1663" s="41"/>
      <c r="K1663" s="41"/>
      <c r="L1663" s="45"/>
      <c r="M1663" s="239"/>
      <c r="N1663" s="240"/>
      <c r="O1663" s="92"/>
      <c r="P1663" s="92"/>
      <c r="Q1663" s="92"/>
      <c r="R1663" s="92"/>
      <c r="S1663" s="92"/>
      <c r="T1663" s="93"/>
      <c r="U1663" s="39"/>
      <c r="V1663" s="39"/>
      <c r="W1663" s="39"/>
      <c r="X1663" s="39"/>
      <c r="Y1663" s="39"/>
      <c r="Z1663" s="39"/>
      <c r="AA1663" s="39"/>
      <c r="AB1663" s="39"/>
      <c r="AC1663" s="39"/>
      <c r="AD1663" s="39"/>
      <c r="AE1663" s="39"/>
      <c r="AT1663" s="18" t="s">
        <v>214</v>
      </c>
      <c r="AU1663" s="18" t="s">
        <v>83</v>
      </c>
    </row>
    <row r="1664" s="2" customFormat="1">
      <c r="A1664" s="39"/>
      <c r="B1664" s="40"/>
      <c r="C1664" s="41"/>
      <c r="D1664" s="241" t="s">
        <v>216</v>
      </c>
      <c r="E1664" s="41"/>
      <c r="F1664" s="242" t="s">
        <v>1947</v>
      </c>
      <c r="G1664" s="41"/>
      <c r="H1664" s="41"/>
      <c r="I1664" s="238"/>
      <c r="J1664" s="41"/>
      <c r="K1664" s="41"/>
      <c r="L1664" s="45"/>
      <c r="M1664" s="239"/>
      <c r="N1664" s="240"/>
      <c r="O1664" s="92"/>
      <c r="P1664" s="92"/>
      <c r="Q1664" s="92"/>
      <c r="R1664" s="92"/>
      <c r="S1664" s="92"/>
      <c r="T1664" s="93"/>
      <c r="U1664" s="39"/>
      <c r="V1664" s="39"/>
      <c r="W1664" s="39"/>
      <c r="X1664" s="39"/>
      <c r="Y1664" s="39"/>
      <c r="Z1664" s="39"/>
      <c r="AA1664" s="39"/>
      <c r="AB1664" s="39"/>
      <c r="AC1664" s="39"/>
      <c r="AD1664" s="39"/>
      <c r="AE1664" s="39"/>
      <c r="AT1664" s="18" t="s">
        <v>216</v>
      </c>
      <c r="AU1664" s="18" t="s">
        <v>83</v>
      </c>
    </row>
    <row r="1665" s="13" customFormat="1">
      <c r="A1665" s="13"/>
      <c r="B1665" s="253"/>
      <c r="C1665" s="254"/>
      <c r="D1665" s="236" t="s">
        <v>218</v>
      </c>
      <c r="E1665" s="255" t="s">
        <v>1</v>
      </c>
      <c r="F1665" s="256" t="s">
        <v>478</v>
      </c>
      <c r="G1665" s="254"/>
      <c r="H1665" s="257">
        <v>8.8260000000000005</v>
      </c>
      <c r="I1665" s="258"/>
      <c r="J1665" s="254"/>
      <c r="K1665" s="254"/>
      <c r="L1665" s="259"/>
      <c r="M1665" s="260"/>
      <c r="N1665" s="261"/>
      <c r="O1665" s="261"/>
      <c r="P1665" s="261"/>
      <c r="Q1665" s="261"/>
      <c r="R1665" s="261"/>
      <c r="S1665" s="261"/>
      <c r="T1665" s="262"/>
      <c r="U1665" s="13"/>
      <c r="V1665" s="13"/>
      <c r="W1665" s="13"/>
      <c r="X1665" s="13"/>
      <c r="Y1665" s="13"/>
      <c r="Z1665" s="13"/>
      <c r="AA1665" s="13"/>
      <c r="AB1665" s="13"/>
      <c r="AC1665" s="13"/>
      <c r="AD1665" s="13"/>
      <c r="AE1665" s="13"/>
      <c r="AT1665" s="263" t="s">
        <v>218</v>
      </c>
      <c r="AU1665" s="263" t="s">
        <v>83</v>
      </c>
      <c r="AV1665" s="13" t="s">
        <v>85</v>
      </c>
      <c r="AW1665" s="13" t="s">
        <v>32</v>
      </c>
      <c r="AX1665" s="13" t="s">
        <v>83</v>
      </c>
      <c r="AY1665" s="263" t="s">
        <v>207</v>
      </c>
    </row>
    <row r="1666" s="2" customFormat="1" ht="24.15" customHeight="1">
      <c r="A1666" s="39"/>
      <c r="B1666" s="40"/>
      <c r="C1666" s="222" t="s">
        <v>1948</v>
      </c>
      <c r="D1666" s="222" t="s">
        <v>208</v>
      </c>
      <c r="E1666" s="223" t="s">
        <v>1949</v>
      </c>
      <c r="F1666" s="224" t="s">
        <v>1950</v>
      </c>
      <c r="G1666" s="225" t="s">
        <v>1228</v>
      </c>
      <c r="H1666" s="304"/>
      <c r="I1666" s="227"/>
      <c r="J1666" s="228">
        <f>ROUND(I1666*H1666,2)</f>
        <v>0</v>
      </c>
      <c r="K1666" s="229"/>
      <c r="L1666" s="45"/>
      <c r="M1666" s="230" t="s">
        <v>1</v>
      </c>
      <c r="N1666" s="231" t="s">
        <v>41</v>
      </c>
      <c r="O1666" s="92"/>
      <c r="P1666" s="232">
        <f>O1666*H1666</f>
        <v>0</v>
      </c>
      <c r="Q1666" s="232">
        <v>0</v>
      </c>
      <c r="R1666" s="232">
        <f>Q1666*H1666</f>
        <v>0</v>
      </c>
      <c r="S1666" s="232">
        <v>0</v>
      </c>
      <c r="T1666" s="233">
        <f>S1666*H1666</f>
        <v>0</v>
      </c>
      <c r="U1666" s="39"/>
      <c r="V1666" s="39"/>
      <c r="W1666" s="39"/>
      <c r="X1666" s="39"/>
      <c r="Y1666" s="39"/>
      <c r="Z1666" s="39"/>
      <c r="AA1666" s="39"/>
      <c r="AB1666" s="39"/>
      <c r="AC1666" s="39"/>
      <c r="AD1666" s="39"/>
      <c r="AE1666" s="39"/>
      <c r="AR1666" s="234" t="s">
        <v>361</v>
      </c>
      <c r="AT1666" s="234" t="s">
        <v>208</v>
      </c>
      <c r="AU1666" s="234" t="s">
        <v>83</v>
      </c>
      <c r="AY1666" s="18" t="s">
        <v>207</v>
      </c>
      <c r="BE1666" s="235">
        <f>IF(N1666="základní",J1666,0)</f>
        <v>0</v>
      </c>
      <c r="BF1666" s="235">
        <f>IF(N1666="snížená",J1666,0)</f>
        <v>0</v>
      </c>
      <c r="BG1666" s="235">
        <f>IF(N1666="zákl. přenesená",J1666,0)</f>
        <v>0</v>
      </c>
      <c r="BH1666" s="235">
        <f>IF(N1666="sníž. přenesená",J1666,0)</f>
        <v>0</v>
      </c>
      <c r="BI1666" s="235">
        <f>IF(N1666="nulová",J1666,0)</f>
        <v>0</v>
      </c>
      <c r="BJ1666" s="18" t="s">
        <v>83</v>
      </c>
      <c r="BK1666" s="235">
        <f>ROUND(I1666*H1666,2)</f>
        <v>0</v>
      </c>
      <c r="BL1666" s="18" t="s">
        <v>361</v>
      </c>
      <c r="BM1666" s="234" t="s">
        <v>1951</v>
      </c>
    </row>
    <row r="1667" s="2" customFormat="1">
      <c r="A1667" s="39"/>
      <c r="B1667" s="40"/>
      <c r="C1667" s="41"/>
      <c r="D1667" s="236" t="s">
        <v>214</v>
      </c>
      <c r="E1667" s="41"/>
      <c r="F1667" s="237" t="s">
        <v>1952</v>
      </c>
      <c r="G1667" s="41"/>
      <c r="H1667" s="41"/>
      <c r="I1667" s="238"/>
      <c r="J1667" s="41"/>
      <c r="K1667" s="41"/>
      <c r="L1667" s="45"/>
      <c r="M1667" s="239"/>
      <c r="N1667" s="240"/>
      <c r="O1667" s="92"/>
      <c r="P1667" s="92"/>
      <c r="Q1667" s="92"/>
      <c r="R1667" s="92"/>
      <c r="S1667" s="92"/>
      <c r="T1667" s="93"/>
      <c r="U1667" s="39"/>
      <c r="V1667" s="39"/>
      <c r="W1667" s="39"/>
      <c r="X1667" s="39"/>
      <c r="Y1667" s="39"/>
      <c r="Z1667" s="39"/>
      <c r="AA1667" s="39"/>
      <c r="AB1667" s="39"/>
      <c r="AC1667" s="39"/>
      <c r="AD1667" s="39"/>
      <c r="AE1667" s="39"/>
      <c r="AT1667" s="18" t="s">
        <v>214</v>
      </c>
      <c r="AU1667" s="18" t="s">
        <v>83</v>
      </c>
    </row>
    <row r="1668" s="2" customFormat="1">
      <c r="A1668" s="39"/>
      <c r="B1668" s="40"/>
      <c r="C1668" s="41"/>
      <c r="D1668" s="241" t="s">
        <v>216</v>
      </c>
      <c r="E1668" s="41"/>
      <c r="F1668" s="242" t="s">
        <v>1953</v>
      </c>
      <c r="G1668" s="41"/>
      <c r="H1668" s="41"/>
      <c r="I1668" s="238"/>
      <c r="J1668" s="41"/>
      <c r="K1668" s="41"/>
      <c r="L1668" s="45"/>
      <c r="M1668" s="239"/>
      <c r="N1668" s="240"/>
      <c r="O1668" s="92"/>
      <c r="P1668" s="92"/>
      <c r="Q1668" s="92"/>
      <c r="R1668" s="92"/>
      <c r="S1668" s="92"/>
      <c r="T1668" s="93"/>
      <c r="U1668" s="39"/>
      <c r="V1668" s="39"/>
      <c r="W1668" s="39"/>
      <c r="X1668" s="39"/>
      <c r="Y1668" s="39"/>
      <c r="Z1668" s="39"/>
      <c r="AA1668" s="39"/>
      <c r="AB1668" s="39"/>
      <c r="AC1668" s="39"/>
      <c r="AD1668" s="39"/>
      <c r="AE1668" s="39"/>
      <c r="AT1668" s="18" t="s">
        <v>216</v>
      </c>
      <c r="AU1668" s="18" t="s">
        <v>83</v>
      </c>
    </row>
    <row r="1669" s="11" customFormat="1" ht="25.92" customHeight="1">
      <c r="A1669" s="11"/>
      <c r="B1669" s="208"/>
      <c r="C1669" s="209"/>
      <c r="D1669" s="210" t="s">
        <v>75</v>
      </c>
      <c r="E1669" s="211" t="s">
        <v>1954</v>
      </c>
      <c r="F1669" s="211" t="s">
        <v>1955</v>
      </c>
      <c r="G1669" s="209"/>
      <c r="H1669" s="209"/>
      <c r="I1669" s="212"/>
      <c r="J1669" s="213">
        <f>BK1669</f>
        <v>0</v>
      </c>
      <c r="K1669" s="209"/>
      <c r="L1669" s="214"/>
      <c r="M1669" s="215"/>
      <c r="N1669" s="216"/>
      <c r="O1669" s="216"/>
      <c r="P1669" s="217">
        <f>SUM(P1670:P1692)</f>
        <v>0</v>
      </c>
      <c r="Q1669" s="216"/>
      <c r="R1669" s="217">
        <f>SUM(R1670:R1692)</f>
        <v>0.2271038</v>
      </c>
      <c r="S1669" s="216"/>
      <c r="T1669" s="218">
        <f>SUM(T1670:T1692)</f>
        <v>0</v>
      </c>
      <c r="U1669" s="11"/>
      <c r="V1669" s="11"/>
      <c r="W1669" s="11"/>
      <c r="X1669" s="11"/>
      <c r="Y1669" s="11"/>
      <c r="Z1669" s="11"/>
      <c r="AA1669" s="11"/>
      <c r="AB1669" s="11"/>
      <c r="AC1669" s="11"/>
      <c r="AD1669" s="11"/>
      <c r="AE1669" s="11"/>
      <c r="AR1669" s="219" t="s">
        <v>85</v>
      </c>
      <c r="AT1669" s="220" t="s">
        <v>75</v>
      </c>
      <c r="AU1669" s="220" t="s">
        <v>76</v>
      </c>
      <c r="AY1669" s="219" t="s">
        <v>207</v>
      </c>
      <c r="BK1669" s="221">
        <f>SUM(BK1670:BK1692)</f>
        <v>0</v>
      </c>
    </row>
    <row r="1670" s="2" customFormat="1" ht="37.8" customHeight="1">
      <c r="A1670" s="39"/>
      <c r="B1670" s="40"/>
      <c r="C1670" s="222" t="s">
        <v>1956</v>
      </c>
      <c r="D1670" s="222" t="s">
        <v>208</v>
      </c>
      <c r="E1670" s="223" t="s">
        <v>1957</v>
      </c>
      <c r="F1670" s="224" t="s">
        <v>1958</v>
      </c>
      <c r="G1670" s="225" t="s">
        <v>225</v>
      </c>
      <c r="H1670" s="226">
        <v>31.919</v>
      </c>
      <c r="I1670" s="227"/>
      <c r="J1670" s="228">
        <f>ROUND(I1670*H1670,2)</f>
        <v>0</v>
      </c>
      <c r="K1670" s="229"/>
      <c r="L1670" s="45"/>
      <c r="M1670" s="230" t="s">
        <v>1</v>
      </c>
      <c r="N1670" s="231" t="s">
        <v>41</v>
      </c>
      <c r="O1670" s="92"/>
      <c r="P1670" s="232">
        <f>O1670*H1670</f>
        <v>0</v>
      </c>
      <c r="Q1670" s="232">
        <v>0.0047000000000000002</v>
      </c>
      <c r="R1670" s="232">
        <f>Q1670*H1670</f>
        <v>0.15001929999999999</v>
      </c>
      <c r="S1670" s="232">
        <v>0</v>
      </c>
      <c r="T1670" s="233">
        <f>S1670*H1670</f>
        <v>0</v>
      </c>
      <c r="U1670" s="39"/>
      <c r="V1670" s="39"/>
      <c r="W1670" s="39"/>
      <c r="X1670" s="39"/>
      <c r="Y1670" s="39"/>
      <c r="Z1670" s="39"/>
      <c r="AA1670" s="39"/>
      <c r="AB1670" s="39"/>
      <c r="AC1670" s="39"/>
      <c r="AD1670" s="39"/>
      <c r="AE1670" s="39"/>
      <c r="AR1670" s="234" t="s">
        <v>361</v>
      </c>
      <c r="AT1670" s="234" t="s">
        <v>208</v>
      </c>
      <c r="AU1670" s="234" t="s">
        <v>83</v>
      </c>
      <c r="AY1670" s="18" t="s">
        <v>207</v>
      </c>
      <c r="BE1670" s="235">
        <f>IF(N1670="základní",J1670,0)</f>
        <v>0</v>
      </c>
      <c r="BF1670" s="235">
        <f>IF(N1670="snížená",J1670,0)</f>
        <v>0</v>
      </c>
      <c r="BG1670" s="235">
        <f>IF(N1670="zákl. přenesená",J1670,0)</f>
        <v>0</v>
      </c>
      <c r="BH1670" s="235">
        <f>IF(N1670="sníž. přenesená",J1670,0)</f>
        <v>0</v>
      </c>
      <c r="BI1670" s="235">
        <f>IF(N1670="nulová",J1670,0)</f>
        <v>0</v>
      </c>
      <c r="BJ1670" s="18" t="s">
        <v>83</v>
      </c>
      <c r="BK1670" s="235">
        <f>ROUND(I1670*H1670,2)</f>
        <v>0</v>
      </c>
      <c r="BL1670" s="18" t="s">
        <v>361</v>
      </c>
      <c r="BM1670" s="234" t="s">
        <v>1959</v>
      </c>
    </row>
    <row r="1671" s="2" customFormat="1">
      <c r="A1671" s="39"/>
      <c r="B1671" s="40"/>
      <c r="C1671" s="41"/>
      <c r="D1671" s="236" t="s">
        <v>214</v>
      </c>
      <c r="E1671" s="41"/>
      <c r="F1671" s="237" t="s">
        <v>1958</v>
      </c>
      <c r="G1671" s="41"/>
      <c r="H1671" s="41"/>
      <c r="I1671" s="238"/>
      <c r="J1671" s="41"/>
      <c r="K1671" s="41"/>
      <c r="L1671" s="45"/>
      <c r="M1671" s="239"/>
      <c r="N1671" s="240"/>
      <c r="O1671" s="92"/>
      <c r="P1671" s="92"/>
      <c r="Q1671" s="92"/>
      <c r="R1671" s="92"/>
      <c r="S1671" s="92"/>
      <c r="T1671" s="93"/>
      <c r="U1671" s="39"/>
      <c r="V1671" s="39"/>
      <c r="W1671" s="39"/>
      <c r="X1671" s="39"/>
      <c r="Y1671" s="39"/>
      <c r="Z1671" s="39"/>
      <c r="AA1671" s="39"/>
      <c r="AB1671" s="39"/>
      <c r="AC1671" s="39"/>
      <c r="AD1671" s="39"/>
      <c r="AE1671" s="39"/>
      <c r="AT1671" s="18" t="s">
        <v>214</v>
      </c>
      <c r="AU1671" s="18" t="s">
        <v>83</v>
      </c>
    </row>
    <row r="1672" s="2" customFormat="1">
      <c r="A1672" s="39"/>
      <c r="B1672" s="40"/>
      <c r="C1672" s="41"/>
      <c r="D1672" s="241" t="s">
        <v>216</v>
      </c>
      <c r="E1672" s="41"/>
      <c r="F1672" s="242" t="s">
        <v>1960</v>
      </c>
      <c r="G1672" s="41"/>
      <c r="H1672" s="41"/>
      <c r="I1672" s="238"/>
      <c r="J1672" s="41"/>
      <c r="K1672" s="41"/>
      <c r="L1672" s="45"/>
      <c r="M1672" s="239"/>
      <c r="N1672" s="240"/>
      <c r="O1672" s="92"/>
      <c r="P1672" s="92"/>
      <c r="Q1672" s="92"/>
      <c r="R1672" s="92"/>
      <c r="S1672" s="92"/>
      <c r="T1672" s="93"/>
      <c r="U1672" s="39"/>
      <c r="V1672" s="39"/>
      <c r="W1672" s="39"/>
      <c r="X1672" s="39"/>
      <c r="Y1672" s="39"/>
      <c r="Z1672" s="39"/>
      <c r="AA1672" s="39"/>
      <c r="AB1672" s="39"/>
      <c r="AC1672" s="39"/>
      <c r="AD1672" s="39"/>
      <c r="AE1672" s="39"/>
      <c r="AT1672" s="18" t="s">
        <v>216</v>
      </c>
      <c r="AU1672" s="18" t="s">
        <v>83</v>
      </c>
    </row>
    <row r="1673" s="12" customFormat="1">
      <c r="A1673" s="12"/>
      <c r="B1673" s="243"/>
      <c r="C1673" s="244"/>
      <c r="D1673" s="236" t="s">
        <v>218</v>
      </c>
      <c r="E1673" s="245" t="s">
        <v>1</v>
      </c>
      <c r="F1673" s="246" t="s">
        <v>1961</v>
      </c>
      <c r="G1673" s="244"/>
      <c r="H1673" s="245" t="s">
        <v>1</v>
      </c>
      <c r="I1673" s="247"/>
      <c r="J1673" s="244"/>
      <c r="K1673" s="244"/>
      <c r="L1673" s="248"/>
      <c r="M1673" s="249"/>
      <c r="N1673" s="250"/>
      <c r="O1673" s="250"/>
      <c r="P1673" s="250"/>
      <c r="Q1673" s="250"/>
      <c r="R1673" s="250"/>
      <c r="S1673" s="250"/>
      <c r="T1673" s="251"/>
      <c r="U1673" s="12"/>
      <c r="V1673" s="12"/>
      <c r="W1673" s="12"/>
      <c r="X1673" s="12"/>
      <c r="Y1673" s="12"/>
      <c r="Z1673" s="12"/>
      <c r="AA1673" s="12"/>
      <c r="AB1673" s="12"/>
      <c r="AC1673" s="12"/>
      <c r="AD1673" s="12"/>
      <c r="AE1673" s="12"/>
      <c r="AT1673" s="252" t="s">
        <v>218</v>
      </c>
      <c r="AU1673" s="252" t="s">
        <v>83</v>
      </c>
      <c r="AV1673" s="12" t="s">
        <v>83</v>
      </c>
      <c r="AW1673" s="12" t="s">
        <v>32</v>
      </c>
      <c r="AX1673" s="12" t="s">
        <v>76</v>
      </c>
      <c r="AY1673" s="252" t="s">
        <v>207</v>
      </c>
    </row>
    <row r="1674" s="12" customFormat="1">
      <c r="A1674" s="12"/>
      <c r="B1674" s="243"/>
      <c r="C1674" s="244"/>
      <c r="D1674" s="236" t="s">
        <v>218</v>
      </c>
      <c r="E1674" s="245" t="s">
        <v>1</v>
      </c>
      <c r="F1674" s="246" t="s">
        <v>1962</v>
      </c>
      <c r="G1674" s="244"/>
      <c r="H1674" s="245" t="s">
        <v>1</v>
      </c>
      <c r="I1674" s="247"/>
      <c r="J1674" s="244"/>
      <c r="K1674" s="244"/>
      <c r="L1674" s="248"/>
      <c r="M1674" s="249"/>
      <c r="N1674" s="250"/>
      <c r="O1674" s="250"/>
      <c r="P1674" s="250"/>
      <c r="Q1674" s="250"/>
      <c r="R1674" s="250"/>
      <c r="S1674" s="250"/>
      <c r="T1674" s="251"/>
      <c r="U1674" s="12"/>
      <c r="V1674" s="12"/>
      <c r="W1674" s="12"/>
      <c r="X1674" s="12"/>
      <c r="Y1674" s="12"/>
      <c r="Z1674" s="12"/>
      <c r="AA1674" s="12"/>
      <c r="AB1674" s="12"/>
      <c r="AC1674" s="12"/>
      <c r="AD1674" s="12"/>
      <c r="AE1674" s="12"/>
      <c r="AT1674" s="252" t="s">
        <v>218</v>
      </c>
      <c r="AU1674" s="252" t="s">
        <v>83</v>
      </c>
      <c r="AV1674" s="12" t="s">
        <v>83</v>
      </c>
      <c r="AW1674" s="12" t="s">
        <v>32</v>
      </c>
      <c r="AX1674" s="12" t="s">
        <v>76</v>
      </c>
      <c r="AY1674" s="252" t="s">
        <v>207</v>
      </c>
    </row>
    <row r="1675" s="12" customFormat="1">
      <c r="A1675" s="12"/>
      <c r="B1675" s="243"/>
      <c r="C1675" s="244"/>
      <c r="D1675" s="236" t="s">
        <v>218</v>
      </c>
      <c r="E1675" s="245" t="s">
        <v>1</v>
      </c>
      <c r="F1675" s="246" t="s">
        <v>1963</v>
      </c>
      <c r="G1675" s="244"/>
      <c r="H1675" s="245" t="s">
        <v>1</v>
      </c>
      <c r="I1675" s="247"/>
      <c r="J1675" s="244"/>
      <c r="K1675" s="244"/>
      <c r="L1675" s="248"/>
      <c r="M1675" s="249"/>
      <c r="N1675" s="250"/>
      <c r="O1675" s="250"/>
      <c r="P1675" s="250"/>
      <c r="Q1675" s="250"/>
      <c r="R1675" s="250"/>
      <c r="S1675" s="250"/>
      <c r="T1675" s="251"/>
      <c r="U1675" s="12"/>
      <c r="V1675" s="12"/>
      <c r="W1675" s="12"/>
      <c r="X1675" s="12"/>
      <c r="Y1675" s="12"/>
      <c r="Z1675" s="12"/>
      <c r="AA1675" s="12"/>
      <c r="AB1675" s="12"/>
      <c r="AC1675" s="12"/>
      <c r="AD1675" s="12"/>
      <c r="AE1675" s="12"/>
      <c r="AT1675" s="252" t="s">
        <v>218</v>
      </c>
      <c r="AU1675" s="252" t="s">
        <v>83</v>
      </c>
      <c r="AV1675" s="12" t="s">
        <v>83</v>
      </c>
      <c r="AW1675" s="12" t="s">
        <v>32</v>
      </c>
      <c r="AX1675" s="12" t="s">
        <v>76</v>
      </c>
      <c r="AY1675" s="252" t="s">
        <v>207</v>
      </c>
    </row>
    <row r="1676" s="13" customFormat="1">
      <c r="A1676" s="13"/>
      <c r="B1676" s="253"/>
      <c r="C1676" s="254"/>
      <c r="D1676" s="236" t="s">
        <v>218</v>
      </c>
      <c r="E1676" s="255" t="s">
        <v>1</v>
      </c>
      <c r="F1676" s="256" t="s">
        <v>1964</v>
      </c>
      <c r="G1676" s="254"/>
      <c r="H1676" s="257">
        <v>21.039999999999999</v>
      </c>
      <c r="I1676" s="258"/>
      <c r="J1676" s="254"/>
      <c r="K1676" s="254"/>
      <c r="L1676" s="259"/>
      <c r="M1676" s="260"/>
      <c r="N1676" s="261"/>
      <c r="O1676" s="261"/>
      <c r="P1676" s="261"/>
      <c r="Q1676" s="261"/>
      <c r="R1676" s="261"/>
      <c r="S1676" s="261"/>
      <c r="T1676" s="262"/>
      <c r="U1676" s="13"/>
      <c r="V1676" s="13"/>
      <c r="W1676" s="13"/>
      <c r="X1676" s="13"/>
      <c r="Y1676" s="13"/>
      <c r="Z1676" s="13"/>
      <c r="AA1676" s="13"/>
      <c r="AB1676" s="13"/>
      <c r="AC1676" s="13"/>
      <c r="AD1676" s="13"/>
      <c r="AE1676" s="13"/>
      <c r="AT1676" s="263" t="s">
        <v>218</v>
      </c>
      <c r="AU1676" s="263" t="s">
        <v>83</v>
      </c>
      <c r="AV1676" s="13" t="s">
        <v>85</v>
      </c>
      <c r="AW1676" s="13" t="s">
        <v>32</v>
      </c>
      <c r="AX1676" s="13" t="s">
        <v>76</v>
      </c>
      <c r="AY1676" s="263" t="s">
        <v>207</v>
      </c>
    </row>
    <row r="1677" s="13" customFormat="1">
      <c r="A1677" s="13"/>
      <c r="B1677" s="253"/>
      <c r="C1677" s="254"/>
      <c r="D1677" s="236" t="s">
        <v>218</v>
      </c>
      <c r="E1677" s="255" t="s">
        <v>1</v>
      </c>
      <c r="F1677" s="256" t="s">
        <v>1965</v>
      </c>
      <c r="G1677" s="254"/>
      <c r="H1677" s="257">
        <v>-1.9039999999999999</v>
      </c>
      <c r="I1677" s="258"/>
      <c r="J1677" s="254"/>
      <c r="K1677" s="254"/>
      <c r="L1677" s="259"/>
      <c r="M1677" s="260"/>
      <c r="N1677" s="261"/>
      <c r="O1677" s="261"/>
      <c r="P1677" s="261"/>
      <c r="Q1677" s="261"/>
      <c r="R1677" s="261"/>
      <c r="S1677" s="261"/>
      <c r="T1677" s="262"/>
      <c r="U1677" s="13"/>
      <c r="V1677" s="13"/>
      <c r="W1677" s="13"/>
      <c r="X1677" s="13"/>
      <c r="Y1677" s="13"/>
      <c r="Z1677" s="13"/>
      <c r="AA1677" s="13"/>
      <c r="AB1677" s="13"/>
      <c r="AC1677" s="13"/>
      <c r="AD1677" s="13"/>
      <c r="AE1677" s="13"/>
      <c r="AT1677" s="263" t="s">
        <v>218</v>
      </c>
      <c r="AU1677" s="263" t="s">
        <v>83</v>
      </c>
      <c r="AV1677" s="13" t="s">
        <v>85</v>
      </c>
      <c r="AW1677" s="13" t="s">
        <v>32</v>
      </c>
      <c r="AX1677" s="13" t="s">
        <v>76</v>
      </c>
      <c r="AY1677" s="263" t="s">
        <v>207</v>
      </c>
    </row>
    <row r="1678" s="13" customFormat="1">
      <c r="A1678" s="13"/>
      <c r="B1678" s="253"/>
      <c r="C1678" s="254"/>
      <c r="D1678" s="236" t="s">
        <v>218</v>
      </c>
      <c r="E1678" s="255" t="s">
        <v>1</v>
      </c>
      <c r="F1678" s="256" t="s">
        <v>1966</v>
      </c>
      <c r="G1678" s="254"/>
      <c r="H1678" s="257">
        <v>-1.8999999999999999</v>
      </c>
      <c r="I1678" s="258"/>
      <c r="J1678" s="254"/>
      <c r="K1678" s="254"/>
      <c r="L1678" s="259"/>
      <c r="M1678" s="260"/>
      <c r="N1678" s="261"/>
      <c r="O1678" s="261"/>
      <c r="P1678" s="261"/>
      <c r="Q1678" s="261"/>
      <c r="R1678" s="261"/>
      <c r="S1678" s="261"/>
      <c r="T1678" s="262"/>
      <c r="U1678" s="13"/>
      <c r="V1678" s="13"/>
      <c r="W1678" s="13"/>
      <c r="X1678" s="13"/>
      <c r="Y1678" s="13"/>
      <c r="Z1678" s="13"/>
      <c r="AA1678" s="13"/>
      <c r="AB1678" s="13"/>
      <c r="AC1678" s="13"/>
      <c r="AD1678" s="13"/>
      <c r="AE1678" s="13"/>
      <c r="AT1678" s="263" t="s">
        <v>218</v>
      </c>
      <c r="AU1678" s="263" t="s">
        <v>83</v>
      </c>
      <c r="AV1678" s="13" t="s">
        <v>85</v>
      </c>
      <c r="AW1678" s="13" t="s">
        <v>32</v>
      </c>
      <c r="AX1678" s="13" t="s">
        <v>76</v>
      </c>
      <c r="AY1678" s="263" t="s">
        <v>207</v>
      </c>
    </row>
    <row r="1679" s="13" customFormat="1">
      <c r="A1679" s="13"/>
      <c r="B1679" s="253"/>
      <c r="C1679" s="254"/>
      <c r="D1679" s="236" t="s">
        <v>218</v>
      </c>
      <c r="E1679" s="255" t="s">
        <v>1</v>
      </c>
      <c r="F1679" s="256" t="s">
        <v>565</v>
      </c>
      <c r="G1679" s="254"/>
      <c r="H1679" s="257">
        <v>-1.7729999999999999</v>
      </c>
      <c r="I1679" s="258"/>
      <c r="J1679" s="254"/>
      <c r="K1679" s="254"/>
      <c r="L1679" s="259"/>
      <c r="M1679" s="260"/>
      <c r="N1679" s="261"/>
      <c r="O1679" s="261"/>
      <c r="P1679" s="261"/>
      <c r="Q1679" s="261"/>
      <c r="R1679" s="261"/>
      <c r="S1679" s="261"/>
      <c r="T1679" s="262"/>
      <c r="U1679" s="13"/>
      <c r="V1679" s="13"/>
      <c r="W1679" s="13"/>
      <c r="X1679" s="13"/>
      <c r="Y1679" s="13"/>
      <c r="Z1679" s="13"/>
      <c r="AA1679" s="13"/>
      <c r="AB1679" s="13"/>
      <c r="AC1679" s="13"/>
      <c r="AD1679" s="13"/>
      <c r="AE1679" s="13"/>
      <c r="AT1679" s="263" t="s">
        <v>218</v>
      </c>
      <c r="AU1679" s="263" t="s">
        <v>83</v>
      </c>
      <c r="AV1679" s="13" t="s">
        <v>85</v>
      </c>
      <c r="AW1679" s="13" t="s">
        <v>32</v>
      </c>
      <c r="AX1679" s="13" t="s">
        <v>76</v>
      </c>
      <c r="AY1679" s="263" t="s">
        <v>207</v>
      </c>
    </row>
    <row r="1680" s="13" customFormat="1">
      <c r="A1680" s="13"/>
      <c r="B1680" s="253"/>
      <c r="C1680" s="254"/>
      <c r="D1680" s="236" t="s">
        <v>218</v>
      </c>
      <c r="E1680" s="255" t="s">
        <v>1</v>
      </c>
      <c r="F1680" s="256" t="s">
        <v>1967</v>
      </c>
      <c r="G1680" s="254"/>
      <c r="H1680" s="257">
        <v>-2.3330000000000002</v>
      </c>
      <c r="I1680" s="258"/>
      <c r="J1680" s="254"/>
      <c r="K1680" s="254"/>
      <c r="L1680" s="259"/>
      <c r="M1680" s="260"/>
      <c r="N1680" s="261"/>
      <c r="O1680" s="261"/>
      <c r="P1680" s="261"/>
      <c r="Q1680" s="261"/>
      <c r="R1680" s="261"/>
      <c r="S1680" s="261"/>
      <c r="T1680" s="262"/>
      <c r="U1680" s="13"/>
      <c r="V1680" s="13"/>
      <c r="W1680" s="13"/>
      <c r="X1680" s="13"/>
      <c r="Y1680" s="13"/>
      <c r="Z1680" s="13"/>
      <c r="AA1680" s="13"/>
      <c r="AB1680" s="13"/>
      <c r="AC1680" s="13"/>
      <c r="AD1680" s="13"/>
      <c r="AE1680" s="13"/>
      <c r="AT1680" s="263" t="s">
        <v>218</v>
      </c>
      <c r="AU1680" s="263" t="s">
        <v>83</v>
      </c>
      <c r="AV1680" s="13" t="s">
        <v>85</v>
      </c>
      <c r="AW1680" s="13" t="s">
        <v>32</v>
      </c>
      <c r="AX1680" s="13" t="s">
        <v>76</v>
      </c>
      <c r="AY1680" s="263" t="s">
        <v>207</v>
      </c>
    </row>
    <row r="1681" s="15" customFormat="1">
      <c r="A1681" s="15"/>
      <c r="B1681" s="275"/>
      <c r="C1681" s="276"/>
      <c r="D1681" s="236" t="s">
        <v>218</v>
      </c>
      <c r="E1681" s="277" t="s">
        <v>1</v>
      </c>
      <c r="F1681" s="278" t="s">
        <v>298</v>
      </c>
      <c r="G1681" s="276"/>
      <c r="H1681" s="279">
        <v>13.130000000000001</v>
      </c>
      <c r="I1681" s="280"/>
      <c r="J1681" s="276"/>
      <c r="K1681" s="276"/>
      <c r="L1681" s="281"/>
      <c r="M1681" s="282"/>
      <c r="N1681" s="283"/>
      <c r="O1681" s="283"/>
      <c r="P1681" s="283"/>
      <c r="Q1681" s="283"/>
      <c r="R1681" s="283"/>
      <c r="S1681" s="283"/>
      <c r="T1681" s="284"/>
      <c r="U1681" s="15"/>
      <c r="V1681" s="15"/>
      <c r="W1681" s="15"/>
      <c r="X1681" s="15"/>
      <c r="Y1681" s="15"/>
      <c r="Z1681" s="15"/>
      <c r="AA1681" s="15"/>
      <c r="AB1681" s="15"/>
      <c r="AC1681" s="15"/>
      <c r="AD1681" s="15"/>
      <c r="AE1681" s="15"/>
      <c r="AT1681" s="285" t="s">
        <v>218</v>
      </c>
      <c r="AU1681" s="285" t="s">
        <v>83</v>
      </c>
      <c r="AV1681" s="15" t="s">
        <v>138</v>
      </c>
      <c r="AW1681" s="15" t="s">
        <v>32</v>
      </c>
      <c r="AX1681" s="15" t="s">
        <v>76</v>
      </c>
      <c r="AY1681" s="285" t="s">
        <v>207</v>
      </c>
    </row>
    <row r="1682" s="12" customFormat="1">
      <c r="A1682" s="12"/>
      <c r="B1682" s="243"/>
      <c r="C1682" s="244"/>
      <c r="D1682" s="236" t="s">
        <v>218</v>
      </c>
      <c r="E1682" s="245" t="s">
        <v>1</v>
      </c>
      <c r="F1682" s="246" t="s">
        <v>1968</v>
      </c>
      <c r="G1682" s="244"/>
      <c r="H1682" s="245" t="s">
        <v>1</v>
      </c>
      <c r="I1682" s="247"/>
      <c r="J1682" s="244"/>
      <c r="K1682" s="244"/>
      <c r="L1682" s="248"/>
      <c r="M1682" s="249"/>
      <c r="N1682" s="250"/>
      <c r="O1682" s="250"/>
      <c r="P1682" s="250"/>
      <c r="Q1682" s="250"/>
      <c r="R1682" s="250"/>
      <c r="S1682" s="250"/>
      <c r="T1682" s="251"/>
      <c r="U1682" s="12"/>
      <c r="V1682" s="12"/>
      <c r="W1682" s="12"/>
      <c r="X1682" s="12"/>
      <c r="Y1682" s="12"/>
      <c r="Z1682" s="12"/>
      <c r="AA1682" s="12"/>
      <c r="AB1682" s="12"/>
      <c r="AC1682" s="12"/>
      <c r="AD1682" s="12"/>
      <c r="AE1682" s="12"/>
      <c r="AT1682" s="252" t="s">
        <v>218</v>
      </c>
      <c r="AU1682" s="252" t="s">
        <v>83</v>
      </c>
      <c r="AV1682" s="12" t="s">
        <v>83</v>
      </c>
      <c r="AW1682" s="12" t="s">
        <v>32</v>
      </c>
      <c r="AX1682" s="12" t="s">
        <v>76</v>
      </c>
      <c r="AY1682" s="252" t="s">
        <v>207</v>
      </c>
    </row>
    <row r="1683" s="13" customFormat="1">
      <c r="A1683" s="13"/>
      <c r="B1683" s="253"/>
      <c r="C1683" s="254"/>
      <c r="D1683" s="236" t="s">
        <v>218</v>
      </c>
      <c r="E1683" s="255" t="s">
        <v>1</v>
      </c>
      <c r="F1683" s="256" t="s">
        <v>1969</v>
      </c>
      <c r="G1683" s="254"/>
      <c r="H1683" s="257">
        <v>27.82</v>
      </c>
      <c r="I1683" s="258"/>
      <c r="J1683" s="254"/>
      <c r="K1683" s="254"/>
      <c r="L1683" s="259"/>
      <c r="M1683" s="260"/>
      <c r="N1683" s="261"/>
      <c r="O1683" s="261"/>
      <c r="P1683" s="261"/>
      <c r="Q1683" s="261"/>
      <c r="R1683" s="261"/>
      <c r="S1683" s="261"/>
      <c r="T1683" s="262"/>
      <c r="U1683" s="13"/>
      <c r="V1683" s="13"/>
      <c r="W1683" s="13"/>
      <c r="X1683" s="13"/>
      <c r="Y1683" s="13"/>
      <c r="Z1683" s="13"/>
      <c r="AA1683" s="13"/>
      <c r="AB1683" s="13"/>
      <c r="AC1683" s="13"/>
      <c r="AD1683" s="13"/>
      <c r="AE1683" s="13"/>
      <c r="AT1683" s="263" t="s">
        <v>218</v>
      </c>
      <c r="AU1683" s="263" t="s">
        <v>83</v>
      </c>
      <c r="AV1683" s="13" t="s">
        <v>85</v>
      </c>
      <c r="AW1683" s="13" t="s">
        <v>32</v>
      </c>
      <c r="AX1683" s="13" t="s">
        <v>76</v>
      </c>
      <c r="AY1683" s="263" t="s">
        <v>207</v>
      </c>
    </row>
    <row r="1684" s="13" customFormat="1">
      <c r="A1684" s="13"/>
      <c r="B1684" s="253"/>
      <c r="C1684" s="254"/>
      <c r="D1684" s="236" t="s">
        <v>218</v>
      </c>
      <c r="E1684" s="255" t="s">
        <v>1</v>
      </c>
      <c r="F1684" s="256" t="s">
        <v>588</v>
      </c>
      <c r="G1684" s="254"/>
      <c r="H1684" s="257">
        <v>-3.1520000000000001</v>
      </c>
      <c r="I1684" s="258"/>
      <c r="J1684" s="254"/>
      <c r="K1684" s="254"/>
      <c r="L1684" s="259"/>
      <c r="M1684" s="260"/>
      <c r="N1684" s="261"/>
      <c r="O1684" s="261"/>
      <c r="P1684" s="261"/>
      <c r="Q1684" s="261"/>
      <c r="R1684" s="261"/>
      <c r="S1684" s="261"/>
      <c r="T1684" s="262"/>
      <c r="U1684" s="13"/>
      <c r="V1684" s="13"/>
      <c r="W1684" s="13"/>
      <c r="X1684" s="13"/>
      <c r="Y1684" s="13"/>
      <c r="Z1684" s="13"/>
      <c r="AA1684" s="13"/>
      <c r="AB1684" s="13"/>
      <c r="AC1684" s="13"/>
      <c r="AD1684" s="13"/>
      <c r="AE1684" s="13"/>
      <c r="AT1684" s="263" t="s">
        <v>218</v>
      </c>
      <c r="AU1684" s="263" t="s">
        <v>83</v>
      </c>
      <c r="AV1684" s="13" t="s">
        <v>85</v>
      </c>
      <c r="AW1684" s="13" t="s">
        <v>32</v>
      </c>
      <c r="AX1684" s="13" t="s">
        <v>76</v>
      </c>
      <c r="AY1684" s="263" t="s">
        <v>207</v>
      </c>
    </row>
    <row r="1685" s="13" customFormat="1">
      <c r="A1685" s="13"/>
      <c r="B1685" s="253"/>
      <c r="C1685" s="254"/>
      <c r="D1685" s="236" t="s">
        <v>218</v>
      </c>
      <c r="E1685" s="255" t="s">
        <v>1</v>
      </c>
      <c r="F1685" s="256" t="s">
        <v>1970</v>
      </c>
      <c r="G1685" s="254"/>
      <c r="H1685" s="257">
        <v>-3.5459999999999998</v>
      </c>
      <c r="I1685" s="258"/>
      <c r="J1685" s="254"/>
      <c r="K1685" s="254"/>
      <c r="L1685" s="259"/>
      <c r="M1685" s="260"/>
      <c r="N1685" s="261"/>
      <c r="O1685" s="261"/>
      <c r="P1685" s="261"/>
      <c r="Q1685" s="261"/>
      <c r="R1685" s="261"/>
      <c r="S1685" s="261"/>
      <c r="T1685" s="262"/>
      <c r="U1685" s="13"/>
      <c r="V1685" s="13"/>
      <c r="W1685" s="13"/>
      <c r="X1685" s="13"/>
      <c r="Y1685" s="13"/>
      <c r="Z1685" s="13"/>
      <c r="AA1685" s="13"/>
      <c r="AB1685" s="13"/>
      <c r="AC1685" s="13"/>
      <c r="AD1685" s="13"/>
      <c r="AE1685" s="13"/>
      <c r="AT1685" s="263" t="s">
        <v>218</v>
      </c>
      <c r="AU1685" s="263" t="s">
        <v>83</v>
      </c>
      <c r="AV1685" s="13" t="s">
        <v>85</v>
      </c>
      <c r="AW1685" s="13" t="s">
        <v>32</v>
      </c>
      <c r="AX1685" s="13" t="s">
        <v>76</v>
      </c>
      <c r="AY1685" s="263" t="s">
        <v>207</v>
      </c>
    </row>
    <row r="1686" s="13" customFormat="1">
      <c r="A1686" s="13"/>
      <c r="B1686" s="253"/>
      <c r="C1686" s="254"/>
      <c r="D1686" s="236" t="s">
        <v>218</v>
      </c>
      <c r="E1686" s="255" t="s">
        <v>1</v>
      </c>
      <c r="F1686" s="256" t="s">
        <v>1967</v>
      </c>
      <c r="G1686" s="254"/>
      <c r="H1686" s="257">
        <v>-2.3330000000000002</v>
      </c>
      <c r="I1686" s="258"/>
      <c r="J1686" s="254"/>
      <c r="K1686" s="254"/>
      <c r="L1686" s="259"/>
      <c r="M1686" s="260"/>
      <c r="N1686" s="261"/>
      <c r="O1686" s="261"/>
      <c r="P1686" s="261"/>
      <c r="Q1686" s="261"/>
      <c r="R1686" s="261"/>
      <c r="S1686" s="261"/>
      <c r="T1686" s="262"/>
      <c r="U1686" s="13"/>
      <c r="V1686" s="13"/>
      <c r="W1686" s="13"/>
      <c r="X1686" s="13"/>
      <c r="Y1686" s="13"/>
      <c r="Z1686" s="13"/>
      <c r="AA1686" s="13"/>
      <c r="AB1686" s="13"/>
      <c r="AC1686" s="13"/>
      <c r="AD1686" s="13"/>
      <c r="AE1686" s="13"/>
      <c r="AT1686" s="263" t="s">
        <v>218</v>
      </c>
      <c r="AU1686" s="263" t="s">
        <v>83</v>
      </c>
      <c r="AV1686" s="13" t="s">
        <v>85</v>
      </c>
      <c r="AW1686" s="13" t="s">
        <v>32</v>
      </c>
      <c r="AX1686" s="13" t="s">
        <v>76</v>
      </c>
      <c r="AY1686" s="263" t="s">
        <v>207</v>
      </c>
    </row>
    <row r="1687" s="15" customFormat="1">
      <c r="A1687" s="15"/>
      <c r="B1687" s="275"/>
      <c r="C1687" s="276"/>
      <c r="D1687" s="236" t="s">
        <v>218</v>
      </c>
      <c r="E1687" s="277" t="s">
        <v>1</v>
      </c>
      <c r="F1687" s="278" t="s">
        <v>298</v>
      </c>
      <c r="G1687" s="276"/>
      <c r="H1687" s="279">
        <v>18.789000000000001</v>
      </c>
      <c r="I1687" s="280"/>
      <c r="J1687" s="276"/>
      <c r="K1687" s="276"/>
      <c r="L1687" s="281"/>
      <c r="M1687" s="282"/>
      <c r="N1687" s="283"/>
      <c r="O1687" s="283"/>
      <c r="P1687" s="283"/>
      <c r="Q1687" s="283"/>
      <c r="R1687" s="283"/>
      <c r="S1687" s="283"/>
      <c r="T1687" s="284"/>
      <c r="U1687" s="15"/>
      <c r="V1687" s="15"/>
      <c r="W1687" s="15"/>
      <c r="X1687" s="15"/>
      <c r="Y1687" s="15"/>
      <c r="Z1687" s="15"/>
      <c r="AA1687" s="15"/>
      <c r="AB1687" s="15"/>
      <c r="AC1687" s="15"/>
      <c r="AD1687" s="15"/>
      <c r="AE1687" s="15"/>
      <c r="AT1687" s="285" t="s">
        <v>218</v>
      </c>
      <c r="AU1687" s="285" t="s">
        <v>83</v>
      </c>
      <c r="AV1687" s="15" t="s">
        <v>138</v>
      </c>
      <c r="AW1687" s="15" t="s">
        <v>32</v>
      </c>
      <c r="AX1687" s="15" t="s">
        <v>76</v>
      </c>
      <c r="AY1687" s="285" t="s">
        <v>207</v>
      </c>
    </row>
    <row r="1688" s="14" customFormat="1">
      <c r="A1688" s="14"/>
      <c r="B1688" s="264"/>
      <c r="C1688" s="265"/>
      <c r="D1688" s="236" t="s">
        <v>218</v>
      </c>
      <c r="E1688" s="266" t="s">
        <v>393</v>
      </c>
      <c r="F1688" s="267" t="s">
        <v>222</v>
      </c>
      <c r="G1688" s="265"/>
      <c r="H1688" s="268">
        <v>31.919</v>
      </c>
      <c r="I1688" s="269"/>
      <c r="J1688" s="265"/>
      <c r="K1688" s="265"/>
      <c r="L1688" s="270"/>
      <c r="M1688" s="271"/>
      <c r="N1688" s="272"/>
      <c r="O1688" s="272"/>
      <c r="P1688" s="272"/>
      <c r="Q1688" s="272"/>
      <c r="R1688" s="272"/>
      <c r="S1688" s="272"/>
      <c r="T1688" s="273"/>
      <c r="U1688" s="14"/>
      <c r="V1688" s="14"/>
      <c r="W1688" s="14"/>
      <c r="X1688" s="14"/>
      <c r="Y1688" s="14"/>
      <c r="Z1688" s="14"/>
      <c r="AA1688" s="14"/>
      <c r="AB1688" s="14"/>
      <c r="AC1688" s="14"/>
      <c r="AD1688" s="14"/>
      <c r="AE1688" s="14"/>
      <c r="AT1688" s="274" t="s">
        <v>218</v>
      </c>
      <c r="AU1688" s="274" t="s">
        <v>83</v>
      </c>
      <c r="AV1688" s="14" t="s">
        <v>212</v>
      </c>
      <c r="AW1688" s="14" t="s">
        <v>32</v>
      </c>
      <c r="AX1688" s="14" t="s">
        <v>83</v>
      </c>
      <c r="AY1688" s="274" t="s">
        <v>207</v>
      </c>
    </row>
    <row r="1689" s="2" customFormat="1" ht="21.75" customHeight="1">
      <c r="A1689" s="39"/>
      <c r="B1689" s="40"/>
      <c r="C1689" s="293" t="s">
        <v>1971</v>
      </c>
      <c r="D1689" s="293" t="s">
        <v>690</v>
      </c>
      <c r="E1689" s="294" t="s">
        <v>1972</v>
      </c>
      <c r="F1689" s="295" t="s">
        <v>1973</v>
      </c>
      <c r="G1689" s="296" t="s">
        <v>225</v>
      </c>
      <c r="H1689" s="297">
        <v>33.515000000000001</v>
      </c>
      <c r="I1689" s="298"/>
      <c r="J1689" s="299">
        <f>ROUND(I1689*H1689,2)</f>
        <v>0</v>
      </c>
      <c r="K1689" s="300"/>
      <c r="L1689" s="301"/>
      <c r="M1689" s="302" t="s">
        <v>1</v>
      </c>
      <c r="N1689" s="303" t="s">
        <v>41</v>
      </c>
      <c r="O1689" s="92"/>
      <c r="P1689" s="232">
        <f>O1689*H1689</f>
        <v>0</v>
      </c>
      <c r="Q1689" s="232">
        <v>0.0023</v>
      </c>
      <c r="R1689" s="232">
        <f>Q1689*H1689</f>
        <v>0.0770845</v>
      </c>
      <c r="S1689" s="232">
        <v>0</v>
      </c>
      <c r="T1689" s="233">
        <f>S1689*H1689</f>
        <v>0</v>
      </c>
      <c r="U1689" s="39"/>
      <c r="V1689" s="39"/>
      <c r="W1689" s="39"/>
      <c r="X1689" s="39"/>
      <c r="Y1689" s="39"/>
      <c r="Z1689" s="39"/>
      <c r="AA1689" s="39"/>
      <c r="AB1689" s="39"/>
      <c r="AC1689" s="39"/>
      <c r="AD1689" s="39"/>
      <c r="AE1689" s="39"/>
      <c r="AR1689" s="234" t="s">
        <v>774</v>
      </c>
      <c r="AT1689" s="234" t="s">
        <v>690</v>
      </c>
      <c r="AU1689" s="234" t="s">
        <v>83</v>
      </c>
      <c r="AY1689" s="18" t="s">
        <v>207</v>
      </c>
      <c r="BE1689" s="235">
        <f>IF(N1689="základní",J1689,0)</f>
        <v>0</v>
      </c>
      <c r="BF1689" s="235">
        <f>IF(N1689="snížená",J1689,0)</f>
        <v>0</v>
      </c>
      <c r="BG1689" s="235">
        <f>IF(N1689="zákl. přenesená",J1689,0)</f>
        <v>0</v>
      </c>
      <c r="BH1689" s="235">
        <f>IF(N1689="sníž. přenesená",J1689,0)</f>
        <v>0</v>
      </c>
      <c r="BI1689" s="235">
        <f>IF(N1689="nulová",J1689,0)</f>
        <v>0</v>
      </c>
      <c r="BJ1689" s="18" t="s">
        <v>83</v>
      </c>
      <c r="BK1689" s="235">
        <f>ROUND(I1689*H1689,2)</f>
        <v>0</v>
      </c>
      <c r="BL1689" s="18" t="s">
        <v>361</v>
      </c>
      <c r="BM1689" s="234" t="s">
        <v>1974</v>
      </c>
    </row>
    <row r="1690" s="2" customFormat="1">
      <c r="A1690" s="39"/>
      <c r="B1690" s="40"/>
      <c r="C1690" s="41"/>
      <c r="D1690" s="236" t="s">
        <v>214</v>
      </c>
      <c r="E1690" s="41"/>
      <c r="F1690" s="237" t="s">
        <v>1973</v>
      </c>
      <c r="G1690" s="41"/>
      <c r="H1690" s="41"/>
      <c r="I1690" s="238"/>
      <c r="J1690" s="41"/>
      <c r="K1690" s="41"/>
      <c r="L1690" s="45"/>
      <c r="M1690" s="239"/>
      <c r="N1690" s="240"/>
      <c r="O1690" s="92"/>
      <c r="P1690" s="92"/>
      <c r="Q1690" s="92"/>
      <c r="R1690" s="92"/>
      <c r="S1690" s="92"/>
      <c r="T1690" s="93"/>
      <c r="U1690" s="39"/>
      <c r="V1690" s="39"/>
      <c r="W1690" s="39"/>
      <c r="X1690" s="39"/>
      <c r="Y1690" s="39"/>
      <c r="Z1690" s="39"/>
      <c r="AA1690" s="39"/>
      <c r="AB1690" s="39"/>
      <c r="AC1690" s="39"/>
      <c r="AD1690" s="39"/>
      <c r="AE1690" s="39"/>
      <c r="AT1690" s="18" t="s">
        <v>214</v>
      </c>
      <c r="AU1690" s="18" t="s">
        <v>83</v>
      </c>
    </row>
    <row r="1691" s="13" customFormat="1">
      <c r="A1691" s="13"/>
      <c r="B1691" s="253"/>
      <c r="C1691" s="254"/>
      <c r="D1691" s="236" t="s">
        <v>218</v>
      </c>
      <c r="E1691" s="255" t="s">
        <v>1</v>
      </c>
      <c r="F1691" s="256" t="s">
        <v>393</v>
      </c>
      <c r="G1691" s="254"/>
      <c r="H1691" s="257">
        <v>31.919</v>
      </c>
      <c r="I1691" s="258"/>
      <c r="J1691" s="254"/>
      <c r="K1691" s="254"/>
      <c r="L1691" s="259"/>
      <c r="M1691" s="260"/>
      <c r="N1691" s="261"/>
      <c r="O1691" s="261"/>
      <c r="P1691" s="261"/>
      <c r="Q1691" s="261"/>
      <c r="R1691" s="261"/>
      <c r="S1691" s="261"/>
      <c r="T1691" s="262"/>
      <c r="U1691" s="13"/>
      <c r="V1691" s="13"/>
      <c r="W1691" s="13"/>
      <c r="X1691" s="13"/>
      <c r="Y1691" s="13"/>
      <c r="Z1691" s="13"/>
      <c r="AA1691" s="13"/>
      <c r="AB1691" s="13"/>
      <c r="AC1691" s="13"/>
      <c r="AD1691" s="13"/>
      <c r="AE1691" s="13"/>
      <c r="AT1691" s="263" t="s">
        <v>218</v>
      </c>
      <c r="AU1691" s="263" t="s">
        <v>83</v>
      </c>
      <c r="AV1691" s="13" t="s">
        <v>85</v>
      </c>
      <c r="AW1691" s="13" t="s">
        <v>32</v>
      </c>
      <c r="AX1691" s="13" t="s">
        <v>83</v>
      </c>
      <c r="AY1691" s="263" t="s">
        <v>207</v>
      </c>
    </row>
    <row r="1692" s="13" customFormat="1">
      <c r="A1692" s="13"/>
      <c r="B1692" s="253"/>
      <c r="C1692" s="254"/>
      <c r="D1692" s="236" t="s">
        <v>218</v>
      </c>
      <c r="E1692" s="254"/>
      <c r="F1692" s="256" t="s">
        <v>1975</v>
      </c>
      <c r="G1692" s="254"/>
      <c r="H1692" s="257">
        <v>33.515000000000001</v>
      </c>
      <c r="I1692" s="258"/>
      <c r="J1692" s="254"/>
      <c r="K1692" s="254"/>
      <c r="L1692" s="259"/>
      <c r="M1692" s="260"/>
      <c r="N1692" s="261"/>
      <c r="O1692" s="261"/>
      <c r="P1692" s="261"/>
      <c r="Q1692" s="261"/>
      <c r="R1692" s="261"/>
      <c r="S1692" s="261"/>
      <c r="T1692" s="262"/>
      <c r="U1692" s="13"/>
      <c r="V1692" s="13"/>
      <c r="W1692" s="13"/>
      <c r="X1692" s="13"/>
      <c r="Y1692" s="13"/>
      <c r="Z1692" s="13"/>
      <c r="AA1692" s="13"/>
      <c r="AB1692" s="13"/>
      <c r="AC1692" s="13"/>
      <c r="AD1692" s="13"/>
      <c r="AE1692" s="13"/>
      <c r="AT1692" s="263" t="s">
        <v>218</v>
      </c>
      <c r="AU1692" s="263" t="s">
        <v>83</v>
      </c>
      <c r="AV1692" s="13" t="s">
        <v>85</v>
      </c>
      <c r="AW1692" s="13" t="s">
        <v>4</v>
      </c>
      <c r="AX1692" s="13" t="s">
        <v>83</v>
      </c>
      <c r="AY1692" s="263" t="s">
        <v>207</v>
      </c>
    </row>
    <row r="1693" s="11" customFormat="1" ht="25.92" customHeight="1">
      <c r="A1693" s="11"/>
      <c r="B1693" s="208"/>
      <c r="C1693" s="209"/>
      <c r="D1693" s="210" t="s">
        <v>75</v>
      </c>
      <c r="E1693" s="211" t="s">
        <v>1976</v>
      </c>
      <c r="F1693" s="211" t="s">
        <v>1977</v>
      </c>
      <c r="G1693" s="209"/>
      <c r="H1693" s="209"/>
      <c r="I1693" s="212"/>
      <c r="J1693" s="213">
        <f>BK1693</f>
        <v>0</v>
      </c>
      <c r="K1693" s="209"/>
      <c r="L1693" s="214"/>
      <c r="M1693" s="215"/>
      <c r="N1693" s="216"/>
      <c r="O1693" s="216"/>
      <c r="P1693" s="217">
        <f>SUM(P1694:P1701)</f>
        <v>0</v>
      </c>
      <c r="Q1693" s="216"/>
      <c r="R1693" s="217">
        <f>SUM(R1694:R1701)</f>
        <v>0.11603366</v>
      </c>
      <c r="S1693" s="216"/>
      <c r="T1693" s="218">
        <f>SUM(T1694:T1701)</f>
        <v>0</v>
      </c>
      <c r="U1693" s="11"/>
      <c r="V1693" s="11"/>
      <c r="W1693" s="11"/>
      <c r="X1693" s="11"/>
      <c r="Y1693" s="11"/>
      <c r="Z1693" s="11"/>
      <c r="AA1693" s="11"/>
      <c r="AB1693" s="11"/>
      <c r="AC1693" s="11"/>
      <c r="AD1693" s="11"/>
      <c r="AE1693" s="11"/>
      <c r="AR1693" s="219" t="s">
        <v>85</v>
      </c>
      <c r="AT1693" s="220" t="s">
        <v>75</v>
      </c>
      <c r="AU1693" s="220" t="s">
        <v>76</v>
      </c>
      <c r="AY1693" s="219" t="s">
        <v>207</v>
      </c>
      <c r="BK1693" s="221">
        <f>SUM(BK1694:BK1701)</f>
        <v>0</v>
      </c>
    </row>
    <row r="1694" s="2" customFormat="1" ht="33" customHeight="1">
      <c r="A1694" s="39"/>
      <c r="B1694" s="40"/>
      <c r="C1694" s="222" t="s">
        <v>1978</v>
      </c>
      <c r="D1694" s="222" t="s">
        <v>208</v>
      </c>
      <c r="E1694" s="223" t="s">
        <v>1979</v>
      </c>
      <c r="F1694" s="224" t="s">
        <v>1980</v>
      </c>
      <c r="G1694" s="225" t="s">
        <v>225</v>
      </c>
      <c r="H1694" s="226">
        <v>139.63499999999999</v>
      </c>
      <c r="I1694" s="227"/>
      <c r="J1694" s="228">
        <f>ROUND(I1694*H1694,2)</f>
        <v>0</v>
      </c>
      <c r="K1694" s="229"/>
      <c r="L1694" s="45"/>
      <c r="M1694" s="230" t="s">
        <v>1</v>
      </c>
      <c r="N1694" s="231" t="s">
        <v>41</v>
      </c>
      <c r="O1694" s="92"/>
      <c r="P1694" s="232">
        <f>O1694*H1694</f>
        <v>0</v>
      </c>
      <c r="Q1694" s="232">
        <v>0.00025999999999999998</v>
      </c>
      <c r="R1694" s="232">
        <f>Q1694*H1694</f>
        <v>0.036305099999999993</v>
      </c>
      <c r="S1694" s="232">
        <v>0</v>
      </c>
      <c r="T1694" s="233">
        <f>S1694*H1694</f>
        <v>0</v>
      </c>
      <c r="U1694" s="39"/>
      <c r="V1694" s="39"/>
      <c r="W1694" s="39"/>
      <c r="X1694" s="39"/>
      <c r="Y1694" s="39"/>
      <c r="Z1694" s="39"/>
      <c r="AA1694" s="39"/>
      <c r="AB1694" s="39"/>
      <c r="AC1694" s="39"/>
      <c r="AD1694" s="39"/>
      <c r="AE1694" s="39"/>
      <c r="AR1694" s="234" t="s">
        <v>361</v>
      </c>
      <c r="AT1694" s="234" t="s">
        <v>208</v>
      </c>
      <c r="AU1694" s="234" t="s">
        <v>83</v>
      </c>
      <c r="AY1694" s="18" t="s">
        <v>207</v>
      </c>
      <c r="BE1694" s="235">
        <f>IF(N1694="základní",J1694,0)</f>
        <v>0</v>
      </c>
      <c r="BF1694" s="235">
        <f>IF(N1694="snížená",J1694,0)</f>
        <v>0</v>
      </c>
      <c r="BG1694" s="235">
        <f>IF(N1694="zákl. přenesená",J1694,0)</f>
        <v>0</v>
      </c>
      <c r="BH1694" s="235">
        <f>IF(N1694="sníž. přenesená",J1694,0)</f>
        <v>0</v>
      </c>
      <c r="BI1694" s="235">
        <f>IF(N1694="nulová",J1694,0)</f>
        <v>0</v>
      </c>
      <c r="BJ1694" s="18" t="s">
        <v>83</v>
      </c>
      <c r="BK1694" s="235">
        <f>ROUND(I1694*H1694,2)</f>
        <v>0</v>
      </c>
      <c r="BL1694" s="18" t="s">
        <v>361</v>
      </c>
      <c r="BM1694" s="234" t="s">
        <v>1981</v>
      </c>
    </row>
    <row r="1695" s="2" customFormat="1">
      <c r="A1695" s="39"/>
      <c r="B1695" s="40"/>
      <c r="C1695" s="41"/>
      <c r="D1695" s="236" t="s">
        <v>214</v>
      </c>
      <c r="E1695" s="41"/>
      <c r="F1695" s="237" t="s">
        <v>1982</v>
      </c>
      <c r="G1695" s="41"/>
      <c r="H1695" s="41"/>
      <c r="I1695" s="238"/>
      <c r="J1695" s="41"/>
      <c r="K1695" s="41"/>
      <c r="L1695" s="45"/>
      <c r="M1695" s="239"/>
      <c r="N1695" s="240"/>
      <c r="O1695" s="92"/>
      <c r="P1695" s="92"/>
      <c r="Q1695" s="92"/>
      <c r="R1695" s="92"/>
      <c r="S1695" s="92"/>
      <c r="T1695" s="93"/>
      <c r="U1695" s="39"/>
      <c r="V1695" s="39"/>
      <c r="W1695" s="39"/>
      <c r="X1695" s="39"/>
      <c r="Y1695" s="39"/>
      <c r="Z1695" s="39"/>
      <c r="AA1695" s="39"/>
      <c r="AB1695" s="39"/>
      <c r="AC1695" s="39"/>
      <c r="AD1695" s="39"/>
      <c r="AE1695" s="39"/>
      <c r="AT1695" s="18" t="s">
        <v>214</v>
      </c>
      <c r="AU1695" s="18" t="s">
        <v>83</v>
      </c>
    </row>
    <row r="1696" s="2" customFormat="1">
      <c r="A1696" s="39"/>
      <c r="B1696" s="40"/>
      <c r="C1696" s="41"/>
      <c r="D1696" s="241" t="s">
        <v>216</v>
      </c>
      <c r="E1696" s="41"/>
      <c r="F1696" s="242" t="s">
        <v>1983</v>
      </c>
      <c r="G1696" s="41"/>
      <c r="H1696" s="41"/>
      <c r="I1696" s="238"/>
      <c r="J1696" s="41"/>
      <c r="K1696" s="41"/>
      <c r="L1696" s="45"/>
      <c r="M1696" s="239"/>
      <c r="N1696" s="240"/>
      <c r="O1696" s="92"/>
      <c r="P1696" s="92"/>
      <c r="Q1696" s="92"/>
      <c r="R1696" s="92"/>
      <c r="S1696" s="92"/>
      <c r="T1696" s="93"/>
      <c r="U1696" s="39"/>
      <c r="V1696" s="39"/>
      <c r="W1696" s="39"/>
      <c r="X1696" s="39"/>
      <c r="Y1696" s="39"/>
      <c r="Z1696" s="39"/>
      <c r="AA1696" s="39"/>
      <c r="AB1696" s="39"/>
      <c r="AC1696" s="39"/>
      <c r="AD1696" s="39"/>
      <c r="AE1696" s="39"/>
      <c r="AT1696" s="18" t="s">
        <v>216</v>
      </c>
      <c r="AU1696" s="18" t="s">
        <v>83</v>
      </c>
    </row>
    <row r="1697" s="13" customFormat="1">
      <c r="A1697" s="13"/>
      <c r="B1697" s="253"/>
      <c r="C1697" s="254"/>
      <c r="D1697" s="236" t="s">
        <v>218</v>
      </c>
      <c r="E1697" s="255" t="s">
        <v>1</v>
      </c>
      <c r="F1697" s="256" t="s">
        <v>484</v>
      </c>
      <c r="G1697" s="254"/>
      <c r="H1697" s="257">
        <v>139.63499999999999</v>
      </c>
      <c r="I1697" s="258"/>
      <c r="J1697" s="254"/>
      <c r="K1697" s="254"/>
      <c r="L1697" s="259"/>
      <c r="M1697" s="260"/>
      <c r="N1697" s="261"/>
      <c r="O1697" s="261"/>
      <c r="P1697" s="261"/>
      <c r="Q1697" s="261"/>
      <c r="R1697" s="261"/>
      <c r="S1697" s="261"/>
      <c r="T1697" s="262"/>
      <c r="U1697" s="13"/>
      <c r="V1697" s="13"/>
      <c r="W1697" s="13"/>
      <c r="X1697" s="13"/>
      <c r="Y1697" s="13"/>
      <c r="Z1697" s="13"/>
      <c r="AA1697" s="13"/>
      <c r="AB1697" s="13"/>
      <c r="AC1697" s="13"/>
      <c r="AD1697" s="13"/>
      <c r="AE1697" s="13"/>
      <c r="AT1697" s="263" t="s">
        <v>218</v>
      </c>
      <c r="AU1697" s="263" t="s">
        <v>83</v>
      </c>
      <c r="AV1697" s="13" t="s">
        <v>85</v>
      </c>
      <c r="AW1697" s="13" t="s">
        <v>32</v>
      </c>
      <c r="AX1697" s="13" t="s">
        <v>83</v>
      </c>
      <c r="AY1697" s="263" t="s">
        <v>207</v>
      </c>
    </row>
    <row r="1698" s="2" customFormat="1" ht="24.15" customHeight="1">
      <c r="A1698" s="39"/>
      <c r="B1698" s="40"/>
      <c r="C1698" s="222" t="s">
        <v>1984</v>
      </c>
      <c r="D1698" s="222" t="s">
        <v>208</v>
      </c>
      <c r="E1698" s="223" t="s">
        <v>1985</v>
      </c>
      <c r="F1698" s="224" t="s">
        <v>1986</v>
      </c>
      <c r="G1698" s="225" t="s">
        <v>225</v>
      </c>
      <c r="H1698" s="226">
        <v>52.453000000000003</v>
      </c>
      <c r="I1698" s="227"/>
      <c r="J1698" s="228">
        <f>ROUND(I1698*H1698,2)</f>
        <v>0</v>
      </c>
      <c r="K1698" s="229"/>
      <c r="L1698" s="45"/>
      <c r="M1698" s="230" t="s">
        <v>1</v>
      </c>
      <c r="N1698" s="231" t="s">
        <v>41</v>
      </c>
      <c r="O1698" s="92"/>
      <c r="P1698" s="232">
        <f>O1698*H1698</f>
        <v>0</v>
      </c>
      <c r="Q1698" s="232">
        <v>0.0015200000000000001</v>
      </c>
      <c r="R1698" s="232">
        <f>Q1698*H1698</f>
        <v>0.079728560000000004</v>
      </c>
      <c r="S1698" s="232">
        <v>0</v>
      </c>
      <c r="T1698" s="233">
        <f>S1698*H1698</f>
        <v>0</v>
      </c>
      <c r="U1698" s="39"/>
      <c r="V1698" s="39"/>
      <c r="W1698" s="39"/>
      <c r="X1698" s="39"/>
      <c r="Y1698" s="39"/>
      <c r="Z1698" s="39"/>
      <c r="AA1698" s="39"/>
      <c r="AB1698" s="39"/>
      <c r="AC1698" s="39"/>
      <c r="AD1698" s="39"/>
      <c r="AE1698" s="39"/>
      <c r="AR1698" s="234" t="s">
        <v>361</v>
      </c>
      <c r="AT1698" s="234" t="s">
        <v>208</v>
      </c>
      <c r="AU1698" s="234" t="s">
        <v>83</v>
      </c>
      <c r="AY1698" s="18" t="s">
        <v>207</v>
      </c>
      <c r="BE1698" s="235">
        <f>IF(N1698="základní",J1698,0)</f>
        <v>0</v>
      </c>
      <c r="BF1698" s="235">
        <f>IF(N1698="snížená",J1698,0)</f>
        <v>0</v>
      </c>
      <c r="BG1698" s="235">
        <f>IF(N1698="zákl. přenesená",J1698,0)</f>
        <v>0</v>
      </c>
      <c r="BH1698" s="235">
        <f>IF(N1698="sníž. přenesená",J1698,0)</f>
        <v>0</v>
      </c>
      <c r="BI1698" s="235">
        <f>IF(N1698="nulová",J1698,0)</f>
        <v>0</v>
      </c>
      <c r="BJ1698" s="18" t="s">
        <v>83</v>
      </c>
      <c r="BK1698" s="235">
        <f>ROUND(I1698*H1698,2)</f>
        <v>0</v>
      </c>
      <c r="BL1698" s="18" t="s">
        <v>361</v>
      </c>
      <c r="BM1698" s="234" t="s">
        <v>1987</v>
      </c>
    </row>
    <row r="1699" s="2" customFormat="1">
      <c r="A1699" s="39"/>
      <c r="B1699" s="40"/>
      <c r="C1699" s="41"/>
      <c r="D1699" s="236" t="s">
        <v>214</v>
      </c>
      <c r="E1699" s="41"/>
      <c r="F1699" s="237" t="s">
        <v>1988</v>
      </c>
      <c r="G1699" s="41"/>
      <c r="H1699" s="41"/>
      <c r="I1699" s="238"/>
      <c r="J1699" s="41"/>
      <c r="K1699" s="41"/>
      <c r="L1699" s="45"/>
      <c r="M1699" s="239"/>
      <c r="N1699" s="240"/>
      <c r="O1699" s="92"/>
      <c r="P1699" s="92"/>
      <c r="Q1699" s="92"/>
      <c r="R1699" s="92"/>
      <c r="S1699" s="92"/>
      <c r="T1699" s="93"/>
      <c r="U1699" s="39"/>
      <c r="V1699" s="39"/>
      <c r="W1699" s="39"/>
      <c r="X1699" s="39"/>
      <c r="Y1699" s="39"/>
      <c r="Z1699" s="39"/>
      <c r="AA1699" s="39"/>
      <c r="AB1699" s="39"/>
      <c r="AC1699" s="39"/>
      <c r="AD1699" s="39"/>
      <c r="AE1699" s="39"/>
      <c r="AT1699" s="18" t="s">
        <v>214</v>
      </c>
      <c r="AU1699" s="18" t="s">
        <v>83</v>
      </c>
    </row>
    <row r="1700" s="2" customFormat="1">
      <c r="A1700" s="39"/>
      <c r="B1700" s="40"/>
      <c r="C1700" s="41"/>
      <c r="D1700" s="241" t="s">
        <v>216</v>
      </c>
      <c r="E1700" s="41"/>
      <c r="F1700" s="242" t="s">
        <v>1989</v>
      </c>
      <c r="G1700" s="41"/>
      <c r="H1700" s="41"/>
      <c r="I1700" s="238"/>
      <c r="J1700" s="41"/>
      <c r="K1700" s="41"/>
      <c r="L1700" s="45"/>
      <c r="M1700" s="239"/>
      <c r="N1700" s="240"/>
      <c r="O1700" s="92"/>
      <c r="P1700" s="92"/>
      <c r="Q1700" s="92"/>
      <c r="R1700" s="92"/>
      <c r="S1700" s="92"/>
      <c r="T1700" s="93"/>
      <c r="U1700" s="39"/>
      <c r="V1700" s="39"/>
      <c r="W1700" s="39"/>
      <c r="X1700" s="39"/>
      <c r="Y1700" s="39"/>
      <c r="Z1700" s="39"/>
      <c r="AA1700" s="39"/>
      <c r="AB1700" s="39"/>
      <c r="AC1700" s="39"/>
      <c r="AD1700" s="39"/>
      <c r="AE1700" s="39"/>
      <c r="AT1700" s="18" t="s">
        <v>216</v>
      </c>
      <c r="AU1700" s="18" t="s">
        <v>83</v>
      </c>
    </row>
    <row r="1701" s="13" customFormat="1">
      <c r="A1701" s="13"/>
      <c r="B1701" s="253"/>
      <c r="C1701" s="254"/>
      <c r="D1701" s="236" t="s">
        <v>218</v>
      </c>
      <c r="E1701" s="255" t="s">
        <v>1</v>
      </c>
      <c r="F1701" s="256" t="s">
        <v>390</v>
      </c>
      <c r="G1701" s="254"/>
      <c r="H1701" s="257">
        <v>52.453000000000003</v>
      </c>
      <c r="I1701" s="258"/>
      <c r="J1701" s="254"/>
      <c r="K1701" s="254"/>
      <c r="L1701" s="259"/>
      <c r="M1701" s="260"/>
      <c r="N1701" s="261"/>
      <c r="O1701" s="261"/>
      <c r="P1701" s="261"/>
      <c r="Q1701" s="261"/>
      <c r="R1701" s="261"/>
      <c r="S1701" s="261"/>
      <c r="T1701" s="262"/>
      <c r="U1701" s="13"/>
      <c r="V1701" s="13"/>
      <c r="W1701" s="13"/>
      <c r="X1701" s="13"/>
      <c r="Y1701" s="13"/>
      <c r="Z1701" s="13"/>
      <c r="AA1701" s="13"/>
      <c r="AB1701" s="13"/>
      <c r="AC1701" s="13"/>
      <c r="AD1701" s="13"/>
      <c r="AE1701" s="13"/>
      <c r="AT1701" s="263" t="s">
        <v>218</v>
      </c>
      <c r="AU1701" s="263" t="s">
        <v>83</v>
      </c>
      <c r="AV1701" s="13" t="s">
        <v>85</v>
      </c>
      <c r="AW1701" s="13" t="s">
        <v>32</v>
      </c>
      <c r="AX1701" s="13" t="s">
        <v>83</v>
      </c>
      <c r="AY1701" s="263" t="s">
        <v>207</v>
      </c>
    </row>
    <row r="1702" s="11" customFormat="1" ht="25.92" customHeight="1">
      <c r="A1702" s="11"/>
      <c r="B1702" s="208"/>
      <c r="C1702" s="209"/>
      <c r="D1702" s="210" t="s">
        <v>75</v>
      </c>
      <c r="E1702" s="211" t="s">
        <v>1990</v>
      </c>
      <c r="F1702" s="211" t="s">
        <v>1991</v>
      </c>
      <c r="G1702" s="209"/>
      <c r="H1702" s="209"/>
      <c r="I1702" s="212"/>
      <c r="J1702" s="213">
        <f>BK1702</f>
        <v>0</v>
      </c>
      <c r="K1702" s="209"/>
      <c r="L1702" s="214"/>
      <c r="M1702" s="215"/>
      <c r="N1702" s="216"/>
      <c r="O1702" s="216"/>
      <c r="P1702" s="217">
        <f>SUM(P1703:P1721)</f>
        <v>0</v>
      </c>
      <c r="Q1702" s="216"/>
      <c r="R1702" s="217">
        <f>SUM(R1703:R1721)</f>
        <v>0.4393842</v>
      </c>
      <c r="S1702" s="216"/>
      <c r="T1702" s="218">
        <f>SUM(T1703:T1721)</f>
        <v>0</v>
      </c>
      <c r="U1702" s="11"/>
      <c r="V1702" s="11"/>
      <c r="W1702" s="11"/>
      <c r="X1702" s="11"/>
      <c r="Y1702" s="11"/>
      <c r="Z1702" s="11"/>
      <c r="AA1702" s="11"/>
      <c r="AB1702" s="11"/>
      <c r="AC1702" s="11"/>
      <c r="AD1702" s="11"/>
      <c r="AE1702" s="11"/>
      <c r="AR1702" s="219" t="s">
        <v>85</v>
      </c>
      <c r="AT1702" s="220" t="s">
        <v>75</v>
      </c>
      <c r="AU1702" s="220" t="s">
        <v>76</v>
      </c>
      <c r="AY1702" s="219" t="s">
        <v>207</v>
      </c>
      <c r="BK1702" s="221">
        <f>SUM(BK1703:BK1721)</f>
        <v>0</v>
      </c>
    </row>
    <row r="1703" s="2" customFormat="1" ht="16.5" customHeight="1">
      <c r="A1703" s="39"/>
      <c r="B1703" s="40"/>
      <c r="C1703" s="222" t="s">
        <v>1992</v>
      </c>
      <c r="D1703" s="222" t="s">
        <v>208</v>
      </c>
      <c r="E1703" s="223" t="s">
        <v>1993</v>
      </c>
      <c r="F1703" s="224" t="s">
        <v>502</v>
      </c>
      <c r="G1703" s="225" t="s">
        <v>225</v>
      </c>
      <c r="H1703" s="226">
        <v>1.23</v>
      </c>
      <c r="I1703" s="227"/>
      <c r="J1703" s="228">
        <f>ROUND(I1703*H1703,2)</f>
        <v>0</v>
      </c>
      <c r="K1703" s="229"/>
      <c r="L1703" s="45"/>
      <c r="M1703" s="230" t="s">
        <v>1</v>
      </c>
      <c r="N1703" s="231" t="s">
        <v>41</v>
      </c>
      <c r="O1703" s="92"/>
      <c r="P1703" s="232">
        <f>O1703*H1703</f>
        <v>0</v>
      </c>
      <c r="Q1703" s="232">
        <v>0</v>
      </c>
      <c r="R1703" s="232">
        <f>Q1703*H1703</f>
        <v>0</v>
      </c>
      <c r="S1703" s="232">
        <v>0</v>
      </c>
      <c r="T1703" s="233">
        <f>S1703*H1703</f>
        <v>0</v>
      </c>
      <c r="U1703" s="39"/>
      <c r="V1703" s="39"/>
      <c r="W1703" s="39"/>
      <c r="X1703" s="39"/>
      <c r="Y1703" s="39"/>
      <c r="Z1703" s="39"/>
      <c r="AA1703" s="39"/>
      <c r="AB1703" s="39"/>
      <c r="AC1703" s="39"/>
      <c r="AD1703" s="39"/>
      <c r="AE1703" s="39"/>
      <c r="AR1703" s="234" t="s">
        <v>361</v>
      </c>
      <c r="AT1703" s="234" t="s">
        <v>208</v>
      </c>
      <c r="AU1703" s="234" t="s">
        <v>83</v>
      </c>
      <c r="AY1703" s="18" t="s">
        <v>207</v>
      </c>
      <c r="BE1703" s="235">
        <f>IF(N1703="základní",J1703,0)</f>
        <v>0</v>
      </c>
      <c r="BF1703" s="235">
        <f>IF(N1703="snížená",J1703,0)</f>
        <v>0</v>
      </c>
      <c r="BG1703" s="235">
        <f>IF(N1703="zákl. přenesená",J1703,0)</f>
        <v>0</v>
      </c>
      <c r="BH1703" s="235">
        <f>IF(N1703="sníž. přenesená",J1703,0)</f>
        <v>0</v>
      </c>
      <c r="BI1703" s="235">
        <f>IF(N1703="nulová",J1703,0)</f>
        <v>0</v>
      </c>
      <c r="BJ1703" s="18" t="s">
        <v>83</v>
      </c>
      <c r="BK1703" s="235">
        <f>ROUND(I1703*H1703,2)</f>
        <v>0</v>
      </c>
      <c r="BL1703" s="18" t="s">
        <v>361</v>
      </c>
      <c r="BM1703" s="234" t="s">
        <v>1994</v>
      </c>
    </row>
    <row r="1704" s="2" customFormat="1">
      <c r="A1704" s="39"/>
      <c r="B1704" s="40"/>
      <c r="C1704" s="41"/>
      <c r="D1704" s="236" t="s">
        <v>214</v>
      </c>
      <c r="E1704" s="41"/>
      <c r="F1704" s="237" t="s">
        <v>502</v>
      </c>
      <c r="G1704" s="41"/>
      <c r="H1704" s="41"/>
      <c r="I1704" s="238"/>
      <c r="J1704" s="41"/>
      <c r="K1704" s="41"/>
      <c r="L1704" s="45"/>
      <c r="M1704" s="239"/>
      <c r="N1704" s="240"/>
      <c r="O1704" s="92"/>
      <c r="P1704" s="92"/>
      <c r="Q1704" s="92"/>
      <c r="R1704" s="92"/>
      <c r="S1704" s="92"/>
      <c r="T1704" s="93"/>
      <c r="U1704" s="39"/>
      <c r="V1704" s="39"/>
      <c r="W1704" s="39"/>
      <c r="X1704" s="39"/>
      <c r="Y1704" s="39"/>
      <c r="Z1704" s="39"/>
      <c r="AA1704" s="39"/>
      <c r="AB1704" s="39"/>
      <c r="AC1704" s="39"/>
      <c r="AD1704" s="39"/>
      <c r="AE1704" s="39"/>
      <c r="AT1704" s="18" t="s">
        <v>214</v>
      </c>
      <c r="AU1704" s="18" t="s">
        <v>83</v>
      </c>
    </row>
    <row r="1705" s="13" customFormat="1">
      <c r="A1705" s="13"/>
      <c r="B1705" s="253"/>
      <c r="C1705" s="254"/>
      <c r="D1705" s="236" t="s">
        <v>218</v>
      </c>
      <c r="E1705" s="255" t="s">
        <v>1</v>
      </c>
      <c r="F1705" s="256" t="s">
        <v>501</v>
      </c>
      <c r="G1705" s="254"/>
      <c r="H1705" s="257">
        <v>1.23</v>
      </c>
      <c r="I1705" s="258"/>
      <c r="J1705" s="254"/>
      <c r="K1705" s="254"/>
      <c r="L1705" s="259"/>
      <c r="M1705" s="260"/>
      <c r="N1705" s="261"/>
      <c r="O1705" s="261"/>
      <c r="P1705" s="261"/>
      <c r="Q1705" s="261"/>
      <c r="R1705" s="261"/>
      <c r="S1705" s="261"/>
      <c r="T1705" s="262"/>
      <c r="U1705" s="13"/>
      <c r="V1705" s="13"/>
      <c r="W1705" s="13"/>
      <c r="X1705" s="13"/>
      <c r="Y1705" s="13"/>
      <c r="Z1705" s="13"/>
      <c r="AA1705" s="13"/>
      <c r="AB1705" s="13"/>
      <c r="AC1705" s="13"/>
      <c r="AD1705" s="13"/>
      <c r="AE1705" s="13"/>
      <c r="AT1705" s="263" t="s">
        <v>218</v>
      </c>
      <c r="AU1705" s="263" t="s">
        <v>83</v>
      </c>
      <c r="AV1705" s="13" t="s">
        <v>85</v>
      </c>
      <c r="AW1705" s="13" t="s">
        <v>32</v>
      </c>
      <c r="AX1705" s="13" t="s">
        <v>83</v>
      </c>
      <c r="AY1705" s="263" t="s">
        <v>207</v>
      </c>
    </row>
    <row r="1706" s="2" customFormat="1" ht="24.15" customHeight="1">
      <c r="A1706" s="39"/>
      <c r="B1706" s="40"/>
      <c r="C1706" s="222" t="s">
        <v>1995</v>
      </c>
      <c r="D1706" s="222" t="s">
        <v>208</v>
      </c>
      <c r="E1706" s="223" t="s">
        <v>1996</v>
      </c>
      <c r="F1706" s="224" t="s">
        <v>1997</v>
      </c>
      <c r="G1706" s="225" t="s">
        <v>592</v>
      </c>
      <c r="H1706" s="226">
        <v>8</v>
      </c>
      <c r="I1706" s="227"/>
      <c r="J1706" s="228">
        <f>ROUND(I1706*H1706,2)</f>
        <v>0</v>
      </c>
      <c r="K1706" s="229"/>
      <c r="L1706" s="45"/>
      <c r="M1706" s="230" t="s">
        <v>1</v>
      </c>
      <c r="N1706" s="231" t="s">
        <v>41</v>
      </c>
      <c r="O1706" s="92"/>
      <c r="P1706" s="232">
        <f>O1706*H1706</f>
        <v>0</v>
      </c>
      <c r="Q1706" s="232">
        <v>0</v>
      </c>
      <c r="R1706" s="232">
        <f>Q1706*H1706</f>
        <v>0</v>
      </c>
      <c r="S1706" s="232">
        <v>0</v>
      </c>
      <c r="T1706" s="233">
        <f>S1706*H1706</f>
        <v>0</v>
      </c>
      <c r="U1706" s="39"/>
      <c r="V1706" s="39"/>
      <c r="W1706" s="39"/>
      <c r="X1706" s="39"/>
      <c r="Y1706" s="39"/>
      <c r="Z1706" s="39"/>
      <c r="AA1706" s="39"/>
      <c r="AB1706" s="39"/>
      <c r="AC1706" s="39"/>
      <c r="AD1706" s="39"/>
      <c r="AE1706" s="39"/>
      <c r="AR1706" s="234" t="s">
        <v>361</v>
      </c>
      <c r="AT1706" s="234" t="s">
        <v>208</v>
      </c>
      <c r="AU1706" s="234" t="s">
        <v>83</v>
      </c>
      <c r="AY1706" s="18" t="s">
        <v>207</v>
      </c>
      <c r="BE1706" s="235">
        <f>IF(N1706="základní",J1706,0)</f>
        <v>0</v>
      </c>
      <c r="BF1706" s="235">
        <f>IF(N1706="snížená",J1706,0)</f>
        <v>0</v>
      </c>
      <c r="BG1706" s="235">
        <f>IF(N1706="zákl. přenesená",J1706,0)</f>
        <v>0</v>
      </c>
      <c r="BH1706" s="235">
        <f>IF(N1706="sníž. přenesená",J1706,0)</f>
        <v>0</v>
      </c>
      <c r="BI1706" s="235">
        <f>IF(N1706="nulová",J1706,0)</f>
        <v>0</v>
      </c>
      <c r="BJ1706" s="18" t="s">
        <v>83</v>
      </c>
      <c r="BK1706" s="235">
        <f>ROUND(I1706*H1706,2)</f>
        <v>0</v>
      </c>
      <c r="BL1706" s="18" t="s">
        <v>361</v>
      </c>
      <c r="BM1706" s="234" t="s">
        <v>1998</v>
      </c>
    </row>
    <row r="1707" s="2" customFormat="1">
      <c r="A1707" s="39"/>
      <c r="B1707" s="40"/>
      <c r="C1707" s="41"/>
      <c r="D1707" s="236" t="s">
        <v>214</v>
      </c>
      <c r="E1707" s="41"/>
      <c r="F1707" s="237" t="s">
        <v>1999</v>
      </c>
      <c r="G1707" s="41"/>
      <c r="H1707" s="41"/>
      <c r="I1707" s="238"/>
      <c r="J1707" s="41"/>
      <c r="K1707" s="41"/>
      <c r="L1707" s="45"/>
      <c r="M1707" s="239"/>
      <c r="N1707" s="240"/>
      <c r="O1707" s="92"/>
      <c r="P1707" s="92"/>
      <c r="Q1707" s="92"/>
      <c r="R1707" s="92"/>
      <c r="S1707" s="92"/>
      <c r="T1707" s="93"/>
      <c r="U1707" s="39"/>
      <c r="V1707" s="39"/>
      <c r="W1707" s="39"/>
      <c r="X1707" s="39"/>
      <c r="Y1707" s="39"/>
      <c r="Z1707" s="39"/>
      <c r="AA1707" s="39"/>
      <c r="AB1707" s="39"/>
      <c r="AC1707" s="39"/>
      <c r="AD1707" s="39"/>
      <c r="AE1707" s="39"/>
      <c r="AT1707" s="18" t="s">
        <v>214</v>
      </c>
      <c r="AU1707" s="18" t="s">
        <v>83</v>
      </c>
    </row>
    <row r="1708" s="2" customFormat="1">
      <c r="A1708" s="39"/>
      <c r="B1708" s="40"/>
      <c r="C1708" s="41"/>
      <c r="D1708" s="241" t="s">
        <v>216</v>
      </c>
      <c r="E1708" s="41"/>
      <c r="F1708" s="242" t="s">
        <v>2000</v>
      </c>
      <c r="G1708" s="41"/>
      <c r="H1708" s="41"/>
      <c r="I1708" s="238"/>
      <c r="J1708" s="41"/>
      <c r="K1708" s="41"/>
      <c r="L1708" s="45"/>
      <c r="M1708" s="239"/>
      <c r="N1708" s="240"/>
      <c r="O1708" s="92"/>
      <c r="P1708" s="92"/>
      <c r="Q1708" s="92"/>
      <c r="R1708" s="92"/>
      <c r="S1708" s="92"/>
      <c r="T1708" s="93"/>
      <c r="U1708" s="39"/>
      <c r="V1708" s="39"/>
      <c r="W1708" s="39"/>
      <c r="X1708" s="39"/>
      <c r="Y1708" s="39"/>
      <c r="Z1708" s="39"/>
      <c r="AA1708" s="39"/>
      <c r="AB1708" s="39"/>
      <c r="AC1708" s="39"/>
      <c r="AD1708" s="39"/>
      <c r="AE1708" s="39"/>
      <c r="AT1708" s="18" t="s">
        <v>216</v>
      </c>
      <c r="AU1708" s="18" t="s">
        <v>83</v>
      </c>
    </row>
    <row r="1709" s="12" customFormat="1">
      <c r="A1709" s="12"/>
      <c r="B1709" s="243"/>
      <c r="C1709" s="244"/>
      <c r="D1709" s="236" t="s">
        <v>218</v>
      </c>
      <c r="E1709" s="245" t="s">
        <v>1</v>
      </c>
      <c r="F1709" s="246" t="s">
        <v>2001</v>
      </c>
      <c r="G1709" s="244"/>
      <c r="H1709" s="245" t="s">
        <v>1</v>
      </c>
      <c r="I1709" s="247"/>
      <c r="J1709" s="244"/>
      <c r="K1709" s="244"/>
      <c r="L1709" s="248"/>
      <c r="M1709" s="249"/>
      <c r="N1709" s="250"/>
      <c r="O1709" s="250"/>
      <c r="P1709" s="250"/>
      <c r="Q1709" s="250"/>
      <c r="R1709" s="250"/>
      <c r="S1709" s="250"/>
      <c r="T1709" s="251"/>
      <c r="U1709" s="12"/>
      <c r="V1709" s="12"/>
      <c r="W1709" s="12"/>
      <c r="X1709" s="12"/>
      <c r="Y1709" s="12"/>
      <c r="Z1709" s="12"/>
      <c r="AA1709" s="12"/>
      <c r="AB1709" s="12"/>
      <c r="AC1709" s="12"/>
      <c r="AD1709" s="12"/>
      <c r="AE1709" s="12"/>
      <c r="AT1709" s="252" t="s">
        <v>218</v>
      </c>
      <c r="AU1709" s="252" t="s">
        <v>83</v>
      </c>
      <c r="AV1709" s="12" t="s">
        <v>83</v>
      </c>
      <c r="AW1709" s="12" t="s">
        <v>32</v>
      </c>
      <c r="AX1709" s="12" t="s">
        <v>76</v>
      </c>
      <c r="AY1709" s="252" t="s">
        <v>207</v>
      </c>
    </row>
    <row r="1710" s="13" customFormat="1">
      <c r="A1710" s="13"/>
      <c r="B1710" s="253"/>
      <c r="C1710" s="254"/>
      <c r="D1710" s="236" t="s">
        <v>218</v>
      </c>
      <c r="E1710" s="255" t="s">
        <v>1</v>
      </c>
      <c r="F1710" s="256" t="s">
        <v>282</v>
      </c>
      <c r="G1710" s="254"/>
      <c r="H1710" s="257">
        <v>8</v>
      </c>
      <c r="I1710" s="258"/>
      <c r="J1710" s="254"/>
      <c r="K1710" s="254"/>
      <c r="L1710" s="259"/>
      <c r="M1710" s="260"/>
      <c r="N1710" s="261"/>
      <c r="O1710" s="261"/>
      <c r="P1710" s="261"/>
      <c r="Q1710" s="261"/>
      <c r="R1710" s="261"/>
      <c r="S1710" s="261"/>
      <c r="T1710" s="262"/>
      <c r="U1710" s="13"/>
      <c r="V1710" s="13"/>
      <c r="W1710" s="13"/>
      <c r="X1710" s="13"/>
      <c r="Y1710" s="13"/>
      <c r="Z1710" s="13"/>
      <c r="AA1710" s="13"/>
      <c r="AB1710" s="13"/>
      <c r="AC1710" s="13"/>
      <c r="AD1710" s="13"/>
      <c r="AE1710" s="13"/>
      <c r="AT1710" s="263" t="s">
        <v>218</v>
      </c>
      <c r="AU1710" s="263" t="s">
        <v>83</v>
      </c>
      <c r="AV1710" s="13" t="s">
        <v>85</v>
      </c>
      <c r="AW1710" s="13" t="s">
        <v>32</v>
      </c>
      <c r="AX1710" s="13" t="s">
        <v>83</v>
      </c>
      <c r="AY1710" s="263" t="s">
        <v>207</v>
      </c>
    </row>
    <row r="1711" s="2" customFormat="1" ht="37.8" customHeight="1">
      <c r="A1711" s="39"/>
      <c r="B1711" s="40"/>
      <c r="C1711" s="293" t="s">
        <v>2002</v>
      </c>
      <c r="D1711" s="293" t="s">
        <v>690</v>
      </c>
      <c r="E1711" s="294" t="s">
        <v>2003</v>
      </c>
      <c r="F1711" s="295" t="s">
        <v>2004</v>
      </c>
      <c r="G1711" s="296" t="s">
        <v>225</v>
      </c>
      <c r="H1711" s="297">
        <v>93.060000000000002</v>
      </c>
      <c r="I1711" s="298"/>
      <c r="J1711" s="299">
        <f>ROUND(I1711*H1711,2)</f>
        <v>0</v>
      </c>
      <c r="K1711" s="300"/>
      <c r="L1711" s="301"/>
      <c r="M1711" s="302" t="s">
        <v>1</v>
      </c>
      <c r="N1711" s="303" t="s">
        <v>41</v>
      </c>
      <c r="O1711" s="92"/>
      <c r="P1711" s="232">
        <f>O1711*H1711</f>
        <v>0</v>
      </c>
      <c r="Q1711" s="232">
        <v>0.0041700000000000001</v>
      </c>
      <c r="R1711" s="232">
        <f>Q1711*H1711</f>
        <v>0.38806020000000002</v>
      </c>
      <c r="S1711" s="232">
        <v>0</v>
      </c>
      <c r="T1711" s="233">
        <f>S1711*H1711</f>
        <v>0</v>
      </c>
      <c r="U1711" s="39"/>
      <c r="V1711" s="39"/>
      <c r="W1711" s="39"/>
      <c r="X1711" s="39"/>
      <c r="Y1711" s="39"/>
      <c r="Z1711" s="39"/>
      <c r="AA1711" s="39"/>
      <c r="AB1711" s="39"/>
      <c r="AC1711" s="39"/>
      <c r="AD1711" s="39"/>
      <c r="AE1711" s="39"/>
      <c r="AR1711" s="234" t="s">
        <v>774</v>
      </c>
      <c r="AT1711" s="234" t="s">
        <v>690</v>
      </c>
      <c r="AU1711" s="234" t="s">
        <v>83</v>
      </c>
      <c r="AY1711" s="18" t="s">
        <v>207</v>
      </c>
      <c r="BE1711" s="235">
        <f>IF(N1711="základní",J1711,0)</f>
        <v>0</v>
      </c>
      <c r="BF1711" s="235">
        <f>IF(N1711="snížená",J1711,0)</f>
        <v>0</v>
      </c>
      <c r="BG1711" s="235">
        <f>IF(N1711="zákl. přenesená",J1711,0)</f>
        <v>0</v>
      </c>
      <c r="BH1711" s="235">
        <f>IF(N1711="sníž. přenesená",J1711,0)</f>
        <v>0</v>
      </c>
      <c r="BI1711" s="235">
        <f>IF(N1711="nulová",J1711,0)</f>
        <v>0</v>
      </c>
      <c r="BJ1711" s="18" t="s">
        <v>83</v>
      </c>
      <c r="BK1711" s="235">
        <f>ROUND(I1711*H1711,2)</f>
        <v>0</v>
      </c>
      <c r="BL1711" s="18" t="s">
        <v>361</v>
      </c>
      <c r="BM1711" s="234" t="s">
        <v>2005</v>
      </c>
    </row>
    <row r="1712" s="2" customFormat="1">
      <c r="A1712" s="39"/>
      <c r="B1712" s="40"/>
      <c r="C1712" s="41"/>
      <c r="D1712" s="236" t="s">
        <v>214</v>
      </c>
      <c r="E1712" s="41"/>
      <c r="F1712" s="237" t="s">
        <v>2004</v>
      </c>
      <c r="G1712" s="41"/>
      <c r="H1712" s="41"/>
      <c r="I1712" s="238"/>
      <c r="J1712" s="41"/>
      <c r="K1712" s="41"/>
      <c r="L1712" s="45"/>
      <c r="M1712" s="239"/>
      <c r="N1712" s="240"/>
      <c r="O1712" s="92"/>
      <c r="P1712" s="92"/>
      <c r="Q1712" s="92"/>
      <c r="R1712" s="92"/>
      <c r="S1712" s="92"/>
      <c r="T1712" s="93"/>
      <c r="U1712" s="39"/>
      <c r="V1712" s="39"/>
      <c r="W1712" s="39"/>
      <c r="X1712" s="39"/>
      <c r="Y1712" s="39"/>
      <c r="Z1712" s="39"/>
      <c r="AA1712" s="39"/>
      <c r="AB1712" s="39"/>
      <c r="AC1712" s="39"/>
      <c r="AD1712" s="39"/>
      <c r="AE1712" s="39"/>
      <c r="AT1712" s="18" t="s">
        <v>214</v>
      </c>
      <c r="AU1712" s="18" t="s">
        <v>83</v>
      </c>
    </row>
    <row r="1713" s="2" customFormat="1">
      <c r="A1713" s="39"/>
      <c r="B1713" s="40"/>
      <c r="C1713" s="41"/>
      <c r="D1713" s="236" t="s">
        <v>385</v>
      </c>
      <c r="E1713" s="41"/>
      <c r="F1713" s="290" t="s">
        <v>2006</v>
      </c>
      <c r="G1713" s="41"/>
      <c r="H1713" s="41"/>
      <c r="I1713" s="238"/>
      <c r="J1713" s="41"/>
      <c r="K1713" s="41"/>
      <c r="L1713" s="45"/>
      <c r="M1713" s="239"/>
      <c r="N1713" s="240"/>
      <c r="O1713" s="92"/>
      <c r="P1713" s="92"/>
      <c r="Q1713" s="92"/>
      <c r="R1713" s="92"/>
      <c r="S1713" s="92"/>
      <c r="T1713" s="93"/>
      <c r="U1713" s="39"/>
      <c r="V1713" s="39"/>
      <c r="W1713" s="39"/>
      <c r="X1713" s="39"/>
      <c r="Y1713" s="39"/>
      <c r="Z1713" s="39"/>
      <c r="AA1713" s="39"/>
      <c r="AB1713" s="39"/>
      <c r="AC1713" s="39"/>
      <c r="AD1713" s="39"/>
      <c r="AE1713" s="39"/>
      <c r="AT1713" s="18" t="s">
        <v>385</v>
      </c>
      <c r="AU1713" s="18" t="s">
        <v>83</v>
      </c>
    </row>
    <row r="1714" s="12" customFormat="1">
      <c r="A1714" s="12"/>
      <c r="B1714" s="243"/>
      <c r="C1714" s="244"/>
      <c r="D1714" s="236" t="s">
        <v>218</v>
      </c>
      <c r="E1714" s="245" t="s">
        <v>1</v>
      </c>
      <c r="F1714" s="246" t="s">
        <v>2001</v>
      </c>
      <c r="G1714" s="244"/>
      <c r="H1714" s="245" t="s">
        <v>1</v>
      </c>
      <c r="I1714" s="247"/>
      <c r="J1714" s="244"/>
      <c r="K1714" s="244"/>
      <c r="L1714" s="248"/>
      <c r="M1714" s="249"/>
      <c r="N1714" s="250"/>
      <c r="O1714" s="250"/>
      <c r="P1714" s="250"/>
      <c r="Q1714" s="250"/>
      <c r="R1714" s="250"/>
      <c r="S1714" s="250"/>
      <c r="T1714" s="251"/>
      <c r="U1714" s="12"/>
      <c r="V1714" s="12"/>
      <c r="W1714" s="12"/>
      <c r="X1714" s="12"/>
      <c r="Y1714" s="12"/>
      <c r="Z1714" s="12"/>
      <c r="AA1714" s="12"/>
      <c r="AB1714" s="12"/>
      <c r="AC1714" s="12"/>
      <c r="AD1714" s="12"/>
      <c r="AE1714" s="12"/>
      <c r="AT1714" s="252" t="s">
        <v>218</v>
      </c>
      <c r="AU1714" s="252" t="s">
        <v>83</v>
      </c>
      <c r="AV1714" s="12" t="s">
        <v>83</v>
      </c>
      <c r="AW1714" s="12" t="s">
        <v>32</v>
      </c>
      <c r="AX1714" s="12" t="s">
        <v>76</v>
      </c>
      <c r="AY1714" s="252" t="s">
        <v>207</v>
      </c>
    </row>
    <row r="1715" s="13" customFormat="1">
      <c r="A1715" s="13"/>
      <c r="B1715" s="253"/>
      <c r="C1715" s="254"/>
      <c r="D1715" s="236" t="s">
        <v>218</v>
      </c>
      <c r="E1715" s="255" t="s">
        <v>1</v>
      </c>
      <c r="F1715" s="256" t="s">
        <v>2007</v>
      </c>
      <c r="G1715" s="254"/>
      <c r="H1715" s="257">
        <v>93.060000000000002</v>
      </c>
      <c r="I1715" s="258"/>
      <c r="J1715" s="254"/>
      <c r="K1715" s="254"/>
      <c r="L1715" s="259"/>
      <c r="M1715" s="260"/>
      <c r="N1715" s="261"/>
      <c r="O1715" s="261"/>
      <c r="P1715" s="261"/>
      <c r="Q1715" s="261"/>
      <c r="R1715" s="261"/>
      <c r="S1715" s="261"/>
      <c r="T1715" s="262"/>
      <c r="U1715" s="13"/>
      <c r="V1715" s="13"/>
      <c r="W1715" s="13"/>
      <c r="X1715" s="13"/>
      <c r="Y1715" s="13"/>
      <c r="Z1715" s="13"/>
      <c r="AA1715" s="13"/>
      <c r="AB1715" s="13"/>
      <c r="AC1715" s="13"/>
      <c r="AD1715" s="13"/>
      <c r="AE1715" s="13"/>
      <c r="AT1715" s="263" t="s">
        <v>218</v>
      </c>
      <c r="AU1715" s="263" t="s">
        <v>83</v>
      </c>
      <c r="AV1715" s="13" t="s">
        <v>85</v>
      </c>
      <c r="AW1715" s="13" t="s">
        <v>32</v>
      </c>
      <c r="AX1715" s="13" t="s">
        <v>83</v>
      </c>
      <c r="AY1715" s="263" t="s">
        <v>207</v>
      </c>
    </row>
    <row r="1716" s="2" customFormat="1" ht="24.15" customHeight="1">
      <c r="A1716" s="39"/>
      <c r="B1716" s="40"/>
      <c r="C1716" s="222" t="s">
        <v>2008</v>
      </c>
      <c r="D1716" s="222" t="s">
        <v>208</v>
      </c>
      <c r="E1716" s="223" t="s">
        <v>2009</v>
      </c>
      <c r="F1716" s="224" t="s">
        <v>2010</v>
      </c>
      <c r="G1716" s="225" t="s">
        <v>225</v>
      </c>
      <c r="H1716" s="226">
        <v>39.479999999999997</v>
      </c>
      <c r="I1716" s="227"/>
      <c r="J1716" s="228">
        <f>ROUND(I1716*H1716,2)</f>
        <v>0</v>
      </c>
      <c r="K1716" s="229"/>
      <c r="L1716" s="45"/>
      <c r="M1716" s="230" t="s">
        <v>1</v>
      </c>
      <c r="N1716" s="231" t="s">
        <v>41</v>
      </c>
      <c r="O1716" s="92"/>
      <c r="P1716" s="232">
        <f>O1716*H1716</f>
        <v>0</v>
      </c>
      <c r="Q1716" s="232">
        <v>0</v>
      </c>
      <c r="R1716" s="232">
        <f>Q1716*H1716</f>
        <v>0</v>
      </c>
      <c r="S1716" s="232">
        <v>0</v>
      </c>
      <c r="T1716" s="233">
        <f>S1716*H1716</f>
        <v>0</v>
      </c>
      <c r="U1716" s="39"/>
      <c r="V1716" s="39"/>
      <c r="W1716" s="39"/>
      <c r="X1716" s="39"/>
      <c r="Y1716" s="39"/>
      <c r="Z1716" s="39"/>
      <c r="AA1716" s="39"/>
      <c r="AB1716" s="39"/>
      <c r="AC1716" s="39"/>
      <c r="AD1716" s="39"/>
      <c r="AE1716" s="39"/>
      <c r="AR1716" s="234" t="s">
        <v>361</v>
      </c>
      <c r="AT1716" s="234" t="s">
        <v>208</v>
      </c>
      <c r="AU1716" s="234" t="s">
        <v>83</v>
      </c>
      <c r="AY1716" s="18" t="s">
        <v>207</v>
      </c>
      <c r="BE1716" s="235">
        <f>IF(N1716="základní",J1716,0)</f>
        <v>0</v>
      </c>
      <c r="BF1716" s="235">
        <f>IF(N1716="snížená",J1716,0)</f>
        <v>0</v>
      </c>
      <c r="BG1716" s="235">
        <f>IF(N1716="zákl. přenesená",J1716,0)</f>
        <v>0</v>
      </c>
      <c r="BH1716" s="235">
        <f>IF(N1716="sníž. přenesená",J1716,0)</f>
        <v>0</v>
      </c>
      <c r="BI1716" s="235">
        <f>IF(N1716="nulová",J1716,0)</f>
        <v>0</v>
      </c>
      <c r="BJ1716" s="18" t="s">
        <v>83</v>
      </c>
      <c r="BK1716" s="235">
        <f>ROUND(I1716*H1716,2)</f>
        <v>0</v>
      </c>
      <c r="BL1716" s="18" t="s">
        <v>361</v>
      </c>
      <c r="BM1716" s="234" t="s">
        <v>2011</v>
      </c>
    </row>
    <row r="1717" s="2" customFormat="1">
      <c r="A1717" s="39"/>
      <c r="B1717" s="40"/>
      <c r="C1717" s="41"/>
      <c r="D1717" s="236" t="s">
        <v>214</v>
      </c>
      <c r="E1717" s="41"/>
      <c r="F1717" s="237" t="s">
        <v>2012</v>
      </c>
      <c r="G1717" s="41"/>
      <c r="H1717" s="41"/>
      <c r="I1717" s="238"/>
      <c r="J1717" s="41"/>
      <c r="K1717" s="41"/>
      <c r="L1717" s="45"/>
      <c r="M1717" s="239"/>
      <c r="N1717" s="240"/>
      <c r="O1717" s="92"/>
      <c r="P1717" s="92"/>
      <c r="Q1717" s="92"/>
      <c r="R1717" s="92"/>
      <c r="S1717" s="92"/>
      <c r="T1717" s="93"/>
      <c r="U1717" s="39"/>
      <c r="V1717" s="39"/>
      <c r="W1717" s="39"/>
      <c r="X1717" s="39"/>
      <c r="Y1717" s="39"/>
      <c r="Z1717" s="39"/>
      <c r="AA1717" s="39"/>
      <c r="AB1717" s="39"/>
      <c r="AC1717" s="39"/>
      <c r="AD1717" s="39"/>
      <c r="AE1717" s="39"/>
      <c r="AT1717" s="18" t="s">
        <v>214</v>
      </c>
      <c r="AU1717" s="18" t="s">
        <v>83</v>
      </c>
    </row>
    <row r="1718" s="2" customFormat="1">
      <c r="A1718" s="39"/>
      <c r="B1718" s="40"/>
      <c r="C1718" s="41"/>
      <c r="D1718" s="241" t="s">
        <v>216</v>
      </c>
      <c r="E1718" s="41"/>
      <c r="F1718" s="242" t="s">
        <v>2013</v>
      </c>
      <c r="G1718" s="41"/>
      <c r="H1718" s="41"/>
      <c r="I1718" s="238"/>
      <c r="J1718" s="41"/>
      <c r="K1718" s="41"/>
      <c r="L1718" s="45"/>
      <c r="M1718" s="239"/>
      <c r="N1718" s="240"/>
      <c r="O1718" s="92"/>
      <c r="P1718" s="92"/>
      <c r="Q1718" s="92"/>
      <c r="R1718" s="92"/>
      <c r="S1718" s="92"/>
      <c r="T1718" s="93"/>
      <c r="U1718" s="39"/>
      <c r="V1718" s="39"/>
      <c r="W1718" s="39"/>
      <c r="X1718" s="39"/>
      <c r="Y1718" s="39"/>
      <c r="Z1718" s="39"/>
      <c r="AA1718" s="39"/>
      <c r="AB1718" s="39"/>
      <c r="AC1718" s="39"/>
      <c r="AD1718" s="39"/>
      <c r="AE1718" s="39"/>
      <c r="AT1718" s="18" t="s">
        <v>216</v>
      </c>
      <c r="AU1718" s="18" t="s">
        <v>83</v>
      </c>
    </row>
    <row r="1719" s="13" customFormat="1">
      <c r="A1719" s="13"/>
      <c r="B1719" s="253"/>
      <c r="C1719" s="254"/>
      <c r="D1719" s="236" t="s">
        <v>218</v>
      </c>
      <c r="E1719" s="255" t="s">
        <v>1</v>
      </c>
      <c r="F1719" s="256" t="s">
        <v>2014</v>
      </c>
      <c r="G1719" s="254"/>
      <c r="H1719" s="257">
        <v>39.479999999999997</v>
      </c>
      <c r="I1719" s="258"/>
      <c r="J1719" s="254"/>
      <c r="K1719" s="254"/>
      <c r="L1719" s="259"/>
      <c r="M1719" s="260"/>
      <c r="N1719" s="261"/>
      <c r="O1719" s="261"/>
      <c r="P1719" s="261"/>
      <c r="Q1719" s="261"/>
      <c r="R1719" s="261"/>
      <c r="S1719" s="261"/>
      <c r="T1719" s="262"/>
      <c r="U1719" s="13"/>
      <c r="V1719" s="13"/>
      <c r="W1719" s="13"/>
      <c r="X1719" s="13"/>
      <c r="Y1719" s="13"/>
      <c r="Z1719" s="13"/>
      <c r="AA1719" s="13"/>
      <c r="AB1719" s="13"/>
      <c r="AC1719" s="13"/>
      <c r="AD1719" s="13"/>
      <c r="AE1719" s="13"/>
      <c r="AT1719" s="263" t="s">
        <v>218</v>
      </c>
      <c r="AU1719" s="263" t="s">
        <v>83</v>
      </c>
      <c r="AV1719" s="13" t="s">
        <v>85</v>
      </c>
      <c r="AW1719" s="13" t="s">
        <v>32</v>
      </c>
      <c r="AX1719" s="13" t="s">
        <v>83</v>
      </c>
      <c r="AY1719" s="263" t="s">
        <v>207</v>
      </c>
    </row>
    <row r="1720" s="2" customFormat="1" ht="16.5" customHeight="1">
      <c r="A1720" s="39"/>
      <c r="B1720" s="40"/>
      <c r="C1720" s="293" t="s">
        <v>2015</v>
      </c>
      <c r="D1720" s="293" t="s">
        <v>690</v>
      </c>
      <c r="E1720" s="294" t="s">
        <v>2016</v>
      </c>
      <c r="F1720" s="295" t="s">
        <v>2017</v>
      </c>
      <c r="G1720" s="296" t="s">
        <v>225</v>
      </c>
      <c r="H1720" s="297">
        <v>39.479999999999997</v>
      </c>
      <c r="I1720" s="298"/>
      <c r="J1720" s="299">
        <f>ROUND(I1720*H1720,2)</f>
        <v>0</v>
      </c>
      <c r="K1720" s="300"/>
      <c r="L1720" s="301"/>
      <c r="M1720" s="302" t="s">
        <v>1</v>
      </c>
      <c r="N1720" s="303" t="s">
        <v>41</v>
      </c>
      <c r="O1720" s="92"/>
      <c r="P1720" s="232">
        <f>O1720*H1720</f>
        <v>0</v>
      </c>
      <c r="Q1720" s="232">
        <v>0.0012999999999999999</v>
      </c>
      <c r="R1720" s="232">
        <f>Q1720*H1720</f>
        <v>0.051323999999999995</v>
      </c>
      <c r="S1720" s="232">
        <v>0</v>
      </c>
      <c r="T1720" s="233">
        <f>S1720*H1720</f>
        <v>0</v>
      </c>
      <c r="U1720" s="39"/>
      <c r="V1720" s="39"/>
      <c r="W1720" s="39"/>
      <c r="X1720" s="39"/>
      <c r="Y1720" s="39"/>
      <c r="Z1720" s="39"/>
      <c r="AA1720" s="39"/>
      <c r="AB1720" s="39"/>
      <c r="AC1720" s="39"/>
      <c r="AD1720" s="39"/>
      <c r="AE1720" s="39"/>
      <c r="AR1720" s="234" t="s">
        <v>774</v>
      </c>
      <c r="AT1720" s="234" t="s">
        <v>690</v>
      </c>
      <c r="AU1720" s="234" t="s">
        <v>83</v>
      </c>
      <c r="AY1720" s="18" t="s">
        <v>207</v>
      </c>
      <c r="BE1720" s="235">
        <f>IF(N1720="základní",J1720,0)</f>
        <v>0</v>
      </c>
      <c r="BF1720" s="235">
        <f>IF(N1720="snížená",J1720,0)</f>
        <v>0</v>
      </c>
      <c r="BG1720" s="235">
        <f>IF(N1720="zákl. přenesená",J1720,0)</f>
        <v>0</v>
      </c>
      <c r="BH1720" s="235">
        <f>IF(N1720="sníž. přenesená",J1720,0)</f>
        <v>0</v>
      </c>
      <c r="BI1720" s="235">
        <f>IF(N1720="nulová",J1720,0)</f>
        <v>0</v>
      </c>
      <c r="BJ1720" s="18" t="s">
        <v>83</v>
      </c>
      <c r="BK1720" s="235">
        <f>ROUND(I1720*H1720,2)</f>
        <v>0</v>
      </c>
      <c r="BL1720" s="18" t="s">
        <v>361</v>
      </c>
      <c r="BM1720" s="234" t="s">
        <v>2018</v>
      </c>
    </row>
    <row r="1721" s="2" customFormat="1">
      <c r="A1721" s="39"/>
      <c r="B1721" s="40"/>
      <c r="C1721" s="41"/>
      <c r="D1721" s="236" t="s">
        <v>214</v>
      </c>
      <c r="E1721" s="41"/>
      <c r="F1721" s="237" t="s">
        <v>2017</v>
      </c>
      <c r="G1721" s="41"/>
      <c r="H1721" s="41"/>
      <c r="I1721" s="238"/>
      <c r="J1721" s="41"/>
      <c r="K1721" s="41"/>
      <c r="L1721" s="45"/>
      <c r="M1721" s="239"/>
      <c r="N1721" s="240"/>
      <c r="O1721" s="92"/>
      <c r="P1721" s="92"/>
      <c r="Q1721" s="92"/>
      <c r="R1721" s="92"/>
      <c r="S1721" s="92"/>
      <c r="T1721" s="93"/>
      <c r="U1721" s="39"/>
      <c r="V1721" s="39"/>
      <c r="W1721" s="39"/>
      <c r="X1721" s="39"/>
      <c r="Y1721" s="39"/>
      <c r="Z1721" s="39"/>
      <c r="AA1721" s="39"/>
      <c r="AB1721" s="39"/>
      <c r="AC1721" s="39"/>
      <c r="AD1721" s="39"/>
      <c r="AE1721" s="39"/>
      <c r="AT1721" s="18" t="s">
        <v>214</v>
      </c>
      <c r="AU1721" s="18" t="s">
        <v>83</v>
      </c>
    </row>
    <row r="1722" s="11" customFormat="1" ht="25.92" customHeight="1">
      <c r="A1722" s="11"/>
      <c r="B1722" s="208"/>
      <c r="C1722" s="209"/>
      <c r="D1722" s="210" t="s">
        <v>75</v>
      </c>
      <c r="E1722" s="211" t="s">
        <v>2019</v>
      </c>
      <c r="F1722" s="211" t="s">
        <v>2020</v>
      </c>
      <c r="G1722" s="209"/>
      <c r="H1722" s="209"/>
      <c r="I1722" s="212"/>
      <c r="J1722" s="213">
        <f>BK1722</f>
        <v>0</v>
      </c>
      <c r="K1722" s="209"/>
      <c r="L1722" s="214"/>
      <c r="M1722" s="215"/>
      <c r="N1722" s="216"/>
      <c r="O1722" s="216"/>
      <c r="P1722" s="217">
        <f>SUM(P1723:P1724)</f>
        <v>0</v>
      </c>
      <c r="Q1722" s="216"/>
      <c r="R1722" s="217">
        <f>SUM(R1723:R1724)</f>
        <v>0</v>
      </c>
      <c r="S1722" s="216"/>
      <c r="T1722" s="218">
        <f>SUM(T1723:T1724)</f>
        <v>0</v>
      </c>
      <c r="U1722" s="11"/>
      <c r="V1722" s="11"/>
      <c r="W1722" s="11"/>
      <c r="X1722" s="11"/>
      <c r="Y1722" s="11"/>
      <c r="Z1722" s="11"/>
      <c r="AA1722" s="11"/>
      <c r="AB1722" s="11"/>
      <c r="AC1722" s="11"/>
      <c r="AD1722" s="11"/>
      <c r="AE1722" s="11"/>
      <c r="AR1722" s="219" t="s">
        <v>212</v>
      </c>
      <c r="AT1722" s="220" t="s">
        <v>75</v>
      </c>
      <c r="AU1722" s="220" t="s">
        <v>76</v>
      </c>
      <c r="AY1722" s="219" t="s">
        <v>207</v>
      </c>
      <c r="BK1722" s="221">
        <f>SUM(BK1723:BK1724)</f>
        <v>0</v>
      </c>
    </row>
    <row r="1723" s="2" customFormat="1" ht="21.75" customHeight="1">
      <c r="A1723" s="39"/>
      <c r="B1723" s="40"/>
      <c r="C1723" s="222" t="s">
        <v>2021</v>
      </c>
      <c r="D1723" s="222" t="s">
        <v>208</v>
      </c>
      <c r="E1723" s="223" t="s">
        <v>2022</v>
      </c>
      <c r="F1723" s="224" t="s">
        <v>2023</v>
      </c>
      <c r="G1723" s="225" t="s">
        <v>931</v>
      </c>
      <c r="H1723" s="226">
        <v>1</v>
      </c>
      <c r="I1723" s="227"/>
      <c r="J1723" s="228">
        <f>ROUND(I1723*H1723,2)</f>
        <v>0</v>
      </c>
      <c r="K1723" s="229"/>
      <c r="L1723" s="45"/>
      <c r="M1723" s="230" t="s">
        <v>1</v>
      </c>
      <c r="N1723" s="231" t="s">
        <v>41</v>
      </c>
      <c r="O1723" s="92"/>
      <c r="P1723" s="232">
        <f>O1723*H1723</f>
        <v>0</v>
      </c>
      <c r="Q1723" s="232">
        <v>0</v>
      </c>
      <c r="R1723" s="232">
        <f>Q1723*H1723</f>
        <v>0</v>
      </c>
      <c r="S1723" s="232">
        <v>0</v>
      </c>
      <c r="T1723" s="233">
        <f>S1723*H1723</f>
        <v>0</v>
      </c>
      <c r="U1723" s="39"/>
      <c r="V1723" s="39"/>
      <c r="W1723" s="39"/>
      <c r="X1723" s="39"/>
      <c r="Y1723" s="39"/>
      <c r="Z1723" s="39"/>
      <c r="AA1723" s="39"/>
      <c r="AB1723" s="39"/>
      <c r="AC1723" s="39"/>
      <c r="AD1723" s="39"/>
      <c r="AE1723" s="39"/>
      <c r="AR1723" s="234" t="s">
        <v>1032</v>
      </c>
      <c r="AT1723" s="234" t="s">
        <v>208</v>
      </c>
      <c r="AU1723" s="234" t="s">
        <v>83</v>
      </c>
      <c r="AY1723" s="18" t="s">
        <v>207</v>
      </c>
      <c r="BE1723" s="235">
        <f>IF(N1723="základní",J1723,0)</f>
        <v>0</v>
      </c>
      <c r="BF1723" s="235">
        <f>IF(N1723="snížená",J1723,0)</f>
        <v>0</v>
      </c>
      <c r="BG1723" s="235">
        <f>IF(N1723="zákl. přenesená",J1723,0)</f>
        <v>0</v>
      </c>
      <c r="BH1723" s="235">
        <f>IF(N1723="sníž. přenesená",J1723,0)</f>
        <v>0</v>
      </c>
      <c r="BI1723" s="235">
        <f>IF(N1723="nulová",J1723,0)</f>
        <v>0</v>
      </c>
      <c r="BJ1723" s="18" t="s">
        <v>83</v>
      </c>
      <c r="BK1723" s="235">
        <f>ROUND(I1723*H1723,2)</f>
        <v>0</v>
      </c>
      <c r="BL1723" s="18" t="s">
        <v>1032</v>
      </c>
      <c r="BM1723" s="234" t="s">
        <v>2024</v>
      </c>
    </row>
    <row r="1724" s="2" customFormat="1">
      <c r="A1724" s="39"/>
      <c r="B1724" s="40"/>
      <c r="C1724" s="41"/>
      <c r="D1724" s="236" t="s">
        <v>214</v>
      </c>
      <c r="E1724" s="41"/>
      <c r="F1724" s="237" t="s">
        <v>2023</v>
      </c>
      <c r="G1724" s="41"/>
      <c r="H1724" s="41"/>
      <c r="I1724" s="238"/>
      <c r="J1724" s="41"/>
      <c r="K1724" s="41"/>
      <c r="L1724" s="45"/>
      <c r="M1724" s="239"/>
      <c r="N1724" s="240"/>
      <c r="O1724" s="92"/>
      <c r="P1724" s="92"/>
      <c r="Q1724" s="92"/>
      <c r="R1724" s="92"/>
      <c r="S1724" s="92"/>
      <c r="T1724" s="93"/>
      <c r="U1724" s="39"/>
      <c r="V1724" s="39"/>
      <c r="W1724" s="39"/>
      <c r="X1724" s="39"/>
      <c r="Y1724" s="39"/>
      <c r="Z1724" s="39"/>
      <c r="AA1724" s="39"/>
      <c r="AB1724" s="39"/>
      <c r="AC1724" s="39"/>
      <c r="AD1724" s="39"/>
      <c r="AE1724" s="39"/>
      <c r="AT1724" s="18" t="s">
        <v>214</v>
      </c>
      <c r="AU1724" s="18" t="s">
        <v>83</v>
      </c>
    </row>
    <row r="1725" s="11" customFormat="1" ht="25.92" customHeight="1">
      <c r="A1725" s="11"/>
      <c r="B1725" s="208"/>
      <c r="C1725" s="209"/>
      <c r="D1725" s="210" t="s">
        <v>75</v>
      </c>
      <c r="E1725" s="211" t="s">
        <v>2025</v>
      </c>
      <c r="F1725" s="211" t="s">
        <v>2026</v>
      </c>
      <c r="G1725" s="209"/>
      <c r="H1725" s="209"/>
      <c r="I1725" s="212"/>
      <c r="J1725" s="213">
        <f>BK1725</f>
        <v>0</v>
      </c>
      <c r="K1725" s="209"/>
      <c r="L1725" s="214"/>
      <c r="M1725" s="215"/>
      <c r="N1725" s="216"/>
      <c r="O1725" s="216"/>
      <c r="P1725" s="217">
        <f>SUM(P1726:P1743)</f>
        <v>0</v>
      </c>
      <c r="Q1725" s="216"/>
      <c r="R1725" s="217">
        <f>SUM(R1726:R1743)</f>
        <v>0</v>
      </c>
      <c r="S1725" s="216"/>
      <c r="T1725" s="218">
        <f>SUM(T1726:T1743)</f>
        <v>0</v>
      </c>
      <c r="U1725" s="11"/>
      <c r="V1725" s="11"/>
      <c r="W1725" s="11"/>
      <c r="X1725" s="11"/>
      <c r="Y1725" s="11"/>
      <c r="Z1725" s="11"/>
      <c r="AA1725" s="11"/>
      <c r="AB1725" s="11"/>
      <c r="AC1725" s="11"/>
      <c r="AD1725" s="11"/>
      <c r="AE1725" s="11"/>
      <c r="AR1725" s="219" t="s">
        <v>212</v>
      </c>
      <c r="AT1725" s="220" t="s">
        <v>75</v>
      </c>
      <c r="AU1725" s="220" t="s">
        <v>76</v>
      </c>
      <c r="AY1725" s="219" t="s">
        <v>207</v>
      </c>
      <c r="BK1725" s="221">
        <f>SUM(BK1726:BK1743)</f>
        <v>0</v>
      </c>
    </row>
    <row r="1726" s="2" customFormat="1" ht="16.5" customHeight="1">
      <c r="A1726" s="39"/>
      <c r="B1726" s="40"/>
      <c r="C1726" s="222" t="s">
        <v>2027</v>
      </c>
      <c r="D1726" s="222" t="s">
        <v>208</v>
      </c>
      <c r="E1726" s="223" t="s">
        <v>2028</v>
      </c>
      <c r="F1726" s="224" t="s">
        <v>2029</v>
      </c>
      <c r="G1726" s="225" t="s">
        <v>931</v>
      </c>
      <c r="H1726" s="226">
        <v>1</v>
      </c>
      <c r="I1726" s="227"/>
      <c r="J1726" s="228">
        <f>ROUND(I1726*H1726,2)</f>
        <v>0</v>
      </c>
      <c r="K1726" s="229"/>
      <c r="L1726" s="45"/>
      <c r="M1726" s="230" t="s">
        <v>1</v>
      </c>
      <c r="N1726" s="231" t="s">
        <v>41</v>
      </c>
      <c r="O1726" s="92"/>
      <c r="P1726" s="232">
        <f>O1726*H1726</f>
        <v>0</v>
      </c>
      <c r="Q1726" s="232">
        <v>0</v>
      </c>
      <c r="R1726" s="232">
        <f>Q1726*H1726</f>
        <v>0</v>
      </c>
      <c r="S1726" s="232">
        <v>0</v>
      </c>
      <c r="T1726" s="233">
        <f>S1726*H1726</f>
        <v>0</v>
      </c>
      <c r="U1726" s="39"/>
      <c r="V1726" s="39"/>
      <c r="W1726" s="39"/>
      <c r="X1726" s="39"/>
      <c r="Y1726" s="39"/>
      <c r="Z1726" s="39"/>
      <c r="AA1726" s="39"/>
      <c r="AB1726" s="39"/>
      <c r="AC1726" s="39"/>
      <c r="AD1726" s="39"/>
      <c r="AE1726" s="39"/>
      <c r="AR1726" s="234" t="s">
        <v>1032</v>
      </c>
      <c r="AT1726" s="234" t="s">
        <v>208</v>
      </c>
      <c r="AU1726" s="234" t="s">
        <v>83</v>
      </c>
      <c r="AY1726" s="18" t="s">
        <v>207</v>
      </c>
      <c r="BE1726" s="235">
        <f>IF(N1726="základní",J1726,0)</f>
        <v>0</v>
      </c>
      <c r="BF1726" s="235">
        <f>IF(N1726="snížená",J1726,0)</f>
        <v>0</v>
      </c>
      <c r="BG1726" s="235">
        <f>IF(N1726="zákl. přenesená",J1726,0)</f>
        <v>0</v>
      </c>
      <c r="BH1726" s="235">
        <f>IF(N1726="sníž. přenesená",J1726,0)</f>
        <v>0</v>
      </c>
      <c r="BI1726" s="235">
        <f>IF(N1726="nulová",J1726,0)</f>
        <v>0</v>
      </c>
      <c r="BJ1726" s="18" t="s">
        <v>83</v>
      </c>
      <c r="BK1726" s="235">
        <f>ROUND(I1726*H1726,2)</f>
        <v>0</v>
      </c>
      <c r="BL1726" s="18" t="s">
        <v>1032</v>
      </c>
      <c r="BM1726" s="234" t="s">
        <v>2030</v>
      </c>
    </row>
    <row r="1727" s="2" customFormat="1">
      <c r="A1727" s="39"/>
      <c r="B1727" s="40"/>
      <c r="C1727" s="41"/>
      <c r="D1727" s="236" t="s">
        <v>214</v>
      </c>
      <c r="E1727" s="41"/>
      <c r="F1727" s="237" t="s">
        <v>2029</v>
      </c>
      <c r="G1727" s="41"/>
      <c r="H1727" s="41"/>
      <c r="I1727" s="238"/>
      <c r="J1727" s="41"/>
      <c r="K1727" s="41"/>
      <c r="L1727" s="45"/>
      <c r="M1727" s="239"/>
      <c r="N1727" s="240"/>
      <c r="O1727" s="92"/>
      <c r="P1727" s="92"/>
      <c r="Q1727" s="92"/>
      <c r="R1727" s="92"/>
      <c r="S1727" s="92"/>
      <c r="T1727" s="93"/>
      <c r="U1727" s="39"/>
      <c r="V1727" s="39"/>
      <c r="W1727" s="39"/>
      <c r="X1727" s="39"/>
      <c r="Y1727" s="39"/>
      <c r="Z1727" s="39"/>
      <c r="AA1727" s="39"/>
      <c r="AB1727" s="39"/>
      <c r="AC1727" s="39"/>
      <c r="AD1727" s="39"/>
      <c r="AE1727" s="39"/>
      <c r="AT1727" s="18" t="s">
        <v>214</v>
      </c>
      <c r="AU1727" s="18" t="s">
        <v>83</v>
      </c>
    </row>
    <row r="1728" s="2" customFormat="1" ht="21.75" customHeight="1">
      <c r="A1728" s="39"/>
      <c r="B1728" s="40"/>
      <c r="C1728" s="222" t="s">
        <v>2031</v>
      </c>
      <c r="D1728" s="222" t="s">
        <v>208</v>
      </c>
      <c r="E1728" s="223" t="s">
        <v>2032</v>
      </c>
      <c r="F1728" s="224" t="s">
        <v>2033</v>
      </c>
      <c r="G1728" s="225" t="s">
        <v>931</v>
      </c>
      <c r="H1728" s="226">
        <v>1</v>
      </c>
      <c r="I1728" s="227"/>
      <c r="J1728" s="228">
        <f>ROUND(I1728*H1728,2)</f>
        <v>0</v>
      </c>
      <c r="K1728" s="229"/>
      <c r="L1728" s="45"/>
      <c r="M1728" s="230" t="s">
        <v>1</v>
      </c>
      <c r="N1728" s="231" t="s">
        <v>41</v>
      </c>
      <c r="O1728" s="92"/>
      <c r="P1728" s="232">
        <f>O1728*H1728</f>
        <v>0</v>
      </c>
      <c r="Q1728" s="232">
        <v>0</v>
      </c>
      <c r="R1728" s="232">
        <f>Q1728*H1728</f>
        <v>0</v>
      </c>
      <c r="S1728" s="232">
        <v>0</v>
      </c>
      <c r="T1728" s="233">
        <f>S1728*H1728</f>
        <v>0</v>
      </c>
      <c r="U1728" s="39"/>
      <c r="V1728" s="39"/>
      <c r="W1728" s="39"/>
      <c r="X1728" s="39"/>
      <c r="Y1728" s="39"/>
      <c r="Z1728" s="39"/>
      <c r="AA1728" s="39"/>
      <c r="AB1728" s="39"/>
      <c r="AC1728" s="39"/>
      <c r="AD1728" s="39"/>
      <c r="AE1728" s="39"/>
      <c r="AR1728" s="234" t="s">
        <v>1032</v>
      </c>
      <c r="AT1728" s="234" t="s">
        <v>208</v>
      </c>
      <c r="AU1728" s="234" t="s">
        <v>83</v>
      </c>
      <c r="AY1728" s="18" t="s">
        <v>207</v>
      </c>
      <c r="BE1728" s="235">
        <f>IF(N1728="základní",J1728,0)</f>
        <v>0</v>
      </c>
      <c r="BF1728" s="235">
        <f>IF(N1728="snížená",J1728,0)</f>
        <v>0</v>
      </c>
      <c r="BG1728" s="235">
        <f>IF(N1728="zákl. přenesená",J1728,0)</f>
        <v>0</v>
      </c>
      <c r="BH1728" s="235">
        <f>IF(N1728="sníž. přenesená",J1728,0)</f>
        <v>0</v>
      </c>
      <c r="BI1728" s="235">
        <f>IF(N1728="nulová",J1728,0)</f>
        <v>0</v>
      </c>
      <c r="BJ1728" s="18" t="s">
        <v>83</v>
      </c>
      <c r="BK1728" s="235">
        <f>ROUND(I1728*H1728,2)</f>
        <v>0</v>
      </c>
      <c r="BL1728" s="18" t="s">
        <v>1032</v>
      </c>
      <c r="BM1728" s="234" t="s">
        <v>2034</v>
      </c>
    </row>
    <row r="1729" s="2" customFormat="1">
      <c r="A1729" s="39"/>
      <c r="B1729" s="40"/>
      <c r="C1729" s="41"/>
      <c r="D1729" s="236" t="s">
        <v>214</v>
      </c>
      <c r="E1729" s="41"/>
      <c r="F1729" s="237" t="s">
        <v>2033</v>
      </c>
      <c r="G1729" s="41"/>
      <c r="H1729" s="41"/>
      <c r="I1729" s="238"/>
      <c r="J1729" s="41"/>
      <c r="K1729" s="41"/>
      <c r="L1729" s="45"/>
      <c r="M1729" s="239"/>
      <c r="N1729" s="240"/>
      <c r="O1729" s="92"/>
      <c r="P1729" s="92"/>
      <c r="Q1729" s="92"/>
      <c r="R1729" s="92"/>
      <c r="S1729" s="92"/>
      <c r="T1729" s="93"/>
      <c r="U1729" s="39"/>
      <c r="V1729" s="39"/>
      <c r="W1729" s="39"/>
      <c r="X1729" s="39"/>
      <c r="Y1729" s="39"/>
      <c r="Z1729" s="39"/>
      <c r="AA1729" s="39"/>
      <c r="AB1729" s="39"/>
      <c r="AC1729" s="39"/>
      <c r="AD1729" s="39"/>
      <c r="AE1729" s="39"/>
      <c r="AT1729" s="18" t="s">
        <v>214</v>
      </c>
      <c r="AU1729" s="18" t="s">
        <v>83</v>
      </c>
    </row>
    <row r="1730" s="2" customFormat="1" ht="24.15" customHeight="1">
      <c r="A1730" s="39"/>
      <c r="B1730" s="40"/>
      <c r="C1730" s="222" t="s">
        <v>2035</v>
      </c>
      <c r="D1730" s="222" t="s">
        <v>208</v>
      </c>
      <c r="E1730" s="223" t="s">
        <v>2036</v>
      </c>
      <c r="F1730" s="224" t="s">
        <v>2037</v>
      </c>
      <c r="G1730" s="225" t="s">
        <v>931</v>
      </c>
      <c r="H1730" s="226">
        <v>1</v>
      </c>
      <c r="I1730" s="227"/>
      <c r="J1730" s="228">
        <f>ROUND(I1730*H1730,2)</f>
        <v>0</v>
      </c>
      <c r="K1730" s="229"/>
      <c r="L1730" s="45"/>
      <c r="M1730" s="230" t="s">
        <v>1</v>
      </c>
      <c r="N1730" s="231" t="s">
        <v>41</v>
      </c>
      <c r="O1730" s="92"/>
      <c r="P1730" s="232">
        <f>O1730*H1730</f>
        <v>0</v>
      </c>
      <c r="Q1730" s="232">
        <v>0</v>
      </c>
      <c r="R1730" s="232">
        <f>Q1730*H1730</f>
        <v>0</v>
      </c>
      <c r="S1730" s="232">
        <v>0</v>
      </c>
      <c r="T1730" s="233">
        <f>S1730*H1730</f>
        <v>0</v>
      </c>
      <c r="U1730" s="39"/>
      <c r="V1730" s="39"/>
      <c r="W1730" s="39"/>
      <c r="X1730" s="39"/>
      <c r="Y1730" s="39"/>
      <c r="Z1730" s="39"/>
      <c r="AA1730" s="39"/>
      <c r="AB1730" s="39"/>
      <c r="AC1730" s="39"/>
      <c r="AD1730" s="39"/>
      <c r="AE1730" s="39"/>
      <c r="AR1730" s="234" t="s">
        <v>1032</v>
      </c>
      <c r="AT1730" s="234" t="s">
        <v>208</v>
      </c>
      <c r="AU1730" s="234" t="s">
        <v>83</v>
      </c>
      <c r="AY1730" s="18" t="s">
        <v>207</v>
      </c>
      <c r="BE1730" s="235">
        <f>IF(N1730="základní",J1730,0)</f>
        <v>0</v>
      </c>
      <c r="BF1730" s="235">
        <f>IF(N1730="snížená",J1730,0)</f>
        <v>0</v>
      </c>
      <c r="BG1730" s="235">
        <f>IF(N1730="zákl. přenesená",J1730,0)</f>
        <v>0</v>
      </c>
      <c r="BH1730" s="235">
        <f>IF(N1730="sníž. přenesená",J1730,0)</f>
        <v>0</v>
      </c>
      <c r="BI1730" s="235">
        <f>IF(N1730="nulová",J1730,0)</f>
        <v>0</v>
      </c>
      <c r="BJ1730" s="18" t="s">
        <v>83</v>
      </c>
      <c r="BK1730" s="235">
        <f>ROUND(I1730*H1730,2)</f>
        <v>0</v>
      </c>
      <c r="BL1730" s="18" t="s">
        <v>1032</v>
      </c>
      <c r="BM1730" s="234" t="s">
        <v>2038</v>
      </c>
    </row>
    <row r="1731" s="2" customFormat="1">
      <c r="A1731" s="39"/>
      <c r="B1731" s="40"/>
      <c r="C1731" s="41"/>
      <c r="D1731" s="236" t="s">
        <v>214</v>
      </c>
      <c r="E1731" s="41"/>
      <c r="F1731" s="237" t="s">
        <v>2037</v>
      </c>
      <c r="G1731" s="41"/>
      <c r="H1731" s="41"/>
      <c r="I1731" s="238"/>
      <c r="J1731" s="41"/>
      <c r="K1731" s="41"/>
      <c r="L1731" s="45"/>
      <c r="M1731" s="239"/>
      <c r="N1731" s="240"/>
      <c r="O1731" s="92"/>
      <c r="P1731" s="92"/>
      <c r="Q1731" s="92"/>
      <c r="R1731" s="92"/>
      <c r="S1731" s="92"/>
      <c r="T1731" s="93"/>
      <c r="U1731" s="39"/>
      <c r="V1731" s="39"/>
      <c r="W1731" s="39"/>
      <c r="X1731" s="39"/>
      <c r="Y1731" s="39"/>
      <c r="Z1731" s="39"/>
      <c r="AA1731" s="39"/>
      <c r="AB1731" s="39"/>
      <c r="AC1731" s="39"/>
      <c r="AD1731" s="39"/>
      <c r="AE1731" s="39"/>
      <c r="AT1731" s="18" t="s">
        <v>214</v>
      </c>
      <c r="AU1731" s="18" t="s">
        <v>83</v>
      </c>
    </row>
    <row r="1732" s="2" customFormat="1" ht="16.5" customHeight="1">
      <c r="A1732" s="39"/>
      <c r="B1732" s="40"/>
      <c r="C1732" s="222" t="s">
        <v>2039</v>
      </c>
      <c r="D1732" s="222" t="s">
        <v>208</v>
      </c>
      <c r="E1732" s="223" t="s">
        <v>2040</v>
      </c>
      <c r="F1732" s="224" t="s">
        <v>2041</v>
      </c>
      <c r="G1732" s="225" t="s">
        <v>931</v>
      </c>
      <c r="H1732" s="226">
        <v>1</v>
      </c>
      <c r="I1732" s="227"/>
      <c r="J1732" s="228">
        <f>ROUND(I1732*H1732,2)</f>
        <v>0</v>
      </c>
      <c r="K1732" s="229"/>
      <c r="L1732" s="45"/>
      <c r="M1732" s="230" t="s">
        <v>1</v>
      </c>
      <c r="N1732" s="231" t="s">
        <v>41</v>
      </c>
      <c r="O1732" s="92"/>
      <c r="P1732" s="232">
        <f>O1732*H1732</f>
        <v>0</v>
      </c>
      <c r="Q1732" s="232">
        <v>0</v>
      </c>
      <c r="R1732" s="232">
        <f>Q1732*H1732</f>
        <v>0</v>
      </c>
      <c r="S1732" s="232">
        <v>0</v>
      </c>
      <c r="T1732" s="233">
        <f>S1732*H1732</f>
        <v>0</v>
      </c>
      <c r="U1732" s="39"/>
      <c r="V1732" s="39"/>
      <c r="W1732" s="39"/>
      <c r="X1732" s="39"/>
      <c r="Y1732" s="39"/>
      <c r="Z1732" s="39"/>
      <c r="AA1732" s="39"/>
      <c r="AB1732" s="39"/>
      <c r="AC1732" s="39"/>
      <c r="AD1732" s="39"/>
      <c r="AE1732" s="39"/>
      <c r="AR1732" s="234" t="s">
        <v>1032</v>
      </c>
      <c r="AT1732" s="234" t="s">
        <v>208</v>
      </c>
      <c r="AU1732" s="234" t="s">
        <v>83</v>
      </c>
      <c r="AY1732" s="18" t="s">
        <v>207</v>
      </c>
      <c r="BE1732" s="235">
        <f>IF(N1732="základní",J1732,0)</f>
        <v>0</v>
      </c>
      <c r="BF1732" s="235">
        <f>IF(N1732="snížená",J1732,0)</f>
        <v>0</v>
      </c>
      <c r="BG1732" s="235">
        <f>IF(N1732="zákl. přenesená",J1732,0)</f>
        <v>0</v>
      </c>
      <c r="BH1732" s="235">
        <f>IF(N1732="sníž. přenesená",J1732,0)</f>
        <v>0</v>
      </c>
      <c r="BI1732" s="235">
        <f>IF(N1732="nulová",J1732,0)</f>
        <v>0</v>
      </c>
      <c r="BJ1732" s="18" t="s">
        <v>83</v>
      </c>
      <c r="BK1732" s="235">
        <f>ROUND(I1732*H1732,2)</f>
        <v>0</v>
      </c>
      <c r="BL1732" s="18" t="s">
        <v>1032</v>
      </c>
      <c r="BM1732" s="234" t="s">
        <v>2042</v>
      </c>
    </row>
    <row r="1733" s="2" customFormat="1">
      <c r="A1733" s="39"/>
      <c r="B1733" s="40"/>
      <c r="C1733" s="41"/>
      <c r="D1733" s="236" t="s">
        <v>214</v>
      </c>
      <c r="E1733" s="41"/>
      <c r="F1733" s="237" t="s">
        <v>2041</v>
      </c>
      <c r="G1733" s="41"/>
      <c r="H1733" s="41"/>
      <c r="I1733" s="238"/>
      <c r="J1733" s="41"/>
      <c r="K1733" s="41"/>
      <c r="L1733" s="45"/>
      <c r="M1733" s="239"/>
      <c r="N1733" s="240"/>
      <c r="O1733" s="92"/>
      <c r="P1733" s="92"/>
      <c r="Q1733" s="92"/>
      <c r="R1733" s="92"/>
      <c r="S1733" s="92"/>
      <c r="T1733" s="93"/>
      <c r="U1733" s="39"/>
      <c r="V1733" s="39"/>
      <c r="W1733" s="39"/>
      <c r="X1733" s="39"/>
      <c r="Y1733" s="39"/>
      <c r="Z1733" s="39"/>
      <c r="AA1733" s="39"/>
      <c r="AB1733" s="39"/>
      <c r="AC1733" s="39"/>
      <c r="AD1733" s="39"/>
      <c r="AE1733" s="39"/>
      <c r="AT1733" s="18" t="s">
        <v>214</v>
      </c>
      <c r="AU1733" s="18" t="s">
        <v>83</v>
      </c>
    </row>
    <row r="1734" s="2" customFormat="1" ht="21.75" customHeight="1">
      <c r="A1734" s="39"/>
      <c r="B1734" s="40"/>
      <c r="C1734" s="222" t="s">
        <v>2043</v>
      </c>
      <c r="D1734" s="222" t="s">
        <v>208</v>
      </c>
      <c r="E1734" s="223" t="s">
        <v>2044</v>
      </c>
      <c r="F1734" s="224" t="s">
        <v>2045</v>
      </c>
      <c r="G1734" s="225" t="s">
        <v>931</v>
      </c>
      <c r="H1734" s="226">
        <v>1</v>
      </c>
      <c r="I1734" s="227"/>
      <c r="J1734" s="228">
        <f>ROUND(I1734*H1734,2)</f>
        <v>0</v>
      </c>
      <c r="K1734" s="229"/>
      <c r="L1734" s="45"/>
      <c r="M1734" s="230" t="s">
        <v>1</v>
      </c>
      <c r="N1734" s="231" t="s">
        <v>41</v>
      </c>
      <c r="O1734" s="92"/>
      <c r="P1734" s="232">
        <f>O1734*H1734</f>
        <v>0</v>
      </c>
      <c r="Q1734" s="232">
        <v>0</v>
      </c>
      <c r="R1734" s="232">
        <f>Q1734*H1734</f>
        <v>0</v>
      </c>
      <c r="S1734" s="232">
        <v>0</v>
      </c>
      <c r="T1734" s="233">
        <f>S1734*H1734</f>
        <v>0</v>
      </c>
      <c r="U1734" s="39"/>
      <c r="V1734" s="39"/>
      <c r="W1734" s="39"/>
      <c r="X1734" s="39"/>
      <c r="Y1734" s="39"/>
      <c r="Z1734" s="39"/>
      <c r="AA1734" s="39"/>
      <c r="AB1734" s="39"/>
      <c r="AC1734" s="39"/>
      <c r="AD1734" s="39"/>
      <c r="AE1734" s="39"/>
      <c r="AR1734" s="234" t="s">
        <v>1032</v>
      </c>
      <c r="AT1734" s="234" t="s">
        <v>208</v>
      </c>
      <c r="AU1734" s="234" t="s">
        <v>83</v>
      </c>
      <c r="AY1734" s="18" t="s">
        <v>207</v>
      </c>
      <c r="BE1734" s="235">
        <f>IF(N1734="základní",J1734,0)</f>
        <v>0</v>
      </c>
      <c r="BF1734" s="235">
        <f>IF(N1734="snížená",J1734,0)</f>
        <v>0</v>
      </c>
      <c r="BG1734" s="235">
        <f>IF(N1734="zákl. přenesená",J1734,0)</f>
        <v>0</v>
      </c>
      <c r="BH1734" s="235">
        <f>IF(N1734="sníž. přenesená",J1734,0)</f>
        <v>0</v>
      </c>
      <c r="BI1734" s="235">
        <f>IF(N1734="nulová",J1734,0)</f>
        <v>0</v>
      </c>
      <c r="BJ1734" s="18" t="s">
        <v>83</v>
      </c>
      <c r="BK1734" s="235">
        <f>ROUND(I1734*H1734,2)</f>
        <v>0</v>
      </c>
      <c r="BL1734" s="18" t="s">
        <v>1032</v>
      </c>
      <c r="BM1734" s="234" t="s">
        <v>2046</v>
      </c>
    </row>
    <row r="1735" s="2" customFormat="1">
      <c r="A1735" s="39"/>
      <c r="B1735" s="40"/>
      <c r="C1735" s="41"/>
      <c r="D1735" s="236" t="s">
        <v>214</v>
      </c>
      <c r="E1735" s="41"/>
      <c r="F1735" s="237" t="s">
        <v>2045</v>
      </c>
      <c r="G1735" s="41"/>
      <c r="H1735" s="41"/>
      <c r="I1735" s="238"/>
      <c r="J1735" s="41"/>
      <c r="K1735" s="41"/>
      <c r="L1735" s="45"/>
      <c r="M1735" s="239"/>
      <c r="N1735" s="240"/>
      <c r="O1735" s="92"/>
      <c r="P1735" s="92"/>
      <c r="Q1735" s="92"/>
      <c r="R1735" s="92"/>
      <c r="S1735" s="92"/>
      <c r="T1735" s="93"/>
      <c r="U1735" s="39"/>
      <c r="V1735" s="39"/>
      <c r="W1735" s="39"/>
      <c r="X1735" s="39"/>
      <c r="Y1735" s="39"/>
      <c r="Z1735" s="39"/>
      <c r="AA1735" s="39"/>
      <c r="AB1735" s="39"/>
      <c r="AC1735" s="39"/>
      <c r="AD1735" s="39"/>
      <c r="AE1735" s="39"/>
      <c r="AT1735" s="18" t="s">
        <v>214</v>
      </c>
      <c r="AU1735" s="18" t="s">
        <v>83</v>
      </c>
    </row>
    <row r="1736" s="2" customFormat="1" ht="24.15" customHeight="1">
      <c r="A1736" s="39"/>
      <c r="B1736" s="40"/>
      <c r="C1736" s="222" t="s">
        <v>2047</v>
      </c>
      <c r="D1736" s="222" t="s">
        <v>208</v>
      </c>
      <c r="E1736" s="223" t="s">
        <v>2048</v>
      </c>
      <c r="F1736" s="224" t="s">
        <v>2049</v>
      </c>
      <c r="G1736" s="225" t="s">
        <v>931</v>
      </c>
      <c r="H1736" s="226">
        <v>1</v>
      </c>
      <c r="I1736" s="227"/>
      <c r="J1736" s="228">
        <f>ROUND(I1736*H1736,2)</f>
        <v>0</v>
      </c>
      <c r="K1736" s="229"/>
      <c r="L1736" s="45"/>
      <c r="M1736" s="230" t="s">
        <v>1</v>
      </c>
      <c r="N1736" s="231" t="s">
        <v>41</v>
      </c>
      <c r="O1736" s="92"/>
      <c r="P1736" s="232">
        <f>O1736*H1736</f>
        <v>0</v>
      </c>
      <c r="Q1736" s="232">
        <v>0</v>
      </c>
      <c r="R1736" s="232">
        <f>Q1736*H1736</f>
        <v>0</v>
      </c>
      <c r="S1736" s="232">
        <v>0</v>
      </c>
      <c r="T1736" s="233">
        <f>S1736*H1736</f>
        <v>0</v>
      </c>
      <c r="U1736" s="39"/>
      <c r="V1736" s="39"/>
      <c r="W1736" s="39"/>
      <c r="X1736" s="39"/>
      <c r="Y1736" s="39"/>
      <c r="Z1736" s="39"/>
      <c r="AA1736" s="39"/>
      <c r="AB1736" s="39"/>
      <c r="AC1736" s="39"/>
      <c r="AD1736" s="39"/>
      <c r="AE1736" s="39"/>
      <c r="AR1736" s="234" t="s">
        <v>1032</v>
      </c>
      <c r="AT1736" s="234" t="s">
        <v>208</v>
      </c>
      <c r="AU1736" s="234" t="s">
        <v>83</v>
      </c>
      <c r="AY1736" s="18" t="s">
        <v>207</v>
      </c>
      <c r="BE1736" s="235">
        <f>IF(N1736="základní",J1736,0)</f>
        <v>0</v>
      </c>
      <c r="BF1736" s="235">
        <f>IF(N1736="snížená",J1736,0)</f>
        <v>0</v>
      </c>
      <c r="BG1736" s="235">
        <f>IF(N1736="zákl. přenesená",J1736,0)</f>
        <v>0</v>
      </c>
      <c r="BH1736" s="235">
        <f>IF(N1736="sníž. přenesená",J1736,0)</f>
        <v>0</v>
      </c>
      <c r="BI1736" s="235">
        <f>IF(N1736="nulová",J1736,0)</f>
        <v>0</v>
      </c>
      <c r="BJ1736" s="18" t="s">
        <v>83</v>
      </c>
      <c r="BK1736" s="235">
        <f>ROUND(I1736*H1736,2)</f>
        <v>0</v>
      </c>
      <c r="BL1736" s="18" t="s">
        <v>1032</v>
      </c>
      <c r="BM1736" s="234" t="s">
        <v>2050</v>
      </c>
    </row>
    <row r="1737" s="2" customFormat="1">
      <c r="A1737" s="39"/>
      <c r="B1737" s="40"/>
      <c r="C1737" s="41"/>
      <c r="D1737" s="236" t="s">
        <v>214</v>
      </c>
      <c r="E1737" s="41"/>
      <c r="F1737" s="237" t="s">
        <v>2049</v>
      </c>
      <c r="G1737" s="41"/>
      <c r="H1737" s="41"/>
      <c r="I1737" s="238"/>
      <c r="J1737" s="41"/>
      <c r="K1737" s="41"/>
      <c r="L1737" s="45"/>
      <c r="M1737" s="239"/>
      <c r="N1737" s="240"/>
      <c r="O1737" s="92"/>
      <c r="P1737" s="92"/>
      <c r="Q1737" s="92"/>
      <c r="R1737" s="92"/>
      <c r="S1737" s="92"/>
      <c r="T1737" s="93"/>
      <c r="U1737" s="39"/>
      <c r="V1737" s="39"/>
      <c r="W1737" s="39"/>
      <c r="X1737" s="39"/>
      <c r="Y1737" s="39"/>
      <c r="Z1737" s="39"/>
      <c r="AA1737" s="39"/>
      <c r="AB1737" s="39"/>
      <c r="AC1737" s="39"/>
      <c r="AD1737" s="39"/>
      <c r="AE1737" s="39"/>
      <c r="AT1737" s="18" t="s">
        <v>214</v>
      </c>
      <c r="AU1737" s="18" t="s">
        <v>83</v>
      </c>
    </row>
    <row r="1738" s="2" customFormat="1" ht="16.5" customHeight="1">
      <c r="A1738" s="39"/>
      <c r="B1738" s="40"/>
      <c r="C1738" s="222" t="s">
        <v>2051</v>
      </c>
      <c r="D1738" s="222" t="s">
        <v>208</v>
      </c>
      <c r="E1738" s="223" t="s">
        <v>2052</v>
      </c>
      <c r="F1738" s="224" t="s">
        <v>2053</v>
      </c>
      <c r="G1738" s="225" t="s">
        <v>931</v>
      </c>
      <c r="H1738" s="226">
        <v>1</v>
      </c>
      <c r="I1738" s="227"/>
      <c r="J1738" s="228">
        <f>ROUND(I1738*H1738,2)</f>
        <v>0</v>
      </c>
      <c r="K1738" s="229"/>
      <c r="L1738" s="45"/>
      <c r="M1738" s="230" t="s">
        <v>1</v>
      </c>
      <c r="N1738" s="231" t="s">
        <v>41</v>
      </c>
      <c r="O1738" s="92"/>
      <c r="P1738" s="232">
        <f>O1738*H1738</f>
        <v>0</v>
      </c>
      <c r="Q1738" s="232">
        <v>0</v>
      </c>
      <c r="R1738" s="232">
        <f>Q1738*H1738</f>
        <v>0</v>
      </c>
      <c r="S1738" s="232">
        <v>0</v>
      </c>
      <c r="T1738" s="233">
        <f>S1738*H1738</f>
        <v>0</v>
      </c>
      <c r="U1738" s="39"/>
      <c r="V1738" s="39"/>
      <c r="W1738" s="39"/>
      <c r="X1738" s="39"/>
      <c r="Y1738" s="39"/>
      <c r="Z1738" s="39"/>
      <c r="AA1738" s="39"/>
      <c r="AB1738" s="39"/>
      <c r="AC1738" s="39"/>
      <c r="AD1738" s="39"/>
      <c r="AE1738" s="39"/>
      <c r="AR1738" s="234" t="s">
        <v>1032</v>
      </c>
      <c r="AT1738" s="234" t="s">
        <v>208</v>
      </c>
      <c r="AU1738" s="234" t="s">
        <v>83</v>
      </c>
      <c r="AY1738" s="18" t="s">
        <v>207</v>
      </c>
      <c r="BE1738" s="235">
        <f>IF(N1738="základní",J1738,0)</f>
        <v>0</v>
      </c>
      <c r="BF1738" s="235">
        <f>IF(N1738="snížená",J1738,0)</f>
        <v>0</v>
      </c>
      <c r="BG1738" s="235">
        <f>IF(N1738="zákl. přenesená",J1738,0)</f>
        <v>0</v>
      </c>
      <c r="BH1738" s="235">
        <f>IF(N1738="sníž. přenesená",J1738,0)</f>
        <v>0</v>
      </c>
      <c r="BI1738" s="235">
        <f>IF(N1738="nulová",J1738,0)</f>
        <v>0</v>
      </c>
      <c r="BJ1738" s="18" t="s">
        <v>83</v>
      </c>
      <c r="BK1738" s="235">
        <f>ROUND(I1738*H1738,2)</f>
        <v>0</v>
      </c>
      <c r="BL1738" s="18" t="s">
        <v>1032</v>
      </c>
      <c r="BM1738" s="234" t="s">
        <v>2054</v>
      </c>
    </row>
    <row r="1739" s="2" customFormat="1">
      <c r="A1739" s="39"/>
      <c r="B1739" s="40"/>
      <c r="C1739" s="41"/>
      <c r="D1739" s="236" t="s">
        <v>214</v>
      </c>
      <c r="E1739" s="41"/>
      <c r="F1739" s="237" t="s">
        <v>2053</v>
      </c>
      <c r="G1739" s="41"/>
      <c r="H1739" s="41"/>
      <c r="I1739" s="238"/>
      <c r="J1739" s="41"/>
      <c r="K1739" s="41"/>
      <c r="L1739" s="45"/>
      <c r="M1739" s="239"/>
      <c r="N1739" s="240"/>
      <c r="O1739" s="92"/>
      <c r="P1739" s="92"/>
      <c r="Q1739" s="92"/>
      <c r="R1739" s="92"/>
      <c r="S1739" s="92"/>
      <c r="T1739" s="93"/>
      <c r="U1739" s="39"/>
      <c r="V1739" s="39"/>
      <c r="W1739" s="39"/>
      <c r="X1739" s="39"/>
      <c r="Y1739" s="39"/>
      <c r="Z1739" s="39"/>
      <c r="AA1739" s="39"/>
      <c r="AB1739" s="39"/>
      <c r="AC1739" s="39"/>
      <c r="AD1739" s="39"/>
      <c r="AE1739" s="39"/>
      <c r="AT1739" s="18" t="s">
        <v>214</v>
      </c>
      <c r="AU1739" s="18" t="s">
        <v>83</v>
      </c>
    </row>
    <row r="1740" s="2" customFormat="1" ht="37.8" customHeight="1">
      <c r="A1740" s="39"/>
      <c r="B1740" s="40"/>
      <c r="C1740" s="222" t="s">
        <v>2055</v>
      </c>
      <c r="D1740" s="222" t="s">
        <v>208</v>
      </c>
      <c r="E1740" s="223" t="s">
        <v>2056</v>
      </c>
      <c r="F1740" s="224" t="s">
        <v>2057</v>
      </c>
      <c r="G1740" s="225" t="s">
        <v>931</v>
      </c>
      <c r="H1740" s="226">
        <v>1</v>
      </c>
      <c r="I1740" s="227"/>
      <c r="J1740" s="228">
        <f>ROUND(I1740*H1740,2)</f>
        <v>0</v>
      </c>
      <c r="K1740" s="229"/>
      <c r="L1740" s="45"/>
      <c r="M1740" s="230" t="s">
        <v>1</v>
      </c>
      <c r="N1740" s="231" t="s">
        <v>41</v>
      </c>
      <c r="O1740" s="92"/>
      <c r="P1740" s="232">
        <f>O1740*H1740</f>
        <v>0</v>
      </c>
      <c r="Q1740" s="232">
        <v>0</v>
      </c>
      <c r="R1740" s="232">
        <f>Q1740*H1740</f>
        <v>0</v>
      </c>
      <c r="S1740" s="232">
        <v>0</v>
      </c>
      <c r="T1740" s="233">
        <f>S1740*H1740</f>
        <v>0</v>
      </c>
      <c r="U1740" s="39"/>
      <c r="V1740" s="39"/>
      <c r="W1740" s="39"/>
      <c r="X1740" s="39"/>
      <c r="Y1740" s="39"/>
      <c r="Z1740" s="39"/>
      <c r="AA1740" s="39"/>
      <c r="AB1740" s="39"/>
      <c r="AC1740" s="39"/>
      <c r="AD1740" s="39"/>
      <c r="AE1740" s="39"/>
      <c r="AR1740" s="234" t="s">
        <v>1032</v>
      </c>
      <c r="AT1740" s="234" t="s">
        <v>208</v>
      </c>
      <c r="AU1740" s="234" t="s">
        <v>83</v>
      </c>
      <c r="AY1740" s="18" t="s">
        <v>207</v>
      </c>
      <c r="BE1740" s="235">
        <f>IF(N1740="základní",J1740,0)</f>
        <v>0</v>
      </c>
      <c r="BF1740" s="235">
        <f>IF(N1740="snížená",J1740,0)</f>
        <v>0</v>
      </c>
      <c r="BG1740" s="235">
        <f>IF(N1740="zákl. přenesená",J1740,0)</f>
        <v>0</v>
      </c>
      <c r="BH1740" s="235">
        <f>IF(N1740="sníž. přenesená",J1740,0)</f>
        <v>0</v>
      </c>
      <c r="BI1740" s="235">
        <f>IF(N1740="nulová",J1740,0)</f>
        <v>0</v>
      </c>
      <c r="BJ1740" s="18" t="s">
        <v>83</v>
      </c>
      <c r="BK1740" s="235">
        <f>ROUND(I1740*H1740,2)</f>
        <v>0</v>
      </c>
      <c r="BL1740" s="18" t="s">
        <v>1032</v>
      </c>
      <c r="BM1740" s="234" t="s">
        <v>2058</v>
      </c>
    </row>
    <row r="1741" s="2" customFormat="1">
      <c r="A1741" s="39"/>
      <c r="B1741" s="40"/>
      <c r="C1741" s="41"/>
      <c r="D1741" s="236" t="s">
        <v>214</v>
      </c>
      <c r="E1741" s="41"/>
      <c r="F1741" s="237" t="s">
        <v>2057</v>
      </c>
      <c r="G1741" s="41"/>
      <c r="H1741" s="41"/>
      <c r="I1741" s="238"/>
      <c r="J1741" s="41"/>
      <c r="K1741" s="41"/>
      <c r="L1741" s="45"/>
      <c r="M1741" s="239"/>
      <c r="N1741" s="240"/>
      <c r="O1741" s="92"/>
      <c r="P1741" s="92"/>
      <c r="Q1741" s="92"/>
      <c r="R1741" s="92"/>
      <c r="S1741" s="92"/>
      <c r="T1741" s="93"/>
      <c r="U1741" s="39"/>
      <c r="V1741" s="39"/>
      <c r="W1741" s="39"/>
      <c r="X1741" s="39"/>
      <c r="Y1741" s="39"/>
      <c r="Z1741" s="39"/>
      <c r="AA1741" s="39"/>
      <c r="AB1741" s="39"/>
      <c r="AC1741" s="39"/>
      <c r="AD1741" s="39"/>
      <c r="AE1741" s="39"/>
      <c r="AT1741" s="18" t="s">
        <v>214</v>
      </c>
      <c r="AU1741" s="18" t="s">
        <v>83</v>
      </c>
    </row>
    <row r="1742" s="2" customFormat="1" ht="16.5" customHeight="1">
      <c r="A1742" s="39"/>
      <c r="B1742" s="40"/>
      <c r="C1742" s="222" t="s">
        <v>2059</v>
      </c>
      <c r="D1742" s="222" t="s">
        <v>208</v>
      </c>
      <c r="E1742" s="223" t="s">
        <v>2060</v>
      </c>
      <c r="F1742" s="224" t="s">
        <v>2061</v>
      </c>
      <c r="G1742" s="225" t="s">
        <v>931</v>
      </c>
      <c r="H1742" s="226">
        <v>1</v>
      </c>
      <c r="I1742" s="227"/>
      <c r="J1742" s="228">
        <f>ROUND(I1742*H1742,2)</f>
        <v>0</v>
      </c>
      <c r="K1742" s="229"/>
      <c r="L1742" s="45"/>
      <c r="M1742" s="230" t="s">
        <v>1</v>
      </c>
      <c r="N1742" s="231" t="s">
        <v>41</v>
      </c>
      <c r="O1742" s="92"/>
      <c r="P1742" s="232">
        <f>O1742*H1742</f>
        <v>0</v>
      </c>
      <c r="Q1742" s="232">
        <v>0</v>
      </c>
      <c r="R1742" s="232">
        <f>Q1742*H1742</f>
        <v>0</v>
      </c>
      <c r="S1742" s="232">
        <v>0</v>
      </c>
      <c r="T1742" s="233">
        <f>S1742*H1742</f>
        <v>0</v>
      </c>
      <c r="U1742" s="39"/>
      <c r="V1742" s="39"/>
      <c r="W1742" s="39"/>
      <c r="X1742" s="39"/>
      <c r="Y1742" s="39"/>
      <c r="Z1742" s="39"/>
      <c r="AA1742" s="39"/>
      <c r="AB1742" s="39"/>
      <c r="AC1742" s="39"/>
      <c r="AD1742" s="39"/>
      <c r="AE1742" s="39"/>
      <c r="AR1742" s="234" t="s">
        <v>1032</v>
      </c>
      <c r="AT1742" s="234" t="s">
        <v>208</v>
      </c>
      <c r="AU1742" s="234" t="s">
        <v>83</v>
      </c>
      <c r="AY1742" s="18" t="s">
        <v>207</v>
      </c>
      <c r="BE1742" s="235">
        <f>IF(N1742="základní",J1742,0)</f>
        <v>0</v>
      </c>
      <c r="BF1742" s="235">
        <f>IF(N1742="snížená",J1742,0)</f>
        <v>0</v>
      </c>
      <c r="BG1742" s="235">
        <f>IF(N1742="zákl. přenesená",J1742,0)</f>
        <v>0</v>
      </c>
      <c r="BH1742" s="235">
        <f>IF(N1742="sníž. přenesená",J1742,0)</f>
        <v>0</v>
      </c>
      <c r="BI1742" s="235">
        <f>IF(N1742="nulová",J1742,0)</f>
        <v>0</v>
      </c>
      <c r="BJ1742" s="18" t="s">
        <v>83</v>
      </c>
      <c r="BK1742" s="235">
        <f>ROUND(I1742*H1742,2)</f>
        <v>0</v>
      </c>
      <c r="BL1742" s="18" t="s">
        <v>1032</v>
      </c>
      <c r="BM1742" s="234" t="s">
        <v>2062</v>
      </c>
    </row>
    <row r="1743" s="2" customFormat="1">
      <c r="A1743" s="39"/>
      <c r="B1743" s="40"/>
      <c r="C1743" s="41"/>
      <c r="D1743" s="236" t="s">
        <v>214</v>
      </c>
      <c r="E1743" s="41"/>
      <c r="F1743" s="237" t="s">
        <v>2061</v>
      </c>
      <c r="G1743" s="41"/>
      <c r="H1743" s="41"/>
      <c r="I1743" s="238"/>
      <c r="J1743" s="41"/>
      <c r="K1743" s="41"/>
      <c r="L1743" s="45"/>
      <c r="M1743" s="239"/>
      <c r="N1743" s="240"/>
      <c r="O1743" s="92"/>
      <c r="P1743" s="92"/>
      <c r="Q1743" s="92"/>
      <c r="R1743" s="92"/>
      <c r="S1743" s="92"/>
      <c r="T1743" s="93"/>
      <c r="U1743" s="39"/>
      <c r="V1743" s="39"/>
      <c r="W1743" s="39"/>
      <c r="X1743" s="39"/>
      <c r="Y1743" s="39"/>
      <c r="Z1743" s="39"/>
      <c r="AA1743" s="39"/>
      <c r="AB1743" s="39"/>
      <c r="AC1743" s="39"/>
      <c r="AD1743" s="39"/>
      <c r="AE1743" s="39"/>
      <c r="AT1743" s="18" t="s">
        <v>214</v>
      </c>
      <c r="AU1743" s="18" t="s">
        <v>83</v>
      </c>
    </row>
    <row r="1744" s="11" customFormat="1" ht="25.92" customHeight="1">
      <c r="A1744" s="11"/>
      <c r="B1744" s="208"/>
      <c r="C1744" s="209"/>
      <c r="D1744" s="210" t="s">
        <v>75</v>
      </c>
      <c r="E1744" s="211" t="s">
        <v>2063</v>
      </c>
      <c r="F1744" s="211" t="s">
        <v>2064</v>
      </c>
      <c r="G1744" s="209"/>
      <c r="H1744" s="209"/>
      <c r="I1744" s="212"/>
      <c r="J1744" s="213">
        <f>BK1744</f>
        <v>0</v>
      </c>
      <c r="K1744" s="209"/>
      <c r="L1744" s="214"/>
      <c r="M1744" s="215"/>
      <c r="N1744" s="216"/>
      <c r="O1744" s="216"/>
      <c r="P1744" s="217">
        <f>SUM(P1745:P1774)</f>
        <v>0</v>
      </c>
      <c r="Q1744" s="216"/>
      <c r="R1744" s="217">
        <f>SUM(R1745:R1774)</f>
        <v>0</v>
      </c>
      <c r="S1744" s="216"/>
      <c r="T1744" s="218">
        <f>SUM(T1745:T1774)</f>
        <v>0</v>
      </c>
      <c r="U1744" s="11"/>
      <c r="V1744" s="11"/>
      <c r="W1744" s="11"/>
      <c r="X1744" s="11"/>
      <c r="Y1744" s="11"/>
      <c r="Z1744" s="11"/>
      <c r="AA1744" s="11"/>
      <c r="AB1744" s="11"/>
      <c r="AC1744" s="11"/>
      <c r="AD1744" s="11"/>
      <c r="AE1744" s="11"/>
      <c r="AR1744" s="219" t="s">
        <v>212</v>
      </c>
      <c r="AT1744" s="220" t="s">
        <v>75</v>
      </c>
      <c r="AU1744" s="220" t="s">
        <v>76</v>
      </c>
      <c r="AY1744" s="219" t="s">
        <v>207</v>
      </c>
      <c r="BK1744" s="221">
        <f>SUM(BK1745:BK1774)</f>
        <v>0</v>
      </c>
    </row>
    <row r="1745" s="2" customFormat="1" ht="16.5" customHeight="1">
      <c r="A1745" s="39"/>
      <c r="B1745" s="40"/>
      <c r="C1745" s="222" t="s">
        <v>2065</v>
      </c>
      <c r="D1745" s="222" t="s">
        <v>208</v>
      </c>
      <c r="E1745" s="223" t="s">
        <v>2066</v>
      </c>
      <c r="F1745" s="224" t="s">
        <v>2067</v>
      </c>
      <c r="G1745" s="225" t="s">
        <v>931</v>
      </c>
      <c r="H1745" s="226">
        <v>1</v>
      </c>
      <c r="I1745" s="227"/>
      <c r="J1745" s="228">
        <f>ROUND(I1745*H1745,2)</f>
        <v>0</v>
      </c>
      <c r="K1745" s="229"/>
      <c r="L1745" s="45"/>
      <c r="M1745" s="230" t="s">
        <v>1</v>
      </c>
      <c r="N1745" s="231" t="s">
        <v>41</v>
      </c>
      <c r="O1745" s="92"/>
      <c r="P1745" s="232">
        <f>O1745*H1745</f>
        <v>0</v>
      </c>
      <c r="Q1745" s="232">
        <v>0</v>
      </c>
      <c r="R1745" s="232">
        <f>Q1745*H1745</f>
        <v>0</v>
      </c>
      <c r="S1745" s="232">
        <v>0</v>
      </c>
      <c r="T1745" s="233">
        <f>S1745*H1745</f>
        <v>0</v>
      </c>
      <c r="U1745" s="39"/>
      <c r="V1745" s="39"/>
      <c r="W1745" s="39"/>
      <c r="X1745" s="39"/>
      <c r="Y1745" s="39"/>
      <c r="Z1745" s="39"/>
      <c r="AA1745" s="39"/>
      <c r="AB1745" s="39"/>
      <c r="AC1745" s="39"/>
      <c r="AD1745" s="39"/>
      <c r="AE1745" s="39"/>
      <c r="AR1745" s="234" t="s">
        <v>1032</v>
      </c>
      <c r="AT1745" s="234" t="s">
        <v>208</v>
      </c>
      <c r="AU1745" s="234" t="s">
        <v>83</v>
      </c>
      <c r="AY1745" s="18" t="s">
        <v>207</v>
      </c>
      <c r="BE1745" s="235">
        <f>IF(N1745="základní",J1745,0)</f>
        <v>0</v>
      </c>
      <c r="BF1745" s="235">
        <f>IF(N1745="snížená",J1745,0)</f>
        <v>0</v>
      </c>
      <c r="BG1745" s="235">
        <f>IF(N1745="zákl. přenesená",J1745,0)</f>
        <v>0</v>
      </c>
      <c r="BH1745" s="235">
        <f>IF(N1745="sníž. přenesená",J1745,0)</f>
        <v>0</v>
      </c>
      <c r="BI1745" s="235">
        <f>IF(N1745="nulová",J1745,0)</f>
        <v>0</v>
      </c>
      <c r="BJ1745" s="18" t="s">
        <v>83</v>
      </c>
      <c r="BK1745" s="235">
        <f>ROUND(I1745*H1745,2)</f>
        <v>0</v>
      </c>
      <c r="BL1745" s="18" t="s">
        <v>1032</v>
      </c>
      <c r="BM1745" s="234" t="s">
        <v>2068</v>
      </c>
    </row>
    <row r="1746" s="2" customFormat="1">
      <c r="A1746" s="39"/>
      <c r="B1746" s="40"/>
      <c r="C1746" s="41"/>
      <c r="D1746" s="236" t="s">
        <v>214</v>
      </c>
      <c r="E1746" s="41"/>
      <c r="F1746" s="237" t="s">
        <v>2067</v>
      </c>
      <c r="G1746" s="41"/>
      <c r="H1746" s="41"/>
      <c r="I1746" s="238"/>
      <c r="J1746" s="41"/>
      <c r="K1746" s="41"/>
      <c r="L1746" s="45"/>
      <c r="M1746" s="239"/>
      <c r="N1746" s="240"/>
      <c r="O1746" s="92"/>
      <c r="P1746" s="92"/>
      <c r="Q1746" s="92"/>
      <c r="R1746" s="92"/>
      <c r="S1746" s="92"/>
      <c r="T1746" s="93"/>
      <c r="U1746" s="39"/>
      <c r="V1746" s="39"/>
      <c r="W1746" s="39"/>
      <c r="X1746" s="39"/>
      <c r="Y1746" s="39"/>
      <c r="Z1746" s="39"/>
      <c r="AA1746" s="39"/>
      <c r="AB1746" s="39"/>
      <c r="AC1746" s="39"/>
      <c r="AD1746" s="39"/>
      <c r="AE1746" s="39"/>
      <c r="AT1746" s="18" t="s">
        <v>214</v>
      </c>
      <c r="AU1746" s="18" t="s">
        <v>83</v>
      </c>
    </row>
    <row r="1747" s="2" customFormat="1" ht="21.75" customHeight="1">
      <c r="A1747" s="39"/>
      <c r="B1747" s="40"/>
      <c r="C1747" s="222" t="s">
        <v>2069</v>
      </c>
      <c r="D1747" s="222" t="s">
        <v>208</v>
      </c>
      <c r="E1747" s="223" t="s">
        <v>2070</v>
      </c>
      <c r="F1747" s="224" t="s">
        <v>2071</v>
      </c>
      <c r="G1747" s="225" t="s">
        <v>931</v>
      </c>
      <c r="H1747" s="226">
        <v>1</v>
      </c>
      <c r="I1747" s="227"/>
      <c r="J1747" s="228">
        <f>ROUND(I1747*H1747,2)</f>
        <v>0</v>
      </c>
      <c r="K1747" s="229"/>
      <c r="L1747" s="45"/>
      <c r="M1747" s="230" t="s">
        <v>1</v>
      </c>
      <c r="N1747" s="231" t="s">
        <v>41</v>
      </c>
      <c r="O1747" s="92"/>
      <c r="P1747" s="232">
        <f>O1747*H1747</f>
        <v>0</v>
      </c>
      <c r="Q1747" s="232">
        <v>0</v>
      </c>
      <c r="R1747" s="232">
        <f>Q1747*H1747</f>
        <v>0</v>
      </c>
      <c r="S1747" s="232">
        <v>0</v>
      </c>
      <c r="T1747" s="233">
        <f>S1747*H1747</f>
        <v>0</v>
      </c>
      <c r="U1747" s="39"/>
      <c r="V1747" s="39"/>
      <c r="W1747" s="39"/>
      <c r="X1747" s="39"/>
      <c r="Y1747" s="39"/>
      <c r="Z1747" s="39"/>
      <c r="AA1747" s="39"/>
      <c r="AB1747" s="39"/>
      <c r="AC1747" s="39"/>
      <c r="AD1747" s="39"/>
      <c r="AE1747" s="39"/>
      <c r="AR1747" s="234" t="s">
        <v>1032</v>
      </c>
      <c r="AT1747" s="234" t="s">
        <v>208</v>
      </c>
      <c r="AU1747" s="234" t="s">
        <v>83</v>
      </c>
      <c r="AY1747" s="18" t="s">
        <v>207</v>
      </c>
      <c r="BE1747" s="235">
        <f>IF(N1747="základní",J1747,0)</f>
        <v>0</v>
      </c>
      <c r="BF1747" s="235">
        <f>IF(N1747="snížená",J1747,0)</f>
        <v>0</v>
      </c>
      <c r="BG1747" s="235">
        <f>IF(N1747="zákl. přenesená",J1747,0)</f>
        <v>0</v>
      </c>
      <c r="BH1747" s="235">
        <f>IF(N1747="sníž. přenesená",J1747,0)</f>
        <v>0</v>
      </c>
      <c r="BI1747" s="235">
        <f>IF(N1747="nulová",J1747,0)</f>
        <v>0</v>
      </c>
      <c r="BJ1747" s="18" t="s">
        <v>83</v>
      </c>
      <c r="BK1747" s="235">
        <f>ROUND(I1747*H1747,2)</f>
        <v>0</v>
      </c>
      <c r="BL1747" s="18" t="s">
        <v>1032</v>
      </c>
      <c r="BM1747" s="234" t="s">
        <v>2072</v>
      </c>
    </row>
    <row r="1748" s="2" customFormat="1">
      <c r="A1748" s="39"/>
      <c r="B1748" s="40"/>
      <c r="C1748" s="41"/>
      <c r="D1748" s="236" t="s">
        <v>214</v>
      </c>
      <c r="E1748" s="41"/>
      <c r="F1748" s="237" t="s">
        <v>2071</v>
      </c>
      <c r="G1748" s="41"/>
      <c r="H1748" s="41"/>
      <c r="I1748" s="238"/>
      <c r="J1748" s="41"/>
      <c r="K1748" s="41"/>
      <c r="L1748" s="45"/>
      <c r="M1748" s="239"/>
      <c r="N1748" s="240"/>
      <c r="O1748" s="92"/>
      <c r="P1748" s="92"/>
      <c r="Q1748" s="92"/>
      <c r="R1748" s="92"/>
      <c r="S1748" s="92"/>
      <c r="T1748" s="93"/>
      <c r="U1748" s="39"/>
      <c r="V1748" s="39"/>
      <c r="W1748" s="39"/>
      <c r="X1748" s="39"/>
      <c r="Y1748" s="39"/>
      <c r="Z1748" s="39"/>
      <c r="AA1748" s="39"/>
      <c r="AB1748" s="39"/>
      <c r="AC1748" s="39"/>
      <c r="AD1748" s="39"/>
      <c r="AE1748" s="39"/>
      <c r="AT1748" s="18" t="s">
        <v>214</v>
      </c>
      <c r="AU1748" s="18" t="s">
        <v>83</v>
      </c>
    </row>
    <row r="1749" s="2" customFormat="1" ht="16.5" customHeight="1">
      <c r="A1749" s="39"/>
      <c r="B1749" s="40"/>
      <c r="C1749" s="222" t="s">
        <v>2073</v>
      </c>
      <c r="D1749" s="222" t="s">
        <v>208</v>
      </c>
      <c r="E1749" s="223" t="s">
        <v>2074</v>
      </c>
      <c r="F1749" s="224" t="s">
        <v>2075</v>
      </c>
      <c r="G1749" s="225" t="s">
        <v>2076</v>
      </c>
      <c r="H1749" s="226">
        <v>15</v>
      </c>
      <c r="I1749" s="227"/>
      <c r="J1749" s="228">
        <f>ROUND(I1749*H1749,2)</f>
        <v>0</v>
      </c>
      <c r="K1749" s="229"/>
      <c r="L1749" s="45"/>
      <c r="M1749" s="230" t="s">
        <v>1</v>
      </c>
      <c r="N1749" s="231" t="s">
        <v>41</v>
      </c>
      <c r="O1749" s="92"/>
      <c r="P1749" s="232">
        <f>O1749*H1749</f>
        <v>0</v>
      </c>
      <c r="Q1749" s="232">
        <v>0</v>
      </c>
      <c r="R1749" s="232">
        <f>Q1749*H1749</f>
        <v>0</v>
      </c>
      <c r="S1749" s="232">
        <v>0</v>
      </c>
      <c r="T1749" s="233">
        <f>S1749*H1749</f>
        <v>0</v>
      </c>
      <c r="U1749" s="39"/>
      <c r="V1749" s="39"/>
      <c r="W1749" s="39"/>
      <c r="X1749" s="39"/>
      <c r="Y1749" s="39"/>
      <c r="Z1749" s="39"/>
      <c r="AA1749" s="39"/>
      <c r="AB1749" s="39"/>
      <c r="AC1749" s="39"/>
      <c r="AD1749" s="39"/>
      <c r="AE1749" s="39"/>
      <c r="AR1749" s="234" t="s">
        <v>1032</v>
      </c>
      <c r="AT1749" s="234" t="s">
        <v>208</v>
      </c>
      <c r="AU1749" s="234" t="s">
        <v>83</v>
      </c>
      <c r="AY1749" s="18" t="s">
        <v>207</v>
      </c>
      <c r="BE1749" s="235">
        <f>IF(N1749="základní",J1749,0)</f>
        <v>0</v>
      </c>
      <c r="BF1749" s="235">
        <f>IF(N1749="snížená",J1749,0)</f>
        <v>0</v>
      </c>
      <c r="BG1749" s="235">
        <f>IF(N1749="zákl. přenesená",J1749,0)</f>
        <v>0</v>
      </c>
      <c r="BH1749" s="235">
        <f>IF(N1749="sníž. přenesená",J1749,0)</f>
        <v>0</v>
      </c>
      <c r="BI1749" s="235">
        <f>IF(N1749="nulová",J1749,0)</f>
        <v>0</v>
      </c>
      <c r="BJ1749" s="18" t="s">
        <v>83</v>
      </c>
      <c r="BK1749" s="235">
        <f>ROUND(I1749*H1749,2)</f>
        <v>0</v>
      </c>
      <c r="BL1749" s="18" t="s">
        <v>1032</v>
      </c>
      <c r="BM1749" s="234" t="s">
        <v>2077</v>
      </c>
    </row>
    <row r="1750" s="2" customFormat="1">
      <c r="A1750" s="39"/>
      <c r="B1750" s="40"/>
      <c r="C1750" s="41"/>
      <c r="D1750" s="236" t="s">
        <v>214</v>
      </c>
      <c r="E1750" s="41"/>
      <c r="F1750" s="237" t="s">
        <v>2075</v>
      </c>
      <c r="G1750" s="41"/>
      <c r="H1750" s="41"/>
      <c r="I1750" s="238"/>
      <c r="J1750" s="41"/>
      <c r="K1750" s="41"/>
      <c r="L1750" s="45"/>
      <c r="M1750" s="239"/>
      <c r="N1750" s="240"/>
      <c r="O1750" s="92"/>
      <c r="P1750" s="92"/>
      <c r="Q1750" s="92"/>
      <c r="R1750" s="92"/>
      <c r="S1750" s="92"/>
      <c r="T1750" s="93"/>
      <c r="U1750" s="39"/>
      <c r="V1750" s="39"/>
      <c r="W1750" s="39"/>
      <c r="X1750" s="39"/>
      <c r="Y1750" s="39"/>
      <c r="Z1750" s="39"/>
      <c r="AA1750" s="39"/>
      <c r="AB1750" s="39"/>
      <c r="AC1750" s="39"/>
      <c r="AD1750" s="39"/>
      <c r="AE1750" s="39"/>
      <c r="AT1750" s="18" t="s">
        <v>214</v>
      </c>
      <c r="AU1750" s="18" t="s">
        <v>83</v>
      </c>
    </row>
    <row r="1751" s="2" customFormat="1" ht="16.5" customHeight="1">
      <c r="A1751" s="39"/>
      <c r="B1751" s="40"/>
      <c r="C1751" s="222" t="s">
        <v>2078</v>
      </c>
      <c r="D1751" s="222" t="s">
        <v>208</v>
      </c>
      <c r="E1751" s="223" t="s">
        <v>2079</v>
      </c>
      <c r="F1751" s="224" t="s">
        <v>2080</v>
      </c>
      <c r="G1751" s="225" t="s">
        <v>658</v>
      </c>
      <c r="H1751" s="226">
        <v>1</v>
      </c>
      <c r="I1751" s="227"/>
      <c r="J1751" s="228">
        <f>ROUND(I1751*H1751,2)</f>
        <v>0</v>
      </c>
      <c r="K1751" s="229"/>
      <c r="L1751" s="45"/>
      <c r="M1751" s="230" t="s">
        <v>1</v>
      </c>
      <c r="N1751" s="231" t="s">
        <v>41</v>
      </c>
      <c r="O1751" s="92"/>
      <c r="P1751" s="232">
        <f>O1751*H1751</f>
        <v>0</v>
      </c>
      <c r="Q1751" s="232">
        <v>0</v>
      </c>
      <c r="R1751" s="232">
        <f>Q1751*H1751</f>
        <v>0</v>
      </c>
      <c r="S1751" s="232">
        <v>0</v>
      </c>
      <c r="T1751" s="233">
        <f>S1751*H1751</f>
        <v>0</v>
      </c>
      <c r="U1751" s="39"/>
      <c r="V1751" s="39"/>
      <c r="W1751" s="39"/>
      <c r="X1751" s="39"/>
      <c r="Y1751" s="39"/>
      <c r="Z1751" s="39"/>
      <c r="AA1751" s="39"/>
      <c r="AB1751" s="39"/>
      <c r="AC1751" s="39"/>
      <c r="AD1751" s="39"/>
      <c r="AE1751" s="39"/>
      <c r="AR1751" s="234" t="s">
        <v>1032</v>
      </c>
      <c r="AT1751" s="234" t="s">
        <v>208</v>
      </c>
      <c r="AU1751" s="234" t="s">
        <v>83</v>
      </c>
      <c r="AY1751" s="18" t="s">
        <v>207</v>
      </c>
      <c r="BE1751" s="235">
        <f>IF(N1751="základní",J1751,0)</f>
        <v>0</v>
      </c>
      <c r="BF1751" s="235">
        <f>IF(N1751="snížená",J1751,0)</f>
        <v>0</v>
      </c>
      <c r="BG1751" s="235">
        <f>IF(N1751="zákl. přenesená",J1751,0)</f>
        <v>0</v>
      </c>
      <c r="BH1751" s="235">
        <f>IF(N1751="sníž. přenesená",J1751,0)</f>
        <v>0</v>
      </c>
      <c r="BI1751" s="235">
        <f>IF(N1751="nulová",J1751,0)</f>
        <v>0</v>
      </c>
      <c r="BJ1751" s="18" t="s">
        <v>83</v>
      </c>
      <c r="BK1751" s="235">
        <f>ROUND(I1751*H1751,2)</f>
        <v>0</v>
      </c>
      <c r="BL1751" s="18" t="s">
        <v>1032</v>
      </c>
      <c r="BM1751" s="234" t="s">
        <v>2081</v>
      </c>
    </row>
    <row r="1752" s="2" customFormat="1">
      <c r="A1752" s="39"/>
      <c r="B1752" s="40"/>
      <c r="C1752" s="41"/>
      <c r="D1752" s="236" t="s">
        <v>214</v>
      </c>
      <c r="E1752" s="41"/>
      <c r="F1752" s="237" t="s">
        <v>2080</v>
      </c>
      <c r="G1752" s="41"/>
      <c r="H1752" s="41"/>
      <c r="I1752" s="238"/>
      <c r="J1752" s="41"/>
      <c r="K1752" s="41"/>
      <c r="L1752" s="45"/>
      <c r="M1752" s="239"/>
      <c r="N1752" s="240"/>
      <c r="O1752" s="92"/>
      <c r="P1752" s="92"/>
      <c r="Q1752" s="92"/>
      <c r="R1752" s="92"/>
      <c r="S1752" s="92"/>
      <c r="T1752" s="93"/>
      <c r="U1752" s="39"/>
      <c r="V1752" s="39"/>
      <c r="W1752" s="39"/>
      <c r="X1752" s="39"/>
      <c r="Y1752" s="39"/>
      <c r="Z1752" s="39"/>
      <c r="AA1752" s="39"/>
      <c r="AB1752" s="39"/>
      <c r="AC1752" s="39"/>
      <c r="AD1752" s="39"/>
      <c r="AE1752" s="39"/>
      <c r="AT1752" s="18" t="s">
        <v>214</v>
      </c>
      <c r="AU1752" s="18" t="s">
        <v>83</v>
      </c>
    </row>
    <row r="1753" s="2" customFormat="1" ht="16.5" customHeight="1">
      <c r="A1753" s="39"/>
      <c r="B1753" s="40"/>
      <c r="C1753" s="222" t="s">
        <v>2082</v>
      </c>
      <c r="D1753" s="222" t="s">
        <v>208</v>
      </c>
      <c r="E1753" s="223" t="s">
        <v>2083</v>
      </c>
      <c r="F1753" s="224" t="s">
        <v>2084</v>
      </c>
      <c r="G1753" s="225" t="s">
        <v>1218</v>
      </c>
      <c r="H1753" s="226">
        <v>1</v>
      </c>
      <c r="I1753" s="227"/>
      <c r="J1753" s="228">
        <f>ROUND(I1753*H1753,2)</f>
        <v>0</v>
      </c>
      <c r="K1753" s="229"/>
      <c r="L1753" s="45"/>
      <c r="M1753" s="230" t="s">
        <v>1</v>
      </c>
      <c r="N1753" s="231" t="s">
        <v>41</v>
      </c>
      <c r="O1753" s="92"/>
      <c r="P1753" s="232">
        <f>O1753*H1753</f>
        <v>0</v>
      </c>
      <c r="Q1753" s="232">
        <v>0</v>
      </c>
      <c r="R1753" s="232">
        <f>Q1753*H1753</f>
        <v>0</v>
      </c>
      <c r="S1753" s="232">
        <v>0</v>
      </c>
      <c r="T1753" s="233">
        <f>S1753*H1753</f>
        <v>0</v>
      </c>
      <c r="U1753" s="39"/>
      <c r="V1753" s="39"/>
      <c r="W1753" s="39"/>
      <c r="X1753" s="39"/>
      <c r="Y1753" s="39"/>
      <c r="Z1753" s="39"/>
      <c r="AA1753" s="39"/>
      <c r="AB1753" s="39"/>
      <c r="AC1753" s="39"/>
      <c r="AD1753" s="39"/>
      <c r="AE1753" s="39"/>
      <c r="AR1753" s="234" t="s">
        <v>1032</v>
      </c>
      <c r="AT1753" s="234" t="s">
        <v>208</v>
      </c>
      <c r="AU1753" s="234" t="s">
        <v>83</v>
      </c>
      <c r="AY1753" s="18" t="s">
        <v>207</v>
      </c>
      <c r="BE1753" s="235">
        <f>IF(N1753="základní",J1753,0)</f>
        <v>0</v>
      </c>
      <c r="BF1753" s="235">
        <f>IF(N1753="snížená",J1753,0)</f>
        <v>0</v>
      </c>
      <c r="BG1753" s="235">
        <f>IF(N1753="zákl. přenesená",J1753,0)</f>
        <v>0</v>
      </c>
      <c r="BH1753" s="235">
        <f>IF(N1753="sníž. přenesená",J1753,0)</f>
        <v>0</v>
      </c>
      <c r="BI1753" s="235">
        <f>IF(N1753="nulová",J1753,0)</f>
        <v>0</v>
      </c>
      <c r="BJ1753" s="18" t="s">
        <v>83</v>
      </c>
      <c r="BK1753" s="235">
        <f>ROUND(I1753*H1753,2)</f>
        <v>0</v>
      </c>
      <c r="BL1753" s="18" t="s">
        <v>1032</v>
      </c>
      <c r="BM1753" s="234" t="s">
        <v>2085</v>
      </c>
    </row>
    <row r="1754" s="2" customFormat="1">
      <c r="A1754" s="39"/>
      <c r="B1754" s="40"/>
      <c r="C1754" s="41"/>
      <c r="D1754" s="236" t="s">
        <v>214</v>
      </c>
      <c r="E1754" s="41"/>
      <c r="F1754" s="237" t="s">
        <v>2084</v>
      </c>
      <c r="G1754" s="41"/>
      <c r="H1754" s="41"/>
      <c r="I1754" s="238"/>
      <c r="J1754" s="41"/>
      <c r="K1754" s="41"/>
      <c r="L1754" s="45"/>
      <c r="M1754" s="239"/>
      <c r="N1754" s="240"/>
      <c r="O1754" s="92"/>
      <c r="P1754" s="92"/>
      <c r="Q1754" s="92"/>
      <c r="R1754" s="92"/>
      <c r="S1754" s="92"/>
      <c r="T1754" s="93"/>
      <c r="U1754" s="39"/>
      <c r="V1754" s="39"/>
      <c r="W1754" s="39"/>
      <c r="X1754" s="39"/>
      <c r="Y1754" s="39"/>
      <c r="Z1754" s="39"/>
      <c r="AA1754" s="39"/>
      <c r="AB1754" s="39"/>
      <c r="AC1754" s="39"/>
      <c r="AD1754" s="39"/>
      <c r="AE1754" s="39"/>
      <c r="AT1754" s="18" t="s">
        <v>214</v>
      </c>
      <c r="AU1754" s="18" t="s">
        <v>83</v>
      </c>
    </row>
    <row r="1755" s="2" customFormat="1" ht="16.5" customHeight="1">
      <c r="A1755" s="39"/>
      <c r="B1755" s="40"/>
      <c r="C1755" s="222" t="s">
        <v>2086</v>
      </c>
      <c r="D1755" s="222" t="s">
        <v>208</v>
      </c>
      <c r="E1755" s="223" t="s">
        <v>2087</v>
      </c>
      <c r="F1755" s="224" t="s">
        <v>2088</v>
      </c>
      <c r="G1755" s="225" t="s">
        <v>658</v>
      </c>
      <c r="H1755" s="226">
        <v>1</v>
      </c>
      <c r="I1755" s="227"/>
      <c r="J1755" s="228">
        <f>ROUND(I1755*H1755,2)</f>
        <v>0</v>
      </c>
      <c r="K1755" s="229"/>
      <c r="L1755" s="45"/>
      <c r="M1755" s="230" t="s">
        <v>1</v>
      </c>
      <c r="N1755" s="231" t="s">
        <v>41</v>
      </c>
      <c r="O1755" s="92"/>
      <c r="P1755" s="232">
        <f>O1755*H1755</f>
        <v>0</v>
      </c>
      <c r="Q1755" s="232">
        <v>0</v>
      </c>
      <c r="R1755" s="232">
        <f>Q1755*H1755</f>
        <v>0</v>
      </c>
      <c r="S1755" s="232">
        <v>0</v>
      </c>
      <c r="T1755" s="233">
        <f>S1755*H1755</f>
        <v>0</v>
      </c>
      <c r="U1755" s="39"/>
      <c r="V1755" s="39"/>
      <c r="W1755" s="39"/>
      <c r="X1755" s="39"/>
      <c r="Y1755" s="39"/>
      <c r="Z1755" s="39"/>
      <c r="AA1755" s="39"/>
      <c r="AB1755" s="39"/>
      <c r="AC1755" s="39"/>
      <c r="AD1755" s="39"/>
      <c r="AE1755" s="39"/>
      <c r="AR1755" s="234" t="s">
        <v>1032</v>
      </c>
      <c r="AT1755" s="234" t="s">
        <v>208</v>
      </c>
      <c r="AU1755" s="234" t="s">
        <v>83</v>
      </c>
      <c r="AY1755" s="18" t="s">
        <v>207</v>
      </c>
      <c r="BE1755" s="235">
        <f>IF(N1755="základní",J1755,0)</f>
        <v>0</v>
      </c>
      <c r="BF1755" s="235">
        <f>IF(N1755="snížená",J1755,0)</f>
        <v>0</v>
      </c>
      <c r="BG1755" s="235">
        <f>IF(N1755="zákl. přenesená",J1755,0)</f>
        <v>0</v>
      </c>
      <c r="BH1755" s="235">
        <f>IF(N1755="sníž. přenesená",J1755,0)</f>
        <v>0</v>
      </c>
      <c r="BI1755" s="235">
        <f>IF(N1755="nulová",J1755,0)</f>
        <v>0</v>
      </c>
      <c r="BJ1755" s="18" t="s">
        <v>83</v>
      </c>
      <c r="BK1755" s="235">
        <f>ROUND(I1755*H1755,2)</f>
        <v>0</v>
      </c>
      <c r="BL1755" s="18" t="s">
        <v>1032</v>
      </c>
      <c r="BM1755" s="234" t="s">
        <v>2089</v>
      </c>
    </row>
    <row r="1756" s="2" customFormat="1">
      <c r="A1756" s="39"/>
      <c r="B1756" s="40"/>
      <c r="C1756" s="41"/>
      <c r="D1756" s="236" t="s">
        <v>214</v>
      </c>
      <c r="E1756" s="41"/>
      <c r="F1756" s="237" t="s">
        <v>2088</v>
      </c>
      <c r="G1756" s="41"/>
      <c r="H1756" s="41"/>
      <c r="I1756" s="238"/>
      <c r="J1756" s="41"/>
      <c r="K1756" s="41"/>
      <c r="L1756" s="45"/>
      <c r="M1756" s="239"/>
      <c r="N1756" s="240"/>
      <c r="O1756" s="92"/>
      <c r="P1756" s="92"/>
      <c r="Q1756" s="92"/>
      <c r="R1756" s="92"/>
      <c r="S1756" s="92"/>
      <c r="T1756" s="93"/>
      <c r="U1756" s="39"/>
      <c r="V1756" s="39"/>
      <c r="W1756" s="39"/>
      <c r="X1756" s="39"/>
      <c r="Y1756" s="39"/>
      <c r="Z1756" s="39"/>
      <c r="AA1756" s="39"/>
      <c r="AB1756" s="39"/>
      <c r="AC1756" s="39"/>
      <c r="AD1756" s="39"/>
      <c r="AE1756" s="39"/>
      <c r="AT1756" s="18" t="s">
        <v>214</v>
      </c>
      <c r="AU1756" s="18" t="s">
        <v>83</v>
      </c>
    </row>
    <row r="1757" s="2" customFormat="1" ht="16.5" customHeight="1">
      <c r="A1757" s="39"/>
      <c r="B1757" s="40"/>
      <c r="C1757" s="222" t="s">
        <v>2090</v>
      </c>
      <c r="D1757" s="222" t="s">
        <v>208</v>
      </c>
      <c r="E1757" s="223" t="s">
        <v>2091</v>
      </c>
      <c r="F1757" s="224" t="s">
        <v>2092</v>
      </c>
      <c r="G1757" s="225" t="s">
        <v>658</v>
      </c>
      <c r="H1757" s="226">
        <v>1</v>
      </c>
      <c r="I1757" s="227"/>
      <c r="J1757" s="228">
        <f>ROUND(I1757*H1757,2)</f>
        <v>0</v>
      </c>
      <c r="K1757" s="229"/>
      <c r="L1757" s="45"/>
      <c r="M1757" s="230" t="s">
        <v>1</v>
      </c>
      <c r="N1757" s="231" t="s">
        <v>41</v>
      </c>
      <c r="O1757" s="92"/>
      <c r="P1757" s="232">
        <f>O1757*H1757</f>
        <v>0</v>
      </c>
      <c r="Q1757" s="232">
        <v>0</v>
      </c>
      <c r="R1757" s="232">
        <f>Q1757*H1757</f>
        <v>0</v>
      </c>
      <c r="S1757" s="232">
        <v>0</v>
      </c>
      <c r="T1757" s="233">
        <f>S1757*H1757</f>
        <v>0</v>
      </c>
      <c r="U1757" s="39"/>
      <c r="V1757" s="39"/>
      <c r="W1757" s="39"/>
      <c r="X1757" s="39"/>
      <c r="Y1757" s="39"/>
      <c r="Z1757" s="39"/>
      <c r="AA1757" s="39"/>
      <c r="AB1757" s="39"/>
      <c r="AC1757" s="39"/>
      <c r="AD1757" s="39"/>
      <c r="AE1757" s="39"/>
      <c r="AR1757" s="234" t="s">
        <v>1032</v>
      </c>
      <c r="AT1757" s="234" t="s">
        <v>208</v>
      </c>
      <c r="AU1757" s="234" t="s">
        <v>83</v>
      </c>
      <c r="AY1757" s="18" t="s">
        <v>207</v>
      </c>
      <c r="BE1757" s="235">
        <f>IF(N1757="základní",J1757,0)</f>
        <v>0</v>
      </c>
      <c r="BF1757" s="235">
        <f>IF(N1757="snížená",J1757,0)</f>
        <v>0</v>
      </c>
      <c r="BG1757" s="235">
        <f>IF(N1757="zákl. přenesená",J1757,0)</f>
        <v>0</v>
      </c>
      <c r="BH1757" s="235">
        <f>IF(N1757="sníž. přenesená",J1757,0)</f>
        <v>0</v>
      </c>
      <c r="BI1757" s="235">
        <f>IF(N1757="nulová",J1757,0)</f>
        <v>0</v>
      </c>
      <c r="BJ1757" s="18" t="s">
        <v>83</v>
      </c>
      <c r="BK1757" s="235">
        <f>ROUND(I1757*H1757,2)</f>
        <v>0</v>
      </c>
      <c r="BL1757" s="18" t="s">
        <v>1032</v>
      </c>
      <c r="BM1757" s="234" t="s">
        <v>2093</v>
      </c>
    </row>
    <row r="1758" s="2" customFormat="1">
      <c r="A1758" s="39"/>
      <c r="B1758" s="40"/>
      <c r="C1758" s="41"/>
      <c r="D1758" s="236" t="s">
        <v>214</v>
      </c>
      <c r="E1758" s="41"/>
      <c r="F1758" s="237" t="s">
        <v>2092</v>
      </c>
      <c r="G1758" s="41"/>
      <c r="H1758" s="41"/>
      <c r="I1758" s="238"/>
      <c r="J1758" s="41"/>
      <c r="K1758" s="41"/>
      <c r="L1758" s="45"/>
      <c r="M1758" s="239"/>
      <c r="N1758" s="240"/>
      <c r="O1758" s="92"/>
      <c r="P1758" s="92"/>
      <c r="Q1758" s="92"/>
      <c r="R1758" s="92"/>
      <c r="S1758" s="92"/>
      <c r="T1758" s="93"/>
      <c r="U1758" s="39"/>
      <c r="V1758" s="39"/>
      <c r="W1758" s="39"/>
      <c r="X1758" s="39"/>
      <c r="Y1758" s="39"/>
      <c r="Z1758" s="39"/>
      <c r="AA1758" s="39"/>
      <c r="AB1758" s="39"/>
      <c r="AC1758" s="39"/>
      <c r="AD1758" s="39"/>
      <c r="AE1758" s="39"/>
      <c r="AT1758" s="18" t="s">
        <v>214</v>
      </c>
      <c r="AU1758" s="18" t="s">
        <v>83</v>
      </c>
    </row>
    <row r="1759" s="2" customFormat="1" ht="16.5" customHeight="1">
      <c r="A1759" s="39"/>
      <c r="B1759" s="40"/>
      <c r="C1759" s="222" t="s">
        <v>2094</v>
      </c>
      <c r="D1759" s="222" t="s">
        <v>208</v>
      </c>
      <c r="E1759" s="223" t="s">
        <v>2095</v>
      </c>
      <c r="F1759" s="224" t="s">
        <v>2096</v>
      </c>
      <c r="G1759" s="225" t="s">
        <v>658</v>
      </c>
      <c r="H1759" s="226">
        <v>1</v>
      </c>
      <c r="I1759" s="227"/>
      <c r="J1759" s="228">
        <f>ROUND(I1759*H1759,2)</f>
        <v>0</v>
      </c>
      <c r="K1759" s="229"/>
      <c r="L1759" s="45"/>
      <c r="M1759" s="230" t="s">
        <v>1</v>
      </c>
      <c r="N1759" s="231" t="s">
        <v>41</v>
      </c>
      <c r="O1759" s="92"/>
      <c r="P1759" s="232">
        <f>O1759*H1759</f>
        <v>0</v>
      </c>
      <c r="Q1759" s="232">
        <v>0</v>
      </c>
      <c r="R1759" s="232">
        <f>Q1759*H1759</f>
        <v>0</v>
      </c>
      <c r="S1759" s="232">
        <v>0</v>
      </c>
      <c r="T1759" s="233">
        <f>S1759*H1759</f>
        <v>0</v>
      </c>
      <c r="U1759" s="39"/>
      <c r="V1759" s="39"/>
      <c r="W1759" s="39"/>
      <c r="X1759" s="39"/>
      <c r="Y1759" s="39"/>
      <c r="Z1759" s="39"/>
      <c r="AA1759" s="39"/>
      <c r="AB1759" s="39"/>
      <c r="AC1759" s="39"/>
      <c r="AD1759" s="39"/>
      <c r="AE1759" s="39"/>
      <c r="AR1759" s="234" t="s">
        <v>1032</v>
      </c>
      <c r="AT1759" s="234" t="s">
        <v>208</v>
      </c>
      <c r="AU1759" s="234" t="s">
        <v>83</v>
      </c>
      <c r="AY1759" s="18" t="s">
        <v>207</v>
      </c>
      <c r="BE1759" s="235">
        <f>IF(N1759="základní",J1759,0)</f>
        <v>0</v>
      </c>
      <c r="BF1759" s="235">
        <f>IF(N1759="snížená",J1759,0)</f>
        <v>0</v>
      </c>
      <c r="BG1759" s="235">
        <f>IF(N1759="zákl. přenesená",J1759,0)</f>
        <v>0</v>
      </c>
      <c r="BH1759" s="235">
        <f>IF(N1759="sníž. přenesená",J1759,0)</f>
        <v>0</v>
      </c>
      <c r="BI1759" s="235">
        <f>IF(N1759="nulová",J1759,0)</f>
        <v>0</v>
      </c>
      <c r="BJ1759" s="18" t="s">
        <v>83</v>
      </c>
      <c r="BK1759" s="235">
        <f>ROUND(I1759*H1759,2)</f>
        <v>0</v>
      </c>
      <c r="BL1759" s="18" t="s">
        <v>1032</v>
      </c>
      <c r="BM1759" s="234" t="s">
        <v>2097</v>
      </c>
    </row>
    <row r="1760" s="2" customFormat="1">
      <c r="A1760" s="39"/>
      <c r="B1760" s="40"/>
      <c r="C1760" s="41"/>
      <c r="D1760" s="236" t="s">
        <v>214</v>
      </c>
      <c r="E1760" s="41"/>
      <c r="F1760" s="237" t="s">
        <v>2096</v>
      </c>
      <c r="G1760" s="41"/>
      <c r="H1760" s="41"/>
      <c r="I1760" s="238"/>
      <c r="J1760" s="41"/>
      <c r="K1760" s="41"/>
      <c r="L1760" s="45"/>
      <c r="M1760" s="239"/>
      <c r="N1760" s="240"/>
      <c r="O1760" s="92"/>
      <c r="P1760" s="92"/>
      <c r="Q1760" s="92"/>
      <c r="R1760" s="92"/>
      <c r="S1760" s="92"/>
      <c r="T1760" s="93"/>
      <c r="U1760" s="39"/>
      <c r="V1760" s="39"/>
      <c r="W1760" s="39"/>
      <c r="X1760" s="39"/>
      <c r="Y1760" s="39"/>
      <c r="Z1760" s="39"/>
      <c r="AA1760" s="39"/>
      <c r="AB1760" s="39"/>
      <c r="AC1760" s="39"/>
      <c r="AD1760" s="39"/>
      <c r="AE1760" s="39"/>
      <c r="AT1760" s="18" t="s">
        <v>214</v>
      </c>
      <c r="AU1760" s="18" t="s">
        <v>83</v>
      </c>
    </row>
    <row r="1761" s="2" customFormat="1" ht="16.5" customHeight="1">
      <c r="A1761" s="39"/>
      <c r="B1761" s="40"/>
      <c r="C1761" s="222" t="s">
        <v>2098</v>
      </c>
      <c r="D1761" s="222" t="s">
        <v>208</v>
      </c>
      <c r="E1761" s="223" t="s">
        <v>2099</v>
      </c>
      <c r="F1761" s="224" t="s">
        <v>2100</v>
      </c>
      <c r="G1761" s="225" t="s">
        <v>658</v>
      </c>
      <c r="H1761" s="226">
        <v>1</v>
      </c>
      <c r="I1761" s="227"/>
      <c r="J1761" s="228">
        <f>ROUND(I1761*H1761,2)</f>
        <v>0</v>
      </c>
      <c r="K1761" s="229"/>
      <c r="L1761" s="45"/>
      <c r="M1761" s="230" t="s">
        <v>1</v>
      </c>
      <c r="N1761" s="231" t="s">
        <v>41</v>
      </c>
      <c r="O1761" s="92"/>
      <c r="P1761" s="232">
        <f>O1761*H1761</f>
        <v>0</v>
      </c>
      <c r="Q1761" s="232">
        <v>0</v>
      </c>
      <c r="R1761" s="232">
        <f>Q1761*H1761</f>
        <v>0</v>
      </c>
      <c r="S1761" s="232">
        <v>0</v>
      </c>
      <c r="T1761" s="233">
        <f>S1761*H1761</f>
        <v>0</v>
      </c>
      <c r="U1761" s="39"/>
      <c r="V1761" s="39"/>
      <c r="W1761" s="39"/>
      <c r="X1761" s="39"/>
      <c r="Y1761" s="39"/>
      <c r="Z1761" s="39"/>
      <c r="AA1761" s="39"/>
      <c r="AB1761" s="39"/>
      <c r="AC1761" s="39"/>
      <c r="AD1761" s="39"/>
      <c r="AE1761" s="39"/>
      <c r="AR1761" s="234" t="s">
        <v>1032</v>
      </c>
      <c r="AT1761" s="234" t="s">
        <v>208</v>
      </c>
      <c r="AU1761" s="234" t="s">
        <v>83</v>
      </c>
      <c r="AY1761" s="18" t="s">
        <v>207</v>
      </c>
      <c r="BE1761" s="235">
        <f>IF(N1761="základní",J1761,0)</f>
        <v>0</v>
      </c>
      <c r="BF1761" s="235">
        <f>IF(N1761="snížená",J1761,0)</f>
        <v>0</v>
      </c>
      <c r="BG1761" s="235">
        <f>IF(N1761="zákl. přenesená",J1761,0)</f>
        <v>0</v>
      </c>
      <c r="BH1761" s="235">
        <f>IF(N1761="sníž. přenesená",J1761,0)</f>
        <v>0</v>
      </c>
      <c r="BI1761" s="235">
        <f>IF(N1761="nulová",J1761,0)</f>
        <v>0</v>
      </c>
      <c r="BJ1761" s="18" t="s">
        <v>83</v>
      </c>
      <c r="BK1761" s="235">
        <f>ROUND(I1761*H1761,2)</f>
        <v>0</v>
      </c>
      <c r="BL1761" s="18" t="s">
        <v>1032</v>
      </c>
      <c r="BM1761" s="234" t="s">
        <v>2101</v>
      </c>
    </row>
    <row r="1762" s="2" customFormat="1">
      <c r="A1762" s="39"/>
      <c r="B1762" s="40"/>
      <c r="C1762" s="41"/>
      <c r="D1762" s="236" t="s">
        <v>214</v>
      </c>
      <c r="E1762" s="41"/>
      <c r="F1762" s="237" t="s">
        <v>2100</v>
      </c>
      <c r="G1762" s="41"/>
      <c r="H1762" s="41"/>
      <c r="I1762" s="238"/>
      <c r="J1762" s="41"/>
      <c r="K1762" s="41"/>
      <c r="L1762" s="45"/>
      <c r="M1762" s="239"/>
      <c r="N1762" s="240"/>
      <c r="O1762" s="92"/>
      <c r="P1762" s="92"/>
      <c r="Q1762" s="92"/>
      <c r="R1762" s="92"/>
      <c r="S1762" s="92"/>
      <c r="T1762" s="93"/>
      <c r="U1762" s="39"/>
      <c r="V1762" s="39"/>
      <c r="W1762" s="39"/>
      <c r="X1762" s="39"/>
      <c r="Y1762" s="39"/>
      <c r="Z1762" s="39"/>
      <c r="AA1762" s="39"/>
      <c r="AB1762" s="39"/>
      <c r="AC1762" s="39"/>
      <c r="AD1762" s="39"/>
      <c r="AE1762" s="39"/>
      <c r="AT1762" s="18" t="s">
        <v>214</v>
      </c>
      <c r="AU1762" s="18" t="s">
        <v>83</v>
      </c>
    </row>
    <row r="1763" s="2" customFormat="1" ht="16.5" customHeight="1">
      <c r="A1763" s="39"/>
      <c r="B1763" s="40"/>
      <c r="C1763" s="222" t="s">
        <v>2102</v>
      </c>
      <c r="D1763" s="222" t="s">
        <v>208</v>
      </c>
      <c r="E1763" s="223" t="s">
        <v>2103</v>
      </c>
      <c r="F1763" s="224" t="s">
        <v>2104</v>
      </c>
      <c r="G1763" s="225" t="s">
        <v>1218</v>
      </c>
      <c r="H1763" s="226">
        <v>2</v>
      </c>
      <c r="I1763" s="227"/>
      <c r="J1763" s="228">
        <f>ROUND(I1763*H1763,2)</f>
        <v>0</v>
      </c>
      <c r="K1763" s="229"/>
      <c r="L1763" s="45"/>
      <c r="M1763" s="230" t="s">
        <v>1</v>
      </c>
      <c r="N1763" s="231" t="s">
        <v>41</v>
      </c>
      <c r="O1763" s="92"/>
      <c r="P1763" s="232">
        <f>O1763*H1763</f>
        <v>0</v>
      </c>
      <c r="Q1763" s="232">
        <v>0</v>
      </c>
      <c r="R1763" s="232">
        <f>Q1763*H1763</f>
        <v>0</v>
      </c>
      <c r="S1763" s="232">
        <v>0</v>
      </c>
      <c r="T1763" s="233">
        <f>S1763*H1763</f>
        <v>0</v>
      </c>
      <c r="U1763" s="39"/>
      <c r="V1763" s="39"/>
      <c r="W1763" s="39"/>
      <c r="X1763" s="39"/>
      <c r="Y1763" s="39"/>
      <c r="Z1763" s="39"/>
      <c r="AA1763" s="39"/>
      <c r="AB1763" s="39"/>
      <c r="AC1763" s="39"/>
      <c r="AD1763" s="39"/>
      <c r="AE1763" s="39"/>
      <c r="AR1763" s="234" t="s">
        <v>1032</v>
      </c>
      <c r="AT1763" s="234" t="s">
        <v>208</v>
      </c>
      <c r="AU1763" s="234" t="s">
        <v>83</v>
      </c>
      <c r="AY1763" s="18" t="s">
        <v>207</v>
      </c>
      <c r="BE1763" s="235">
        <f>IF(N1763="základní",J1763,0)</f>
        <v>0</v>
      </c>
      <c r="BF1763" s="235">
        <f>IF(N1763="snížená",J1763,0)</f>
        <v>0</v>
      </c>
      <c r="BG1763" s="235">
        <f>IF(N1763="zákl. přenesená",J1763,0)</f>
        <v>0</v>
      </c>
      <c r="BH1763" s="235">
        <f>IF(N1763="sníž. přenesená",J1763,0)</f>
        <v>0</v>
      </c>
      <c r="BI1763" s="235">
        <f>IF(N1763="nulová",J1763,0)</f>
        <v>0</v>
      </c>
      <c r="BJ1763" s="18" t="s">
        <v>83</v>
      </c>
      <c r="BK1763" s="235">
        <f>ROUND(I1763*H1763,2)</f>
        <v>0</v>
      </c>
      <c r="BL1763" s="18" t="s">
        <v>1032</v>
      </c>
      <c r="BM1763" s="234" t="s">
        <v>2105</v>
      </c>
    </row>
    <row r="1764" s="2" customFormat="1">
      <c r="A1764" s="39"/>
      <c r="B1764" s="40"/>
      <c r="C1764" s="41"/>
      <c r="D1764" s="236" t="s">
        <v>214</v>
      </c>
      <c r="E1764" s="41"/>
      <c r="F1764" s="237" t="s">
        <v>2104</v>
      </c>
      <c r="G1764" s="41"/>
      <c r="H1764" s="41"/>
      <c r="I1764" s="238"/>
      <c r="J1764" s="41"/>
      <c r="K1764" s="41"/>
      <c r="L1764" s="45"/>
      <c r="M1764" s="239"/>
      <c r="N1764" s="240"/>
      <c r="O1764" s="92"/>
      <c r="P1764" s="92"/>
      <c r="Q1764" s="92"/>
      <c r="R1764" s="92"/>
      <c r="S1764" s="92"/>
      <c r="T1764" s="93"/>
      <c r="U1764" s="39"/>
      <c r="V1764" s="39"/>
      <c r="W1764" s="39"/>
      <c r="X1764" s="39"/>
      <c r="Y1764" s="39"/>
      <c r="Z1764" s="39"/>
      <c r="AA1764" s="39"/>
      <c r="AB1764" s="39"/>
      <c r="AC1764" s="39"/>
      <c r="AD1764" s="39"/>
      <c r="AE1764" s="39"/>
      <c r="AT1764" s="18" t="s">
        <v>214</v>
      </c>
      <c r="AU1764" s="18" t="s">
        <v>83</v>
      </c>
    </row>
    <row r="1765" s="2" customFormat="1" ht="16.5" customHeight="1">
      <c r="A1765" s="39"/>
      <c r="B1765" s="40"/>
      <c r="C1765" s="222" t="s">
        <v>2106</v>
      </c>
      <c r="D1765" s="222" t="s">
        <v>208</v>
      </c>
      <c r="E1765" s="223" t="s">
        <v>2107</v>
      </c>
      <c r="F1765" s="224" t="s">
        <v>2108</v>
      </c>
      <c r="G1765" s="225" t="s">
        <v>1218</v>
      </c>
      <c r="H1765" s="226">
        <v>2</v>
      </c>
      <c r="I1765" s="227"/>
      <c r="J1765" s="228">
        <f>ROUND(I1765*H1765,2)</f>
        <v>0</v>
      </c>
      <c r="K1765" s="229"/>
      <c r="L1765" s="45"/>
      <c r="M1765" s="230" t="s">
        <v>1</v>
      </c>
      <c r="N1765" s="231" t="s">
        <v>41</v>
      </c>
      <c r="O1765" s="92"/>
      <c r="P1765" s="232">
        <f>O1765*H1765</f>
        <v>0</v>
      </c>
      <c r="Q1765" s="232">
        <v>0</v>
      </c>
      <c r="R1765" s="232">
        <f>Q1765*H1765</f>
        <v>0</v>
      </c>
      <c r="S1765" s="232">
        <v>0</v>
      </c>
      <c r="T1765" s="233">
        <f>S1765*H1765</f>
        <v>0</v>
      </c>
      <c r="U1765" s="39"/>
      <c r="V1765" s="39"/>
      <c r="W1765" s="39"/>
      <c r="X1765" s="39"/>
      <c r="Y1765" s="39"/>
      <c r="Z1765" s="39"/>
      <c r="AA1765" s="39"/>
      <c r="AB1765" s="39"/>
      <c r="AC1765" s="39"/>
      <c r="AD1765" s="39"/>
      <c r="AE1765" s="39"/>
      <c r="AR1765" s="234" t="s">
        <v>1032</v>
      </c>
      <c r="AT1765" s="234" t="s">
        <v>208</v>
      </c>
      <c r="AU1765" s="234" t="s">
        <v>83</v>
      </c>
      <c r="AY1765" s="18" t="s">
        <v>207</v>
      </c>
      <c r="BE1765" s="235">
        <f>IF(N1765="základní",J1765,0)</f>
        <v>0</v>
      </c>
      <c r="BF1765" s="235">
        <f>IF(N1765="snížená",J1765,0)</f>
        <v>0</v>
      </c>
      <c r="BG1765" s="235">
        <f>IF(N1765="zákl. přenesená",J1765,0)</f>
        <v>0</v>
      </c>
      <c r="BH1765" s="235">
        <f>IF(N1765="sníž. přenesená",J1765,0)</f>
        <v>0</v>
      </c>
      <c r="BI1765" s="235">
        <f>IF(N1765="nulová",J1765,0)</f>
        <v>0</v>
      </c>
      <c r="BJ1765" s="18" t="s">
        <v>83</v>
      </c>
      <c r="BK1765" s="235">
        <f>ROUND(I1765*H1765,2)</f>
        <v>0</v>
      </c>
      <c r="BL1765" s="18" t="s">
        <v>1032</v>
      </c>
      <c r="BM1765" s="234" t="s">
        <v>2109</v>
      </c>
    </row>
    <row r="1766" s="2" customFormat="1">
      <c r="A1766" s="39"/>
      <c r="B1766" s="40"/>
      <c r="C1766" s="41"/>
      <c r="D1766" s="236" t="s">
        <v>214</v>
      </c>
      <c r="E1766" s="41"/>
      <c r="F1766" s="237" t="s">
        <v>2108</v>
      </c>
      <c r="G1766" s="41"/>
      <c r="H1766" s="41"/>
      <c r="I1766" s="238"/>
      <c r="J1766" s="41"/>
      <c r="K1766" s="41"/>
      <c r="L1766" s="45"/>
      <c r="M1766" s="239"/>
      <c r="N1766" s="240"/>
      <c r="O1766" s="92"/>
      <c r="P1766" s="92"/>
      <c r="Q1766" s="92"/>
      <c r="R1766" s="92"/>
      <c r="S1766" s="92"/>
      <c r="T1766" s="93"/>
      <c r="U1766" s="39"/>
      <c r="V1766" s="39"/>
      <c r="W1766" s="39"/>
      <c r="X1766" s="39"/>
      <c r="Y1766" s="39"/>
      <c r="Z1766" s="39"/>
      <c r="AA1766" s="39"/>
      <c r="AB1766" s="39"/>
      <c r="AC1766" s="39"/>
      <c r="AD1766" s="39"/>
      <c r="AE1766" s="39"/>
      <c r="AT1766" s="18" t="s">
        <v>214</v>
      </c>
      <c r="AU1766" s="18" t="s">
        <v>83</v>
      </c>
    </row>
    <row r="1767" s="2" customFormat="1" ht="16.5" customHeight="1">
      <c r="A1767" s="39"/>
      <c r="B1767" s="40"/>
      <c r="C1767" s="222" t="s">
        <v>2110</v>
      </c>
      <c r="D1767" s="222" t="s">
        <v>208</v>
      </c>
      <c r="E1767" s="223" t="s">
        <v>2111</v>
      </c>
      <c r="F1767" s="224" t="s">
        <v>2112</v>
      </c>
      <c r="G1767" s="225" t="s">
        <v>931</v>
      </c>
      <c r="H1767" s="226">
        <v>1</v>
      </c>
      <c r="I1767" s="227"/>
      <c r="J1767" s="228">
        <f>ROUND(I1767*H1767,2)</f>
        <v>0</v>
      </c>
      <c r="K1767" s="229"/>
      <c r="L1767" s="45"/>
      <c r="M1767" s="230" t="s">
        <v>1</v>
      </c>
      <c r="N1767" s="231" t="s">
        <v>41</v>
      </c>
      <c r="O1767" s="92"/>
      <c r="P1767" s="232">
        <f>O1767*H1767</f>
        <v>0</v>
      </c>
      <c r="Q1767" s="232">
        <v>0</v>
      </c>
      <c r="R1767" s="232">
        <f>Q1767*H1767</f>
        <v>0</v>
      </c>
      <c r="S1767" s="232">
        <v>0</v>
      </c>
      <c r="T1767" s="233">
        <f>S1767*H1767</f>
        <v>0</v>
      </c>
      <c r="U1767" s="39"/>
      <c r="V1767" s="39"/>
      <c r="W1767" s="39"/>
      <c r="X1767" s="39"/>
      <c r="Y1767" s="39"/>
      <c r="Z1767" s="39"/>
      <c r="AA1767" s="39"/>
      <c r="AB1767" s="39"/>
      <c r="AC1767" s="39"/>
      <c r="AD1767" s="39"/>
      <c r="AE1767" s="39"/>
      <c r="AR1767" s="234" t="s">
        <v>1032</v>
      </c>
      <c r="AT1767" s="234" t="s">
        <v>208</v>
      </c>
      <c r="AU1767" s="234" t="s">
        <v>83</v>
      </c>
      <c r="AY1767" s="18" t="s">
        <v>207</v>
      </c>
      <c r="BE1767" s="235">
        <f>IF(N1767="základní",J1767,0)</f>
        <v>0</v>
      </c>
      <c r="BF1767" s="235">
        <f>IF(N1767="snížená",J1767,0)</f>
        <v>0</v>
      </c>
      <c r="BG1767" s="235">
        <f>IF(N1767="zákl. přenesená",J1767,0)</f>
        <v>0</v>
      </c>
      <c r="BH1767" s="235">
        <f>IF(N1767="sníž. přenesená",J1767,0)</f>
        <v>0</v>
      </c>
      <c r="BI1767" s="235">
        <f>IF(N1767="nulová",J1767,0)</f>
        <v>0</v>
      </c>
      <c r="BJ1767" s="18" t="s">
        <v>83</v>
      </c>
      <c r="BK1767" s="235">
        <f>ROUND(I1767*H1767,2)</f>
        <v>0</v>
      </c>
      <c r="BL1767" s="18" t="s">
        <v>1032</v>
      </c>
      <c r="BM1767" s="234" t="s">
        <v>2113</v>
      </c>
    </row>
    <row r="1768" s="2" customFormat="1">
      <c r="A1768" s="39"/>
      <c r="B1768" s="40"/>
      <c r="C1768" s="41"/>
      <c r="D1768" s="236" t="s">
        <v>214</v>
      </c>
      <c r="E1768" s="41"/>
      <c r="F1768" s="237" t="s">
        <v>2112</v>
      </c>
      <c r="G1768" s="41"/>
      <c r="H1768" s="41"/>
      <c r="I1768" s="238"/>
      <c r="J1768" s="41"/>
      <c r="K1768" s="41"/>
      <c r="L1768" s="45"/>
      <c r="M1768" s="239"/>
      <c r="N1768" s="240"/>
      <c r="O1768" s="92"/>
      <c r="P1768" s="92"/>
      <c r="Q1768" s="92"/>
      <c r="R1768" s="92"/>
      <c r="S1768" s="92"/>
      <c r="T1768" s="93"/>
      <c r="U1768" s="39"/>
      <c r="V1768" s="39"/>
      <c r="W1768" s="39"/>
      <c r="X1768" s="39"/>
      <c r="Y1768" s="39"/>
      <c r="Z1768" s="39"/>
      <c r="AA1768" s="39"/>
      <c r="AB1768" s="39"/>
      <c r="AC1768" s="39"/>
      <c r="AD1768" s="39"/>
      <c r="AE1768" s="39"/>
      <c r="AT1768" s="18" t="s">
        <v>214</v>
      </c>
      <c r="AU1768" s="18" t="s">
        <v>83</v>
      </c>
    </row>
    <row r="1769" s="2" customFormat="1" ht="16.5" customHeight="1">
      <c r="A1769" s="39"/>
      <c r="B1769" s="40"/>
      <c r="C1769" s="222" t="s">
        <v>2114</v>
      </c>
      <c r="D1769" s="222" t="s">
        <v>208</v>
      </c>
      <c r="E1769" s="223" t="s">
        <v>2115</v>
      </c>
      <c r="F1769" s="224" t="s">
        <v>2116</v>
      </c>
      <c r="G1769" s="225" t="s">
        <v>931</v>
      </c>
      <c r="H1769" s="226">
        <v>1</v>
      </c>
      <c r="I1769" s="227"/>
      <c r="J1769" s="228">
        <f>ROUND(I1769*H1769,2)</f>
        <v>0</v>
      </c>
      <c r="K1769" s="229"/>
      <c r="L1769" s="45"/>
      <c r="M1769" s="230" t="s">
        <v>1</v>
      </c>
      <c r="N1769" s="231" t="s">
        <v>41</v>
      </c>
      <c r="O1769" s="92"/>
      <c r="P1769" s="232">
        <f>O1769*H1769</f>
        <v>0</v>
      </c>
      <c r="Q1769" s="232">
        <v>0</v>
      </c>
      <c r="R1769" s="232">
        <f>Q1769*H1769</f>
        <v>0</v>
      </c>
      <c r="S1769" s="232">
        <v>0</v>
      </c>
      <c r="T1769" s="233">
        <f>S1769*H1769</f>
        <v>0</v>
      </c>
      <c r="U1769" s="39"/>
      <c r="V1769" s="39"/>
      <c r="W1769" s="39"/>
      <c r="X1769" s="39"/>
      <c r="Y1769" s="39"/>
      <c r="Z1769" s="39"/>
      <c r="AA1769" s="39"/>
      <c r="AB1769" s="39"/>
      <c r="AC1769" s="39"/>
      <c r="AD1769" s="39"/>
      <c r="AE1769" s="39"/>
      <c r="AR1769" s="234" t="s">
        <v>1032</v>
      </c>
      <c r="AT1769" s="234" t="s">
        <v>208</v>
      </c>
      <c r="AU1769" s="234" t="s">
        <v>83</v>
      </c>
      <c r="AY1769" s="18" t="s">
        <v>207</v>
      </c>
      <c r="BE1769" s="235">
        <f>IF(N1769="základní",J1769,0)</f>
        <v>0</v>
      </c>
      <c r="BF1769" s="235">
        <f>IF(N1769="snížená",J1769,0)</f>
        <v>0</v>
      </c>
      <c r="BG1769" s="235">
        <f>IF(N1769="zákl. přenesená",J1769,0)</f>
        <v>0</v>
      </c>
      <c r="BH1769" s="235">
        <f>IF(N1769="sníž. přenesená",J1769,0)</f>
        <v>0</v>
      </c>
      <c r="BI1769" s="235">
        <f>IF(N1769="nulová",J1769,0)</f>
        <v>0</v>
      </c>
      <c r="BJ1769" s="18" t="s">
        <v>83</v>
      </c>
      <c r="BK1769" s="235">
        <f>ROUND(I1769*H1769,2)</f>
        <v>0</v>
      </c>
      <c r="BL1769" s="18" t="s">
        <v>1032</v>
      </c>
      <c r="BM1769" s="234" t="s">
        <v>2117</v>
      </c>
    </row>
    <row r="1770" s="2" customFormat="1">
      <c r="A1770" s="39"/>
      <c r="B1770" s="40"/>
      <c r="C1770" s="41"/>
      <c r="D1770" s="236" t="s">
        <v>214</v>
      </c>
      <c r="E1770" s="41"/>
      <c r="F1770" s="237" t="s">
        <v>2116</v>
      </c>
      <c r="G1770" s="41"/>
      <c r="H1770" s="41"/>
      <c r="I1770" s="238"/>
      <c r="J1770" s="41"/>
      <c r="K1770" s="41"/>
      <c r="L1770" s="45"/>
      <c r="M1770" s="239"/>
      <c r="N1770" s="240"/>
      <c r="O1770" s="92"/>
      <c r="P1770" s="92"/>
      <c r="Q1770" s="92"/>
      <c r="R1770" s="92"/>
      <c r="S1770" s="92"/>
      <c r="T1770" s="93"/>
      <c r="U1770" s="39"/>
      <c r="V1770" s="39"/>
      <c r="W1770" s="39"/>
      <c r="X1770" s="39"/>
      <c r="Y1770" s="39"/>
      <c r="Z1770" s="39"/>
      <c r="AA1770" s="39"/>
      <c r="AB1770" s="39"/>
      <c r="AC1770" s="39"/>
      <c r="AD1770" s="39"/>
      <c r="AE1770" s="39"/>
      <c r="AT1770" s="18" t="s">
        <v>214</v>
      </c>
      <c r="AU1770" s="18" t="s">
        <v>83</v>
      </c>
    </row>
    <row r="1771" s="2" customFormat="1" ht="16.5" customHeight="1">
      <c r="A1771" s="39"/>
      <c r="B1771" s="40"/>
      <c r="C1771" s="222" t="s">
        <v>2118</v>
      </c>
      <c r="D1771" s="222" t="s">
        <v>208</v>
      </c>
      <c r="E1771" s="223" t="s">
        <v>2119</v>
      </c>
      <c r="F1771" s="224" t="s">
        <v>2120</v>
      </c>
      <c r="G1771" s="225" t="s">
        <v>658</v>
      </c>
      <c r="H1771" s="226">
        <v>1</v>
      </c>
      <c r="I1771" s="227"/>
      <c r="J1771" s="228">
        <f>ROUND(I1771*H1771,2)</f>
        <v>0</v>
      </c>
      <c r="K1771" s="229"/>
      <c r="L1771" s="45"/>
      <c r="M1771" s="230" t="s">
        <v>1</v>
      </c>
      <c r="N1771" s="231" t="s">
        <v>41</v>
      </c>
      <c r="O1771" s="92"/>
      <c r="P1771" s="232">
        <f>O1771*H1771</f>
        <v>0</v>
      </c>
      <c r="Q1771" s="232">
        <v>0</v>
      </c>
      <c r="R1771" s="232">
        <f>Q1771*H1771</f>
        <v>0</v>
      </c>
      <c r="S1771" s="232">
        <v>0</v>
      </c>
      <c r="T1771" s="233">
        <f>S1771*H1771</f>
        <v>0</v>
      </c>
      <c r="U1771" s="39"/>
      <c r="V1771" s="39"/>
      <c r="W1771" s="39"/>
      <c r="X1771" s="39"/>
      <c r="Y1771" s="39"/>
      <c r="Z1771" s="39"/>
      <c r="AA1771" s="39"/>
      <c r="AB1771" s="39"/>
      <c r="AC1771" s="39"/>
      <c r="AD1771" s="39"/>
      <c r="AE1771" s="39"/>
      <c r="AR1771" s="234" t="s">
        <v>1032</v>
      </c>
      <c r="AT1771" s="234" t="s">
        <v>208</v>
      </c>
      <c r="AU1771" s="234" t="s">
        <v>83</v>
      </c>
      <c r="AY1771" s="18" t="s">
        <v>207</v>
      </c>
      <c r="BE1771" s="235">
        <f>IF(N1771="základní",J1771,0)</f>
        <v>0</v>
      </c>
      <c r="BF1771" s="235">
        <f>IF(N1771="snížená",J1771,0)</f>
        <v>0</v>
      </c>
      <c r="BG1771" s="235">
        <f>IF(N1771="zákl. přenesená",J1771,0)</f>
        <v>0</v>
      </c>
      <c r="BH1771" s="235">
        <f>IF(N1771="sníž. přenesená",J1771,0)</f>
        <v>0</v>
      </c>
      <c r="BI1771" s="235">
        <f>IF(N1771="nulová",J1771,0)</f>
        <v>0</v>
      </c>
      <c r="BJ1771" s="18" t="s">
        <v>83</v>
      </c>
      <c r="BK1771" s="235">
        <f>ROUND(I1771*H1771,2)</f>
        <v>0</v>
      </c>
      <c r="BL1771" s="18" t="s">
        <v>1032</v>
      </c>
      <c r="BM1771" s="234" t="s">
        <v>2121</v>
      </c>
    </row>
    <row r="1772" s="2" customFormat="1">
      <c r="A1772" s="39"/>
      <c r="B1772" s="40"/>
      <c r="C1772" s="41"/>
      <c r="D1772" s="236" t="s">
        <v>214</v>
      </c>
      <c r="E1772" s="41"/>
      <c r="F1772" s="237" t="s">
        <v>2120</v>
      </c>
      <c r="G1772" s="41"/>
      <c r="H1772" s="41"/>
      <c r="I1772" s="238"/>
      <c r="J1772" s="41"/>
      <c r="K1772" s="41"/>
      <c r="L1772" s="45"/>
      <c r="M1772" s="239"/>
      <c r="N1772" s="240"/>
      <c r="O1772" s="92"/>
      <c r="P1772" s="92"/>
      <c r="Q1772" s="92"/>
      <c r="R1772" s="92"/>
      <c r="S1772" s="92"/>
      <c r="T1772" s="93"/>
      <c r="U1772" s="39"/>
      <c r="V1772" s="39"/>
      <c r="W1772" s="39"/>
      <c r="X1772" s="39"/>
      <c r="Y1772" s="39"/>
      <c r="Z1772" s="39"/>
      <c r="AA1772" s="39"/>
      <c r="AB1772" s="39"/>
      <c r="AC1772" s="39"/>
      <c r="AD1772" s="39"/>
      <c r="AE1772" s="39"/>
      <c r="AT1772" s="18" t="s">
        <v>214</v>
      </c>
      <c r="AU1772" s="18" t="s">
        <v>83</v>
      </c>
    </row>
    <row r="1773" s="2" customFormat="1" ht="16.5" customHeight="1">
      <c r="A1773" s="39"/>
      <c r="B1773" s="40"/>
      <c r="C1773" s="222" t="s">
        <v>2122</v>
      </c>
      <c r="D1773" s="222" t="s">
        <v>208</v>
      </c>
      <c r="E1773" s="223" t="s">
        <v>2123</v>
      </c>
      <c r="F1773" s="224" t="s">
        <v>2124</v>
      </c>
      <c r="G1773" s="225" t="s">
        <v>931</v>
      </c>
      <c r="H1773" s="226">
        <v>2</v>
      </c>
      <c r="I1773" s="227"/>
      <c r="J1773" s="228">
        <f>ROUND(I1773*H1773,2)</f>
        <v>0</v>
      </c>
      <c r="K1773" s="229"/>
      <c r="L1773" s="45"/>
      <c r="M1773" s="230" t="s">
        <v>1</v>
      </c>
      <c r="N1773" s="231" t="s">
        <v>41</v>
      </c>
      <c r="O1773" s="92"/>
      <c r="P1773" s="232">
        <f>O1773*H1773</f>
        <v>0</v>
      </c>
      <c r="Q1773" s="232">
        <v>0</v>
      </c>
      <c r="R1773" s="232">
        <f>Q1773*H1773</f>
        <v>0</v>
      </c>
      <c r="S1773" s="232">
        <v>0</v>
      </c>
      <c r="T1773" s="233">
        <f>S1773*H1773</f>
        <v>0</v>
      </c>
      <c r="U1773" s="39"/>
      <c r="V1773" s="39"/>
      <c r="W1773" s="39"/>
      <c r="X1773" s="39"/>
      <c r="Y1773" s="39"/>
      <c r="Z1773" s="39"/>
      <c r="AA1773" s="39"/>
      <c r="AB1773" s="39"/>
      <c r="AC1773" s="39"/>
      <c r="AD1773" s="39"/>
      <c r="AE1773" s="39"/>
      <c r="AR1773" s="234" t="s">
        <v>1032</v>
      </c>
      <c r="AT1773" s="234" t="s">
        <v>208</v>
      </c>
      <c r="AU1773" s="234" t="s">
        <v>83</v>
      </c>
      <c r="AY1773" s="18" t="s">
        <v>207</v>
      </c>
      <c r="BE1773" s="235">
        <f>IF(N1773="základní",J1773,0)</f>
        <v>0</v>
      </c>
      <c r="BF1773" s="235">
        <f>IF(N1773="snížená",J1773,0)</f>
        <v>0</v>
      </c>
      <c r="BG1773" s="235">
        <f>IF(N1773="zákl. přenesená",J1773,0)</f>
        <v>0</v>
      </c>
      <c r="BH1773" s="235">
        <f>IF(N1773="sníž. přenesená",J1773,0)</f>
        <v>0</v>
      </c>
      <c r="BI1773" s="235">
        <f>IF(N1773="nulová",J1773,0)</f>
        <v>0</v>
      </c>
      <c r="BJ1773" s="18" t="s">
        <v>83</v>
      </c>
      <c r="BK1773" s="235">
        <f>ROUND(I1773*H1773,2)</f>
        <v>0</v>
      </c>
      <c r="BL1773" s="18" t="s">
        <v>1032</v>
      </c>
      <c r="BM1773" s="234" t="s">
        <v>2125</v>
      </c>
    </row>
    <row r="1774" s="2" customFormat="1">
      <c r="A1774" s="39"/>
      <c r="B1774" s="40"/>
      <c r="C1774" s="41"/>
      <c r="D1774" s="236" t="s">
        <v>214</v>
      </c>
      <c r="E1774" s="41"/>
      <c r="F1774" s="237" t="s">
        <v>2124</v>
      </c>
      <c r="G1774" s="41"/>
      <c r="H1774" s="41"/>
      <c r="I1774" s="238"/>
      <c r="J1774" s="41"/>
      <c r="K1774" s="41"/>
      <c r="L1774" s="45"/>
      <c r="M1774" s="286"/>
      <c r="N1774" s="287"/>
      <c r="O1774" s="288"/>
      <c r="P1774" s="288"/>
      <c r="Q1774" s="288"/>
      <c r="R1774" s="288"/>
      <c r="S1774" s="288"/>
      <c r="T1774" s="289"/>
      <c r="U1774" s="39"/>
      <c r="V1774" s="39"/>
      <c r="W1774" s="39"/>
      <c r="X1774" s="39"/>
      <c r="Y1774" s="39"/>
      <c r="Z1774" s="39"/>
      <c r="AA1774" s="39"/>
      <c r="AB1774" s="39"/>
      <c r="AC1774" s="39"/>
      <c r="AD1774" s="39"/>
      <c r="AE1774" s="39"/>
      <c r="AT1774" s="18" t="s">
        <v>214</v>
      </c>
      <c r="AU1774" s="18" t="s">
        <v>83</v>
      </c>
    </row>
    <row r="1775" s="2" customFormat="1" ht="6.96" customHeight="1">
      <c r="A1775" s="39"/>
      <c r="B1775" s="67"/>
      <c r="C1775" s="68"/>
      <c r="D1775" s="68"/>
      <c r="E1775" s="68"/>
      <c r="F1775" s="68"/>
      <c r="G1775" s="68"/>
      <c r="H1775" s="68"/>
      <c r="I1775" s="68"/>
      <c r="J1775" s="68"/>
      <c r="K1775" s="68"/>
      <c r="L1775" s="45"/>
      <c r="M1775" s="39"/>
      <c r="O1775" s="39"/>
      <c r="P1775" s="39"/>
      <c r="Q1775" s="39"/>
      <c r="R1775" s="39"/>
      <c r="S1775" s="39"/>
      <c r="T1775" s="39"/>
      <c r="U1775" s="39"/>
      <c r="V1775" s="39"/>
      <c r="W1775" s="39"/>
      <c r="X1775" s="39"/>
      <c r="Y1775" s="39"/>
      <c r="Z1775" s="39"/>
      <c r="AA1775" s="39"/>
      <c r="AB1775" s="39"/>
      <c r="AC1775" s="39"/>
      <c r="AD1775" s="39"/>
      <c r="AE1775" s="39"/>
    </row>
  </sheetData>
  <sheetProtection sheet="1" autoFilter="0" formatColumns="0" formatRows="0" objects="1" scenarios="1" spinCount="100000" saltValue="LyNvrlC7l76yTUaimdISZfWcxXWU/RB03TQ+rUqApcuW3J2GYW+h/DGJglChgfBSBeXxTecLV73oFqLUgWTeqw==" hashValue="c1l4KaQIxk23SZRBb66+Q3bYx0hj85sK1oC8B6UrQbLU5ooHj7Octtsxq4Ka4MHRirXercI91ozpYJhc61bKvA==" algorithmName="SHA-512" password="CC35"/>
  <autoFilter ref="C145:K1774"/>
  <mergeCells count="12">
    <mergeCell ref="E7:H7"/>
    <mergeCell ref="E9:H9"/>
    <mergeCell ref="E11:H11"/>
    <mergeCell ref="E20:H20"/>
    <mergeCell ref="E29:H29"/>
    <mergeCell ref="E85:H85"/>
    <mergeCell ref="E87:H87"/>
    <mergeCell ref="E89:H89"/>
    <mergeCell ref="E134:H134"/>
    <mergeCell ref="E136:H136"/>
    <mergeCell ref="E138:H138"/>
    <mergeCell ref="L2:V2"/>
  </mergeCells>
  <hyperlinks>
    <hyperlink ref="F150" r:id="rId1" display="https://podminky.urs.cz/item/CS_URS_2024_01/132212121"/>
    <hyperlink ref="F156" r:id="rId2" display="https://podminky.urs.cz/item/CS_URS_2024_01/174151102"/>
    <hyperlink ref="F160" r:id="rId3" display="https://podminky.urs.cz/item/CS_URS_2024_01/311272031"/>
    <hyperlink ref="F211" r:id="rId4" display="https://podminky.urs.cz/item/CS_URS_2024_01/317142442"/>
    <hyperlink ref="F228" r:id="rId5" display="https://podminky.urs.cz/item/CS_URS_2024_01/342272215"/>
    <hyperlink ref="F259" r:id="rId6" display="https://podminky.urs.cz/item/CS_URS_2024_01/342272225"/>
    <hyperlink ref="F276" r:id="rId7" display="https://podminky.urs.cz/item/CS_URS_2024_01/342272245"/>
    <hyperlink ref="F306" r:id="rId8" display="https://podminky.urs.cz/item/CS_URS_2024_01/411323434"/>
    <hyperlink ref="F311" r:id="rId9" display="https://podminky.urs.cz/item/CS_URS_2024_01/411362021"/>
    <hyperlink ref="F316" r:id="rId10" display="https://podminky.urs.cz/item/CS_URS_2024_01/612142001"/>
    <hyperlink ref="F324" r:id="rId11" display="https://podminky.urs.cz/item/CS_URS_2024_01/612311141"/>
    <hyperlink ref="F328" r:id="rId12" display="https://podminky.urs.cz/item/CS_URS_2024_01/612381026"/>
    <hyperlink ref="F332" r:id="rId13" display="https://podminky.urs.cz/item/CS_URS_2025_01/621221001"/>
    <hyperlink ref="F340" r:id="rId14" display="https://podminky.urs.cz/item/CS_URS_2024_01/621221021"/>
    <hyperlink ref="F349" r:id="rId15" display="https://podminky.urs.cz/item/CS_URS_2024_01/621221041"/>
    <hyperlink ref="F364" r:id="rId16" display="https://podminky.urs.cz/item/CS_URS_2024_01/622211011"/>
    <hyperlink ref="F372" r:id="rId17" display="https://podminky.urs.cz/item/CS_URS_2024_01/622211021"/>
    <hyperlink ref="F380" r:id="rId18" display="https://podminky.urs.cz/item/CS_URS_2024_01/622221021"/>
    <hyperlink ref="F389" r:id="rId19" display="https://podminky.urs.cz/item/CS_URS_2024_01/622221041"/>
    <hyperlink ref="F402" r:id="rId20" display="https://podminky.urs.cz/item/CS_URS_2025_01/622221051"/>
    <hyperlink ref="F411" r:id="rId21" display="https://podminky.urs.cz/item/CS_URS_2024_01/622251105"/>
    <hyperlink ref="F418" r:id="rId22" display="https://podminky.urs.cz/item/CS_URS_2024_01/622252001"/>
    <hyperlink ref="F426" r:id="rId23" display="https://podminky.urs.cz/item/CS_URS_2024_01/622252002"/>
    <hyperlink ref="F495" r:id="rId24" display="https://podminky.urs.cz/item/CS_URS_2024_01/622511112"/>
    <hyperlink ref="F499" r:id="rId25" display="https://podminky.urs.cz/item/CS_URS_2024_01/629995101"/>
    <hyperlink ref="F511" r:id="rId26" display="https://podminky.urs.cz/item/CS_URS_2024_01/631362021"/>
    <hyperlink ref="F517" r:id="rId27" display="https://podminky.urs.cz/item/CS_URS_2025_01/631362022"/>
    <hyperlink ref="F564" r:id="rId28" display="https://podminky.urs.cz/item/CS_URS_2024_01/632451293"/>
    <hyperlink ref="F593" r:id="rId29" display="https://podminky.urs.cz/item/CS_URS_2024_01/642942611"/>
    <hyperlink ref="F614" r:id="rId30" display="https://podminky.urs.cz/item/CS_URS_2024_01/941211113"/>
    <hyperlink ref="F618" r:id="rId31" display="https://podminky.urs.cz/item/CS_URS_2024_01/941211213"/>
    <hyperlink ref="F622" r:id="rId32" display="https://podminky.urs.cz/item/CS_URS_2024_01/941211813"/>
    <hyperlink ref="F625" r:id="rId33" display="https://podminky.urs.cz/item/CS_URS_2024_01/944511111"/>
    <hyperlink ref="F628" r:id="rId34" display="https://podminky.urs.cz/item/CS_URS_2024_01/944511211"/>
    <hyperlink ref="F632" r:id="rId35" display="https://podminky.urs.cz/item/CS_URS_2024_01/944511811"/>
    <hyperlink ref="F635" r:id="rId36" display="https://podminky.urs.cz/item/CS_URS_2024_01/945421112"/>
    <hyperlink ref="F638" r:id="rId37" display="https://podminky.urs.cz/item/CS_URS_2024_01/952901111"/>
    <hyperlink ref="F654" r:id="rId38" display="https://podminky.urs.cz/item/CS_URS_2024_01/962031133"/>
    <hyperlink ref="F660" r:id="rId39" display="https://podminky.urs.cz/item/CS_URS_2024_01/962051116"/>
    <hyperlink ref="F668" r:id="rId40" display="https://podminky.urs.cz/item/CS_URS_2024_01/963051113"/>
    <hyperlink ref="F673" r:id="rId41" display="https://podminky.urs.cz/item/CS_URS_2024_01/965043441"/>
    <hyperlink ref="F684" r:id="rId42" display="https://podminky.urs.cz/item/CS_URS_2024_01/968072244"/>
    <hyperlink ref="F699" r:id="rId43" display="https://podminky.urs.cz/item/CS_URS_2024_01/968072455"/>
    <hyperlink ref="F704" r:id="rId44" display="https://podminky.urs.cz/item/CS_URS_2024_01/971052651"/>
    <hyperlink ref="F737" r:id="rId45" display="https://podminky.urs.cz/item/CS_URS_2024_01/972054691"/>
    <hyperlink ref="F755" r:id="rId46" display="https://podminky.urs.cz/item/CS_URS_2024_01/977211111"/>
    <hyperlink ref="F788" r:id="rId47" display="https://podminky.urs.cz/item/CS_URS_2024_01/985131211"/>
    <hyperlink ref="F794" r:id="rId48" display="https://podminky.urs.cz/item/CS_URS_2024_01/985311111"/>
    <hyperlink ref="F798" r:id="rId49" display="https://podminky.urs.cz/item/CS_URS_2024_01/985311311"/>
    <hyperlink ref="F815" r:id="rId50" display="https://podminky.urs.cz/item/CS_URS_2024_01/997006006"/>
    <hyperlink ref="F818" r:id="rId51" display="https://podminky.urs.cz/item/CS_URS_2024_01/997013120"/>
    <hyperlink ref="F821" r:id="rId52" display="https://podminky.urs.cz/item/CS_URS_2024_01/997013501"/>
    <hyperlink ref="F825" r:id="rId53" display="https://podminky.urs.cz/item/CS_URS_2024_01/998012045"/>
    <hyperlink ref="F829" r:id="rId54" display="https://podminky.urs.cz/item/CS_URS_2024_01/711111001"/>
    <hyperlink ref="F879" r:id="rId55" display="https://podminky.urs.cz/item/CS_URS_2024_01/711131111"/>
    <hyperlink ref="F910" r:id="rId56" display="https://podminky.urs.cz/item/CS_URS_2024_01/711131111"/>
    <hyperlink ref="F940" r:id="rId57" display="https://podminky.urs.cz/item/CS_URS_2024_01/711141559"/>
    <hyperlink ref="F974" r:id="rId58" display="https://podminky.urs.cz/item/CS_URS_2024_01/711191001"/>
    <hyperlink ref="F989" r:id="rId59" display="https://podminky.urs.cz/item/CS_URS_2024_01/998711201"/>
    <hyperlink ref="F993" r:id="rId60" display="https://podminky.urs.cz/item/CS_URS_2025_01/712331111"/>
    <hyperlink ref="F1000" r:id="rId61" display="https://podminky.urs.cz/item/CS_URS_2024_01/712341559"/>
    <hyperlink ref="F1018" r:id="rId62" display="https://podminky.urs.cz/item/CS_URS_2024_01/712363564"/>
    <hyperlink ref="F1025" r:id="rId63" display="https://podminky.urs.cz/item/CS_URS_2024_01/712363565"/>
    <hyperlink ref="F1032" r:id="rId64" display="https://podminky.urs.cz/item/CS_URS_2024_01/712363566"/>
    <hyperlink ref="F1046" r:id="rId65" display="https://podminky.urs.cz/item/CS_URS_2024_01/712440833"/>
    <hyperlink ref="F1056" r:id="rId66" display="https://podminky.urs.cz/item/CS_URS_2024_01/712512101"/>
    <hyperlink ref="F1062" r:id="rId67" display="https://podminky.urs.cz/item/CS_URS_2024_01/998712205"/>
    <hyperlink ref="F1066" r:id="rId68" display="https://podminky.urs.cz/item/CS_URS_2024_01/713113211"/>
    <hyperlink ref="F1073" r:id="rId69" display="https://podminky.urs.cz/item/CS_URS_2024_01/713113229"/>
    <hyperlink ref="F1077" r:id="rId70" display="https://podminky.urs.cz/item/CS_URS_2024_01/713133221"/>
    <hyperlink ref="F1082" r:id="rId71" display="https://podminky.urs.cz/item/CS_URS_2024_01/713133229"/>
    <hyperlink ref="F1088" r:id="rId72" display="https://podminky.urs.cz/item/CS_URS_2024_01/713121111"/>
    <hyperlink ref="F1134" r:id="rId73" display="https://podminky.urs.cz/item/CS_URS_2025_01/713121121"/>
    <hyperlink ref="F1192" r:id="rId74" display="https://podminky.urs.cz/item/CS_URS_2025_01/713141135"/>
    <hyperlink ref="F1205" r:id="rId75" display="https://podminky.urs.cz/item/CS_URS_2024_01/713141137"/>
    <hyperlink ref="F1219" r:id="rId76" display="https://podminky.urs.cz/item/CS_URS_2025_01/713141139"/>
    <hyperlink ref="F1233" r:id="rId77" display="https://podminky.urs.cz/item/CS_URS_2024_01/998713205"/>
    <hyperlink ref="F1261" r:id="rId78" display="https://podminky.urs.cz/item/CS_URS_2024_01/998735205"/>
    <hyperlink ref="F1265" r:id="rId79" display="https://podminky.urs.cz/item/CS_URS_2024_01/763121451"/>
    <hyperlink ref="F1292" r:id="rId80" display="https://podminky.urs.cz/item/CS_URS_2024_01/763131411"/>
    <hyperlink ref="F1296" r:id="rId81" display="https://podminky.urs.cz/item/CS_URS_2024_01/763131714"/>
    <hyperlink ref="F1300" r:id="rId82" display="https://podminky.urs.cz/item/CS_URS_2024_01/763172355"/>
    <hyperlink ref="F1308" r:id="rId83" display="https://podminky.urs.cz/item/CS_URS_2024_01/764001821"/>
    <hyperlink ref="F1318" r:id="rId84" display="https://podminky.urs.cz/item/CS_URS_2024_01/764121401"/>
    <hyperlink ref="F1326" r:id="rId85" display="https://podminky.urs.cz/item/CS_URS_2024_01/764224407"/>
    <hyperlink ref="F1331" r:id="rId86" display="https://podminky.urs.cz/item/CS_URS_2024_01/764227404"/>
    <hyperlink ref="F1343" r:id="rId87" display="https://podminky.urs.cz/item/CS_URS_2024_01/764228454"/>
    <hyperlink ref="F1353" r:id="rId88" display="https://podminky.urs.cz/item/CS_URS_2024_01/998764215"/>
    <hyperlink ref="F1381" r:id="rId89" display="https://podminky.urs.cz/item/CS_URS_2024_01/998766205"/>
    <hyperlink ref="F1398" r:id="rId90" display="https://podminky.urs.cz/item/CS_URS_2024_01/767620221"/>
    <hyperlink ref="F1433" r:id="rId91" display="https://podminky.urs.cz/item/CS_URS_2024_01/767646411"/>
    <hyperlink ref="F1453" r:id="rId92" display="https://podminky.urs.cz/item/CS_URS_2024_01/767122111"/>
    <hyperlink ref="F1502" r:id="rId93" display="https://podminky.urs.cz/item/CS_URS_2024_01/767640111"/>
    <hyperlink ref="F1525" r:id="rId94" display="https://podminky.urs.cz/item/CS_URS_2024_01/767996703"/>
    <hyperlink ref="F1528" r:id="rId95" display="https://podminky.urs.cz/item/CS_URS_2024_01/998767205"/>
    <hyperlink ref="F1532" r:id="rId96" display="https://podminky.urs.cz/item/CS_URS_2024_01/771574433"/>
    <hyperlink ref="F1563" r:id="rId97" display="https://podminky.urs.cz/item/CS_URS_2025_01/771577211"/>
    <hyperlink ref="F1571" r:id="rId98" display="https://podminky.urs.cz/item/CS_URS_2025_01/771577212"/>
    <hyperlink ref="F1583" r:id="rId99" display="https://podminky.urs.cz/item/CS_URS_2024_01/771585411"/>
    <hyperlink ref="F1595" r:id="rId100" display="https://podminky.urs.cz/item/CS_URS_2024_01/771589192"/>
    <hyperlink ref="F1599" r:id="rId101" display="https://podminky.urs.cz/item/CS_URS_2024_01/998771205"/>
    <hyperlink ref="F1603" r:id="rId102" display="https://podminky.urs.cz/item/CS_URS_2025_01/776241111"/>
    <hyperlink ref="F1617" r:id="rId103" display="https://podminky.urs.cz/item/CS_URS_2025_01/998776205"/>
    <hyperlink ref="F1621" r:id="rId104" display="https://podminky.urs.cz/item/CS_URS_2024_01/777121115"/>
    <hyperlink ref="F1627" r:id="rId105" display="https://podminky.urs.cz/item/CS_URS_2024_01/777511105"/>
    <hyperlink ref="F1636" r:id="rId106" display="https://podminky.urs.cz/item/CS_URS_2024_01/998777205"/>
    <hyperlink ref="F1640" r:id="rId107" display="https://podminky.urs.cz/item/CS_URS_2024_01/781131112"/>
    <hyperlink ref="F1644" r:id="rId108" display="https://podminky.urs.cz/item/CS_URS_2024_01/781472212"/>
    <hyperlink ref="F1652" r:id="rId109" display="https://podminky.urs.cz/item/CS_URS_2024_01/781484412"/>
    <hyperlink ref="F1660" r:id="rId110" display="https://podminky.urs.cz/item/CS_URS_2024_01/781485791"/>
    <hyperlink ref="F1664" r:id="rId111" display="https://podminky.urs.cz/item/CS_URS_2024_01/781485792"/>
    <hyperlink ref="F1668" r:id="rId112" display="https://podminky.urs.cz/item/CS_URS_2024_01/998781205"/>
    <hyperlink ref="F1672" r:id="rId113" display="https://podminky.urs.cz/item/CS_URS_2024_01/782133114"/>
    <hyperlink ref="F1696" r:id="rId114" display="https://podminky.urs.cz/item/CS_URS_2024_01/784211101"/>
    <hyperlink ref="F1700" r:id="rId115" display="https://podminky.urs.cz/item/CS_URS_2024_01/784661101"/>
    <hyperlink ref="F1708" r:id="rId116" display="https://podminky.urs.cz/item/CS_URS_2024_01/786614005"/>
    <hyperlink ref="F1718" r:id="rId117" display="https://podminky.urs.cz/item/CS_URS_2024_01/786626121"/>
  </hyperlinks>
  <pageMargins left="0.39375" right="0.39375" top="0.39375" bottom="0.39375" header="0" footer="0"/>
  <pageSetup paperSize="9" orientation="portrait" blackAndWhite="1" fitToHeight="100"/>
  <headerFooter>
    <oddFooter>&amp;CStrana &amp;P z &amp;N</oddFooter>
  </headerFooter>
  <drawing r:id="rId118"/>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c r="AZ2" s="291" t="s">
        <v>405</v>
      </c>
      <c r="BA2" s="291" t="s">
        <v>406</v>
      </c>
      <c r="BB2" s="291" t="s">
        <v>225</v>
      </c>
      <c r="BC2" s="291" t="s">
        <v>407</v>
      </c>
      <c r="BD2" s="291" t="s">
        <v>138</v>
      </c>
    </row>
    <row r="3" s="1" customFormat="1" ht="6.96" customHeight="1">
      <c r="B3" s="148"/>
      <c r="C3" s="149"/>
      <c r="D3" s="149"/>
      <c r="E3" s="149"/>
      <c r="F3" s="149"/>
      <c r="G3" s="149"/>
      <c r="H3" s="149"/>
      <c r="I3" s="149"/>
      <c r="J3" s="149"/>
      <c r="K3" s="149"/>
      <c r="L3" s="21"/>
      <c r="AT3" s="18" t="s">
        <v>85</v>
      </c>
      <c r="AZ3" s="291" t="s">
        <v>408</v>
      </c>
      <c r="BA3" s="291" t="s">
        <v>409</v>
      </c>
      <c r="BB3" s="291" t="s">
        <v>225</v>
      </c>
      <c r="BC3" s="291" t="s">
        <v>410</v>
      </c>
      <c r="BD3" s="291" t="s">
        <v>138</v>
      </c>
    </row>
    <row r="4" s="1" customFormat="1" ht="24.96" customHeight="1">
      <c r="B4" s="21"/>
      <c r="D4" s="150" t="s">
        <v>179</v>
      </c>
      <c r="L4" s="21"/>
      <c r="M4" s="151" t="s">
        <v>10</v>
      </c>
      <c r="AT4" s="18" t="s">
        <v>4</v>
      </c>
      <c r="AZ4" s="291" t="s">
        <v>412</v>
      </c>
      <c r="BA4" s="291" t="s">
        <v>413</v>
      </c>
      <c r="BB4" s="291" t="s">
        <v>225</v>
      </c>
      <c r="BC4" s="291" t="s">
        <v>414</v>
      </c>
      <c r="BD4" s="291" t="s">
        <v>138</v>
      </c>
    </row>
    <row r="5" s="1" customFormat="1" ht="6.96" customHeight="1">
      <c r="B5" s="21"/>
      <c r="L5" s="21"/>
      <c r="AZ5" s="291" t="s">
        <v>426</v>
      </c>
      <c r="BA5" s="291" t="s">
        <v>2126</v>
      </c>
      <c r="BB5" s="291" t="s">
        <v>225</v>
      </c>
      <c r="BC5" s="291" t="s">
        <v>428</v>
      </c>
      <c r="BD5" s="291" t="s">
        <v>138</v>
      </c>
    </row>
    <row r="6" s="1" customFormat="1" ht="12" customHeight="1">
      <c r="B6" s="21"/>
      <c r="D6" s="152" t="s">
        <v>16</v>
      </c>
      <c r="L6" s="21"/>
      <c r="AZ6" s="291" t="s">
        <v>429</v>
      </c>
      <c r="BA6" s="291" t="s">
        <v>430</v>
      </c>
      <c r="BB6" s="291" t="s">
        <v>225</v>
      </c>
      <c r="BC6" s="291" t="s">
        <v>431</v>
      </c>
      <c r="BD6" s="291" t="s">
        <v>138</v>
      </c>
    </row>
    <row r="7" s="1" customFormat="1" ht="26.25" customHeight="1">
      <c r="B7" s="21"/>
      <c r="E7" s="153" t="str">
        <f>'Rekapitulace stavby'!K6</f>
        <v>Konverze Vodárenské věže - výstavba větrné elektrárny Bohumín - Pudlov</v>
      </c>
      <c r="F7" s="152"/>
      <c r="G7" s="152"/>
      <c r="H7" s="152"/>
      <c r="L7" s="21"/>
      <c r="AZ7" s="291" t="s">
        <v>440</v>
      </c>
      <c r="BA7" s="291" t="s">
        <v>441</v>
      </c>
      <c r="BB7" s="291" t="s">
        <v>225</v>
      </c>
      <c r="BC7" s="291" t="s">
        <v>442</v>
      </c>
      <c r="BD7" s="291" t="s">
        <v>138</v>
      </c>
    </row>
    <row r="8" s="1" customFormat="1" ht="12" customHeight="1">
      <c r="B8" s="21"/>
      <c r="D8" s="152" t="s">
        <v>180</v>
      </c>
      <c r="L8" s="21"/>
      <c r="AZ8" s="291" t="s">
        <v>443</v>
      </c>
      <c r="BA8" s="291" t="s">
        <v>444</v>
      </c>
      <c r="BB8" s="291" t="s">
        <v>225</v>
      </c>
      <c r="BC8" s="291" t="s">
        <v>445</v>
      </c>
      <c r="BD8" s="291" t="s">
        <v>138</v>
      </c>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c r="AZ9" s="291" t="s">
        <v>446</v>
      </c>
      <c r="BA9" s="291" t="s">
        <v>441</v>
      </c>
      <c r="BB9" s="291" t="s">
        <v>225</v>
      </c>
      <c r="BC9" s="291" t="s">
        <v>447</v>
      </c>
      <c r="BD9" s="291" t="s">
        <v>138</v>
      </c>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c r="AZ10" s="291" t="s">
        <v>448</v>
      </c>
      <c r="BA10" s="291" t="s">
        <v>444</v>
      </c>
      <c r="BB10" s="291" t="s">
        <v>225</v>
      </c>
      <c r="BC10" s="291" t="s">
        <v>449</v>
      </c>
      <c r="BD10" s="291" t="s">
        <v>138</v>
      </c>
    </row>
    <row r="11" s="2" customFormat="1" ht="30" customHeight="1">
      <c r="A11" s="39"/>
      <c r="B11" s="45"/>
      <c r="C11" s="39"/>
      <c r="D11" s="39"/>
      <c r="E11" s="154" t="s">
        <v>2127</v>
      </c>
      <c r="F11" s="39"/>
      <c r="G11" s="39"/>
      <c r="H11" s="39"/>
      <c r="I11" s="39"/>
      <c r="J11" s="39"/>
      <c r="K11" s="39"/>
      <c r="L11" s="64"/>
      <c r="S11" s="39"/>
      <c r="T11" s="39"/>
      <c r="U11" s="39"/>
      <c r="V11" s="39"/>
      <c r="W11" s="39"/>
      <c r="X11" s="39"/>
      <c r="Y11" s="39"/>
      <c r="Z11" s="39"/>
      <c r="AA11" s="39"/>
      <c r="AB11" s="39"/>
      <c r="AC11" s="39"/>
      <c r="AD11" s="39"/>
      <c r="AE11" s="39"/>
      <c r="AZ11" s="291" t="s">
        <v>450</v>
      </c>
      <c r="BA11" s="291" t="s">
        <v>451</v>
      </c>
      <c r="BB11" s="291" t="s">
        <v>225</v>
      </c>
      <c r="BC11" s="291" t="s">
        <v>452</v>
      </c>
      <c r="BD11" s="291" t="s">
        <v>138</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291" t="s">
        <v>453</v>
      </c>
      <c r="BA12" s="291" t="s">
        <v>454</v>
      </c>
      <c r="BB12" s="291" t="s">
        <v>225</v>
      </c>
      <c r="BC12" s="291" t="s">
        <v>452</v>
      </c>
      <c r="BD12" s="291" t="s">
        <v>138</v>
      </c>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c r="AZ13" s="291" t="s">
        <v>455</v>
      </c>
      <c r="BA13" s="291" t="s">
        <v>456</v>
      </c>
      <c r="BB13" s="291" t="s">
        <v>225</v>
      </c>
      <c r="BC13" s="291" t="s">
        <v>457</v>
      </c>
      <c r="BD13" s="291" t="s">
        <v>138</v>
      </c>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c r="AZ14" s="291" t="s">
        <v>458</v>
      </c>
      <c r="BA14" s="291" t="s">
        <v>459</v>
      </c>
      <c r="BB14" s="291" t="s">
        <v>225</v>
      </c>
      <c r="BC14" s="291" t="s">
        <v>460</v>
      </c>
      <c r="BD14" s="291" t="s">
        <v>138</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291" t="s">
        <v>461</v>
      </c>
      <c r="BA15" s="291" t="s">
        <v>462</v>
      </c>
      <c r="BB15" s="291" t="s">
        <v>225</v>
      </c>
      <c r="BC15" s="291" t="s">
        <v>463</v>
      </c>
      <c r="BD15" s="291" t="s">
        <v>138</v>
      </c>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c r="AZ16" s="291" t="s">
        <v>464</v>
      </c>
      <c r="BA16" s="291" t="s">
        <v>462</v>
      </c>
      <c r="BB16" s="291" t="s">
        <v>225</v>
      </c>
      <c r="BC16" s="291" t="s">
        <v>465</v>
      </c>
      <c r="BD16" s="291" t="s">
        <v>138</v>
      </c>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ROUND((SUM(BE126:BE496)),  2)</f>
        <v>0</v>
      </c>
      <c r="G35" s="39"/>
      <c r="H35" s="39"/>
      <c r="I35" s="166">
        <v>0.20999999999999999</v>
      </c>
      <c r="J35" s="165">
        <f>ROUND(((SUM(BE126:BE496))*I35),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ROUND((SUM(BF126:BF496)),  2)</f>
        <v>0</v>
      </c>
      <c r="G36" s="39"/>
      <c r="H36" s="39"/>
      <c r="I36" s="166">
        <v>0.12</v>
      </c>
      <c r="J36" s="165">
        <f>ROUND(((SUM(BF126:BF496))*I36),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ROUND((SUM(BG126:BG496)),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ROUND((SUM(BH126:BH496)),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ROUND((SUM(BI126:BI496)),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30" customHeight="1">
      <c r="A89" s="39"/>
      <c r="B89" s="40"/>
      <c r="C89" s="41"/>
      <c r="D89" s="41"/>
      <c r="E89" s="77" t="str">
        <f>E11</f>
        <v>02-02 - Stavebně konstrukční část založení, betonové a ocelové konstrukce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190</v>
      </c>
      <c r="E99" s="193"/>
      <c r="F99" s="193"/>
      <c r="G99" s="193"/>
      <c r="H99" s="193"/>
      <c r="I99" s="193"/>
      <c r="J99" s="194">
        <f>J127</f>
        <v>0</v>
      </c>
      <c r="K99" s="191"/>
      <c r="L99" s="195"/>
      <c r="S99" s="9"/>
      <c r="T99" s="9"/>
      <c r="U99" s="9"/>
      <c r="V99" s="9"/>
      <c r="W99" s="9"/>
      <c r="X99" s="9"/>
      <c r="Y99" s="9"/>
      <c r="Z99" s="9"/>
      <c r="AA99" s="9"/>
      <c r="AB99" s="9"/>
      <c r="AC99" s="9"/>
      <c r="AD99" s="9"/>
      <c r="AE99" s="9"/>
    </row>
    <row r="100" s="9" customFormat="1" ht="24.96" customHeight="1">
      <c r="A100" s="9"/>
      <c r="B100" s="190"/>
      <c r="C100" s="191"/>
      <c r="D100" s="192" t="s">
        <v>191</v>
      </c>
      <c r="E100" s="193"/>
      <c r="F100" s="193"/>
      <c r="G100" s="193"/>
      <c r="H100" s="193"/>
      <c r="I100" s="193"/>
      <c r="J100" s="194">
        <f>J178</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523</v>
      </c>
      <c r="E101" s="193"/>
      <c r="F101" s="193"/>
      <c r="G101" s="193"/>
      <c r="H101" s="193"/>
      <c r="I101" s="193"/>
      <c r="J101" s="194">
        <f>J272</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192</v>
      </c>
      <c r="E102" s="193"/>
      <c r="F102" s="193"/>
      <c r="G102" s="193"/>
      <c r="H102" s="193"/>
      <c r="I102" s="193"/>
      <c r="J102" s="194">
        <f>J442</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533</v>
      </c>
      <c r="E103" s="193"/>
      <c r="F103" s="193"/>
      <c r="G103" s="193"/>
      <c r="H103" s="193"/>
      <c r="I103" s="193"/>
      <c r="J103" s="194">
        <f>J446</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2128</v>
      </c>
      <c r="E104" s="193"/>
      <c r="F104" s="193"/>
      <c r="G104" s="193"/>
      <c r="H104" s="193"/>
      <c r="I104" s="193"/>
      <c r="J104" s="194">
        <f>J492</f>
        <v>0</v>
      </c>
      <c r="K104" s="191"/>
      <c r="L104" s="195"/>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193</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85" t="str">
        <f>E7</f>
        <v>Konverze Vodárenské věže - výstavba větrné elektrárny Bohumín - Pudlov</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180</v>
      </c>
      <c r="D115" s="23"/>
      <c r="E115" s="23"/>
      <c r="F115" s="23"/>
      <c r="G115" s="23"/>
      <c r="H115" s="23"/>
      <c r="I115" s="23"/>
      <c r="J115" s="23"/>
      <c r="K115" s="23"/>
      <c r="L115" s="21"/>
    </row>
    <row r="116" s="2" customFormat="1" ht="16.5" customHeight="1">
      <c r="A116" s="39"/>
      <c r="B116" s="40"/>
      <c r="C116" s="41"/>
      <c r="D116" s="41"/>
      <c r="E116" s="185" t="s">
        <v>411</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182</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30" customHeight="1">
      <c r="A118" s="39"/>
      <c r="B118" s="40"/>
      <c r="C118" s="41"/>
      <c r="D118" s="41"/>
      <c r="E118" s="77" t="str">
        <f>E11</f>
        <v>02-02 - Stavebně konstrukční část založení, betonové a ocelové konstrukce</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 xml:space="preserve"> </v>
      </c>
      <c r="G120" s="41"/>
      <c r="H120" s="41"/>
      <c r="I120" s="33" t="s">
        <v>22</v>
      </c>
      <c r="J120" s="80" t="str">
        <f>IF(J14="","",J14)</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Ing. Vladimír Cigánek</v>
      </c>
      <c r="G122" s="41"/>
      <c r="H122" s="41"/>
      <c r="I122" s="33" t="s">
        <v>30</v>
      </c>
      <c r="J122" s="37" t="str">
        <f>E23</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P127+P178+P272+P442+P446+P492</f>
        <v>0</v>
      </c>
      <c r="Q126" s="105"/>
      <c r="R126" s="205">
        <f>R127+R178+R272+R442+R446+R492</f>
        <v>977.75315832000001</v>
      </c>
      <c r="S126" s="105"/>
      <c r="T126" s="206">
        <f>T127+T178+T272+T442+T446+T492</f>
        <v>689.16609210000001</v>
      </c>
      <c r="U126" s="39"/>
      <c r="V126" s="39"/>
      <c r="W126" s="39"/>
      <c r="X126" s="39"/>
      <c r="Y126" s="39"/>
      <c r="Z126" s="39"/>
      <c r="AA126" s="39"/>
      <c r="AB126" s="39"/>
      <c r="AC126" s="39"/>
      <c r="AD126" s="39"/>
      <c r="AE126" s="39"/>
      <c r="AT126" s="18" t="s">
        <v>75</v>
      </c>
      <c r="AU126" s="18" t="s">
        <v>188</v>
      </c>
      <c r="BK126" s="207">
        <f>BK127+BK178+BK272+BK442+BK446+BK492</f>
        <v>0</v>
      </c>
    </row>
    <row r="127" s="11" customFormat="1" ht="25.92" customHeight="1">
      <c r="A127" s="11"/>
      <c r="B127" s="208"/>
      <c r="C127" s="209"/>
      <c r="D127" s="210" t="s">
        <v>75</v>
      </c>
      <c r="E127" s="211" t="s">
        <v>138</v>
      </c>
      <c r="F127" s="211" t="s">
        <v>250</v>
      </c>
      <c r="G127" s="209"/>
      <c r="H127" s="209"/>
      <c r="I127" s="212"/>
      <c r="J127" s="213">
        <f>BK127</f>
        <v>0</v>
      </c>
      <c r="K127" s="209"/>
      <c r="L127" s="214"/>
      <c r="M127" s="215"/>
      <c r="N127" s="216"/>
      <c r="O127" s="216"/>
      <c r="P127" s="217">
        <f>SUM(P128:P177)</f>
        <v>0</v>
      </c>
      <c r="Q127" s="216"/>
      <c r="R127" s="217">
        <f>SUM(R128:R177)</f>
        <v>58.71225527</v>
      </c>
      <c r="S127" s="216"/>
      <c r="T127" s="218">
        <f>SUM(T128:T177)</f>
        <v>0</v>
      </c>
      <c r="U127" s="11"/>
      <c r="V127" s="11"/>
      <c r="W127" s="11"/>
      <c r="X127" s="11"/>
      <c r="Y127" s="11"/>
      <c r="Z127" s="11"/>
      <c r="AA127" s="11"/>
      <c r="AB127" s="11"/>
      <c r="AC127" s="11"/>
      <c r="AD127" s="11"/>
      <c r="AE127" s="11"/>
      <c r="AR127" s="219" t="s">
        <v>83</v>
      </c>
      <c r="AT127" s="220" t="s">
        <v>75</v>
      </c>
      <c r="AU127" s="220" t="s">
        <v>76</v>
      </c>
      <c r="AY127" s="219" t="s">
        <v>207</v>
      </c>
      <c r="BK127" s="221">
        <f>SUM(BK128:BK177)</f>
        <v>0</v>
      </c>
    </row>
    <row r="128" s="2" customFormat="1" ht="16.5" customHeight="1">
      <c r="A128" s="39"/>
      <c r="B128" s="40"/>
      <c r="C128" s="222" t="s">
        <v>83</v>
      </c>
      <c r="D128" s="222" t="s">
        <v>208</v>
      </c>
      <c r="E128" s="223" t="s">
        <v>252</v>
      </c>
      <c r="F128" s="224" t="s">
        <v>253</v>
      </c>
      <c r="G128" s="225" t="s">
        <v>211</v>
      </c>
      <c r="H128" s="226">
        <v>21.053999999999998</v>
      </c>
      <c r="I128" s="227"/>
      <c r="J128" s="228">
        <f>ROUND(I128*H128,2)</f>
        <v>0</v>
      </c>
      <c r="K128" s="229"/>
      <c r="L128" s="45"/>
      <c r="M128" s="230" t="s">
        <v>1</v>
      </c>
      <c r="N128" s="231" t="s">
        <v>41</v>
      </c>
      <c r="O128" s="92"/>
      <c r="P128" s="232">
        <f>O128*H128</f>
        <v>0</v>
      </c>
      <c r="Q128" s="232">
        <v>2.5018799999999999</v>
      </c>
      <c r="R128" s="232">
        <f>Q128*H128</f>
        <v>52.674581519999997</v>
      </c>
      <c r="S128" s="232">
        <v>0</v>
      </c>
      <c r="T128" s="233">
        <f>S128*H128</f>
        <v>0</v>
      </c>
      <c r="U128" s="39"/>
      <c r="V128" s="39"/>
      <c r="W128" s="39"/>
      <c r="X128" s="39"/>
      <c r="Y128" s="39"/>
      <c r="Z128" s="39"/>
      <c r="AA128" s="39"/>
      <c r="AB128" s="39"/>
      <c r="AC128" s="39"/>
      <c r="AD128" s="39"/>
      <c r="AE128" s="39"/>
      <c r="AR128" s="234" t="s">
        <v>212</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212</v>
      </c>
      <c r="BM128" s="234" t="s">
        <v>2129</v>
      </c>
    </row>
    <row r="129" s="2" customFormat="1">
      <c r="A129" s="39"/>
      <c r="B129" s="40"/>
      <c r="C129" s="41"/>
      <c r="D129" s="236" t="s">
        <v>214</v>
      </c>
      <c r="E129" s="41"/>
      <c r="F129" s="237" t="s">
        <v>255</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c r="A130" s="39"/>
      <c r="B130" s="40"/>
      <c r="C130" s="41"/>
      <c r="D130" s="241" t="s">
        <v>216</v>
      </c>
      <c r="E130" s="41"/>
      <c r="F130" s="242" t="s">
        <v>256</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216</v>
      </c>
      <c r="AU130" s="18" t="s">
        <v>83</v>
      </c>
    </row>
    <row r="131" s="12" customFormat="1">
      <c r="A131" s="12"/>
      <c r="B131" s="243"/>
      <c r="C131" s="244"/>
      <c r="D131" s="236" t="s">
        <v>218</v>
      </c>
      <c r="E131" s="245" t="s">
        <v>1</v>
      </c>
      <c r="F131" s="246" t="s">
        <v>2130</v>
      </c>
      <c r="G131" s="244"/>
      <c r="H131" s="245" t="s">
        <v>1</v>
      </c>
      <c r="I131" s="247"/>
      <c r="J131" s="244"/>
      <c r="K131" s="244"/>
      <c r="L131" s="248"/>
      <c r="M131" s="249"/>
      <c r="N131" s="250"/>
      <c r="O131" s="250"/>
      <c r="P131" s="250"/>
      <c r="Q131" s="250"/>
      <c r="R131" s="250"/>
      <c r="S131" s="250"/>
      <c r="T131" s="251"/>
      <c r="U131" s="12"/>
      <c r="V131" s="12"/>
      <c r="W131" s="12"/>
      <c r="X131" s="12"/>
      <c r="Y131" s="12"/>
      <c r="Z131" s="12"/>
      <c r="AA131" s="12"/>
      <c r="AB131" s="12"/>
      <c r="AC131" s="12"/>
      <c r="AD131" s="12"/>
      <c r="AE131" s="12"/>
      <c r="AT131" s="252" t="s">
        <v>218</v>
      </c>
      <c r="AU131" s="252" t="s">
        <v>83</v>
      </c>
      <c r="AV131" s="12" t="s">
        <v>83</v>
      </c>
      <c r="AW131" s="12" t="s">
        <v>32</v>
      </c>
      <c r="AX131" s="12" t="s">
        <v>76</v>
      </c>
      <c r="AY131" s="252" t="s">
        <v>207</v>
      </c>
    </row>
    <row r="132" s="13" customFormat="1">
      <c r="A132" s="13"/>
      <c r="B132" s="253"/>
      <c r="C132" s="254"/>
      <c r="D132" s="236" t="s">
        <v>218</v>
      </c>
      <c r="E132" s="255" t="s">
        <v>1</v>
      </c>
      <c r="F132" s="256" t="s">
        <v>2131</v>
      </c>
      <c r="G132" s="254"/>
      <c r="H132" s="257">
        <v>10.579000000000001</v>
      </c>
      <c r="I132" s="258"/>
      <c r="J132" s="254"/>
      <c r="K132" s="254"/>
      <c r="L132" s="259"/>
      <c r="M132" s="260"/>
      <c r="N132" s="261"/>
      <c r="O132" s="261"/>
      <c r="P132" s="261"/>
      <c r="Q132" s="261"/>
      <c r="R132" s="261"/>
      <c r="S132" s="261"/>
      <c r="T132" s="262"/>
      <c r="U132" s="13"/>
      <c r="V132" s="13"/>
      <c r="W132" s="13"/>
      <c r="X132" s="13"/>
      <c r="Y132" s="13"/>
      <c r="Z132" s="13"/>
      <c r="AA132" s="13"/>
      <c r="AB132" s="13"/>
      <c r="AC132" s="13"/>
      <c r="AD132" s="13"/>
      <c r="AE132" s="13"/>
      <c r="AT132" s="263" t="s">
        <v>218</v>
      </c>
      <c r="AU132" s="263" t="s">
        <v>83</v>
      </c>
      <c r="AV132" s="13" t="s">
        <v>85</v>
      </c>
      <c r="AW132" s="13" t="s">
        <v>32</v>
      </c>
      <c r="AX132" s="13" t="s">
        <v>76</v>
      </c>
      <c r="AY132" s="263" t="s">
        <v>207</v>
      </c>
    </row>
    <row r="133" s="13" customFormat="1">
      <c r="A133" s="13"/>
      <c r="B133" s="253"/>
      <c r="C133" s="254"/>
      <c r="D133" s="236" t="s">
        <v>218</v>
      </c>
      <c r="E133" s="255" t="s">
        <v>1</v>
      </c>
      <c r="F133" s="256" t="s">
        <v>2132</v>
      </c>
      <c r="G133" s="254"/>
      <c r="H133" s="257">
        <v>6.6820000000000004</v>
      </c>
      <c r="I133" s="258"/>
      <c r="J133" s="254"/>
      <c r="K133" s="254"/>
      <c r="L133" s="259"/>
      <c r="M133" s="260"/>
      <c r="N133" s="261"/>
      <c r="O133" s="261"/>
      <c r="P133" s="261"/>
      <c r="Q133" s="261"/>
      <c r="R133" s="261"/>
      <c r="S133" s="261"/>
      <c r="T133" s="262"/>
      <c r="U133" s="13"/>
      <c r="V133" s="13"/>
      <c r="W133" s="13"/>
      <c r="X133" s="13"/>
      <c r="Y133" s="13"/>
      <c r="Z133" s="13"/>
      <c r="AA133" s="13"/>
      <c r="AB133" s="13"/>
      <c r="AC133" s="13"/>
      <c r="AD133" s="13"/>
      <c r="AE133" s="13"/>
      <c r="AT133" s="263" t="s">
        <v>218</v>
      </c>
      <c r="AU133" s="263" t="s">
        <v>83</v>
      </c>
      <c r="AV133" s="13" t="s">
        <v>85</v>
      </c>
      <c r="AW133" s="13" t="s">
        <v>32</v>
      </c>
      <c r="AX133" s="13" t="s">
        <v>76</v>
      </c>
      <c r="AY133" s="263" t="s">
        <v>207</v>
      </c>
    </row>
    <row r="134" s="13" customFormat="1">
      <c r="A134" s="13"/>
      <c r="B134" s="253"/>
      <c r="C134" s="254"/>
      <c r="D134" s="236" t="s">
        <v>218</v>
      </c>
      <c r="E134" s="255" t="s">
        <v>1</v>
      </c>
      <c r="F134" s="256" t="s">
        <v>2133</v>
      </c>
      <c r="G134" s="254"/>
      <c r="H134" s="257">
        <v>0.52400000000000002</v>
      </c>
      <c r="I134" s="258"/>
      <c r="J134" s="254"/>
      <c r="K134" s="254"/>
      <c r="L134" s="259"/>
      <c r="M134" s="260"/>
      <c r="N134" s="261"/>
      <c r="O134" s="261"/>
      <c r="P134" s="261"/>
      <c r="Q134" s="261"/>
      <c r="R134" s="261"/>
      <c r="S134" s="261"/>
      <c r="T134" s="262"/>
      <c r="U134" s="13"/>
      <c r="V134" s="13"/>
      <c r="W134" s="13"/>
      <c r="X134" s="13"/>
      <c r="Y134" s="13"/>
      <c r="Z134" s="13"/>
      <c r="AA134" s="13"/>
      <c r="AB134" s="13"/>
      <c r="AC134" s="13"/>
      <c r="AD134" s="13"/>
      <c r="AE134" s="13"/>
      <c r="AT134" s="263" t="s">
        <v>218</v>
      </c>
      <c r="AU134" s="263" t="s">
        <v>83</v>
      </c>
      <c r="AV134" s="13" t="s">
        <v>85</v>
      </c>
      <c r="AW134" s="13" t="s">
        <v>32</v>
      </c>
      <c r="AX134" s="13" t="s">
        <v>76</v>
      </c>
      <c r="AY134" s="263" t="s">
        <v>207</v>
      </c>
    </row>
    <row r="135" s="13" customFormat="1">
      <c r="A135" s="13"/>
      <c r="B135" s="253"/>
      <c r="C135" s="254"/>
      <c r="D135" s="236" t="s">
        <v>218</v>
      </c>
      <c r="E135" s="255" t="s">
        <v>1</v>
      </c>
      <c r="F135" s="256" t="s">
        <v>2134</v>
      </c>
      <c r="G135" s="254"/>
      <c r="H135" s="257">
        <v>0.82799999999999996</v>
      </c>
      <c r="I135" s="258"/>
      <c r="J135" s="254"/>
      <c r="K135" s="254"/>
      <c r="L135" s="259"/>
      <c r="M135" s="260"/>
      <c r="N135" s="261"/>
      <c r="O135" s="261"/>
      <c r="P135" s="261"/>
      <c r="Q135" s="261"/>
      <c r="R135" s="261"/>
      <c r="S135" s="261"/>
      <c r="T135" s="262"/>
      <c r="U135" s="13"/>
      <c r="V135" s="13"/>
      <c r="W135" s="13"/>
      <c r="X135" s="13"/>
      <c r="Y135" s="13"/>
      <c r="Z135" s="13"/>
      <c r="AA135" s="13"/>
      <c r="AB135" s="13"/>
      <c r="AC135" s="13"/>
      <c r="AD135" s="13"/>
      <c r="AE135" s="13"/>
      <c r="AT135" s="263" t="s">
        <v>218</v>
      </c>
      <c r="AU135" s="263" t="s">
        <v>83</v>
      </c>
      <c r="AV135" s="13" t="s">
        <v>85</v>
      </c>
      <c r="AW135" s="13" t="s">
        <v>32</v>
      </c>
      <c r="AX135" s="13" t="s">
        <v>76</v>
      </c>
      <c r="AY135" s="263" t="s">
        <v>207</v>
      </c>
    </row>
    <row r="136" s="12" customFormat="1">
      <c r="A136" s="12"/>
      <c r="B136" s="243"/>
      <c r="C136" s="244"/>
      <c r="D136" s="236" t="s">
        <v>218</v>
      </c>
      <c r="E136" s="245" t="s">
        <v>1</v>
      </c>
      <c r="F136" s="246" t="s">
        <v>271</v>
      </c>
      <c r="G136" s="244"/>
      <c r="H136" s="245" t="s">
        <v>1</v>
      </c>
      <c r="I136" s="247"/>
      <c r="J136" s="244"/>
      <c r="K136" s="244"/>
      <c r="L136" s="248"/>
      <c r="M136" s="249"/>
      <c r="N136" s="250"/>
      <c r="O136" s="250"/>
      <c r="P136" s="250"/>
      <c r="Q136" s="250"/>
      <c r="R136" s="250"/>
      <c r="S136" s="250"/>
      <c r="T136" s="251"/>
      <c r="U136" s="12"/>
      <c r="V136" s="12"/>
      <c r="W136" s="12"/>
      <c r="X136" s="12"/>
      <c r="Y136" s="12"/>
      <c r="Z136" s="12"/>
      <c r="AA136" s="12"/>
      <c r="AB136" s="12"/>
      <c r="AC136" s="12"/>
      <c r="AD136" s="12"/>
      <c r="AE136" s="12"/>
      <c r="AT136" s="252" t="s">
        <v>218</v>
      </c>
      <c r="AU136" s="252" t="s">
        <v>83</v>
      </c>
      <c r="AV136" s="12" t="s">
        <v>83</v>
      </c>
      <c r="AW136" s="12" t="s">
        <v>32</v>
      </c>
      <c r="AX136" s="12" t="s">
        <v>76</v>
      </c>
      <c r="AY136" s="252" t="s">
        <v>207</v>
      </c>
    </row>
    <row r="137" s="13" customFormat="1">
      <c r="A137" s="13"/>
      <c r="B137" s="253"/>
      <c r="C137" s="254"/>
      <c r="D137" s="236" t="s">
        <v>218</v>
      </c>
      <c r="E137" s="255" t="s">
        <v>1</v>
      </c>
      <c r="F137" s="256" t="s">
        <v>2135</v>
      </c>
      <c r="G137" s="254"/>
      <c r="H137" s="257">
        <v>-0.38</v>
      </c>
      <c r="I137" s="258"/>
      <c r="J137" s="254"/>
      <c r="K137" s="254"/>
      <c r="L137" s="259"/>
      <c r="M137" s="260"/>
      <c r="N137" s="261"/>
      <c r="O137" s="261"/>
      <c r="P137" s="261"/>
      <c r="Q137" s="261"/>
      <c r="R137" s="261"/>
      <c r="S137" s="261"/>
      <c r="T137" s="262"/>
      <c r="U137" s="13"/>
      <c r="V137" s="13"/>
      <c r="W137" s="13"/>
      <c r="X137" s="13"/>
      <c r="Y137" s="13"/>
      <c r="Z137" s="13"/>
      <c r="AA137" s="13"/>
      <c r="AB137" s="13"/>
      <c r="AC137" s="13"/>
      <c r="AD137" s="13"/>
      <c r="AE137" s="13"/>
      <c r="AT137" s="263" t="s">
        <v>218</v>
      </c>
      <c r="AU137" s="263" t="s">
        <v>83</v>
      </c>
      <c r="AV137" s="13" t="s">
        <v>85</v>
      </c>
      <c r="AW137" s="13" t="s">
        <v>32</v>
      </c>
      <c r="AX137" s="13" t="s">
        <v>76</v>
      </c>
      <c r="AY137" s="263" t="s">
        <v>207</v>
      </c>
    </row>
    <row r="138" s="13" customFormat="1">
      <c r="A138" s="13"/>
      <c r="B138" s="253"/>
      <c r="C138" s="254"/>
      <c r="D138" s="236" t="s">
        <v>218</v>
      </c>
      <c r="E138" s="255" t="s">
        <v>1</v>
      </c>
      <c r="F138" s="256" t="s">
        <v>2136</v>
      </c>
      <c r="G138" s="254"/>
      <c r="H138" s="257">
        <v>-1.4290000000000001</v>
      </c>
      <c r="I138" s="258"/>
      <c r="J138" s="254"/>
      <c r="K138" s="254"/>
      <c r="L138" s="259"/>
      <c r="M138" s="260"/>
      <c r="N138" s="261"/>
      <c r="O138" s="261"/>
      <c r="P138" s="261"/>
      <c r="Q138" s="261"/>
      <c r="R138" s="261"/>
      <c r="S138" s="261"/>
      <c r="T138" s="262"/>
      <c r="U138" s="13"/>
      <c r="V138" s="13"/>
      <c r="W138" s="13"/>
      <c r="X138" s="13"/>
      <c r="Y138" s="13"/>
      <c r="Z138" s="13"/>
      <c r="AA138" s="13"/>
      <c r="AB138" s="13"/>
      <c r="AC138" s="13"/>
      <c r="AD138" s="13"/>
      <c r="AE138" s="13"/>
      <c r="AT138" s="263" t="s">
        <v>218</v>
      </c>
      <c r="AU138" s="263" t="s">
        <v>83</v>
      </c>
      <c r="AV138" s="13" t="s">
        <v>85</v>
      </c>
      <c r="AW138" s="13" t="s">
        <v>32</v>
      </c>
      <c r="AX138" s="13" t="s">
        <v>76</v>
      </c>
      <c r="AY138" s="263" t="s">
        <v>207</v>
      </c>
    </row>
    <row r="139" s="12" customFormat="1">
      <c r="A139" s="12"/>
      <c r="B139" s="243"/>
      <c r="C139" s="244"/>
      <c r="D139" s="236" t="s">
        <v>218</v>
      </c>
      <c r="E139" s="245" t="s">
        <v>1</v>
      </c>
      <c r="F139" s="246" t="s">
        <v>2137</v>
      </c>
      <c r="G139" s="244"/>
      <c r="H139" s="245" t="s">
        <v>1</v>
      </c>
      <c r="I139" s="247"/>
      <c r="J139" s="244"/>
      <c r="K139" s="244"/>
      <c r="L139" s="248"/>
      <c r="M139" s="249"/>
      <c r="N139" s="250"/>
      <c r="O139" s="250"/>
      <c r="P139" s="250"/>
      <c r="Q139" s="250"/>
      <c r="R139" s="250"/>
      <c r="S139" s="250"/>
      <c r="T139" s="251"/>
      <c r="U139" s="12"/>
      <c r="V139" s="12"/>
      <c r="W139" s="12"/>
      <c r="X139" s="12"/>
      <c r="Y139" s="12"/>
      <c r="Z139" s="12"/>
      <c r="AA139" s="12"/>
      <c r="AB139" s="12"/>
      <c r="AC139" s="12"/>
      <c r="AD139" s="12"/>
      <c r="AE139" s="12"/>
      <c r="AT139" s="252" t="s">
        <v>218</v>
      </c>
      <c r="AU139" s="252" t="s">
        <v>83</v>
      </c>
      <c r="AV139" s="12" t="s">
        <v>83</v>
      </c>
      <c r="AW139" s="12" t="s">
        <v>32</v>
      </c>
      <c r="AX139" s="12" t="s">
        <v>76</v>
      </c>
      <c r="AY139" s="252" t="s">
        <v>207</v>
      </c>
    </row>
    <row r="140" s="12" customFormat="1">
      <c r="A140" s="12"/>
      <c r="B140" s="243"/>
      <c r="C140" s="244"/>
      <c r="D140" s="236" t="s">
        <v>218</v>
      </c>
      <c r="E140" s="245" t="s">
        <v>1</v>
      </c>
      <c r="F140" s="246" t="s">
        <v>2138</v>
      </c>
      <c r="G140" s="244"/>
      <c r="H140" s="245" t="s">
        <v>1</v>
      </c>
      <c r="I140" s="247"/>
      <c r="J140" s="244"/>
      <c r="K140" s="244"/>
      <c r="L140" s="248"/>
      <c r="M140" s="249"/>
      <c r="N140" s="250"/>
      <c r="O140" s="250"/>
      <c r="P140" s="250"/>
      <c r="Q140" s="250"/>
      <c r="R140" s="250"/>
      <c r="S140" s="250"/>
      <c r="T140" s="251"/>
      <c r="U140" s="12"/>
      <c r="V140" s="12"/>
      <c r="W140" s="12"/>
      <c r="X140" s="12"/>
      <c r="Y140" s="12"/>
      <c r="Z140" s="12"/>
      <c r="AA140" s="12"/>
      <c r="AB140" s="12"/>
      <c r="AC140" s="12"/>
      <c r="AD140" s="12"/>
      <c r="AE140" s="12"/>
      <c r="AT140" s="252" t="s">
        <v>218</v>
      </c>
      <c r="AU140" s="252" t="s">
        <v>83</v>
      </c>
      <c r="AV140" s="12" t="s">
        <v>83</v>
      </c>
      <c r="AW140" s="12" t="s">
        <v>32</v>
      </c>
      <c r="AX140" s="12" t="s">
        <v>76</v>
      </c>
      <c r="AY140" s="252" t="s">
        <v>207</v>
      </c>
    </row>
    <row r="141" s="13" customFormat="1">
      <c r="A141" s="13"/>
      <c r="B141" s="253"/>
      <c r="C141" s="254"/>
      <c r="D141" s="236" t="s">
        <v>218</v>
      </c>
      <c r="E141" s="255" t="s">
        <v>1</v>
      </c>
      <c r="F141" s="256" t="s">
        <v>2139</v>
      </c>
      <c r="G141" s="254"/>
      <c r="H141" s="257">
        <v>4.25</v>
      </c>
      <c r="I141" s="258"/>
      <c r="J141" s="254"/>
      <c r="K141" s="254"/>
      <c r="L141" s="259"/>
      <c r="M141" s="260"/>
      <c r="N141" s="261"/>
      <c r="O141" s="261"/>
      <c r="P141" s="261"/>
      <c r="Q141" s="261"/>
      <c r="R141" s="261"/>
      <c r="S141" s="261"/>
      <c r="T141" s="262"/>
      <c r="U141" s="13"/>
      <c r="V141" s="13"/>
      <c r="W141" s="13"/>
      <c r="X141" s="13"/>
      <c r="Y141" s="13"/>
      <c r="Z141" s="13"/>
      <c r="AA141" s="13"/>
      <c r="AB141" s="13"/>
      <c r="AC141" s="13"/>
      <c r="AD141" s="13"/>
      <c r="AE141" s="13"/>
      <c r="AT141" s="263" t="s">
        <v>218</v>
      </c>
      <c r="AU141" s="263" t="s">
        <v>83</v>
      </c>
      <c r="AV141" s="13" t="s">
        <v>85</v>
      </c>
      <c r="AW141" s="13" t="s">
        <v>32</v>
      </c>
      <c r="AX141" s="13" t="s">
        <v>76</v>
      </c>
      <c r="AY141" s="263" t="s">
        <v>207</v>
      </c>
    </row>
    <row r="142" s="14" customFormat="1">
      <c r="A142" s="14"/>
      <c r="B142" s="264"/>
      <c r="C142" s="265"/>
      <c r="D142" s="236" t="s">
        <v>218</v>
      </c>
      <c r="E142" s="266" t="s">
        <v>1</v>
      </c>
      <c r="F142" s="267" t="s">
        <v>222</v>
      </c>
      <c r="G142" s="265"/>
      <c r="H142" s="268">
        <v>21.053999999999998</v>
      </c>
      <c r="I142" s="269"/>
      <c r="J142" s="265"/>
      <c r="K142" s="265"/>
      <c r="L142" s="270"/>
      <c r="M142" s="271"/>
      <c r="N142" s="272"/>
      <c r="O142" s="272"/>
      <c r="P142" s="272"/>
      <c r="Q142" s="272"/>
      <c r="R142" s="272"/>
      <c r="S142" s="272"/>
      <c r="T142" s="273"/>
      <c r="U142" s="14"/>
      <c r="V142" s="14"/>
      <c r="W142" s="14"/>
      <c r="X142" s="14"/>
      <c r="Y142" s="14"/>
      <c r="Z142" s="14"/>
      <c r="AA142" s="14"/>
      <c r="AB142" s="14"/>
      <c r="AC142" s="14"/>
      <c r="AD142" s="14"/>
      <c r="AE142" s="14"/>
      <c r="AT142" s="274" t="s">
        <v>218</v>
      </c>
      <c r="AU142" s="274" t="s">
        <v>83</v>
      </c>
      <c r="AV142" s="14" t="s">
        <v>212</v>
      </c>
      <c r="AW142" s="14" t="s">
        <v>32</v>
      </c>
      <c r="AX142" s="14" t="s">
        <v>83</v>
      </c>
      <c r="AY142" s="274" t="s">
        <v>207</v>
      </c>
    </row>
    <row r="143" s="2" customFormat="1" ht="16.5" customHeight="1">
      <c r="A143" s="39"/>
      <c r="B143" s="40"/>
      <c r="C143" s="222" t="s">
        <v>85</v>
      </c>
      <c r="D143" s="222" t="s">
        <v>208</v>
      </c>
      <c r="E143" s="223" t="s">
        <v>262</v>
      </c>
      <c r="F143" s="224" t="s">
        <v>263</v>
      </c>
      <c r="G143" s="225" t="s">
        <v>225</v>
      </c>
      <c r="H143" s="226">
        <v>225.428</v>
      </c>
      <c r="I143" s="227"/>
      <c r="J143" s="228">
        <f>ROUND(I143*H143,2)</f>
        <v>0</v>
      </c>
      <c r="K143" s="229"/>
      <c r="L143" s="45"/>
      <c r="M143" s="230" t="s">
        <v>1</v>
      </c>
      <c r="N143" s="231" t="s">
        <v>41</v>
      </c>
      <c r="O143" s="92"/>
      <c r="P143" s="232">
        <f>O143*H143</f>
        <v>0</v>
      </c>
      <c r="Q143" s="232">
        <v>0.0027499999999999998</v>
      </c>
      <c r="R143" s="232">
        <f>Q143*H143</f>
        <v>0.61992700000000001</v>
      </c>
      <c r="S143" s="232">
        <v>0</v>
      </c>
      <c r="T143" s="233">
        <f>S143*H143</f>
        <v>0</v>
      </c>
      <c r="U143" s="39"/>
      <c r="V143" s="39"/>
      <c r="W143" s="39"/>
      <c r="X143" s="39"/>
      <c r="Y143" s="39"/>
      <c r="Z143" s="39"/>
      <c r="AA143" s="39"/>
      <c r="AB143" s="39"/>
      <c r="AC143" s="39"/>
      <c r="AD143" s="39"/>
      <c r="AE143" s="39"/>
      <c r="AR143" s="234" t="s">
        <v>212</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212</v>
      </c>
      <c r="BM143" s="234" t="s">
        <v>2140</v>
      </c>
    </row>
    <row r="144" s="2" customFormat="1">
      <c r="A144" s="39"/>
      <c r="B144" s="40"/>
      <c r="C144" s="41"/>
      <c r="D144" s="236" t="s">
        <v>214</v>
      </c>
      <c r="E144" s="41"/>
      <c r="F144" s="237" t="s">
        <v>265</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266</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12" customFormat="1">
      <c r="A146" s="12"/>
      <c r="B146" s="243"/>
      <c r="C146" s="244"/>
      <c r="D146" s="236" t="s">
        <v>218</v>
      </c>
      <c r="E146" s="245" t="s">
        <v>1</v>
      </c>
      <c r="F146" s="246" t="s">
        <v>269</v>
      </c>
      <c r="G146" s="244"/>
      <c r="H146" s="245" t="s">
        <v>1</v>
      </c>
      <c r="I146" s="247"/>
      <c r="J146" s="244"/>
      <c r="K146" s="244"/>
      <c r="L146" s="248"/>
      <c r="M146" s="249"/>
      <c r="N146" s="250"/>
      <c r="O146" s="250"/>
      <c r="P146" s="250"/>
      <c r="Q146" s="250"/>
      <c r="R146" s="250"/>
      <c r="S146" s="250"/>
      <c r="T146" s="251"/>
      <c r="U146" s="12"/>
      <c r="V146" s="12"/>
      <c r="W146" s="12"/>
      <c r="X146" s="12"/>
      <c r="Y146" s="12"/>
      <c r="Z146" s="12"/>
      <c r="AA146" s="12"/>
      <c r="AB146" s="12"/>
      <c r="AC146" s="12"/>
      <c r="AD146" s="12"/>
      <c r="AE146" s="12"/>
      <c r="AT146" s="252" t="s">
        <v>218</v>
      </c>
      <c r="AU146" s="252" t="s">
        <v>83</v>
      </c>
      <c r="AV146" s="12" t="s">
        <v>83</v>
      </c>
      <c r="AW146" s="12" t="s">
        <v>32</v>
      </c>
      <c r="AX146" s="12" t="s">
        <v>76</v>
      </c>
      <c r="AY146" s="252" t="s">
        <v>207</v>
      </c>
    </row>
    <row r="147" s="13" customFormat="1">
      <c r="A147" s="13"/>
      <c r="B147" s="253"/>
      <c r="C147" s="254"/>
      <c r="D147" s="236" t="s">
        <v>218</v>
      </c>
      <c r="E147" s="255" t="s">
        <v>1</v>
      </c>
      <c r="F147" s="256" t="s">
        <v>2141</v>
      </c>
      <c r="G147" s="254"/>
      <c r="H147" s="257">
        <v>97.439999999999998</v>
      </c>
      <c r="I147" s="258"/>
      <c r="J147" s="254"/>
      <c r="K147" s="254"/>
      <c r="L147" s="259"/>
      <c r="M147" s="260"/>
      <c r="N147" s="261"/>
      <c r="O147" s="261"/>
      <c r="P147" s="261"/>
      <c r="Q147" s="261"/>
      <c r="R147" s="261"/>
      <c r="S147" s="261"/>
      <c r="T147" s="262"/>
      <c r="U147" s="13"/>
      <c r="V147" s="13"/>
      <c r="W147" s="13"/>
      <c r="X147" s="13"/>
      <c r="Y147" s="13"/>
      <c r="Z147" s="13"/>
      <c r="AA147" s="13"/>
      <c r="AB147" s="13"/>
      <c r="AC147" s="13"/>
      <c r="AD147" s="13"/>
      <c r="AE147" s="13"/>
      <c r="AT147" s="263" t="s">
        <v>218</v>
      </c>
      <c r="AU147" s="263" t="s">
        <v>83</v>
      </c>
      <c r="AV147" s="13" t="s">
        <v>85</v>
      </c>
      <c r="AW147" s="13" t="s">
        <v>32</v>
      </c>
      <c r="AX147" s="13" t="s">
        <v>76</v>
      </c>
      <c r="AY147" s="263" t="s">
        <v>207</v>
      </c>
    </row>
    <row r="148" s="13" customFormat="1">
      <c r="A148" s="13"/>
      <c r="B148" s="253"/>
      <c r="C148" s="254"/>
      <c r="D148" s="236" t="s">
        <v>218</v>
      </c>
      <c r="E148" s="255" t="s">
        <v>1</v>
      </c>
      <c r="F148" s="256" t="s">
        <v>2142</v>
      </c>
      <c r="G148" s="254"/>
      <c r="H148" s="257">
        <v>5.7960000000000003</v>
      </c>
      <c r="I148" s="258"/>
      <c r="J148" s="254"/>
      <c r="K148" s="254"/>
      <c r="L148" s="259"/>
      <c r="M148" s="260"/>
      <c r="N148" s="261"/>
      <c r="O148" s="261"/>
      <c r="P148" s="261"/>
      <c r="Q148" s="261"/>
      <c r="R148" s="261"/>
      <c r="S148" s="261"/>
      <c r="T148" s="262"/>
      <c r="U148" s="13"/>
      <c r="V148" s="13"/>
      <c r="W148" s="13"/>
      <c r="X148" s="13"/>
      <c r="Y148" s="13"/>
      <c r="Z148" s="13"/>
      <c r="AA148" s="13"/>
      <c r="AB148" s="13"/>
      <c r="AC148" s="13"/>
      <c r="AD148" s="13"/>
      <c r="AE148" s="13"/>
      <c r="AT148" s="263" t="s">
        <v>218</v>
      </c>
      <c r="AU148" s="263" t="s">
        <v>83</v>
      </c>
      <c r="AV148" s="13" t="s">
        <v>85</v>
      </c>
      <c r="AW148" s="13" t="s">
        <v>32</v>
      </c>
      <c r="AX148" s="13" t="s">
        <v>76</v>
      </c>
      <c r="AY148" s="263" t="s">
        <v>207</v>
      </c>
    </row>
    <row r="149" s="13" customFormat="1">
      <c r="A149" s="13"/>
      <c r="B149" s="253"/>
      <c r="C149" s="254"/>
      <c r="D149" s="236" t="s">
        <v>218</v>
      </c>
      <c r="E149" s="255" t="s">
        <v>1</v>
      </c>
      <c r="F149" s="256" t="s">
        <v>2143</v>
      </c>
      <c r="G149" s="254"/>
      <c r="H149" s="257">
        <v>8.8320000000000007</v>
      </c>
      <c r="I149" s="258"/>
      <c r="J149" s="254"/>
      <c r="K149" s="254"/>
      <c r="L149" s="259"/>
      <c r="M149" s="260"/>
      <c r="N149" s="261"/>
      <c r="O149" s="261"/>
      <c r="P149" s="261"/>
      <c r="Q149" s="261"/>
      <c r="R149" s="261"/>
      <c r="S149" s="261"/>
      <c r="T149" s="262"/>
      <c r="U149" s="13"/>
      <c r="V149" s="13"/>
      <c r="W149" s="13"/>
      <c r="X149" s="13"/>
      <c r="Y149" s="13"/>
      <c r="Z149" s="13"/>
      <c r="AA149" s="13"/>
      <c r="AB149" s="13"/>
      <c r="AC149" s="13"/>
      <c r="AD149" s="13"/>
      <c r="AE149" s="13"/>
      <c r="AT149" s="263" t="s">
        <v>218</v>
      </c>
      <c r="AU149" s="263" t="s">
        <v>83</v>
      </c>
      <c r="AV149" s="13" t="s">
        <v>85</v>
      </c>
      <c r="AW149" s="13" t="s">
        <v>32</v>
      </c>
      <c r="AX149" s="13" t="s">
        <v>76</v>
      </c>
      <c r="AY149" s="263" t="s">
        <v>207</v>
      </c>
    </row>
    <row r="150" s="12" customFormat="1">
      <c r="A150" s="12"/>
      <c r="B150" s="243"/>
      <c r="C150" s="244"/>
      <c r="D150" s="236" t="s">
        <v>218</v>
      </c>
      <c r="E150" s="245" t="s">
        <v>1</v>
      </c>
      <c r="F150" s="246" t="s">
        <v>267</v>
      </c>
      <c r="G150" s="244"/>
      <c r="H150" s="245" t="s">
        <v>1</v>
      </c>
      <c r="I150" s="247"/>
      <c r="J150" s="244"/>
      <c r="K150" s="244"/>
      <c r="L150" s="248"/>
      <c r="M150" s="249"/>
      <c r="N150" s="250"/>
      <c r="O150" s="250"/>
      <c r="P150" s="250"/>
      <c r="Q150" s="250"/>
      <c r="R150" s="250"/>
      <c r="S150" s="250"/>
      <c r="T150" s="251"/>
      <c r="U150" s="12"/>
      <c r="V150" s="12"/>
      <c r="W150" s="12"/>
      <c r="X150" s="12"/>
      <c r="Y150" s="12"/>
      <c r="Z150" s="12"/>
      <c r="AA150" s="12"/>
      <c r="AB150" s="12"/>
      <c r="AC150" s="12"/>
      <c r="AD150" s="12"/>
      <c r="AE150" s="12"/>
      <c r="AT150" s="252" t="s">
        <v>218</v>
      </c>
      <c r="AU150" s="252" t="s">
        <v>83</v>
      </c>
      <c r="AV150" s="12" t="s">
        <v>83</v>
      </c>
      <c r="AW150" s="12" t="s">
        <v>32</v>
      </c>
      <c r="AX150" s="12" t="s">
        <v>76</v>
      </c>
      <c r="AY150" s="252" t="s">
        <v>207</v>
      </c>
    </row>
    <row r="151" s="13" customFormat="1">
      <c r="A151" s="13"/>
      <c r="B151" s="253"/>
      <c r="C151" s="254"/>
      <c r="D151" s="236" t="s">
        <v>218</v>
      </c>
      <c r="E151" s="255" t="s">
        <v>1</v>
      </c>
      <c r="F151" s="256" t="s">
        <v>2144</v>
      </c>
      <c r="G151" s="254"/>
      <c r="H151" s="257">
        <v>75.168000000000006</v>
      </c>
      <c r="I151" s="258"/>
      <c r="J151" s="254"/>
      <c r="K151" s="254"/>
      <c r="L151" s="259"/>
      <c r="M151" s="260"/>
      <c r="N151" s="261"/>
      <c r="O151" s="261"/>
      <c r="P151" s="261"/>
      <c r="Q151" s="261"/>
      <c r="R151" s="261"/>
      <c r="S151" s="261"/>
      <c r="T151" s="262"/>
      <c r="U151" s="13"/>
      <c r="V151" s="13"/>
      <c r="W151" s="13"/>
      <c r="X151" s="13"/>
      <c r="Y151" s="13"/>
      <c r="Z151" s="13"/>
      <c r="AA151" s="13"/>
      <c r="AB151" s="13"/>
      <c r="AC151" s="13"/>
      <c r="AD151" s="13"/>
      <c r="AE151" s="13"/>
      <c r="AT151" s="263" t="s">
        <v>218</v>
      </c>
      <c r="AU151" s="263" t="s">
        <v>83</v>
      </c>
      <c r="AV151" s="13" t="s">
        <v>85</v>
      </c>
      <c r="AW151" s="13" t="s">
        <v>32</v>
      </c>
      <c r="AX151" s="13" t="s">
        <v>76</v>
      </c>
      <c r="AY151" s="263" t="s">
        <v>207</v>
      </c>
    </row>
    <row r="152" s="12" customFormat="1">
      <c r="A152" s="12"/>
      <c r="B152" s="243"/>
      <c r="C152" s="244"/>
      <c r="D152" s="236" t="s">
        <v>218</v>
      </c>
      <c r="E152" s="245" t="s">
        <v>1</v>
      </c>
      <c r="F152" s="246" t="s">
        <v>2145</v>
      </c>
      <c r="G152" s="244"/>
      <c r="H152" s="245" t="s">
        <v>1</v>
      </c>
      <c r="I152" s="247"/>
      <c r="J152" s="244"/>
      <c r="K152" s="244"/>
      <c r="L152" s="248"/>
      <c r="M152" s="249"/>
      <c r="N152" s="250"/>
      <c r="O152" s="250"/>
      <c r="P152" s="250"/>
      <c r="Q152" s="250"/>
      <c r="R152" s="250"/>
      <c r="S152" s="250"/>
      <c r="T152" s="251"/>
      <c r="U152" s="12"/>
      <c r="V152" s="12"/>
      <c r="W152" s="12"/>
      <c r="X152" s="12"/>
      <c r="Y152" s="12"/>
      <c r="Z152" s="12"/>
      <c r="AA152" s="12"/>
      <c r="AB152" s="12"/>
      <c r="AC152" s="12"/>
      <c r="AD152" s="12"/>
      <c r="AE152" s="12"/>
      <c r="AT152" s="252" t="s">
        <v>218</v>
      </c>
      <c r="AU152" s="252" t="s">
        <v>83</v>
      </c>
      <c r="AV152" s="12" t="s">
        <v>83</v>
      </c>
      <c r="AW152" s="12" t="s">
        <v>32</v>
      </c>
      <c r="AX152" s="12" t="s">
        <v>76</v>
      </c>
      <c r="AY152" s="252" t="s">
        <v>207</v>
      </c>
    </row>
    <row r="153" s="13" customFormat="1">
      <c r="A153" s="13"/>
      <c r="B153" s="253"/>
      <c r="C153" s="254"/>
      <c r="D153" s="236" t="s">
        <v>218</v>
      </c>
      <c r="E153" s="255" t="s">
        <v>1</v>
      </c>
      <c r="F153" s="256" t="s">
        <v>2146</v>
      </c>
      <c r="G153" s="254"/>
      <c r="H153" s="257">
        <v>0.91600000000000004</v>
      </c>
      <c r="I153" s="258"/>
      <c r="J153" s="254"/>
      <c r="K153" s="254"/>
      <c r="L153" s="259"/>
      <c r="M153" s="260"/>
      <c r="N153" s="261"/>
      <c r="O153" s="261"/>
      <c r="P153" s="261"/>
      <c r="Q153" s="261"/>
      <c r="R153" s="261"/>
      <c r="S153" s="261"/>
      <c r="T153" s="262"/>
      <c r="U153" s="13"/>
      <c r="V153" s="13"/>
      <c r="W153" s="13"/>
      <c r="X153" s="13"/>
      <c r="Y153" s="13"/>
      <c r="Z153" s="13"/>
      <c r="AA153" s="13"/>
      <c r="AB153" s="13"/>
      <c r="AC153" s="13"/>
      <c r="AD153" s="13"/>
      <c r="AE153" s="13"/>
      <c r="AT153" s="263" t="s">
        <v>218</v>
      </c>
      <c r="AU153" s="263" t="s">
        <v>83</v>
      </c>
      <c r="AV153" s="13" t="s">
        <v>85</v>
      </c>
      <c r="AW153" s="13" t="s">
        <v>32</v>
      </c>
      <c r="AX153" s="13" t="s">
        <v>76</v>
      </c>
      <c r="AY153" s="263" t="s">
        <v>207</v>
      </c>
    </row>
    <row r="154" s="13" customFormat="1">
      <c r="A154" s="13"/>
      <c r="B154" s="253"/>
      <c r="C154" s="254"/>
      <c r="D154" s="236" t="s">
        <v>218</v>
      </c>
      <c r="E154" s="255" t="s">
        <v>1</v>
      </c>
      <c r="F154" s="256" t="s">
        <v>2147</v>
      </c>
      <c r="G154" s="254"/>
      <c r="H154" s="257">
        <v>3.2759999999999998</v>
      </c>
      <c r="I154" s="258"/>
      <c r="J154" s="254"/>
      <c r="K154" s="254"/>
      <c r="L154" s="259"/>
      <c r="M154" s="260"/>
      <c r="N154" s="261"/>
      <c r="O154" s="261"/>
      <c r="P154" s="261"/>
      <c r="Q154" s="261"/>
      <c r="R154" s="261"/>
      <c r="S154" s="261"/>
      <c r="T154" s="262"/>
      <c r="U154" s="13"/>
      <c r="V154" s="13"/>
      <c r="W154" s="13"/>
      <c r="X154" s="13"/>
      <c r="Y154" s="13"/>
      <c r="Z154" s="13"/>
      <c r="AA154" s="13"/>
      <c r="AB154" s="13"/>
      <c r="AC154" s="13"/>
      <c r="AD154" s="13"/>
      <c r="AE154" s="13"/>
      <c r="AT154" s="263" t="s">
        <v>218</v>
      </c>
      <c r="AU154" s="263" t="s">
        <v>83</v>
      </c>
      <c r="AV154" s="13" t="s">
        <v>85</v>
      </c>
      <c r="AW154" s="13" t="s">
        <v>32</v>
      </c>
      <c r="AX154" s="13" t="s">
        <v>76</v>
      </c>
      <c r="AY154" s="263" t="s">
        <v>207</v>
      </c>
    </row>
    <row r="155" s="12" customFormat="1">
      <c r="A155" s="12"/>
      <c r="B155" s="243"/>
      <c r="C155" s="244"/>
      <c r="D155" s="236" t="s">
        <v>218</v>
      </c>
      <c r="E155" s="245" t="s">
        <v>1</v>
      </c>
      <c r="F155" s="246" t="s">
        <v>2148</v>
      </c>
      <c r="G155" s="244"/>
      <c r="H155" s="245" t="s">
        <v>1</v>
      </c>
      <c r="I155" s="247"/>
      <c r="J155" s="244"/>
      <c r="K155" s="244"/>
      <c r="L155" s="248"/>
      <c r="M155" s="249"/>
      <c r="N155" s="250"/>
      <c r="O155" s="250"/>
      <c r="P155" s="250"/>
      <c r="Q155" s="250"/>
      <c r="R155" s="250"/>
      <c r="S155" s="250"/>
      <c r="T155" s="251"/>
      <c r="U155" s="12"/>
      <c r="V155" s="12"/>
      <c r="W155" s="12"/>
      <c r="X155" s="12"/>
      <c r="Y155" s="12"/>
      <c r="Z155" s="12"/>
      <c r="AA155" s="12"/>
      <c r="AB155" s="12"/>
      <c r="AC155" s="12"/>
      <c r="AD155" s="12"/>
      <c r="AE155" s="12"/>
      <c r="AT155" s="252" t="s">
        <v>218</v>
      </c>
      <c r="AU155" s="252" t="s">
        <v>83</v>
      </c>
      <c r="AV155" s="12" t="s">
        <v>83</v>
      </c>
      <c r="AW155" s="12" t="s">
        <v>32</v>
      </c>
      <c r="AX155" s="12" t="s">
        <v>76</v>
      </c>
      <c r="AY155" s="252" t="s">
        <v>207</v>
      </c>
    </row>
    <row r="156" s="12" customFormat="1">
      <c r="A156" s="12"/>
      <c r="B156" s="243"/>
      <c r="C156" s="244"/>
      <c r="D156" s="236" t="s">
        <v>218</v>
      </c>
      <c r="E156" s="245" t="s">
        <v>1</v>
      </c>
      <c r="F156" s="246" t="s">
        <v>2149</v>
      </c>
      <c r="G156" s="244"/>
      <c r="H156" s="245" t="s">
        <v>1</v>
      </c>
      <c r="I156" s="247"/>
      <c r="J156" s="244"/>
      <c r="K156" s="244"/>
      <c r="L156" s="248"/>
      <c r="M156" s="249"/>
      <c r="N156" s="250"/>
      <c r="O156" s="250"/>
      <c r="P156" s="250"/>
      <c r="Q156" s="250"/>
      <c r="R156" s="250"/>
      <c r="S156" s="250"/>
      <c r="T156" s="251"/>
      <c r="U156" s="12"/>
      <c r="V156" s="12"/>
      <c r="W156" s="12"/>
      <c r="X156" s="12"/>
      <c r="Y156" s="12"/>
      <c r="Z156" s="12"/>
      <c r="AA156" s="12"/>
      <c r="AB156" s="12"/>
      <c r="AC156" s="12"/>
      <c r="AD156" s="12"/>
      <c r="AE156" s="12"/>
      <c r="AT156" s="252" t="s">
        <v>218</v>
      </c>
      <c r="AU156" s="252" t="s">
        <v>83</v>
      </c>
      <c r="AV156" s="12" t="s">
        <v>83</v>
      </c>
      <c r="AW156" s="12" t="s">
        <v>32</v>
      </c>
      <c r="AX156" s="12" t="s">
        <v>76</v>
      </c>
      <c r="AY156" s="252" t="s">
        <v>207</v>
      </c>
    </row>
    <row r="157" s="13" customFormat="1">
      <c r="A157" s="13"/>
      <c r="B157" s="253"/>
      <c r="C157" s="254"/>
      <c r="D157" s="236" t="s">
        <v>218</v>
      </c>
      <c r="E157" s="255" t="s">
        <v>1</v>
      </c>
      <c r="F157" s="256" t="s">
        <v>2150</v>
      </c>
      <c r="G157" s="254"/>
      <c r="H157" s="257">
        <v>34</v>
      </c>
      <c r="I157" s="258"/>
      <c r="J157" s="254"/>
      <c r="K157" s="254"/>
      <c r="L157" s="259"/>
      <c r="M157" s="260"/>
      <c r="N157" s="261"/>
      <c r="O157" s="261"/>
      <c r="P157" s="261"/>
      <c r="Q157" s="261"/>
      <c r="R157" s="261"/>
      <c r="S157" s="261"/>
      <c r="T157" s="262"/>
      <c r="U157" s="13"/>
      <c r="V157" s="13"/>
      <c r="W157" s="13"/>
      <c r="X157" s="13"/>
      <c r="Y157" s="13"/>
      <c r="Z157" s="13"/>
      <c r="AA157" s="13"/>
      <c r="AB157" s="13"/>
      <c r="AC157" s="13"/>
      <c r="AD157" s="13"/>
      <c r="AE157" s="13"/>
      <c r="AT157" s="263" t="s">
        <v>218</v>
      </c>
      <c r="AU157" s="263" t="s">
        <v>83</v>
      </c>
      <c r="AV157" s="13" t="s">
        <v>85</v>
      </c>
      <c r="AW157" s="13" t="s">
        <v>32</v>
      </c>
      <c r="AX157" s="13" t="s">
        <v>76</v>
      </c>
      <c r="AY157" s="263" t="s">
        <v>207</v>
      </c>
    </row>
    <row r="158" s="14" customFormat="1">
      <c r="A158" s="14"/>
      <c r="B158" s="264"/>
      <c r="C158" s="265"/>
      <c r="D158" s="236" t="s">
        <v>218</v>
      </c>
      <c r="E158" s="266" t="s">
        <v>1</v>
      </c>
      <c r="F158" s="267" t="s">
        <v>222</v>
      </c>
      <c r="G158" s="265"/>
      <c r="H158" s="268">
        <v>225.428</v>
      </c>
      <c r="I158" s="269"/>
      <c r="J158" s="265"/>
      <c r="K158" s="265"/>
      <c r="L158" s="270"/>
      <c r="M158" s="271"/>
      <c r="N158" s="272"/>
      <c r="O158" s="272"/>
      <c r="P158" s="272"/>
      <c r="Q158" s="272"/>
      <c r="R158" s="272"/>
      <c r="S158" s="272"/>
      <c r="T158" s="273"/>
      <c r="U158" s="14"/>
      <c r="V158" s="14"/>
      <c r="W158" s="14"/>
      <c r="X158" s="14"/>
      <c r="Y158" s="14"/>
      <c r="Z158" s="14"/>
      <c r="AA158" s="14"/>
      <c r="AB158" s="14"/>
      <c r="AC158" s="14"/>
      <c r="AD158" s="14"/>
      <c r="AE158" s="14"/>
      <c r="AT158" s="274" t="s">
        <v>218</v>
      </c>
      <c r="AU158" s="274" t="s">
        <v>83</v>
      </c>
      <c r="AV158" s="14" t="s">
        <v>212</v>
      </c>
      <c r="AW158" s="14" t="s">
        <v>32</v>
      </c>
      <c r="AX158" s="14" t="s">
        <v>83</v>
      </c>
      <c r="AY158" s="274" t="s">
        <v>207</v>
      </c>
    </row>
    <row r="159" s="2" customFormat="1" ht="16.5" customHeight="1">
      <c r="A159" s="39"/>
      <c r="B159" s="40"/>
      <c r="C159" s="222" t="s">
        <v>138</v>
      </c>
      <c r="D159" s="222" t="s">
        <v>208</v>
      </c>
      <c r="E159" s="223" t="s">
        <v>277</v>
      </c>
      <c r="F159" s="224" t="s">
        <v>278</v>
      </c>
      <c r="G159" s="225" t="s">
        <v>225</v>
      </c>
      <c r="H159" s="226">
        <v>225.428</v>
      </c>
      <c r="I159" s="227"/>
      <c r="J159" s="228">
        <f>ROUND(I159*H159,2)</f>
        <v>0</v>
      </c>
      <c r="K159" s="229"/>
      <c r="L159" s="45"/>
      <c r="M159" s="230" t="s">
        <v>1</v>
      </c>
      <c r="N159" s="231" t="s">
        <v>41</v>
      </c>
      <c r="O159" s="92"/>
      <c r="P159" s="232">
        <f>O159*H159</f>
        <v>0</v>
      </c>
      <c r="Q159" s="232">
        <v>0</v>
      </c>
      <c r="R159" s="232">
        <f>Q159*H159</f>
        <v>0</v>
      </c>
      <c r="S159" s="232">
        <v>0</v>
      </c>
      <c r="T159" s="233">
        <f>S159*H159</f>
        <v>0</v>
      </c>
      <c r="U159" s="39"/>
      <c r="V159" s="39"/>
      <c r="W159" s="39"/>
      <c r="X159" s="39"/>
      <c r="Y159" s="39"/>
      <c r="Z159" s="39"/>
      <c r="AA159" s="39"/>
      <c r="AB159" s="39"/>
      <c r="AC159" s="39"/>
      <c r="AD159" s="39"/>
      <c r="AE159" s="39"/>
      <c r="AR159" s="234" t="s">
        <v>212</v>
      </c>
      <c r="AT159" s="234" t="s">
        <v>208</v>
      </c>
      <c r="AU159" s="234" t="s">
        <v>83</v>
      </c>
      <c r="AY159" s="18" t="s">
        <v>207</v>
      </c>
      <c r="BE159" s="235">
        <f>IF(N159="základní",J159,0)</f>
        <v>0</v>
      </c>
      <c r="BF159" s="235">
        <f>IF(N159="snížená",J159,0)</f>
        <v>0</v>
      </c>
      <c r="BG159" s="235">
        <f>IF(N159="zákl. přenesená",J159,0)</f>
        <v>0</v>
      </c>
      <c r="BH159" s="235">
        <f>IF(N159="sníž. přenesená",J159,0)</f>
        <v>0</v>
      </c>
      <c r="BI159" s="235">
        <f>IF(N159="nulová",J159,0)</f>
        <v>0</v>
      </c>
      <c r="BJ159" s="18" t="s">
        <v>83</v>
      </c>
      <c r="BK159" s="235">
        <f>ROUND(I159*H159,2)</f>
        <v>0</v>
      </c>
      <c r="BL159" s="18" t="s">
        <v>212</v>
      </c>
      <c r="BM159" s="234" t="s">
        <v>2151</v>
      </c>
    </row>
    <row r="160" s="2" customFormat="1">
      <c r="A160" s="39"/>
      <c r="B160" s="40"/>
      <c r="C160" s="41"/>
      <c r="D160" s="236" t="s">
        <v>214</v>
      </c>
      <c r="E160" s="41"/>
      <c r="F160" s="237" t="s">
        <v>280</v>
      </c>
      <c r="G160" s="41"/>
      <c r="H160" s="41"/>
      <c r="I160" s="238"/>
      <c r="J160" s="41"/>
      <c r="K160" s="41"/>
      <c r="L160" s="45"/>
      <c r="M160" s="239"/>
      <c r="N160" s="240"/>
      <c r="O160" s="92"/>
      <c r="P160" s="92"/>
      <c r="Q160" s="92"/>
      <c r="R160" s="92"/>
      <c r="S160" s="92"/>
      <c r="T160" s="93"/>
      <c r="U160" s="39"/>
      <c r="V160" s="39"/>
      <c r="W160" s="39"/>
      <c r="X160" s="39"/>
      <c r="Y160" s="39"/>
      <c r="Z160" s="39"/>
      <c r="AA160" s="39"/>
      <c r="AB160" s="39"/>
      <c r="AC160" s="39"/>
      <c r="AD160" s="39"/>
      <c r="AE160" s="39"/>
      <c r="AT160" s="18" t="s">
        <v>214</v>
      </c>
      <c r="AU160" s="18" t="s">
        <v>83</v>
      </c>
    </row>
    <row r="161" s="2" customFormat="1">
      <c r="A161" s="39"/>
      <c r="B161" s="40"/>
      <c r="C161" s="41"/>
      <c r="D161" s="241" t="s">
        <v>216</v>
      </c>
      <c r="E161" s="41"/>
      <c r="F161" s="242" t="s">
        <v>281</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216</v>
      </c>
      <c r="AU161" s="18" t="s">
        <v>83</v>
      </c>
    </row>
    <row r="162" s="2" customFormat="1" ht="16.5" customHeight="1">
      <c r="A162" s="39"/>
      <c r="B162" s="40"/>
      <c r="C162" s="222" t="s">
        <v>212</v>
      </c>
      <c r="D162" s="222" t="s">
        <v>208</v>
      </c>
      <c r="E162" s="223" t="s">
        <v>283</v>
      </c>
      <c r="F162" s="224" t="s">
        <v>284</v>
      </c>
      <c r="G162" s="225" t="s">
        <v>237</v>
      </c>
      <c r="H162" s="226">
        <v>3.375</v>
      </c>
      <c r="I162" s="227"/>
      <c r="J162" s="228">
        <f>ROUND(I162*H162,2)</f>
        <v>0</v>
      </c>
      <c r="K162" s="229"/>
      <c r="L162" s="45"/>
      <c r="M162" s="230" t="s">
        <v>1</v>
      </c>
      <c r="N162" s="231" t="s">
        <v>41</v>
      </c>
      <c r="O162" s="92"/>
      <c r="P162" s="232">
        <f>O162*H162</f>
        <v>0</v>
      </c>
      <c r="Q162" s="232">
        <v>1.0463199999999999</v>
      </c>
      <c r="R162" s="232">
        <f>Q162*H162</f>
        <v>3.5313299999999996</v>
      </c>
      <c r="S162" s="232">
        <v>0</v>
      </c>
      <c r="T162" s="233">
        <f>S162*H162</f>
        <v>0</v>
      </c>
      <c r="U162" s="39"/>
      <c r="V162" s="39"/>
      <c r="W162" s="39"/>
      <c r="X162" s="39"/>
      <c r="Y162" s="39"/>
      <c r="Z162" s="39"/>
      <c r="AA162" s="39"/>
      <c r="AB162" s="39"/>
      <c r="AC162" s="39"/>
      <c r="AD162" s="39"/>
      <c r="AE162" s="39"/>
      <c r="AR162" s="234" t="s">
        <v>212</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212</v>
      </c>
      <c r="BM162" s="234" t="s">
        <v>2152</v>
      </c>
    </row>
    <row r="163" s="2" customFormat="1">
      <c r="A163" s="39"/>
      <c r="B163" s="40"/>
      <c r="C163" s="41"/>
      <c r="D163" s="236" t="s">
        <v>214</v>
      </c>
      <c r="E163" s="41"/>
      <c r="F163" s="237" t="s">
        <v>286</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c r="A164" s="39"/>
      <c r="B164" s="40"/>
      <c r="C164" s="41"/>
      <c r="D164" s="241" t="s">
        <v>216</v>
      </c>
      <c r="E164" s="41"/>
      <c r="F164" s="242" t="s">
        <v>287</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216</v>
      </c>
      <c r="AU164" s="18" t="s">
        <v>83</v>
      </c>
    </row>
    <row r="165" s="12" customFormat="1">
      <c r="A165" s="12"/>
      <c r="B165" s="243"/>
      <c r="C165" s="244"/>
      <c r="D165" s="236" t="s">
        <v>218</v>
      </c>
      <c r="E165" s="245" t="s">
        <v>1</v>
      </c>
      <c r="F165" s="246" t="s">
        <v>2153</v>
      </c>
      <c r="G165" s="244"/>
      <c r="H165" s="245" t="s">
        <v>1</v>
      </c>
      <c r="I165" s="247"/>
      <c r="J165" s="244"/>
      <c r="K165" s="244"/>
      <c r="L165" s="248"/>
      <c r="M165" s="249"/>
      <c r="N165" s="250"/>
      <c r="O165" s="250"/>
      <c r="P165" s="250"/>
      <c r="Q165" s="250"/>
      <c r="R165" s="250"/>
      <c r="S165" s="250"/>
      <c r="T165" s="251"/>
      <c r="U165" s="12"/>
      <c r="V165" s="12"/>
      <c r="W165" s="12"/>
      <c r="X165" s="12"/>
      <c r="Y165" s="12"/>
      <c r="Z165" s="12"/>
      <c r="AA165" s="12"/>
      <c r="AB165" s="12"/>
      <c r="AC165" s="12"/>
      <c r="AD165" s="12"/>
      <c r="AE165" s="12"/>
      <c r="AT165" s="252" t="s">
        <v>218</v>
      </c>
      <c r="AU165" s="252" t="s">
        <v>83</v>
      </c>
      <c r="AV165" s="12" t="s">
        <v>83</v>
      </c>
      <c r="AW165" s="12" t="s">
        <v>32</v>
      </c>
      <c r="AX165" s="12" t="s">
        <v>76</v>
      </c>
      <c r="AY165" s="252" t="s">
        <v>207</v>
      </c>
    </row>
    <row r="166" s="13" customFormat="1">
      <c r="A166" s="13"/>
      <c r="B166" s="253"/>
      <c r="C166" s="254"/>
      <c r="D166" s="236" t="s">
        <v>218</v>
      </c>
      <c r="E166" s="255" t="s">
        <v>1</v>
      </c>
      <c r="F166" s="256" t="s">
        <v>2154</v>
      </c>
      <c r="G166" s="254"/>
      <c r="H166" s="257">
        <v>0.96999999999999997</v>
      </c>
      <c r="I166" s="258"/>
      <c r="J166" s="254"/>
      <c r="K166" s="254"/>
      <c r="L166" s="259"/>
      <c r="M166" s="260"/>
      <c r="N166" s="261"/>
      <c r="O166" s="261"/>
      <c r="P166" s="261"/>
      <c r="Q166" s="261"/>
      <c r="R166" s="261"/>
      <c r="S166" s="261"/>
      <c r="T166" s="262"/>
      <c r="U166" s="13"/>
      <c r="V166" s="13"/>
      <c r="W166" s="13"/>
      <c r="X166" s="13"/>
      <c r="Y166" s="13"/>
      <c r="Z166" s="13"/>
      <c r="AA166" s="13"/>
      <c r="AB166" s="13"/>
      <c r="AC166" s="13"/>
      <c r="AD166" s="13"/>
      <c r="AE166" s="13"/>
      <c r="AT166" s="263" t="s">
        <v>218</v>
      </c>
      <c r="AU166" s="263" t="s">
        <v>83</v>
      </c>
      <c r="AV166" s="13" t="s">
        <v>85</v>
      </c>
      <c r="AW166" s="13" t="s">
        <v>32</v>
      </c>
      <c r="AX166" s="13" t="s">
        <v>76</v>
      </c>
      <c r="AY166" s="263" t="s">
        <v>207</v>
      </c>
    </row>
    <row r="167" s="12" customFormat="1">
      <c r="A167" s="12"/>
      <c r="B167" s="243"/>
      <c r="C167" s="244"/>
      <c r="D167" s="236" t="s">
        <v>218</v>
      </c>
      <c r="E167" s="245" t="s">
        <v>1</v>
      </c>
      <c r="F167" s="246" t="s">
        <v>2155</v>
      </c>
      <c r="G167" s="244"/>
      <c r="H167" s="245" t="s">
        <v>1</v>
      </c>
      <c r="I167" s="247"/>
      <c r="J167" s="244"/>
      <c r="K167" s="244"/>
      <c r="L167" s="248"/>
      <c r="M167" s="249"/>
      <c r="N167" s="250"/>
      <c r="O167" s="250"/>
      <c r="P167" s="250"/>
      <c r="Q167" s="250"/>
      <c r="R167" s="250"/>
      <c r="S167" s="250"/>
      <c r="T167" s="251"/>
      <c r="U167" s="12"/>
      <c r="V167" s="12"/>
      <c r="W167" s="12"/>
      <c r="X167" s="12"/>
      <c r="Y167" s="12"/>
      <c r="Z167" s="12"/>
      <c r="AA167" s="12"/>
      <c r="AB167" s="12"/>
      <c r="AC167" s="12"/>
      <c r="AD167" s="12"/>
      <c r="AE167" s="12"/>
      <c r="AT167" s="252" t="s">
        <v>218</v>
      </c>
      <c r="AU167" s="252" t="s">
        <v>83</v>
      </c>
      <c r="AV167" s="12" t="s">
        <v>83</v>
      </c>
      <c r="AW167" s="12" t="s">
        <v>32</v>
      </c>
      <c r="AX167" s="12" t="s">
        <v>76</v>
      </c>
      <c r="AY167" s="252" t="s">
        <v>207</v>
      </c>
    </row>
    <row r="168" s="13" customFormat="1">
      <c r="A168" s="13"/>
      <c r="B168" s="253"/>
      <c r="C168" s="254"/>
      <c r="D168" s="236" t="s">
        <v>218</v>
      </c>
      <c r="E168" s="255" t="s">
        <v>1</v>
      </c>
      <c r="F168" s="256" t="s">
        <v>2156</v>
      </c>
      <c r="G168" s="254"/>
      <c r="H168" s="257">
        <v>2.4049999999999998</v>
      </c>
      <c r="I168" s="258"/>
      <c r="J168" s="254"/>
      <c r="K168" s="254"/>
      <c r="L168" s="259"/>
      <c r="M168" s="260"/>
      <c r="N168" s="261"/>
      <c r="O168" s="261"/>
      <c r="P168" s="261"/>
      <c r="Q168" s="261"/>
      <c r="R168" s="261"/>
      <c r="S168" s="261"/>
      <c r="T168" s="262"/>
      <c r="U168" s="13"/>
      <c r="V168" s="13"/>
      <c r="W168" s="13"/>
      <c r="X168" s="13"/>
      <c r="Y168" s="13"/>
      <c r="Z168" s="13"/>
      <c r="AA168" s="13"/>
      <c r="AB168" s="13"/>
      <c r="AC168" s="13"/>
      <c r="AD168" s="13"/>
      <c r="AE168" s="13"/>
      <c r="AT168" s="263" t="s">
        <v>218</v>
      </c>
      <c r="AU168" s="263" t="s">
        <v>83</v>
      </c>
      <c r="AV168" s="13" t="s">
        <v>85</v>
      </c>
      <c r="AW168" s="13" t="s">
        <v>32</v>
      </c>
      <c r="AX168" s="13" t="s">
        <v>76</v>
      </c>
      <c r="AY168" s="263" t="s">
        <v>207</v>
      </c>
    </row>
    <row r="169" s="14" customFormat="1">
      <c r="A169" s="14"/>
      <c r="B169" s="264"/>
      <c r="C169" s="265"/>
      <c r="D169" s="236" t="s">
        <v>218</v>
      </c>
      <c r="E169" s="266" t="s">
        <v>1</v>
      </c>
      <c r="F169" s="267" t="s">
        <v>222</v>
      </c>
      <c r="G169" s="265"/>
      <c r="H169" s="268">
        <v>3.375</v>
      </c>
      <c r="I169" s="269"/>
      <c r="J169" s="265"/>
      <c r="K169" s="265"/>
      <c r="L169" s="270"/>
      <c r="M169" s="271"/>
      <c r="N169" s="272"/>
      <c r="O169" s="272"/>
      <c r="P169" s="272"/>
      <c r="Q169" s="272"/>
      <c r="R169" s="272"/>
      <c r="S169" s="272"/>
      <c r="T169" s="273"/>
      <c r="U169" s="14"/>
      <c r="V169" s="14"/>
      <c r="W169" s="14"/>
      <c r="X169" s="14"/>
      <c r="Y169" s="14"/>
      <c r="Z169" s="14"/>
      <c r="AA169" s="14"/>
      <c r="AB169" s="14"/>
      <c r="AC169" s="14"/>
      <c r="AD169" s="14"/>
      <c r="AE169" s="14"/>
      <c r="AT169" s="274" t="s">
        <v>218</v>
      </c>
      <c r="AU169" s="274" t="s">
        <v>83</v>
      </c>
      <c r="AV169" s="14" t="s">
        <v>212</v>
      </c>
      <c r="AW169" s="14" t="s">
        <v>32</v>
      </c>
      <c r="AX169" s="14" t="s">
        <v>83</v>
      </c>
      <c r="AY169" s="274" t="s">
        <v>207</v>
      </c>
    </row>
    <row r="170" s="2" customFormat="1" ht="16.5" customHeight="1">
      <c r="A170" s="39"/>
      <c r="B170" s="40"/>
      <c r="C170" s="222" t="s">
        <v>251</v>
      </c>
      <c r="D170" s="222" t="s">
        <v>208</v>
      </c>
      <c r="E170" s="223" t="s">
        <v>302</v>
      </c>
      <c r="F170" s="224" t="s">
        <v>303</v>
      </c>
      <c r="G170" s="225" t="s">
        <v>237</v>
      </c>
      <c r="H170" s="226">
        <v>1.7749999999999999</v>
      </c>
      <c r="I170" s="227"/>
      <c r="J170" s="228">
        <f>ROUND(I170*H170,2)</f>
        <v>0</v>
      </c>
      <c r="K170" s="229"/>
      <c r="L170" s="45"/>
      <c r="M170" s="230" t="s">
        <v>1</v>
      </c>
      <c r="N170" s="231" t="s">
        <v>41</v>
      </c>
      <c r="O170" s="92"/>
      <c r="P170" s="232">
        <f>O170*H170</f>
        <v>0</v>
      </c>
      <c r="Q170" s="232">
        <v>1.06277</v>
      </c>
      <c r="R170" s="232">
        <f>Q170*H170</f>
        <v>1.88641675</v>
      </c>
      <c r="S170" s="232">
        <v>0</v>
      </c>
      <c r="T170" s="233">
        <f>S170*H170</f>
        <v>0</v>
      </c>
      <c r="U170" s="39"/>
      <c r="V170" s="39"/>
      <c r="W170" s="39"/>
      <c r="X170" s="39"/>
      <c r="Y170" s="39"/>
      <c r="Z170" s="39"/>
      <c r="AA170" s="39"/>
      <c r="AB170" s="39"/>
      <c r="AC170" s="39"/>
      <c r="AD170" s="39"/>
      <c r="AE170" s="39"/>
      <c r="AR170" s="234" t="s">
        <v>212</v>
      </c>
      <c r="AT170" s="234" t="s">
        <v>208</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212</v>
      </c>
      <c r="BM170" s="234" t="s">
        <v>2157</v>
      </c>
    </row>
    <row r="171" s="2" customFormat="1">
      <c r="A171" s="39"/>
      <c r="B171" s="40"/>
      <c r="C171" s="41"/>
      <c r="D171" s="236" t="s">
        <v>214</v>
      </c>
      <c r="E171" s="41"/>
      <c r="F171" s="237" t="s">
        <v>305</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c r="A172" s="39"/>
      <c r="B172" s="40"/>
      <c r="C172" s="41"/>
      <c r="D172" s="241" t="s">
        <v>216</v>
      </c>
      <c r="E172" s="41"/>
      <c r="F172" s="242" t="s">
        <v>306</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216</v>
      </c>
      <c r="AU172" s="18" t="s">
        <v>83</v>
      </c>
    </row>
    <row r="173" s="12" customFormat="1">
      <c r="A173" s="12"/>
      <c r="B173" s="243"/>
      <c r="C173" s="244"/>
      <c r="D173" s="236" t="s">
        <v>218</v>
      </c>
      <c r="E173" s="245" t="s">
        <v>1</v>
      </c>
      <c r="F173" s="246" t="s">
        <v>2153</v>
      </c>
      <c r="G173" s="244"/>
      <c r="H173" s="245" t="s">
        <v>1</v>
      </c>
      <c r="I173" s="247"/>
      <c r="J173" s="244"/>
      <c r="K173" s="244"/>
      <c r="L173" s="248"/>
      <c r="M173" s="249"/>
      <c r="N173" s="250"/>
      <c r="O173" s="250"/>
      <c r="P173" s="250"/>
      <c r="Q173" s="250"/>
      <c r="R173" s="250"/>
      <c r="S173" s="250"/>
      <c r="T173" s="251"/>
      <c r="U173" s="12"/>
      <c r="V173" s="12"/>
      <c r="W173" s="12"/>
      <c r="X173" s="12"/>
      <c r="Y173" s="12"/>
      <c r="Z173" s="12"/>
      <c r="AA173" s="12"/>
      <c r="AB173" s="12"/>
      <c r="AC173" s="12"/>
      <c r="AD173" s="12"/>
      <c r="AE173" s="12"/>
      <c r="AT173" s="252" t="s">
        <v>218</v>
      </c>
      <c r="AU173" s="252" t="s">
        <v>83</v>
      </c>
      <c r="AV173" s="12" t="s">
        <v>83</v>
      </c>
      <c r="AW173" s="12" t="s">
        <v>32</v>
      </c>
      <c r="AX173" s="12" t="s">
        <v>76</v>
      </c>
      <c r="AY173" s="252" t="s">
        <v>207</v>
      </c>
    </row>
    <row r="174" s="13" customFormat="1">
      <c r="A174" s="13"/>
      <c r="B174" s="253"/>
      <c r="C174" s="254"/>
      <c r="D174" s="236" t="s">
        <v>218</v>
      </c>
      <c r="E174" s="255" t="s">
        <v>1</v>
      </c>
      <c r="F174" s="256" t="s">
        <v>2158</v>
      </c>
      <c r="G174" s="254"/>
      <c r="H174" s="257">
        <v>0.749</v>
      </c>
      <c r="I174" s="258"/>
      <c r="J174" s="254"/>
      <c r="K174" s="254"/>
      <c r="L174" s="259"/>
      <c r="M174" s="260"/>
      <c r="N174" s="261"/>
      <c r="O174" s="261"/>
      <c r="P174" s="261"/>
      <c r="Q174" s="261"/>
      <c r="R174" s="261"/>
      <c r="S174" s="261"/>
      <c r="T174" s="262"/>
      <c r="U174" s="13"/>
      <c r="V174" s="13"/>
      <c r="W174" s="13"/>
      <c r="X174" s="13"/>
      <c r="Y174" s="13"/>
      <c r="Z174" s="13"/>
      <c r="AA174" s="13"/>
      <c r="AB174" s="13"/>
      <c r="AC174" s="13"/>
      <c r="AD174" s="13"/>
      <c r="AE174" s="13"/>
      <c r="AT174" s="263" t="s">
        <v>218</v>
      </c>
      <c r="AU174" s="263" t="s">
        <v>83</v>
      </c>
      <c r="AV174" s="13" t="s">
        <v>85</v>
      </c>
      <c r="AW174" s="13" t="s">
        <v>32</v>
      </c>
      <c r="AX174" s="13" t="s">
        <v>76</v>
      </c>
      <c r="AY174" s="263" t="s">
        <v>207</v>
      </c>
    </row>
    <row r="175" s="12" customFormat="1">
      <c r="A175" s="12"/>
      <c r="B175" s="243"/>
      <c r="C175" s="244"/>
      <c r="D175" s="236" t="s">
        <v>218</v>
      </c>
      <c r="E175" s="245" t="s">
        <v>1</v>
      </c>
      <c r="F175" s="246" t="s">
        <v>2155</v>
      </c>
      <c r="G175" s="244"/>
      <c r="H175" s="245" t="s">
        <v>1</v>
      </c>
      <c r="I175" s="247"/>
      <c r="J175" s="244"/>
      <c r="K175" s="244"/>
      <c r="L175" s="248"/>
      <c r="M175" s="249"/>
      <c r="N175" s="250"/>
      <c r="O175" s="250"/>
      <c r="P175" s="250"/>
      <c r="Q175" s="250"/>
      <c r="R175" s="250"/>
      <c r="S175" s="250"/>
      <c r="T175" s="251"/>
      <c r="U175" s="12"/>
      <c r="V175" s="12"/>
      <c r="W175" s="12"/>
      <c r="X175" s="12"/>
      <c r="Y175" s="12"/>
      <c r="Z175" s="12"/>
      <c r="AA175" s="12"/>
      <c r="AB175" s="12"/>
      <c r="AC175" s="12"/>
      <c r="AD175" s="12"/>
      <c r="AE175" s="12"/>
      <c r="AT175" s="252" t="s">
        <v>218</v>
      </c>
      <c r="AU175" s="252" t="s">
        <v>83</v>
      </c>
      <c r="AV175" s="12" t="s">
        <v>83</v>
      </c>
      <c r="AW175" s="12" t="s">
        <v>32</v>
      </c>
      <c r="AX175" s="12" t="s">
        <v>76</v>
      </c>
      <c r="AY175" s="252" t="s">
        <v>207</v>
      </c>
    </row>
    <row r="176" s="13" customFormat="1">
      <c r="A176" s="13"/>
      <c r="B176" s="253"/>
      <c r="C176" s="254"/>
      <c r="D176" s="236" t="s">
        <v>218</v>
      </c>
      <c r="E176" s="255" t="s">
        <v>1</v>
      </c>
      <c r="F176" s="256" t="s">
        <v>2159</v>
      </c>
      <c r="G176" s="254"/>
      <c r="H176" s="257">
        <v>1.026</v>
      </c>
      <c r="I176" s="258"/>
      <c r="J176" s="254"/>
      <c r="K176" s="254"/>
      <c r="L176" s="259"/>
      <c r="M176" s="260"/>
      <c r="N176" s="261"/>
      <c r="O176" s="261"/>
      <c r="P176" s="261"/>
      <c r="Q176" s="261"/>
      <c r="R176" s="261"/>
      <c r="S176" s="261"/>
      <c r="T176" s="262"/>
      <c r="U176" s="13"/>
      <c r="V176" s="13"/>
      <c r="W176" s="13"/>
      <c r="X176" s="13"/>
      <c r="Y176" s="13"/>
      <c r="Z176" s="13"/>
      <c r="AA176" s="13"/>
      <c r="AB176" s="13"/>
      <c r="AC176" s="13"/>
      <c r="AD176" s="13"/>
      <c r="AE176" s="13"/>
      <c r="AT176" s="263" t="s">
        <v>218</v>
      </c>
      <c r="AU176" s="263" t="s">
        <v>83</v>
      </c>
      <c r="AV176" s="13" t="s">
        <v>85</v>
      </c>
      <c r="AW176" s="13" t="s">
        <v>32</v>
      </c>
      <c r="AX176" s="13" t="s">
        <v>76</v>
      </c>
      <c r="AY176" s="263" t="s">
        <v>207</v>
      </c>
    </row>
    <row r="177" s="14" customFormat="1">
      <c r="A177" s="14"/>
      <c r="B177" s="264"/>
      <c r="C177" s="265"/>
      <c r="D177" s="236" t="s">
        <v>218</v>
      </c>
      <c r="E177" s="266" t="s">
        <v>1</v>
      </c>
      <c r="F177" s="267" t="s">
        <v>222</v>
      </c>
      <c r="G177" s="265"/>
      <c r="H177" s="268">
        <v>1.7749999999999999</v>
      </c>
      <c r="I177" s="269"/>
      <c r="J177" s="265"/>
      <c r="K177" s="265"/>
      <c r="L177" s="270"/>
      <c r="M177" s="271"/>
      <c r="N177" s="272"/>
      <c r="O177" s="272"/>
      <c r="P177" s="272"/>
      <c r="Q177" s="272"/>
      <c r="R177" s="272"/>
      <c r="S177" s="272"/>
      <c r="T177" s="273"/>
      <c r="U177" s="14"/>
      <c r="V177" s="14"/>
      <c r="W177" s="14"/>
      <c r="X177" s="14"/>
      <c r="Y177" s="14"/>
      <c r="Z177" s="14"/>
      <c r="AA177" s="14"/>
      <c r="AB177" s="14"/>
      <c r="AC177" s="14"/>
      <c r="AD177" s="14"/>
      <c r="AE177" s="14"/>
      <c r="AT177" s="274" t="s">
        <v>218</v>
      </c>
      <c r="AU177" s="274" t="s">
        <v>83</v>
      </c>
      <c r="AV177" s="14" t="s">
        <v>212</v>
      </c>
      <c r="AW177" s="14" t="s">
        <v>32</v>
      </c>
      <c r="AX177" s="14" t="s">
        <v>83</v>
      </c>
      <c r="AY177" s="274" t="s">
        <v>207</v>
      </c>
    </row>
    <row r="178" s="11" customFormat="1" ht="25.92" customHeight="1">
      <c r="A178" s="11"/>
      <c r="B178" s="208"/>
      <c r="C178" s="209"/>
      <c r="D178" s="210" t="s">
        <v>75</v>
      </c>
      <c r="E178" s="211" t="s">
        <v>212</v>
      </c>
      <c r="F178" s="211" t="s">
        <v>309</v>
      </c>
      <c r="G178" s="209"/>
      <c r="H178" s="209"/>
      <c r="I178" s="212"/>
      <c r="J178" s="213">
        <f>BK178</f>
        <v>0</v>
      </c>
      <c r="K178" s="209"/>
      <c r="L178" s="214"/>
      <c r="M178" s="215"/>
      <c r="N178" s="216"/>
      <c r="O178" s="216"/>
      <c r="P178" s="217">
        <f>SUM(P179:P271)</f>
        <v>0</v>
      </c>
      <c r="Q178" s="216"/>
      <c r="R178" s="217">
        <f>SUM(R179:R271)</f>
        <v>223.14455705</v>
      </c>
      <c r="S178" s="216"/>
      <c r="T178" s="218">
        <f>SUM(T179:T271)</f>
        <v>0</v>
      </c>
      <c r="U178" s="11"/>
      <c r="V178" s="11"/>
      <c r="W178" s="11"/>
      <c r="X178" s="11"/>
      <c r="Y178" s="11"/>
      <c r="Z178" s="11"/>
      <c r="AA178" s="11"/>
      <c r="AB178" s="11"/>
      <c r="AC178" s="11"/>
      <c r="AD178" s="11"/>
      <c r="AE178" s="11"/>
      <c r="AR178" s="219" t="s">
        <v>83</v>
      </c>
      <c r="AT178" s="220" t="s">
        <v>75</v>
      </c>
      <c r="AU178" s="220" t="s">
        <v>76</v>
      </c>
      <c r="AY178" s="219" t="s">
        <v>207</v>
      </c>
      <c r="BK178" s="221">
        <f>SUM(BK179:BK271)</f>
        <v>0</v>
      </c>
    </row>
    <row r="179" s="2" customFormat="1" ht="16.5" customHeight="1">
      <c r="A179" s="39"/>
      <c r="B179" s="40"/>
      <c r="C179" s="222" t="s">
        <v>261</v>
      </c>
      <c r="D179" s="222" t="s">
        <v>208</v>
      </c>
      <c r="E179" s="223" t="s">
        <v>310</v>
      </c>
      <c r="F179" s="224" t="s">
        <v>311</v>
      </c>
      <c r="G179" s="225" t="s">
        <v>211</v>
      </c>
      <c r="H179" s="226">
        <v>83.111999999999995</v>
      </c>
      <c r="I179" s="227"/>
      <c r="J179" s="228">
        <f>ROUND(I179*H179,2)</f>
        <v>0</v>
      </c>
      <c r="K179" s="229"/>
      <c r="L179" s="45"/>
      <c r="M179" s="230" t="s">
        <v>1</v>
      </c>
      <c r="N179" s="231" t="s">
        <v>41</v>
      </c>
      <c r="O179" s="92"/>
      <c r="P179" s="232">
        <f>O179*H179</f>
        <v>0</v>
      </c>
      <c r="Q179" s="232">
        <v>2.5020099999999998</v>
      </c>
      <c r="R179" s="232">
        <f>Q179*H179</f>
        <v>207.94705511999999</v>
      </c>
      <c r="S179" s="232">
        <v>0</v>
      </c>
      <c r="T179" s="233">
        <f>S179*H179</f>
        <v>0</v>
      </c>
      <c r="U179" s="39"/>
      <c r="V179" s="39"/>
      <c r="W179" s="39"/>
      <c r="X179" s="39"/>
      <c r="Y179" s="39"/>
      <c r="Z179" s="39"/>
      <c r="AA179" s="39"/>
      <c r="AB179" s="39"/>
      <c r="AC179" s="39"/>
      <c r="AD179" s="39"/>
      <c r="AE179" s="39"/>
      <c r="AR179" s="234" t="s">
        <v>212</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212</v>
      </c>
      <c r="BM179" s="234" t="s">
        <v>2160</v>
      </c>
    </row>
    <row r="180" s="2" customFormat="1">
      <c r="A180" s="39"/>
      <c r="B180" s="40"/>
      <c r="C180" s="41"/>
      <c r="D180" s="236" t="s">
        <v>214</v>
      </c>
      <c r="E180" s="41"/>
      <c r="F180" s="237" t="s">
        <v>313</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c r="A181" s="39"/>
      <c r="B181" s="40"/>
      <c r="C181" s="41"/>
      <c r="D181" s="241" t="s">
        <v>216</v>
      </c>
      <c r="E181" s="41"/>
      <c r="F181" s="242" t="s">
        <v>314</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216</v>
      </c>
      <c r="AU181" s="18" t="s">
        <v>83</v>
      </c>
    </row>
    <row r="182" s="12" customFormat="1">
      <c r="A182" s="12"/>
      <c r="B182" s="243"/>
      <c r="C182" s="244"/>
      <c r="D182" s="236" t="s">
        <v>218</v>
      </c>
      <c r="E182" s="245" t="s">
        <v>1</v>
      </c>
      <c r="F182" s="246" t="s">
        <v>2161</v>
      </c>
      <c r="G182" s="244"/>
      <c r="H182" s="245" t="s">
        <v>1</v>
      </c>
      <c r="I182" s="247"/>
      <c r="J182" s="244"/>
      <c r="K182" s="244"/>
      <c r="L182" s="248"/>
      <c r="M182" s="249"/>
      <c r="N182" s="250"/>
      <c r="O182" s="250"/>
      <c r="P182" s="250"/>
      <c r="Q182" s="250"/>
      <c r="R182" s="250"/>
      <c r="S182" s="250"/>
      <c r="T182" s="251"/>
      <c r="U182" s="12"/>
      <c r="V182" s="12"/>
      <c r="W182" s="12"/>
      <c r="X182" s="12"/>
      <c r="Y182" s="12"/>
      <c r="Z182" s="12"/>
      <c r="AA182" s="12"/>
      <c r="AB182" s="12"/>
      <c r="AC182" s="12"/>
      <c r="AD182" s="12"/>
      <c r="AE182" s="12"/>
      <c r="AT182" s="252" t="s">
        <v>218</v>
      </c>
      <c r="AU182" s="252" t="s">
        <v>83</v>
      </c>
      <c r="AV182" s="12" t="s">
        <v>83</v>
      </c>
      <c r="AW182" s="12" t="s">
        <v>32</v>
      </c>
      <c r="AX182" s="12" t="s">
        <v>76</v>
      </c>
      <c r="AY182" s="252" t="s">
        <v>207</v>
      </c>
    </row>
    <row r="183" s="13" customFormat="1">
      <c r="A183" s="13"/>
      <c r="B183" s="253"/>
      <c r="C183" s="254"/>
      <c r="D183" s="236" t="s">
        <v>218</v>
      </c>
      <c r="E183" s="255" t="s">
        <v>1</v>
      </c>
      <c r="F183" s="256" t="s">
        <v>2162</v>
      </c>
      <c r="G183" s="254"/>
      <c r="H183" s="257">
        <v>0.46100000000000002</v>
      </c>
      <c r="I183" s="258"/>
      <c r="J183" s="254"/>
      <c r="K183" s="254"/>
      <c r="L183" s="259"/>
      <c r="M183" s="260"/>
      <c r="N183" s="261"/>
      <c r="O183" s="261"/>
      <c r="P183" s="261"/>
      <c r="Q183" s="261"/>
      <c r="R183" s="261"/>
      <c r="S183" s="261"/>
      <c r="T183" s="262"/>
      <c r="U183" s="13"/>
      <c r="V183" s="13"/>
      <c r="W183" s="13"/>
      <c r="X183" s="13"/>
      <c r="Y183" s="13"/>
      <c r="Z183" s="13"/>
      <c r="AA183" s="13"/>
      <c r="AB183" s="13"/>
      <c r="AC183" s="13"/>
      <c r="AD183" s="13"/>
      <c r="AE183" s="13"/>
      <c r="AT183" s="263" t="s">
        <v>218</v>
      </c>
      <c r="AU183" s="263" t="s">
        <v>83</v>
      </c>
      <c r="AV183" s="13" t="s">
        <v>85</v>
      </c>
      <c r="AW183" s="13" t="s">
        <v>32</v>
      </c>
      <c r="AX183" s="13" t="s">
        <v>76</v>
      </c>
      <c r="AY183" s="263" t="s">
        <v>207</v>
      </c>
    </row>
    <row r="184" s="12" customFormat="1">
      <c r="A184" s="12"/>
      <c r="B184" s="243"/>
      <c r="C184" s="244"/>
      <c r="D184" s="236" t="s">
        <v>218</v>
      </c>
      <c r="E184" s="245" t="s">
        <v>1</v>
      </c>
      <c r="F184" s="246" t="s">
        <v>634</v>
      </c>
      <c r="G184" s="244"/>
      <c r="H184" s="245" t="s">
        <v>1</v>
      </c>
      <c r="I184" s="247"/>
      <c r="J184" s="244"/>
      <c r="K184" s="244"/>
      <c r="L184" s="248"/>
      <c r="M184" s="249"/>
      <c r="N184" s="250"/>
      <c r="O184" s="250"/>
      <c r="P184" s="250"/>
      <c r="Q184" s="250"/>
      <c r="R184" s="250"/>
      <c r="S184" s="250"/>
      <c r="T184" s="251"/>
      <c r="U184" s="12"/>
      <c r="V184" s="12"/>
      <c r="W184" s="12"/>
      <c r="X184" s="12"/>
      <c r="Y184" s="12"/>
      <c r="Z184" s="12"/>
      <c r="AA184" s="12"/>
      <c r="AB184" s="12"/>
      <c r="AC184" s="12"/>
      <c r="AD184" s="12"/>
      <c r="AE184" s="12"/>
      <c r="AT184" s="252" t="s">
        <v>218</v>
      </c>
      <c r="AU184" s="252" t="s">
        <v>83</v>
      </c>
      <c r="AV184" s="12" t="s">
        <v>83</v>
      </c>
      <c r="AW184" s="12" t="s">
        <v>32</v>
      </c>
      <c r="AX184" s="12" t="s">
        <v>76</v>
      </c>
      <c r="AY184" s="252" t="s">
        <v>207</v>
      </c>
    </row>
    <row r="185" s="13" customFormat="1">
      <c r="A185" s="13"/>
      <c r="B185" s="253"/>
      <c r="C185" s="254"/>
      <c r="D185" s="236" t="s">
        <v>218</v>
      </c>
      <c r="E185" s="255" t="s">
        <v>1</v>
      </c>
      <c r="F185" s="256" t="s">
        <v>2163</v>
      </c>
      <c r="G185" s="254"/>
      <c r="H185" s="257">
        <v>35.473999999999997</v>
      </c>
      <c r="I185" s="258"/>
      <c r="J185" s="254"/>
      <c r="K185" s="254"/>
      <c r="L185" s="259"/>
      <c r="M185" s="260"/>
      <c r="N185" s="261"/>
      <c r="O185" s="261"/>
      <c r="P185" s="261"/>
      <c r="Q185" s="261"/>
      <c r="R185" s="261"/>
      <c r="S185" s="261"/>
      <c r="T185" s="262"/>
      <c r="U185" s="13"/>
      <c r="V185" s="13"/>
      <c r="W185" s="13"/>
      <c r="X185" s="13"/>
      <c r="Y185" s="13"/>
      <c r="Z185" s="13"/>
      <c r="AA185" s="13"/>
      <c r="AB185" s="13"/>
      <c r="AC185" s="13"/>
      <c r="AD185" s="13"/>
      <c r="AE185" s="13"/>
      <c r="AT185" s="263" t="s">
        <v>218</v>
      </c>
      <c r="AU185" s="263" t="s">
        <v>83</v>
      </c>
      <c r="AV185" s="13" t="s">
        <v>85</v>
      </c>
      <c r="AW185" s="13" t="s">
        <v>32</v>
      </c>
      <c r="AX185" s="13" t="s">
        <v>76</v>
      </c>
      <c r="AY185" s="263" t="s">
        <v>207</v>
      </c>
    </row>
    <row r="186" s="12" customFormat="1">
      <c r="A186" s="12"/>
      <c r="B186" s="243"/>
      <c r="C186" s="244"/>
      <c r="D186" s="236" t="s">
        <v>218</v>
      </c>
      <c r="E186" s="245" t="s">
        <v>1</v>
      </c>
      <c r="F186" s="246" t="s">
        <v>2164</v>
      </c>
      <c r="G186" s="244"/>
      <c r="H186" s="245" t="s">
        <v>1</v>
      </c>
      <c r="I186" s="247"/>
      <c r="J186" s="244"/>
      <c r="K186" s="244"/>
      <c r="L186" s="248"/>
      <c r="M186" s="249"/>
      <c r="N186" s="250"/>
      <c r="O186" s="250"/>
      <c r="P186" s="250"/>
      <c r="Q186" s="250"/>
      <c r="R186" s="250"/>
      <c r="S186" s="250"/>
      <c r="T186" s="251"/>
      <c r="U186" s="12"/>
      <c r="V186" s="12"/>
      <c r="W186" s="12"/>
      <c r="X186" s="12"/>
      <c r="Y186" s="12"/>
      <c r="Z186" s="12"/>
      <c r="AA186" s="12"/>
      <c r="AB186" s="12"/>
      <c r="AC186" s="12"/>
      <c r="AD186" s="12"/>
      <c r="AE186" s="12"/>
      <c r="AT186" s="252" t="s">
        <v>218</v>
      </c>
      <c r="AU186" s="252" t="s">
        <v>83</v>
      </c>
      <c r="AV186" s="12" t="s">
        <v>83</v>
      </c>
      <c r="AW186" s="12" t="s">
        <v>32</v>
      </c>
      <c r="AX186" s="12" t="s">
        <v>76</v>
      </c>
      <c r="AY186" s="252" t="s">
        <v>207</v>
      </c>
    </row>
    <row r="187" s="12" customFormat="1">
      <c r="A187" s="12"/>
      <c r="B187" s="243"/>
      <c r="C187" s="244"/>
      <c r="D187" s="236" t="s">
        <v>218</v>
      </c>
      <c r="E187" s="245" t="s">
        <v>1</v>
      </c>
      <c r="F187" s="246" t="s">
        <v>2165</v>
      </c>
      <c r="G187" s="244"/>
      <c r="H187" s="245" t="s">
        <v>1</v>
      </c>
      <c r="I187" s="247"/>
      <c r="J187" s="244"/>
      <c r="K187" s="244"/>
      <c r="L187" s="248"/>
      <c r="M187" s="249"/>
      <c r="N187" s="250"/>
      <c r="O187" s="250"/>
      <c r="P187" s="250"/>
      <c r="Q187" s="250"/>
      <c r="R187" s="250"/>
      <c r="S187" s="250"/>
      <c r="T187" s="251"/>
      <c r="U187" s="12"/>
      <c r="V187" s="12"/>
      <c r="W187" s="12"/>
      <c r="X187" s="12"/>
      <c r="Y187" s="12"/>
      <c r="Z187" s="12"/>
      <c r="AA187" s="12"/>
      <c r="AB187" s="12"/>
      <c r="AC187" s="12"/>
      <c r="AD187" s="12"/>
      <c r="AE187" s="12"/>
      <c r="AT187" s="252" t="s">
        <v>218</v>
      </c>
      <c r="AU187" s="252" t="s">
        <v>83</v>
      </c>
      <c r="AV187" s="12" t="s">
        <v>83</v>
      </c>
      <c r="AW187" s="12" t="s">
        <v>32</v>
      </c>
      <c r="AX187" s="12" t="s">
        <v>76</v>
      </c>
      <c r="AY187" s="252" t="s">
        <v>207</v>
      </c>
    </row>
    <row r="188" s="13" customFormat="1">
      <c r="A188" s="13"/>
      <c r="B188" s="253"/>
      <c r="C188" s="254"/>
      <c r="D188" s="236" t="s">
        <v>218</v>
      </c>
      <c r="E188" s="255" t="s">
        <v>1</v>
      </c>
      <c r="F188" s="256" t="s">
        <v>2166</v>
      </c>
      <c r="G188" s="254"/>
      <c r="H188" s="257">
        <v>-0.51700000000000002</v>
      </c>
      <c r="I188" s="258"/>
      <c r="J188" s="254"/>
      <c r="K188" s="254"/>
      <c r="L188" s="259"/>
      <c r="M188" s="260"/>
      <c r="N188" s="261"/>
      <c r="O188" s="261"/>
      <c r="P188" s="261"/>
      <c r="Q188" s="261"/>
      <c r="R188" s="261"/>
      <c r="S188" s="261"/>
      <c r="T188" s="262"/>
      <c r="U188" s="13"/>
      <c r="V188" s="13"/>
      <c r="W188" s="13"/>
      <c r="X188" s="13"/>
      <c r="Y188" s="13"/>
      <c r="Z188" s="13"/>
      <c r="AA188" s="13"/>
      <c r="AB188" s="13"/>
      <c r="AC188" s="13"/>
      <c r="AD188" s="13"/>
      <c r="AE188" s="13"/>
      <c r="AT188" s="263" t="s">
        <v>218</v>
      </c>
      <c r="AU188" s="263" t="s">
        <v>83</v>
      </c>
      <c r="AV188" s="13" t="s">
        <v>85</v>
      </c>
      <c r="AW188" s="13" t="s">
        <v>32</v>
      </c>
      <c r="AX188" s="13" t="s">
        <v>76</v>
      </c>
      <c r="AY188" s="263" t="s">
        <v>207</v>
      </c>
    </row>
    <row r="189" s="12" customFormat="1">
      <c r="A189" s="12"/>
      <c r="B189" s="243"/>
      <c r="C189" s="244"/>
      <c r="D189" s="236" t="s">
        <v>218</v>
      </c>
      <c r="E189" s="245" t="s">
        <v>1</v>
      </c>
      <c r="F189" s="246" t="s">
        <v>2167</v>
      </c>
      <c r="G189" s="244"/>
      <c r="H189" s="245" t="s">
        <v>1</v>
      </c>
      <c r="I189" s="247"/>
      <c r="J189" s="244"/>
      <c r="K189" s="244"/>
      <c r="L189" s="248"/>
      <c r="M189" s="249"/>
      <c r="N189" s="250"/>
      <c r="O189" s="250"/>
      <c r="P189" s="250"/>
      <c r="Q189" s="250"/>
      <c r="R189" s="250"/>
      <c r="S189" s="250"/>
      <c r="T189" s="251"/>
      <c r="U189" s="12"/>
      <c r="V189" s="12"/>
      <c r="W189" s="12"/>
      <c r="X189" s="12"/>
      <c r="Y189" s="12"/>
      <c r="Z189" s="12"/>
      <c r="AA189" s="12"/>
      <c r="AB189" s="12"/>
      <c r="AC189" s="12"/>
      <c r="AD189" s="12"/>
      <c r="AE189" s="12"/>
      <c r="AT189" s="252" t="s">
        <v>218</v>
      </c>
      <c r="AU189" s="252" t="s">
        <v>83</v>
      </c>
      <c r="AV189" s="12" t="s">
        <v>83</v>
      </c>
      <c r="AW189" s="12" t="s">
        <v>32</v>
      </c>
      <c r="AX189" s="12" t="s">
        <v>76</v>
      </c>
      <c r="AY189" s="252" t="s">
        <v>207</v>
      </c>
    </row>
    <row r="190" s="13" customFormat="1">
      <c r="A190" s="13"/>
      <c r="B190" s="253"/>
      <c r="C190" s="254"/>
      <c r="D190" s="236" t="s">
        <v>218</v>
      </c>
      <c r="E190" s="255" t="s">
        <v>1</v>
      </c>
      <c r="F190" s="256" t="s">
        <v>2168</v>
      </c>
      <c r="G190" s="254"/>
      <c r="H190" s="257">
        <v>-1.0289999999999999</v>
      </c>
      <c r="I190" s="258"/>
      <c r="J190" s="254"/>
      <c r="K190" s="254"/>
      <c r="L190" s="259"/>
      <c r="M190" s="260"/>
      <c r="N190" s="261"/>
      <c r="O190" s="261"/>
      <c r="P190" s="261"/>
      <c r="Q190" s="261"/>
      <c r="R190" s="261"/>
      <c r="S190" s="261"/>
      <c r="T190" s="262"/>
      <c r="U190" s="13"/>
      <c r="V190" s="13"/>
      <c r="W190" s="13"/>
      <c r="X190" s="13"/>
      <c r="Y190" s="13"/>
      <c r="Z190" s="13"/>
      <c r="AA190" s="13"/>
      <c r="AB190" s="13"/>
      <c r="AC190" s="13"/>
      <c r="AD190" s="13"/>
      <c r="AE190" s="13"/>
      <c r="AT190" s="263" t="s">
        <v>218</v>
      </c>
      <c r="AU190" s="263" t="s">
        <v>83</v>
      </c>
      <c r="AV190" s="13" t="s">
        <v>85</v>
      </c>
      <c r="AW190" s="13" t="s">
        <v>32</v>
      </c>
      <c r="AX190" s="13" t="s">
        <v>76</v>
      </c>
      <c r="AY190" s="263" t="s">
        <v>207</v>
      </c>
    </row>
    <row r="191" s="12" customFormat="1">
      <c r="A191" s="12"/>
      <c r="B191" s="243"/>
      <c r="C191" s="244"/>
      <c r="D191" s="236" t="s">
        <v>218</v>
      </c>
      <c r="E191" s="245" t="s">
        <v>1</v>
      </c>
      <c r="F191" s="246" t="s">
        <v>2169</v>
      </c>
      <c r="G191" s="244"/>
      <c r="H191" s="245" t="s">
        <v>1</v>
      </c>
      <c r="I191" s="247"/>
      <c r="J191" s="244"/>
      <c r="K191" s="244"/>
      <c r="L191" s="248"/>
      <c r="M191" s="249"/>
      <c r="N191" s="250"/>
      <c r="O191" s="250"/>
      <c r="P191" s="250"/>
      <c r="Q191" s="250"/>
      <c r="R191" s="250"/>
      <c r="S191" s="250"/>
      <c r="T191" s="251"/>
      <c r="U191" s="12"/>
      <c r="V191" s="12"/>
      <c r="W191" s="12"/>
      <c r="X191" s="12"/>
      <c r="Y191" s="12"/>
      <c r="Z191" s="12"/>
      <c r="AA191" s="12"/>
      <c r="AB191" s="12"/>
      <c r="AC191" s="12"/>
      <c r="AD191" s="12"/>
      <c r="AE191" s="12"/>
      <c r="AT191" s="252" t="s">
        <v>218</v>
      </c>
      <c r="AU191" s="252" t="s">
        <v>83</v>
      </c>
      <c r="AV191" s="12" t="s">
        <v>83</v>
      </c>
      <c r="AW191" s="12" t="s">
        <v>32</v>
      </c>
      <c r="AX191" s="12" t="s">
        <v>76</v>
      </c>
      <c r="AY191" s="252" t="s">
        <v>207</v>
      </c>
    </row>
    <row r="192" s="13" customFormat="1">
      <c r="A192" s="13"/>
      <c r="B192" s="253"/>
      <c r="C192" s="254"/>
      <c r="D192" s="236" t="s">
        <v>218</v>
      </c>
      <c r="E192" s="255" t="s">
        <v>1</v>
      </c>
      <c r="F192" s="256" t="s">
        <v>2170</v>
      </c>
      <c r="G192" s="254"/>
      <c r="H192" s="257">
        <v>-0.17399999999999999</v>
      </c>
      <c r="I192" s="258"/>
      <c r="J192" s="254"/>
      <c r="K192" s="254"/>
      <c r="L192" s="259"/>
      <c r="M192" s="260"/>
      <c r="N192" s="261"/>
      <c r="O192" s="261"/>
      <c r="P192" s="261"/>
      <c r="Q192" s="261"/>
      <c r="R192" s="261"/>
      <c r="S192" s="261"/>
      <c r="T192" s="262"/>
      <c r="U192" s="13"/>
      <c r="V192" s="13"/>
      <c r="W192" s="13"/>
      <c r="X192" s="13"/>
      <c r="Y192" s="13"/>
      <c r="Z192" s="13"/>
      <c r="AA192" s="13"/>
      <c r="AB192" s="13"/>
      <c r="AC192" s="13"/>
      <c r="AD192" s="13"/>
      <c r="AE192" s="13"/>
      <c r="AT192" s="263" t="s">
        <v>218</v>
      </c>
      <c r="AU192" s="263" t="s">
        <v>83</v>
      </c>
      <c r="AV192" s="13" t="s">
        <v>85</v>
      </c>
      <c r="AW192" s="13" t="s">
        <v>32</v>
      </c>
      <c r="AX192" s="13" t="s">
        <v>76</v>
      </c>
      <c r="AY192" s="263" t="s">
        <v>207</v>
      </c>
    </row>
    <row r="193" s="12" customFormat="1">
      <c r="A193" s="12"/>
      <c r="B193" s="243"/>
      <c r="C193" s="244"/>
      <c r="D193" s="236" t="s">
        <v>218</v>
      </c>
      <c r="E193" s="245" t="s">
        <v>1</v>
      </c>
      <c r="F193" s="246" t="s">
        <v>582</v>
      </c>
      <c r="G193" s="244"/>
      <c r="H193" s="245" t="s">
        <v>1</v>
      </c>
      <c r="I193" s="247"/>
      <c r="J193" s="244"/>
      <c r="K193" s="244"/>
      <c r="L193" s="248"/>
      <c r="M193" s="249"/>
      <c r="N193" s="250"/>
      <c r="O193" s="250"/>
      <c r="P193" s="250"/>
      <c r="Q193" s="250"/>
      <c r="R193" s="250"/>
      <c r="S193" s="250"/>
      <c r="T193" s="251"/>
      <c r="U193" s="12"/>
      <c r="V193" s="12"/>
      <c r="W193" s="12"/>
      <c r="X193" s="12"/>
      <c r="Y193" s="12"/>
      <c r="Z193" s="12"/>
      <c r="AA193" s="12"/>
      <c r="AB193" s="12"/>
      <c r="AC193" s="12"/>
      <c r="AD193" s="12"/>
      <c r="AE193" s="12"/>
      <c r="AT193" s="252" t="s">
        <v>218</v>
      </c>
      <c r="AU193" s="252" t="s">
        <v>83</v>
      </c>
      <c r="AV193" s="12" t="s">
        <v>83</v>
      </c>
      <c r="AW193" s="12" t="s">
        <v>32</v>
      </c>
      <c r="AX193" s="12" t="s">
        <v>76</v>
      </c>
      <c r="AY193" s="252" t="s">
        <v>207</v>
      </c>
    </row>
    <row r="194" s="13" customFormat="1">
      <c r="A194" s="13"/>
      <c r="B194" s="253"/>
      <c r="C194" s="254"/>
      <c r="D194" s="236" t="s">
        <v>218</v>
      </c>
      <c r="E194" s="255" t="s">
        <v>1</v>
      </c>
      <c r="F194" s="256" t="s">
        <v>2171</v>
      </c>
      <c r="G194" s="254"/>
      <c r="H194" s="257">
        <v>41.734000000000002</v>
      </c>
      <c r="I194" s="258"/>
      <c r="J194" s="254"/>
      <c r="K194" s="254"/>
      <c r="L194" s="259"/>
      <c r="M194" s="260"/>
      <c r="N194" s="261"/>
      <c r="O194" s="261"/>
      <c r="P194" s="261"/>
      <c r="Q194" s="261"/>
      <c r="R194" s="261"/>
      <c r="S194" s="261"/>
      <c r="T194" s="262"/>
      <c r="U194" s="13"/>
      <c r="V194" s="13"/>
      <c r="W194" s="13"/>
      <c r="X194" s="13"/>
      <c r="Y194" s="13"/>
      <c r="Z194" s="13"/>
      <c r="AA194" s="13"/>
      <c r="AB194" s="13"/>
      <c r="AC194" s="13"/>
      <c r="AD194" s="13"/>
      <c r="AE194" s="13"/>
      <c r="AT194" s="263" t="s">
        <v>218</v>
      </c>
      <c r="AU194" s="263" t="s">
        <v>83</v>
      </c>
      <c r="AV194" s="13" t="s">
        <v>85</v>
      </c>
      <c r="AW194" s="13" t="s">
        <v>32</v>
      </c>
      <c r="AX194" s="13" t="s">
        <v>76</v>
      </c>
      <c r="AY194" s="263" t="s">
        <v>207</v>
      </c>
    </row>
    <row r="195" s="12" customFormat="1">
      <c r="A195" s="12"/>
      <c r="B195" s="243"/>
      <c r="C195" s="244"/>
      <c r="D195" s="236" t="s">
        <v>218</v>
      </c>
      <c r="E195" s="245" t="s">
        <v>1</v>
      </c>
      <c r="F195" s="246" t="s">
        <v>2164</v>
      </c>
      <c r="G195" s="244"/>
      <c r="H195" s="245" t="s">
        <v>1</v>
      </c>
      <c r="I195" s="247"/>
      <c r="J195" s="244"/>
      <c r="K195" s="244"/>
      <c r="L195" s="248"/>
      <c r="M195" s="249"/>
      <c r="N195" s="250"/>
      <c r="O195" s="250"/>
      <c r="P195" s="250"/>
      <c r="Q195" s="250"/>
      <c r="R195" s="250"/>
      <c r="S195" s="250"/>
      <c r="T195" s="251"/>
      <c r="U195" s="12"/>
      <c r="V195" s="12"/>
      <c r="W195" s="12"/>
      <c r="X195" s="12"/>
      <c r="Y195" s="12"/>
      <c r="Z195" s="12"/>
      <c r="AA195" s="12"/>
      <c r="AB195" s="12"/>
      <c r="AC195" s="12"/>
      <c r="AD195" s="12"/>
      <c r="AE195" s="12"/>
      <c r="AT195" s="252" t="s">
        <v>218</v>
      </c>
      <c r="AU195" s="252" t="s">
        <v>83</v>
      </c>
      <c r="AV195" s="12" t="s">
        <v>83</v>
      </c>
      <c r="AW195" s="12" t="s">
        <v>32</v>
      </c>
      <c r="AX195" s="12" t="s">
        <v>76</v>
      </c>
      <c r="AY195" s="252" t="s">
        <v>207</v>
      </c>
    </row>
    <row r="196" s="12" customFormat="1">
      <c r="A196" s="12"/>
      <c r="B196" s="243"/>
      <c r="C196" s="244"/>
      <c r="D196" s="236" t="s">
        <v>218</v>
      </c>
      <c r="E196" s="245" t="s">
        <v>1</v>
      </c>
      <c r="F196" s="246" t="s">
        <v>2165</v>
      </c>
      <c r="G196" s="244"/>
      <c r="H196" s="245" t="s">
        <v>1</v>
      </c>
      <c r="I196" s="247"/>
      <c r="J196" s="244"/>
      <c r="K196" s="244"/>
      <c r="L196" s="248"/>
      <c r="M196" s="249"/>
      <c r="N196" s="250"/>
      <c r="O196" s="250"/>
      <c r="P196" s="250"/>
      <c r="Q196" s="250"/>
      <c r="R196" s="250"/>
      <c r="S196" s="250"/>
      <c r="T196" s="251"/>
      <c r="U196" s="12"/>
      <c r="V196" s="12"/>
      <c r="W196" s="12"/>
      <c r="X196" s="12"/>
      <c r="Y196" s="12"/>
      <c r="Z196" s="12"/>
      <c r="AA196" s="12"/>
      <c r="AB196" s="12"/>
      <c r="AC196" s="12"/>
      <c r="AD196" s="12"/>
      <c r="AE196" s="12"/>
      <c r="AT196" s="252" t="s">
        <v>218</v>
      </c>
      <c r="AU196" s="252" t="s">
        <v>83</v>
      </c>
      <c r="AV196" s="12" t="s">
        <v>83</v>
      </c>
      <c r="AW196" s="12" t="s">
        <v>32</v>
      </c>
      <c r="AX196" s="12" t="s">
        <v>76</v>
      </c>
      <c r="AY196" s="252" t="s">
        <v>207</v>
      </c>
    </row>
    <row r="197" s="13" customFormat="1">
      <c r="A197" s="13"/>
      <c r="B197" s="253"/>
      <c r="C197" s="254"/>
      <c r="D197" s="236" t="s">
        <v>218</v>
      </c>
      <c r="E197" s="255" t="s">
        <v>1</v>
      </c>
      <c r="F197" s="256" t="s">
        <v>2172</v>
      </c>
      <c r="G197" s="254"/>
      <c r="H197" s="257">
        <v>-0.60799999999999998</v>
      </c>
      <c r="I197" s="258"/>
      <c r="J197" s="254"/>
      <c r="K197" s="254"/>
      <c r="L197" s="259"/>
      <c r="M197" s="260"/>
      <c r="N197" s="261"/>
      <c r="O197" s="261"/>
      <c r="P197" s="261"/>
      <c r="Q197" s="261"/>
      <c r="R197" s="261"/>
      <c r="S197" s="261"/>
      <c r="T197" s="262"/>
      <c r="U197" s="13"/>
      <c r="V197" s="13"/>
      <c r="W197" s="13"/>
      <c r="X197" s="13"/>
      <c r="Y197" s="13"/>
      <c r="Z197" s="13"/>
      <c r="AA197" s="13"/>
      <c r="AB197" s="13"/>
      <c r="AC197" s="13"/>
      <c r="AD197" s="13"/>
      <c r="AE197" s="13"/>
      <c r="AT197" s="263" t="s">
        <v>218</v>
      </c>
      <c r="AU197" s="263" t="s">
        <v>83</v>
      </c>
      <c r="AV197" s="13" t="s">
        <v>85</v>
      </c>
      <c r="AW197" s="13" t="s">
        <v>32</v>
      </c>
      <c r="AX197" s="13" t="s">
        <v>76</v>
      </c>
      <c r="AY197" s="263" t="s">
        <v>207</v>
      </c>
    </row>
    <row r="198" s="12" customFormat="1">
      <c r="A198" s="12"/>
      <c r="B198" s="243"/>
      <c r="C198" s="244"/>
      <c r="D198" s="236" t="s">
        <v>218</v>
      </c>
      <c r="E198" s="245" t="s">
        <v>1</v>
      </c>
      <c r="F198" s="246" t="s">
        <v>2173</v>
      </c>
      <c r="G198" s="244"/>
      <c r="H198" s="245" t="s">
        <v>1</v>
      </c>
      <c r="I198" s="247"/>
      <c r="J198" s="244"/>
      <c r="K198" s="244"/>
      <c r="L198" s="248"/>
      <c r="M198" s="249"/>
      <c r="N198" s="250"/>
      <c r="O198" s="250"/>
      <c r="P198" s="250"/>
      <c r="Q198" s="250"/>
      <c r="R198" s="250"/>
      <c r="S198" s="250"/>
      <c r="T198" s="251"/>
      <c r="U198" s="12"/>
      <c r="V198" s="12"/>
      <c r="W198" s="12"/>
      <c r="X198" s="12"/>
      <c r="Y198" s="12"/>
      <c r="Z198" s="12"/>
      <c r="AA198" s="12"/>
      <c r="AB198" s="12"/>
      <c r="AC198" s="12"/>
      <c r="AD198" s="12"/>
      <c r="AE198" s="12"/>
      <c r="AT198" s="252" t="s">
        <v>218</v>
      </c>
      <c r="AU198" s="252" t="s">
        <v>83</v>
      </c>
      <c r="AV198" s="12" t="s">
        <v>83</v>
      </c>
      <c r="AW198" s="12" t="s">
        <v>32</v>
      </c>
      <c r="AX198" s="12" t="s">
        <v>76</v>
      </c>
      <c r="AY198" s="252" t="s">
        <v>207</v>
      </c>
    </row>
    <row r="199" s="13" customFormat="1">
      <c r="A199" s="13"/>
      <c r="B199" s="253"/>
      <c r="C199" s="254"/>
      <c r="D199" s="236" t="s">
        <v>218</v>
      </c>
      <c r="E199" s="255" t="s">
        <v>1</v>
      </c>
      <c r="F199" s="256" t="s">
        <v>2174</v>
      </c>
      <c r="G199" s="254"/>
      <c r="H199" s="257">
        <v>-0.25700000000000001</v>
      </c>
      <c r="I199" s="258"/>
      <c r="J199" s="254"/>
      <c r="K199" s="254"/>
      <c r="L199" s="259"/>
      <c r="M199" s="260"/>
      <c r="N199" s="261"/>
      <c r="O199" s="261"/>
      <c r="P199" s="261"/>
      <c r="Q199" s="261"/>
      <c r="R199" s="261"/>
      <c r="S199" s="261"/>
      <c r="T199" s="262"/>
      <c r="U199" s="13"/>
      <c r="V199" s="13"/>
      <c r="W199" s="13"/>
      <c r="X199" s="13"/>
      <c r="Y199" s="13"/>
      <c r="Z199" s="13"/>
      <c r="AA199" s="13"/>
      <c r="AB199" s="13"/>
      <c r="AC199" s="13"/>
      <c r="AD199" s="13"/>
      <c r="AE199" s="13"/>
      <c r="AT199" s="263" t="s">
        <v>218</v>
      </c>
      <c r="AU199" s="263" t="s">
        <v>83</v>
      </c>
      <c r="AV199" s="13" t="s">
        <v>85</v>
      </c>
      <c r="AW199" s="13" t="s">
        <v>32</v>
      </c>
      <c r="AX199" s="13" t="s">
        <v>76</v>
      </c>
      <c r="AY199" s="263" t="s">
        <v>207</v>
      </c>
    </row>
    <row r="200" s="13" customFormat="1">
      <c r="A200" s="13"/>
      <c r="B200" s="253"/>
      <c r="C200" s="254"/>
      <c r="D200" s="236" t="s">
        <v>218</v>
      </c>
      <c r="E200" s="255" t="s">
        <v>1</v>
      </c>
      <c r="F200" s="256" t="s">
        <v>2175</v>
      </c>
      <c r="G200" s="254"/>
      <c r="H200" s="257">
        <v>-0.40200000000000002</v>
      </c>
      <c r="I200" s="258"/>
      <c r="J200" s="254"/>
      <c r="K200" s="254"/>
      <c r="L200" s="259"/>
      <c r="M200" s="260"/>
      <c r="N200" s="261"/>
      <c r="O200" s="261"/>
      <c r="P200" s="261"/>
      <c r="Q200" s="261"/>
      <c r="R200" s="261"/>
      <c r="S200" s="261"/>
      <c r="T200" s="262"/>
      <c r="U200" s="13"/>
      <c r="V200" s="13"/>
      <c r="W200" s="13"/>
      <c r="X200" s="13"/>
      <c r="Y200" s="13"/>
      <c r="Z200" s="13"/>
      <c r="AA200" s="13"/>
      <c r="AB200" s="13"/>
      <c r="AC200" s="13"/>
      <c r="AD200" s="13"/>
      <c r="AE200" s="13"/>
      <c r="AT200" s="263" t="s">
        <v>218</v>
      </c>
      <c r="AU200" s="263" t="s">
        <v>83</v>
      </c>
      <c r="AV200" s="13" t="s">
        <v>85</v>
      </c>
      <c r="AW200" s="13" t="s">
        <v>32</v>
      </c>
      <c r="AX200" s="13" t="s">
        <v>76</v>
      </c>
      <c r="AY200" s="263" t="s">
        <v>207</v>
      </c>
    </row>
    <row r="201" s="12" customFormat="1">
      <c r="A201" s="12"/>
      <c r="B201" s="243"/>
      <c r="C201" s="244"/>
      <c r="D201" s="236" t="s">
        <v>218</v>
      </c>
      <c r="E201" s="245" t="s">
        <v>1</v>
      </c>
      <c r="F201" s="246" t="s">
        <v>2176</v>
      </c>
      <c r="G201" s="244"/>
      <c r="H201" s="245" t="s">
        <v>1</v>
      </c>
      <c r="I201" s="247"/>
      <c r="J201" s="244"/>
      <c r="K201" s="244"/>
      <c r="L201" s="248"/>
      <c r="M201" s="249"/>
      <c r="N201" s="250"/>
      <c r="O201" s="250"/>
      <c r="P201" s="250"/>
      <c r="Q201" s="250"/>
      <c r="R201" s="250"/>
      <c r="S201" s="250"/>
      <c r="T201" s="251"/>
      <c r="U201" s="12"/>
      <c r="V201" s="12"/>
      <c r="W201" s="12"/>
      <c r="X201" s="12"/>
      <c r="Y201" s="12"/>
      <c r="Z201" s="12"/>
      <c r="AA201" s="12"/>
      <c r="AB201" s="12"/>
      <c r="AC201" s="12"/>
      <c r="AD201" s="12"/>
      <c r="AE201" s="12"/>
      <c r="AT201" s="252" t="s">
        <v>218</v>
      </c>
      <c r="AU201" s="252" t="s">
        <v>83</v>
      </c>
      <c r="AV201" s="12" t="s">
        <v>83</v>
      </c>
      <c r="AW201" s="12" t="s">
        <v>32</v>
      </c>
      <c r="AX201" s="12" t="s">
        <v>76</v>
      </c>
      <c r="AY201" s="252" t="s">
        <v>207</v>
      </c>
    </row>
    <row r="202" s="13" customFormat="1">
      <c r="A202" s="13"/>
      <c r="B202" s="253"/>
      <c r="C202" s="254"/>
      <c r="D202" s="236" t="s">
        <v>218</v>
      </c>
      <c r="E202" s="255" t="s">
        <v>1</v>
      </c>
      <c r="F202" s="256" t="s">
        <v>2177</v>
      </c>
      <c r="G202" s="254"/>
      <c r="H202" s="257">
        <v>8.4819999999999993</v>
      </c>
      <c r="I202" s="258"/>
      <c r="J202" s="254"/>
      <c r="K202" s="254"/>
      <c r="L202" s="259"/>
      <c r="M202" s="260"/>
      <c r="N202" s="261"/>
      <c r="O202" s="261"/>
      <c r="P202" s="261"/>
      <c r="Q202" s="261"/>
      <c r="R202" s="261"/>
      <c r="S202" s="261"/>
      <c r="T202" s="262"/>
      <c r="U202" s="13"/>
      <c r="V202" s="13"/>
      <c r="W202" s="13"/>
      <c r="X202" s="13"/>
      <c r="Y202" s="13"/>
      <c r="Z202" s="13"/>
      <c r="AA202" s="13"/>
      <c r="AB202" s="13"/>
      <c r="AC202" s="13"/>
      <c r="AD202" s="13"/>
      <c r="AE202" s="13"/>
      <c r="AT202" s="263" t="s">
        <v>218</v>
      </c>
      <c r="AU202" s="263" t="s">
        <v>83</v>
      </c>
      <c r="AV202" s="13" t="s">
        <v>85</v>
      </c>
      <c r="AW202" s="13" t="s">
        <v>32</v>
      </c>
      <c r="AX202" s="13" t="s">
        <v>76</v>
      </c>
      <c r="AY202" s="263" t="s">
        <v>207</v>
      </c>
    </row>
    <row r="203" s="13" customFormat="1">
      <c r="A203" s="13"/>
      <c r="B203" s="253"/>
      <c r="C203" s="254"/>
      <c r="D203" s="236" t="s">
        <v>218</v>
      </c>
      <c r="E203" s="255" t="s">
        <v>1</v>
      </c>
      <c r="F203" s="256" t="s">
        <v>2178</v>
      </c>
      <c r="G203" s="254"/>
      <c r="H203" s="257">
        <v>0.45000000000000001</v>
      </c>
      <c r="I203" s="258"/>
      <c r="J203" s="254"/>
      <c r="K203" s="254"/>
      <c r="L203" s="259"/>
      <c r="M203" s="260"/>
      <c r="N203" s="261"/>
      <c r="O203" s="261"/>
      <c r="P203" s="261"/>
      <c r="Q203" s="261"/>
      <c r="R203" s="261"/>
      <c r="S203" s="261"/>
      <c r="T203" s="262"/>
      <c r="U203" s="13"/>
      <c r="V203" s="13"/>
      <c r="W203" s="13"/>
      <c r="X203" s="13"/>
      <c r="Y203" s="13"/>
      <c r="Z203" s="13"/>
      <c r="AA203" s="13"/>
      <c r="AB203" s="13"/>
      <c r="AC203" s="13"/>
      <c r="AD203" s="13"/>
      <c r="AE203" s="13"/>
      <c r="AT203" s="263" t="s">
        <v>218</v>
      </c>
      <c r="AU203" s="263" t="s">
        <v>83</v>
      </c>
      <c r="AV203" s="13" t="s">
        <v>85</v>
      </c>
      <c r="AW203" s="13" t="s">
        <v>32</v>
      </c>
      <c r="AX203" s="13" t="s">
        <v>76</v>
      </c>
      <c r="AY203" s="263" t="s">
        <v>207</v>
      </c>
    </row>
    <row r="204" s="13" customFormat="1">
      <c r="A204" s="13"/>
      <c r="B204" s="253"/>
      <c r="C204" s="254"/>
      <c r="D204" s="236" t="s">
        <v>218</v>
      </c>
      <c r="E204" s="255" t="s">
        <v>1</v>
      </c>
      <c r="F204" s="256" t="s">
        <v>2179</v>
      </c>
      <c r="G204" s="254"/>
      <c r="H204" s="257">
        <v>0.106</v>
      </c>
      <c r="I204" s="258"/>
      <c r="J204" s="254"/>
      <c r="K204" s="254"/>
      <c r="L204" s="259"/>
      <c r="M204" s="260"/>
      <c r="N204" s="261"/>
      <c r="O204" s="261"/>
      <c r="P204" s="261"/>
      <c r="Q204" s="261"/>
      <c r="R204" s="261"/>
      <c r="S204" s="261"/>
      <c r="T204" s="262"/>
      <c r="U204" s="13"/>
      <c r="V204" s="13"/>
      <c r="W204" s="13"/>
      <c r="X204" s="13"/>
      <c r="Y204" s="13"/>
      <c r="Z204" s="13"/>
      <c r="AA204" s="13"/>
      <c r="AB204" s="13"/>
      <c r="AC204" s="13"/>
      <c r="AD204" s="13"/>
      <c r="AE204" s="13"/>
      <c r="AT204" s="263" t="s">
        <v>218</v>
      </c>
      <c r="AU204" s="263" t="s">
        <v>83</v>
      </c>
      <c r="AV204" s="13" t="s">
        <v>85</v>
      </c>
      <c r="AW204" s="13" t="s">
        <v>32</v>
      </c>
      <c r="AX204" s="13" t="s">
        <v>76</v>
      </c>
      <c r="AY204" s="263" t="s">
        <v>207</v>
      </c>
    </row>
    <row r="205" s="12" customFormat="1">
      <c r="A205" s="12"/>
      <c r="B205" s="243"/>
      <c r="C205" s="244"/>
      <c r="D205" s="236" t="s">
        <v>218</v>
      </c>
      <c r="E205" s="245" t="s">
        <v>1</v>
      </c>
      <c r="F205" s="246" t="s">
        <v>2164</v>
      </c>
      <c r="G205" s="244"/>
      <c r="H205" s="245" t="s">
        <v>1</v>
      </c>
      <c r="I205" s="247"/>
      <c r="J205" s="244"/>
      <c r="K205" s="244"/>
      <c r="L205" s="248"/>
      <c r="M205" s="249"/>
      <c r="N205" s="250"/>
      <c r="O205" s="250"/>
      <c r="P205" s="250"/>
      <c r="Q205" s="250"/>
      <c r="R205" s="250"/>
      <c r="S205" s="250"/>
      <c r="T205" s="251"/>
      <c r="U205" s="12"/>
      <c r="V205" s="12"/>
      <c r="W205" s="12"/>
      <c r="X205" s="12"/>
      <c r="Y205" s="12"/>
      <c r="Z205" s="12"/>
      <c r="AA205" s="12"/>
      <c r="AB205" s="12"/>
      <c r="AC205" s="12"/>
      <c r="AD205" s="12"/>
      <c r="AE205" s="12"/>
      <c r="AT205" s="252" t="s">
        <v>218</v>
      </c>
      <c r="AU205" s="252" t="s">
        <v>83</v>
      </c>
      <c r="AV205" s="12" t="s">
        <v>83</v>
      </c>
      <c r="AW205" s="12" t="s">
        <v>32</v>
      </c>
      <c r="AX205" s="12" t="s">
        <v>76</v>
      </c>
      <c r="AY205" s="252" t="s">
        <v>207</v>
      </c>
    </row>
    <row r="206" s="12" customFormat="1">
      <c r="A206" s="12"/>
      <c r="B206" s="243"/>
      <c r="C206" s="244"/>
      <c r="D206" s="236" t="s">
        <v>218</v>
      </c>
      <c r="E206" s="245" t="s">
        <v>1</v>
      </c>
      <c r="F206" s="246" t="s">
        <v>2165</v>
      </c>
      <c r="G206" s="244"/>
      <c r="H206" s="245" t="s">
        <v>1</v>
      </c>
      <c r="I206" s="247"/>
      <c r="J206" s="244"/>
      <c r="K206" s="244"/>
      <c r="L206" s="248"/>
      <c r="M206" s="249"/>
      <c r="N206" s="250"/>
      <c r="O206" s="250"/>
      <c r="P206" s="250"/>
      <c r="Q206" s="250"/>
      <c r="R206" s="250"/>
      <c r="S206" s="250"/>
      <c r="T206" s="251"/>
      <c r="U206" s="12"/>
      <c r="V206" s="12"/>
      <c r="W206" s="12"/>
      <c r="X206" s="12"/>
      <c r="Y206" s="12"/>
      <c r="Z206" s="12"/>
      <c r="AA206" s="12"/>
      <c r="AB206" s="12"/>
      <c r="AC206" s="12"/>
      <c r="AD206" s="12"/>
      <c r="AE206" s="12"/>
      <c r="AT206" s="252" t="s">
        <v>218</v>
      </c>
      <c r="AU206" s="252" t="s">
        <v>83</v>
      </c>
      <c r="AV206" s="12" t="s">
        <v>83</v>
      </c>
      <c r="AW206" s="12" t="s">
        <v>32</v>
      </c>
      <c r="AX206" s="12" t="s">
        <v>76</v>
      </c>
      <c r="AY206" s="252" t="s">
        <v>207</v>
      </c>
    </row>
    <row r="207" s="13" customFormat="1">
      <c r="A207" s="13"/>
      <c r="B207" s="253"/>
      <c r="C207" s="254"/>
      <c r="D207" s="236" t="s">
        <v>218</v>
      </c>
      <c r="E207" s="255" t="s">
        <v>1</v>
      </c>
      <c r="F207" s="256" t="s">
        <v>2172</v>
      </c>
      <c r="G207" s="254"/>
      <c r="H207" s="257">
        <v>-0.60799999999999998</v>
      </c>
      <c r="I207" s="258"/>
      <c r="J207" s="254"/>
      <c r="K207" s="254"/>
      <c r="L207" s="259"/>
      <c r="M207" s="260"/>
      <c r="N207" s="261"/>
      <c r="O207" s="261"/>
      <c r="P207" s="261"/>
      <c r="Q207" s="261"/>
      <c r="R207" s="261"/>
      <c r="S207" s="261"/>
      <c r="T207" s="262"/>
      <c r="U207" s="13"/>
      <c r="V207" s="13"/>
      <c r="W207" s="13"/>
      <c r="X207" s="13"/>
      <c r="Y207" s="13"/>
      <c r="Z207" s="13"/>
      <c r="AA207" s="13"/>
      <c r="AB207" s="13"/>
      <c r="AC207" s="13"/>
      <c r="AD207" s="13"/>
      <c r="AE207" s="13"/>
      <c r="AT207" s="263" t="s">
        <v>218</v>
      </c>
      <c r="AU207" s="263" t="s">
        <v>83</v>
      </c>
      <c r="AV207" s="13" t="s">
        <v>85</v>
      </c>
      <c r="AW207" s="13" t="s">
        <v>32</v>
      </c>
      <c r="AX207" s="13" t="s">
        <v>76</v>
      </c>
      <c r="AY207" s="263" t="s">
        <v>207</v>
      </c>
    </row>
    <row r="208" s="14" customFormat="1">
      <c r="A208" s="14"/>
      <c r="B208" s="264"/>
      <c r="C208" s="265"/>
      <c r="D208" s="236" t="s">
        <v>218</v>
      </c>
      <c r="E208" s="266" t="s">
        <v>1</v>
      </c>
      <c r="F208" s="267" t="s">
        <v>222</v>
      </c>
      <c r="G208" s="265"/>
      <c r="H208" s="268">
        <v>83.111999999999995</v>
      </c>
      <c r="I208" s="269"/>
      <c r="J208" s="265"/>
      <c r="K208" s="265"/>
      <c r="L208" s="270"/>
      <c r="M208" s="271"/>
      <c r="N208" s="272"/>
      <c r="O208" s="272"/>
      <c r="P208" s="272"/>
      <c r="Q208" s="272"/>
      <c r="R208" s="272"/>
      <c r="S208" s="272"/>
      <c r="T208" s="273"/>
      <c r="U208" s="14"/>
      <c r="V208" s="14"/>
      <c r="W208" s="14"/>
      <c r="X208" s="14"/>
      <c r="Y208" s="14"/>
      <c r="Z208" s="14"/>
      <c r="AA208" s="14"/>
      <c r="AB208" s="14"/>
      <c r="AC208" s="14"/>
      <c r="AD208" s="14"/>
      <c r="AE208" s="14"/>
      <c r="AT208" s="274" t="s">
        <v>218</v>
      </c>
      <c r="AU208" s="274" t="s">
        <v>83</v>
      </c>
      <c r="AV208" s="14" t="s">
        <v>212</v>
      </c>
      <c r="AW208" s="14" t="s">
        <v>32</v>
      </c>
      <c r="AX208" s="14" t="s">
        <v>83</v>
      </c>
      <c r="AY208" s="274" t="s">
        <v>207</v>
      </c>
    </row>
    <row r="209" s="2" customFormat="1" ht="24.15" customHeight="1">
      <c r="A209" s="39"/>
      <c r="B209" s="40"/>
      <c r="C209" s="222" t="s">
        <v>276</v>
      </c>
      <c r="D209" s="222" t="s">
        <v>208</v>
      </c>
      <c r="E209" s="223" t="s">
        <v>2180</v>
      </c>
      <c r="F209" s="224" t="s">
        <v>2181</v>
      </c>
      <c r="G209" s="225" t="s">
        <v>225</v>
      </c>
      <c r="H209" s="226">
        <v>460.61900000000003</v>
      </c>
      <c r="I209" s="227"/>
      <c r="J209" s="228">
        <f>ROUND(I209*H209,2)</f>
        <v>0</v>
      </c>
      <c r="K209" s="229"/>
      <c r="L209" s="45"/>
      <c r="M209" s="230" t="s">
        <v>1</v>
      </c>
      <c r="N209" s="231" t="s">
        <v>41</v>
      </c>
      <c r="O209" s="92"/>
      <c r="P209" s="232">
        <f>O209*H209</f>
        <v>0</v>
      </c>
      <c r="Q209" s="232">
        <v>0.0053299999999999997</v>
      </c>
      <c r="R209" s="232">
        <f>Q209*H209</f>
        <v>2.4550992699999998</v>
      </c>
      <c r="S209" s="232">
        <v>0</v>
      </c>
      <c r="T209" s="233">
        <f>S209*H209</f>
        <v>0</v>
      </c>
      <c r="U209" s="39"/>
      <c r="V209" s="39"/>
      <c r="W209" s="39"/>
      <c r="X209" s="39"/>
      <c r="Y209" s="39"/>
      <c r="Z209" s="39"/>
      <c r="AA209" s="39"/>
      <c r="AB209" s="39"/>
      <c r="AC209" s="39"/>
      <c r="AD209" s="39"/>
      <c r="AE209" s="39"/>
      <c r="AR209" s="234" t="s">
        <v>212</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212</v>
      </c>
      <c r="BM209" s="234" t="s">
        <v>2182</v>
      </c>
    </row>
    <row r="210" s="2" customFormat="1">
      <c r="A210" s="39"/>
      <c r="B210" s="40"/>
      <c r="C210" s="41"/>
      <c r="D210" s="236" t="s">
        <v>214</v>
      </c>
      <c r="E210" s="41"/>
      <c r="F210" s="237" t="s">
        <v>2183</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c r="A211" s="39"/>
      <c r="B211" s="40"/>
      <c r="C211" s="41"/>
      <c r="D211" s="241" t="s">
        <v>216</v>
      </c>
      <c r="E211" s="41"/>
      <c r="F211" s="242" t="s">
        <v>2184</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216</v>
      </c>
      <c r="AU211" s="18" t="s">
        <v>83</v>
      </c>
    </row>
    <row r="212" s="12" customFormat="1">
      <c r="A212" s="12"/>
      <c r="B212" s="243"/>
      <c r="C212" s="244"/>
      <c r="D212" s="236" t="s">
        <v>218</v>
      </c>
      <c r="E212" s="245" t="s">
        <v>1</v>
      </c>
      <c r="F212" s="246" t="s">
        <v>2161</v>
      </c>
      <c r="G212" s="244"/>
      <c r="H212" s="245" t="s">
        <v>1</v>
      </c>
      <c r="I212" s="247"/>
      <c r="J212" s="244"/>
      <c r="K212" s="244"/>
      <c r="L212" s="248"/>
      <c r="M212" s="249"/>
      <c r="N212" s="250"/>
      <c r="O212" s="250"/>
      <c r="P212" s="250"/>
      <c r="Q212" s="250"/>
      <c r="R212" s="250"/>
      <c r="S212" s="250"/>
      <c r="T212" s="251"/>
      <c r="U212" s="12"/>
      <c r="V212" s="12"/>
      <c r="W212" s="12"/>
      <c r="X212" s="12"/>
      <c r="Y212" s="12"/>
      <c r="Z212" s="12"/>
      <c r="AA212" s="12"/>
      <c r="AB212" s="12"/>
      <c r="AC212" s="12"/>
      <c r="AD212" s="12"/>
      <c r="AE212" s="12"/>
      <c r="AT212" s="252" t="s">
        <v>218</v>
      </c>
      <c r="AU212" s="252" t="s">
        <v>83</v>
      </c>
      <c r="AV212" s="12" t="s">
        <v>83</v>
      </c>
      <c r="AW212" s="12" t="s">
        <v>32</v>
      </c>
      <c r="AX212" s="12" t="s">
        <v>76</v>
      </c>
      <c r="AY212" s="252" t="s">
        <v>207</v>
      </c>
    </row>
    <row r="213" s="13" customFormat="1">
      <c r="A213" s="13"/>
      <c r="B213" s="253"/>
      <c r="C213" s="254"/>
      <c r="D213" s="236" t="s">
        <v>218</v>
      </c>
      <c r="E213" s="255" t="s">
        <v>1</v>
      </c>
      <c r="F213" s="256" t="s">
        <v>2185</v>
      </c>
      <c r="G213" s="254"/>
      <c r="H213" s="257">
        <v>1.488</v>
      </c>
      <c r="I213" s="258"/>
      <c r="J213" s="254"/>
      <c r="K213" s="254"/>
      <c r="L213" s="259"/>
      <c r="M213" s="260"/>
      <c r="N213" s="261"/>
      <c r="O213" s="261"/>
      <c r="P213" s="261"/>
      <c r="Q213" s="261"/>
      <c r="R213" s="261"/>
      <c r="S213" s="261"/>
      <c r="T213" s="262"/>
      <c r="U213" s="13"/>
      <c r="V213" s="13"/>
      <c r="W213" s="13"/>
      <c r="X213" s="13"/>
      <c r="Y213" s="13"/>
      <c r="Z213" s="13"/>
      <c r="AA213" s="13"/>
      <c r="AB213" s="13"/>
      <c r="AC213" s="13"/>
      <c r="AD213" s="13"/>
      <c r="AE213" s="13"/>
      <c r="AT213" s="263" t="s">
        <v>218</v>
      </c>
      <c r="AU213" s="263" t="s">
        <v>83</v>
      </c>
      <c r="AV213" s="13" t="s">
        <v>85</v>
      </c>
      <c r="AW213" s="13" t="s">
        <v>32</v>
      </c>
      <c r="AX213" s="13" t="s">
        <v>76</v>
      </c>
      <c r="AY213" s="263" t="s">
        <v>207</v>
      </c>
    </row>
    <row r="214" s="12" customFormat="1">
      <c r="A214" s="12"/>
      <c r="B214" s="243"/>
      <c r="C214" s="244"/>
      <c r="D214" s="236" t="s">
        <v>218</v>
      </c>
      <c r="E214" s="245" t="s">
        <v>1</v>
      </c>
      <c r="F214" s="246" t="s">
        <v>634</v>
      </c>
      <c r="G214" s="244"/>
      <c r="H214" s="245" t="s">
        <v>1</v>
      </c>
      <c r="I214" s="247"/>
      <c r="J214" s="244"/>
      <c r="K214" s="244"/>
      <c r="L214" s="248"/>
      <c r="M214" s="249"/>
      <c r="N214" s="250"/>
      <c r="O214" s="250"/>
      <c r="P214" s="250"/>
      <c r="Q214" s="250"/>
      <c r="R214" s="250"/>
      <c r="S214" s="250"/>
      <c r="T214" s="251"/>
      <c r="U214" s="12"/>
      <c r="V214" s="12"/>
      <c r="W214" s="12"/>
      <c r="X214" s="12"/>
      <c r="Y214" s="12"/>
      <c r="Z214" s="12"/>
      <c r="AA214" s="12"/>
      <c r="AB214" s="12"/>
      <c r="AC214" s="12"/>
      <c r="AD214" s="12"/>
      <c r="AE214" s="12"/>
      <c r="AT214" s="252" t="s">
        <v>218</v>
      </c>
      <c r="AU214" s="252" t="s">
        <v>83</v>
      </c>
      <c r="AV214" s="12" t="s">
        <v>83</v>
      </c>
      <c r="AW214" s="12" t="s">
        <v>32</v>
      </c>
      <c r="AX214" s="12" t="s">
        <v>76</v>
      </c>
      <c r="AY214" s="252" t="s">
        <v>207</v>
      </c>
    </row>
    <row r="215" s="13" customFormat="1">
      <c r="A215" s="13"/>
      <c r="B215" s="253"/>
      <c r="C215" s="254"/>
      <c r="D215" s="236" t="s">
        <v>218</v>
      </c>
      <c r="E215" s="255" t="s">
        <v>1</v>
      </c>
      <c r="F215" s="256" t="s">
        <v>2186</v>
      </c>
      <c r="G215" s="254"/>
      <c r="H215" s="257">
        <v>208.672</v>
      </c>
      <c r="I215" s="258"/>
      <c r="J215" s="254"/>
      <c r="K215" s="254"/>
      <c r="L215" s="259"/>
      <c r="M215" s="260"/>
      <c r="N215" s="261"/>
      <c r="O215" s="261"/>
      <c r="P215" s="261"/>
      <c r="Q215" s="261"/>
      <c r="R215" s="261"/>
      <c r="S215" s="261"/>
      <c r="T215" s="262"/>
      <c r="U215" s="13"/>
      <c r="V215" s="13"/>
      <c r="W215" s="13"/>
      <c r="X215" s="13"/>
      <c r="Y215" s="13"/>
      <c r="Z215" s="13"/>
      <c r="AA215" s="13"/>
      <c r="AB215" s="13"/>
      <c r="AC215" s="13"/>
      <c r="AD215" s="13"/>
      <c r="AE215" s="13"/>
      <c r="AT215" s="263" t="s">
        <v>218</v>
      </c>
      <c r="AU215" s="263" t="s">
        <v>83</v>
      </c>
      <c r="AV215" s="13" t="s">
        <v>85</v>
      </c>
      <c r="AW215" s="13" t="s">
        <v>32</v>
      </c>
      <c r="AX215" s="13" t="s">
        <v>76</v>
      </c>
      <c r="AY215" s="263" t="s">
        <v>207</v>
      </c>
    </row>
    <row r="216" s="12" customFormat="1">
      <c r="A216" s="12"/>
      <c r="B216" s="243"/>
      <c r="C216" s="244"/>
      <c r="D216" s="236" t="s">
        <v>218</v>
      </c>
      <c r="E216" s="245" t="s">
        <v>1</v>
      </c>
      <c r="F216" s="246" t="s">
        <v>2164</v>
      </c>
      <c r="G216" s="244"/>
      <c r="H216" s="245" t="s">
        <v>1</v>
      </c>
      <c r="I216" s="247"/>
      <c r="J216" s="244"/>
      <c r="K216" s="244"/>
      <c r="L216" s="248"/>
      <c r="M216" s="249"/>
      <c r="N216" s="250"/>
      <c r="O216" s="250"/>
      <c r="P216" s="250"/>
      <c r="Q216" s="250"/>
      <c r="R216" s="250"/>
      <c r="S216" s="250"/>
      <c r="T216" s="251"/>
      <c r="U216" s="12"/>
      <c r="V216" s="12"/>
      <c r="W216" s="12"/>
      <c r="X216" s="12"/>
      <c r="Y216" s="12"/>
      <c r="Z216" s="12"/>
      <c r="AA216" s="12"/>
      <c r="AB216" s="12"/>
      <c r="AC216" s="12"/>
      <c r="AD216" s="12"/>
      <c r="AE216" s="12"/>
      <c r="AT216" s="252" t="s">
        <v>218</v>
      </c>
      <c r="AU216" s="252" t="s">
        <v>83</v>
      </c>
      <c r="AV216" s="12" t="s">
        <v>83</v>
      </c>
      <c r="AW216" s="12" t="s">
        <v>32</v>
      </c>
      <c r="AX216" s="12" t="s">
        <v>76</v>
      </c>
      <c r="AY216" s="252" t="s">
        <v>207</v>
      </c>
    </row>
    <row r="217" s="12" customFormat="1">
      <c r="A217" s="12"/>
      <c r="B217" s="243"/>
      <c r="C217" s="244"/>
      <c r="D217" s="236" t="s">
        <v>218</v>
      </c>
      <c r="E217" s="245" t="s">
        <v>1</v>
      </c>
      <c r="F217" s="246" t="s">
        <v>2165</v>
      </c>
      <c r="G217" s="244"/>
      <c r="H217" s="245" t="s">
        <v>1</v>
      </c>
      <c r="I217" s="247"/>
      <c r="J217" s="244"/>
      <c r="K217" s="244"/>
      <c r="L217" s="248"/>
      <c r="M217" s="249"/>
      <c r="N217" s="250"/>
      <c r="O217" s="250"/>
      <c r="P217" s="250"/>
      <c r="Q217" s="250"/>
      <c r="R217" s="250"/>
      <c r="S217" s="250"/>
      <c r="T217" s="251"/>
      <c r="U217" s="12"/>
      <c r="V217" s="12"/>
      <c r="W217" s="12"/>
      <c r="X217" s="12"/>
      <c r="Y217" s="12"/>
      <c r="Z217" s="12"/>
      <c r="AA217" s="12"/>
      <c r="AB217" s="12"/>
      <c r="AC217" s="12"/>
      <c r="AD217" s="12"/>
      <c r="AE217" s="12"/>
      <c r="AT217" s="252" t="s">
        <v>218</v>
      </c>
      <c r="AU217" s="252" t="s">
        <v>83</v>
      </c>
      <c r="AV217" s="12" t="s">
        <v>83</v>
      </c>
      <c r="AW217" s="12" t="s">
        <v>32</v>
      </c>
      <c r="AX217" s="12" t="s">
        <v>76</v>
      </c>
      <c r="AY217" s="252" t="s">
        <v>207</v>
      </c>
    </row>
    <row r="218" s="13" customFormat="1">
      <c r="A218" s="13"/>
      <c r="B218" s="253"/>
      <c r="C218" s="254"/>
      <c r="D218" s="236" t="s">
        <v>218</v>
      </c>
      <c r="E218" s="255" t="s">
        <v>1</v>
      </c>
      <c r="F218" s="256" t="s">
        <v>2187</v>
      </c>
      <c r="G218" s="254"/>
      <c r="H218" s="257">
        <v>-3.04</v>
      </c>
      <c r="I218" s="258"/>
      <c r="J218" s="254"/>
      <c r="K218" s="254"/>
      <c r="L218" s="259"/>
      <c r="M218" s="260"/>
      <c r="N218" s="261"/>
      <c r="O218" s="261"/>
      <c r="P218" s="261"/>
      <c r="Q218" s="261"/>
      <c r="R218" s="261"/>
      <c r="S218" s="261"/>
      <c r="T218" s="262"/>
      <c r="U218" s="13"/>
      <c r="V218" s="13"/>
      <c r="W218" s="13"/>
      <c r="X218" s="13"/>
      <c r="Y218" s="13"/>
      <c r="Z218" s="13"/>
      <c r="AA218" s="13"/>
      <c r="AB218" s="13"/>
      <c r="AC218" s="13"/>
      <c r="AD218" s="13"/>
      <c r="AE218" s="13"/>
      <c r="AT218" s="263" t="s">
        <v>218</v>
      </c>
      <c r="AU218" s="263" t="s">
        <v>83</v>
      </c>
      <c r="AV218" s="13" t="s">
        <v>85</v>
      </c>
      <c r="AW218" s="13" t="s">
        <v>32</v>
      </c>
      <c r="AX218" s="13" t="s">
        <v>76</v>
      </c>
      <c r="AY218" s="263" t="s">
        <v>207</v>
      </c>
    </row>
    <row r="219" s="12" customFormat="1">
      <c r="A219" s="12"/>
      <c r="B219" s="243"/>
      <c r="C219" s="244"/>
      <c r="D219" s="236" t="s">
        <v>218</v>
      </c>
      <c r="E219" s="245" t="s">
        <v>1</v>
      </c>
      <c r="F219" s="246" t="s">
        <v>2167</v>
      </c>
      <c r="G219" s="244"/>
      <c r="H219" s="245" t="s">
        <v>1</v>
      </c>
      <c r="I219" s="247"/>
      <c r="J219" s="244"/>
      <c r="K219" s="244"/>
      <c r="L219" s="248"/>
      <c r="M219" s="249"/>
      <c r="N219" s="250"/>
      <c r="O219" s="250"/>
      <c r="P219" s="250"/>
      <c r="Q219" s="250"/>
      <c r="R219" s="250"/>
      <c r="S219" s="250"/>
      <c r="T219" s="251"/>
      <c r="U219" s="12"/>
      <c r="V219" s="12"/>
      <c r="W219" s="12"/>
      <c r="X219" s="12"/>
      <c r="Y219" s="12"/>
      <c r="Z219" s="12"/>
      <c r="AA219" s="12"/>
      <c r="AB219" s="12"/>
      <c r="AC219" s="12"/>
      <c r="AD219" s="12"/>
      <c r="AE219" s="12"/>
      <c r="AT219" s="252" t="s">
        <v>218</v>
      </c>
      <c r="AU219" s="252" t="s">
        <v>83</v>
      </c>
      <c r="AV219" s="12" t="s">
        <v>83</v>
      </c>
      <c r="AW219" s="12" t="s">
        <v>32</v>
      </c>
      <c r="AX219" s="12" t="s">
        <v>76</v>
      </c>
      <c r="AY219" s="252" t="s">
        <v>207</v>
      </c>
    </row>
    <row r="220" s="13" customFormat="1">
      <c r="A220" s="13"/>
      <c r="B220" s="253"/>
      <c r="C220" s="254"/>
      <c r="D220" s="236" t="s">
        <v>218</v>
      </c>
      <c r="E220" s="255" t="s">
        <v>1</v>
      </c>
      <c r="F220" s="256" t="s">
        <v>2188</v>
      </c>
      <c r="G220" s="254"/>
      <c r="H220" s="257">
        <v>-6.0499999999999998</v>
      </c>
      <c r="I220" s="258"/>
      <c r="J220" s="254"/>
      <c r="K220" s="254"/>
      <c r="L220" s="259"/>
      <c r="M220" s="260"/>
      <c r="N220" s="261"/>
      <c r="O220" s="261"/>
      <c r="P220" s="261"/>
      <c r="Q220" s="261"/>
      <c r="R220" s="261"/>
      <c r="S220" s="261"/>
      <c r="T220" s="262"/>
      <c r="U220" s="13"/>
      <c r="V220" s="13"/>
      <c r="W220" s="13"/>
      <c r="X220" s="13"/>
      <c r="Y220" s="13"/>
      <c r="Z220" s="13"/>
      <c r="AA220" s="13"/>
      <c r="AB220" s="13"/>
      <c r="AC220" s="13"/>
      <c r="AD220" s="13"/>
      <c r="AE220" s="13"/>
      <c r="AT220" s="263" t="s">
        <v>218</v>
      </c>
      <c r="AU220" s="263" t="s">
        <v>83</v>
      </c>
      <c r="AV220" s="13" t="s">
        <v>85</v>
      </c>
      <c r="AW220" s="13" t="s">
        <v>32</v>
      </c>
      <c r="AX220" s="13" t="s">
        <v>76</v>
      </c>
      <c r="AY220" s="263" t="s">
        <v>207</v>
      </c>
    </row>
    <row r="221" s="12" customFormat="1">
      <c r="A221" s="12"/>
      <c r="B221" s="243"/>
      <c r="C221" s="244"/>
      <c r="D221" s="236" t="s">
        <v>218</v>
      </c>
      <c r="E221" s="245" t="s">
        <v>1</v>
      </c>
      <c r="F221" s="246" t="s">
        <v>582</v>
      </c>
      <c r="G221" s="244"/>
      <c r="H221" s="245" t="s">
        <v>1</v>
      </c>
      <c r="I221" s="247"/>
      <c r="J221" s="244"/>
      <c r="K221" s="244"/>
      <c r="L221" s="248"/>
      <c r="M221" s="249"/>
      <c r="N221" s="250"/>
      <c r="O221" s="250"/>
      <c r="P221" s="250"/>
      <c r="Q221" s="250"/>
      <c r="R221" s="250"/>
      <c r="S221" s="250"/>
      <c r="T221" s="251"/>
      <c r="U221" s="12"/>
      <c r="V221" s="12"/>
      <c r="W221" s="12"/>
      <c r="X221" s="12"/>
      <c r="Y221" s="12"/>
      <c r="Z221" s="12"/>
      <c r="AA221" s="12"/>
      <c r="AB221" s="12"/>
      <c r="AC221" s="12"/>
      <c r="AD221" s="12"/>
      <c r="AE221" s="12"/>
      <c r="AT221" s="252" t="s">
        <v>218</v>
      </c>
      <c r="AU221" s="252" t="s">
        <v>83</v>
      </c>
      <c r="AV221" s="12" t="s">
        <v>83</v>
      </c>
      <c r="AW221" s="12" t="s">
        <v>32</v>
      </c>
      <c r="AX221" s="12" t="s">
        <v>76</v>
      </c>
      <c r="AY221" s="252" t="s">
        <v>207</v>
      </c>
    </row>
    <row r="222" s="13" customFormat="1">
      <c r="A222" s="13"/>
      <c r="B222" s="253"/>
      <c r="C222" s="254"/>
      <c r="D222" s="236" t="s">
        <v>218</v>
      </c>
      <c r="E222" s="255" t="s">
        <v>1</v>
      </c>
      <c r="F222" s="256" t="s">
        <v>2186</v>
      </c>
      <c r="G222" s="254"/>
      <c r="H222" s="257">
        <v>208.672</v>
      </c>
      <c r="I222" s="258"/>
      <c r="J222" s="254"/>
      <c r="K222" s="254"/>
      <c r="L222" s="259"/>
      <c r="M222" s="260"/>
      <c r="N222" s="261"/>
      <c r="O222" s="261"/>
      <c r="P222" s="261"/>
      <c r="Q222" s="261"/>
      <c r="R222" s="261"/>
      <c r="S222" s="261"/>
      <c r="T222" s="262"/>
      <c r="U222" s="13"/>
      <c r="V222" s="13"/>
      <c r="W222" s="13"/>
      <c r="X222" s="13"/>
      <c r="Y222" s="13"/>
      <c r="Z222" s="13"/>
      <c r="AA222" s="13"/>
      <c r="AB222" s="13"/>
      <c r="AC222" s="13"/>
      <c r="AD222" s="13"/>
      <c r="AE222" s="13"/>
      <c r="AT222" s="263" t="s">
        <v>218</v>
      </c>
      <c r="AU222" s="263" t="s">
        <v>83</v>
      </c>
      <c r="AV222" s="13" t="s">
        <v>85</v>
      </c>
      <c r="AW222" s="13" t="s">
        <v>32</v>
      </c>
      <c r="AX222" s="13" t="s">
        <v>76</v>
      </c>
      <c r="AY222" s="263" t="s">
        <v>207</v>
      </c>
    </row>
    <row r="223" s="12" customFormat="1">
      <c r="A223" s="12"/>
      <c r="B223" s="243"/>
      <c r="C223" s="244"/>
      <c r="D223" s="236" t="s">
        <v>218</v>
      </c>
      <c r="E223" s="245" t="s">
        <v>1</v>
      </c>
      <c r="F223" s="246" t="s">
        <v>2164</v>
      </c>
      <c r="G223" s="244"/>
      <c r="H223" s="245" t="s">
        <v>1</v>
      </c>
      <c r="I223" s="247"/>
      <c r="J223" s="244"/>
      <c r="K223" s="244"/>
      <c r="L223" s="248"/>
      <c r="M223" s="249"/>
      <c r="N223" s="250"/>
      <c r="O223" s="250"/>
      <c r="P223" s="250"/>
      <c r="Q223" s="250"/>
      <c r="R223" s="250"/>
      <c r="S223" s="250"/>
      <c r="T223" s="251"/>
      <c r="U223" s="12"/>
      <c r="V223" s="12"/>
      <c r="W223" s="12"/>
      <c r="X223" s="12"/>
      <c r="Y223" s="12"/>
      <c r="Z223" s="12"/>
      <c r="AA223" s="12"/>
      <c r="AB223" s="12"/>
      <c r="AC223" s="12"/>
      <c r="AD223" s="12"/>
      <c r="AE223" s="12"/>
      <c r="AT223" s="252" t="s">
        <v>218</v>
      </c>
      <c r="AU223" s="252" t="s">
        <v>83</v>
      </c>
      <c r="AV223" s="12" t="s">
        <v>83</v>
      </c>
      <c r="AW223" s="12" t="s">
        <v>32</v>
      </c>
      <c r="AX223" s="12" t="s">
        <v>76</v>
      </c>
      <c r="AY223" s="252" t="s">
        <v>207</v>
      </c>
    </row>
    <row r="224" s="12" customFormat="1">
      <c r="A224" s="12"/>
      <c r="B224" s="243"/>
      <c r="C224" s="244"/>
      <c r="D224" s="236" t="s">
        <v>218</v>
      </c>
      <c r="E224" s="245" t="s">
        <v>1</v>
      </c>
      <c r="F224" s="246" t="s">
        <v>2165</v>
      </c>
      <c r="G224" s="244"/>
      <c r="H224" s="245" t="s">
        <v>1</v>
      </c>
      <c r="I224" s="247"/>
      <c r="J224" s="244"/>
      <c r="K224" s="244"/>
      <c r="L224" s="248"/>
      <c r="M224" s="249"/>
      <c r="N224" s="250"/>
      <c r="O224" s="250"/>
      <c r="P224" s="250"/>
      <c r="Q224" s="250"/>
      <c r="R224" s="250"/>
      <c r="S224" s="250"/>
      <c r="T224" s="251"/>
      <c r="U224" s="12"/>
      <c r="V224" s="12"/>
      <c r="W224" s="12"/>
      <c r="X224" s="12"/>
      <c r="Y224" s="12"/>
      <c r="Z224" s="12"/>
      <c r="AA224" s="12"/>
      <c r="AB224" s="12"/>
      <c r="AC224" s="12"/>
      <c r="AD224" s="12"/>
      <c r="AE224" s="12"/>
      <c r="AT224" s="252" t="s">
        <v>218</v>
      </c>
      <c r="AU224" s="252" t="s">
        <v>83</v>
      </c>
      <c r="AV224" s="12" t="s">
        <v>83</v>
      </c>
      <c r="AW224" s="12" t="s">
        <v>32</v>
      </c>
      <c r="AX224" s="12" t="s">
        <v>76</v>
      </c>
      <c r="AY224" s="252" t="s">
        <v>207</v>
      </c>
    </row>
    <row r="225" s="13" customFormat="1">
      <c r="A225" s="13"/>
      <c r="B225" s="253"/>
      <c r="C225" s="254"/>
      <c r="D225" s="236" t="s">
        <v>218</v>
      </c>
      <c r="E225" s="255" t="s">
        <v>1</v>
      </c>
      <c r="F225" s="256" t="s">
        <v>2187</v>
      </c>
      <c r="G225" s="254"/>
      <c r="H225" s="257">
        <v>-3.04</v>
      </c>
      <c r="I225" s="258"/>
      <c r="J225" s="254"/>
      <c r="K225" s="254"/>
      <c r="L225" s="259"/>
      <c r="M225" s="260"/>
      <c r="N225" s="261"/>
      <c r="O225" s="261"/>
      <c r="P225" s="261"/>
      <c r="Q225" s="261"/>
      <c r="R225" s="261"/>
      <c r="S225" s="261"/>
      <c r="T225" s="262"/>
      <c r="U225" s="13"/>
      <c r="V225" s="13"/>
      <c r="W225" s="13"/>
      <c r="X225" s="13"/>
      <c r="Y225" s="13"/>
      <c r="Z225" s="13"/>
      <c r="AA225" s="13"/>
      <c r="AB225" s="13"/>
      <c r="AC225" s="13"/>
      <c r="AD225" s="13"/>
      <c r="AE225" s="13"/>
      <c r="AT225" s="263" t="s">
        <v>218</v>
      </c>
      <c r="AU225" s="263" t="s">
        <v>83</v>
      </c>
      <c r="AV225" s="13" t="s">
        <v>85</v>
      </c>
      <c r="AW225" s="13" t="s">
        <v>32</v>
      </c>
      <c r="AX225" s="13" t="s">
        <v>76</v>
      </c>
      <c r="AY225" s="263" t="s">
        <v>207</v>
      </c>
    </row>
    <row r="226" s="12" customFormat="1">
      <c r="A226" s="12"/>
      <c r="B226" s="243"/>
      <c r="C226" s="244"/>
      <c r="D226" s="236" t="s">
        <v>218</v>
      </c>
      <c r="E226" s="245" t="s">
        <v>1</v>
      </c>
      <c r="F226" s="246" t="s">
        <v>2173</v>
      </c>
      <c r="G226" s="244"/>
      <c r="H226" s="245" t="s">
        <v>1</v>
      </c>
      <c r="I226" s="247"/>
      <c r="J226" s="244"/>
      <c r="K226" s="244"/>
      <c r="L226" s="248"/>
      <c r="M226" s="249"/>
      <c r="N226" s="250"/>
      <c r="O226" s="250"/>
      <c r="P226" s="250"/>
      <c r="Q226" s="250"/>
      <c r="R226" s="250"/>
      <c r="S226" s="250"/>
      <c r="T226" s="251"/>
      <c r="U226" s="12"/>
      <c r="V226" s="12"/>
      <c r="W226" s="12"/>
      <c r="X226" s="12"/>
      <c r="Y226" s="12"/>
      <c r="Z226" s="12"/>
      <c r="AA226" s="12"/>
      <c r="AB226" s="12"/>
      <c r="AC226" s="12"/>
      <c r="AD226" s="12"/>
      <c r="AE226" s="12"/>
      <c r="AT226" s="252" t="s">
        <v>218</v>
      </c>
      <c r="AU226" s="252" t="s">
        <v>83</v>
      </c>
      <c r="AV226" s="12" t="s">
        <v>83</v>
      </c>
      <c r="AW226" s="12" t="s">
        <v>32</v>
      </c>
      <c r="AX226" s="12" t="s">
        <v>76</v>
      </c>
      <c r="AY226" s="252" t="s">
        <v>207</v>
      </c>
    </row>
    <row r="227" s="13" customFormat="1">
      <c r="A227" s="13"/>
      <c r="B227" s="253"/>
      <c r="C227" s="254"/>
      <c r="D227" s="236" t="s">
        <v>218</v>
      </c>
      <c r="E227" s="255" t="s">
        <v>1</v>
      </c>
      <c r="F227" s="256" t="s">
        <v>2189</v>
      </c>
      <c r="G227" s="254"/>
      <c r="H227" s="257">
        <v>-1.2869999999999999</v>
      </c>
      <c r="I227" s="258"/>
      <c r="J227" s="254"/>
      <c r="K227" s="254"/>
      <c r="L227" s="259"/>
      <c r="M227" s="260"/>
      <c r="N227" s="261"/>
      <c r="O227" s="261"/>
      <c r="P227" s="261"/>
      <c r="Q227" s="261"/>
      <c r="R227" s="261"/>
      <c r="S227" s="261"/>
      <c r="T227" s="262"/>
      <c r="U227" s="13"/>
      <c r="V227" s="13"/>
      <c r="W227" s="13"/>
      <c r="X227" s="13"/>
      <c r="Y227" s="13"/>
      <c r="Z227" s="13"/>
      <c r="AA227" s="13"/>
      <c r="AB227" s="13"/>
      <c r="AC227" s="13"/>
      <c r="AD227" s="13"/>
      <c r="AE227" s="13"/>
      <c r="AT227" s="263" t="s">
        <v>218</v>
      </c>
      <c r="AU227" s="263" t="s">
        <v>83</v>
      </c>
      <c r="AV227" s="13" t="s">
        <v>85</v>
      </c>
      <c r="AW227" s="13" t="s">
        <v>32</v>
      </c>
      <c r="AX227" s="13" t="s">
        <v>76</v>
      </c>
      <c r="AY227" s="263" t="s">
        <v>207</v>
      </c>
    </row>
    <row r="228" s="13" customFormat="1">
      <c r="A228" s="13"/>
      <c r="B228" s="253"/>
      <c r="C228" s="254"/>
      <c r="D228" s="236" t="s">
        <v>218</v>
      </c>
      <c r="E228" s="255" t="s">
        <v>1</v>
      </c>
      <c r="F228" s="256" t="s">
        <v>2190</v>
      </c>
      <c r="G228" s="254"/>
      <c r="H228" s="257">
        <v>-2.0110000000000001</v>
      </c>
      <c r="I228" s="258"/>
      <c r="J228" s="254"/>
      <c r="K228" s="254"/>
      <c r="L228" s="259"/>
      <c r="M228" s="260"/>
      <c r="N228" s="261"/>
      <c r="O228" s="261"/>
      <c r="P228" s="261"/>
      <c r="Q228" s="261"/>
      <c r="R228" s="261"/>
      <c r="S228" s="261"/>
      <c r="T228" s="262"/>
      <c r="U228" s="13"/>
      <c r="V228" s="13"/>
      <c r="W228" s="13"/>
      <c r="X228" s="13"/>
      <c r="Y228" s="13"/>
      <c r="Z228" s="13"/>
      <c r="AA228" s="13"/>
      <c r="AB228" s="13"/>
      <c r="AC228" s="13"/>
      <c r="AD228" s="13"/>
      <c r="AE228" s="13"/>
      <c r="AT228" s="263" t="s">
        <v>218</v>
      </c>
      <c r="AU228" s="263" t="s">
        <v>83</v>
      </c>
      <c r="AV228" s="13" t="s">
        <v>85</v>
      </c>
      <c r="AW228" s="13" t="s">
        <v>32</v>
      </c>
      <c r="AX228" s="13" t="s">
        <v>76</v>
      </c>
      <c r="AY228" s="263" t="s">
        <v>207</v>
      </c>
    </row>
    <row r="229" s="12" customFormat="1">
      <c r="A229" s="12"/>
      <c r="B229" s="243"/>
      <c r="C229" s="244"/>
      <c r="D229" s="236" t="s">
        <v>218</v>
      </c>
      <c r="E229" s="245" t="s">
        <v>1</v>
      </c>
      <c r="F229" s="246" t="s">
        <v>2176</v>
      </c>
      <c r="G229" s="244"/>
      <c r="H229" s="245" t="s">
        <v>1</v>
      </c>
      <c r="I229" s="247"/>
      <c r="J229" s="244"/>
      <c r="K229" s="244"/>
      <c r="L229" s="248"/>
      <c r="M229" s="249"/>
      <c r="N229" s="250"/>
      <c r="O229" s="250"/>
      <c r="P229" s="250"/>
      <c r="Q229" s="250"/>
      <c r="R229" s="250"/>
      <c r="S229" s="250"/>
      <c r="T229" s="251"/>
      <c r="U229" s="12"/>
      <c r="V229" s="12"/>
      <c r="W229" s="12"/>
      <c r="X229" s="12"/>
      <c r="Y229" s="12"/>
      <c r="Z229" s="12"/>
      <c r="AA229" s="12"/>
      <c r="AB229" s="12"/>
      <c r="AC229" s="12"/>
      <c r="AD229" s="12"/>
      <c r="AE229" s="12"/>
      <c r="AT229" s="252" t="s">
        <v>218</v>
      </c>
      <c r="AU229" s="252" t="s">
        <v>83</v>
      </c>
      <c r="AV229" s="12" t="s">
        <v>83</v>
      </c>
      <c r="AW229" s="12" t="s">
        <v>32</v>
      </c>
      <c r="AX229" s="12" t="s">
        <v>76</v>
      </c>
      <c r="AY229" s="252" t="s">
        <v>207</v>
      </c>
    </row>
    <row r="230" s="13" customFormat="1">
      <c r="A230" s="13"/>
      <c r="B230" s="253"/>
      <c r="C230" s="254"/>
      <c r="D230" s="236" t="s">
        <v>218</v>
      </c>
      <c r="E230" s="255" t="s">
        <v>1</v>
      </c>
      <c r="F230" s="256" t="s">
        <v>2191</v>
      </c>
      <c r="G230" s="254"/>
      <c r="H230" s="257">
        <v>56.548999999999999</v>
      </c>
      <c r="I230" s="258"/>
      <c r="J230" s="254"/>
      <c r="K230" s="254"/>
      <c r="L230" s="259"/>
      <c r="M230" s="260"/>
      <c r="N230" s="261"/>
      <c r="O230" s="261"/>
      <c r="P230" s="261"/>
      <c r="Q230" s="261"/>
      <c r="R230" s="261"/>
      <c r="S230" s="261"/>
      <c r="T230" s="262"/>
      <c r="U230" s="13"/>
      <c r="V230" s="13"/>
      <c r="W230" s="13"/>
      <c r="X230" s="13"/>
      <c r="Y230" s="13"/>
      <c r="Z230" s="13"/>
      <c r="AA230" s="13"/>
      <c r="AB230" s="13"/>
      <c r="AC230" s="13"/>
      <c r="AD230" s="13"/>
      <c r="AE230" s="13"/>
      <c r="AT230" s="263" t="s">
        <v>218</v>
      </c>
      <c r="AU230" s="263" t="s">
        <v>83</v>
      </c>
      <c r="AV230" s="13" t="s">
        <v>85</v>
      </c>
      <c r="AW230" s="13" t="s">
        <v>32</v>
      </c>
      <c r="AX230" s="13" t="s">
        <v>76</v>
      </c>
      <c r="AY230" s="263" t="s">
        <v>207</v>
      </c>
    </row>
    <row r="231" s="13" customFormat="1">
      <c r="A231" s="13"/>
      <c r="B231" s="253"/>
      <c r="C231" s="254"/>
      <c r="D231" s="236" t="s">
        <v>218</v>
      </c>
      <c r="E231" s="255" t="s">
        <v>1</v>
      </c>
      <c r="F231" s="256" t="s">
        <v>2192</v>
      </c>
      <c r="G231" s="254"/>
      <c r="H231" s="257">
        <v>2.9969999999999999</v>
      </c>
      <c r="I231" s="258"/>
      <c r="J231" s="254"/>
      <c r="K231" s="254"/>
      <c r="L231" s="259"/>
      <c r="M231" s="260"/>
      <c r="N231" s="261"/>
      <c r="O231" s="261"/>
      <c r="P231" s="261"/>
      <c r="Q231" s="261"/>
      <c r="R231" s="261"/>
      <c r="S231" s="261"/>
      <c r="T231" s="262"/>
      <c r="U231" s="13"/>
      <c r="V231" s="13"/>
      <c r="W231" s="13"/>
      <c r="X231" s="13"/>
      <c r="Y231" s="13"/>
      <c r="Z231" s="13"/>
      <c r="AA231" s="13"/>
      <c r="AB231" s="13"/>
      <c r="AC231" s="13"/>
      <c r="AD231" s="13"/>
      <c r="AE231" s="13"/>
      <c r="AT231" s="263" t="s">
        <v>218</v>
      </c>
      <c r="AU231" s="263" t="s">
        <v>83</v>
      </c>
      <c r="AV231" s="13" t="s">
        <v>85</v>
      </c>
      <c r="AW231" s="13" t="s">
        <v>32</v>
      </c>
      <c r="AX231" s="13" t="s">
        <v>76</v>
      </c>
      <c r="AY231" s="263" t="s">
        <v>207</v>
      </c>
    </row>
    <row r="232" s="13" customFormat="1">
      <c r="A232" s="13"/>
      <c r="B232" s="253"/>
      <c r="C232" s="254"/>
      <c r="D232" s="236" t="s">
        <v>218</v>
      </c>
      <c r="E232" s="255" t="s">
        <v>1</v>
      </c>
      <c r="F232" s="256" t="s">
        <v>2193</v>
      </c>
      <c r="G232" s="254"/>
      <c r="H232" s="257">
        <v>0.70899999999999996</v>
      </c>
      <c r="I232" s="258"/>
      <c r="J232" s="254"/>
      <c r="K232" s="254"/>
      <c r="L232" s="259"/>
      <c r="M232" s="260"/>
      <c r="N232" s="261"/>
      <c r="O232" s="261"/>
      <c r="P232" s="261"/>
      <c r="Q232" s="261"/>
      <c r="R232" s="261"/>
      <c r="S232" s="261"/>
      <c r="T232" s="262"/>
      <c r="U232" s="13"/>
      <c r="V232" s="13"/>
      <c r="W232" s="13"/>
      <c r="X232" s="13"/>
      <c r="Y232" s="13"/>
      <c r="Z232" s="13"/>
      <c r="AA232" s="13"/>
      <c r="AB232" s="13"/>
      <c r="AC232" s="13"/>
      <c r="AD232" s="13"/>
      <c r="AE232" s="13"/>
      <c r="AT232" s="263" t="s">
        <v>218</v>
      </c>
      <c r="AU232" s="263" t="s">
        <v>83</v>
      </c>
      <c r="AV232" s="13" t="s">
        <v>85</v>
      </c>
      <c r="AW232" s="13" t="s">
        <v>32</v>
      </c>
      <c r="AX232" s="13" t="s">
        <v>76</v>
      </c>
      <c r="AY232" s="263" t="s">
        <v>207</v>
      </c>
    </row>
    <row r="233" s="12" customFormat="1">
      <c r="A233" s="12"/>
      <c r="B233" s="243"/>
      <c r="C233" s="244"/>
      <c r="D233" s="236" t="s">
        <v>218</v>
      </c>
      <c r="E233" s="245" t="s">
        <v>1</v>
      </c>
      <c r="F233" s="246" t="s">
        <v>2164</v>
      </c>
      <c r="G233" s="244"/>
      <c r="H233" s="245" t="s">
        <v>1</v>
      </c>
      <c r="I233" s="247"/>
      <c r="J233" s="244"/>
      <c r="K233" s="244"/>
      <c r="L233" s="248"/>
      <c r="M233" s="249"/>
      <c r="N233" s="250"/>
      <c r="O233" s="250"/>
      <c r="P233" s="250"/>
      <c r="Q233" s="250"/>
      <c r="R233" s="250"/>
      <c r="S233" s="250"/>
      <c r="T233" s="251"/>
      <c r="U233" s="12"/>
      <c r="V233" s="12"/>
      <c r="W233" s="12"/>
      <c r="X233" s="12"/>
      <c r="Y233" s="12"/>
      <c r="Z233" s="12"/>
      <c r="AA233" s="12"/>
      <c r="AB233" s="12"/>
      <c r="AC233" s="12"/>
      <c r="AD233" s="12"/>
      <c r="AE233" s="12"/>
      <c r="AT233" s="252" t="s">
        <v>218</v>
      </c>
      <c r="AU233" s="252" t="s">
        <v>83</v>
      </c>
      <c r="AV233" s="12" t="s">
        <v>83</v>
      </c>
      <c r="AW233" s="12" t="s">
        <v>32</v>
      </c>
      <c r="AX233" s="12" t="s">
        <v>76</v>
      </c>
      <c r="AY233" s="252" t="s">
        <v>207</v>
      </c>
    </row>
    <row r="234" s="12" customFormat="1">
      <c r="A234" s="12"/>
      <c r="B234" s="243"/>
      <c r="C234" s="244"/>
      <c r="D234" s="236" t="s">
        <v>218</v>
      </c>
      <c r="E234" s="245" t="s">
        <v>1</v>
      </c>
      <c r="F234" s="246" t="s">
        <v>2165</v>
      </c>
      <c r="G234" s="244"/>
      <c r="H234" s="245" t="s">
        <v>1</v>
      </c>
      <c r="I234" s="247"/>
      <c r="J234" s="244"/>
      <c r="K234" s="244"/>
      <c r="L234" s="248"/>
      <c r="M234" s="249"/>
      <c r="N234" s="250"/>
      <c r="O234" s="250"/>
      <c r="P234" s="250"/>
      <c r="Q234" s="250"/>
      <c r="R234" s="250"/>
      <c r="S234" s="250"/>
      <c r="T234" s="251"/>
      <c r="U234" s="12"/>
      <c r="V234" s="12"/>
      <c r="W234" s="12"/>
      <c r="X234" s="12"/>
      <c r="Y234" s="12"/>
      <c r="Z234" s="12"/>
      <c r="AA234" s="12"/>
      <c r="AB234" s="12"/>
      <c r="AC234" s="12"/>
      <c r="AD234" s="12"/>
      <c r="AE234" s="12"/>
      <c r="AT234" s="252" t="s">
        <v>218</v>
      </c>
      <c r="AU234" s="252" t="s">
        <v>83</v>
      </c>
      <c r="AV234" s="12" t="s">
        <v>83</v>
      </c>
      <c r="AW234" s="12" t="s">
        <v>32</v>
      </c>
      <c r="AX234" s="12" t="s">
        <v>76</v>
      </c>
      <c r="AY234" s="252" t="s">
        <v>207</v>
      </c>
    </row>
    <row r="235" s="13" customFormat="1">
      <c r="A235" s="13"/>
      <c r="B235" s="253"/>
      <c r="C235" s="254"/>
      <c r="D235" s="236" t="s">
        <v>218</v>
      </c>
      <c r="E235" s="255" t="s">
        <v>1</v>
      </c>
      <c r="F235" s="256" t="s">
        <v>2187</v>
      </c>
      <c r="G235" s="254"/>
      <c r="H235" s="257">
        <v>-3.04</v>
      </c>
      <c r="I235" s="258"/>
      <c r="J235" s="254"/>
      <c r="K235" s="254"/>
      <c r="L235" s="259"/>
      <c r="M235" s="260"/>
      <c r="N235" s="261"/>
      <c r="O235" s="261"/>
      <c r="P235" s="261"/>
      <c r="Q235" s="261"/>
      <c r="R235" s="261"/>
      <c r="S235" s="261"/>
      <c r="T235" s="262"/>
      <c r="U235" s="13"/>
      <c r="V235" s="13"/>
      <c r="W235" s="13"/>
      <c r="X235" s="13"/>
      <c r="Y235" s="13"/>
      <c r="Z235" s="13"/>
      <c r="AA235" s="13"/>
      <c r="AB235" s="13"/>
      <c r="AC235" s="13"/>
      <c r="AD235" s="13"/>
      <c r="AE235" s="13"/>
      <c r="AT235" s="263" t="s">
        <v>218</v>
      </c>
      <c r="AU235" s="263" t="s">
        <v>83</v>
      </c>
      <c r="AV235" s="13" t="s">
        <v>85</v>
      </c>
      <c r="AW235" s="13" t="s">
        <v>32</v>
      </c>
      <c r="AX235" s="13" t="s">
        <v>76</v>
      </c>
      <c r="AY235" s="263" t="s">
        <v>207</v>
      </c>
    </row>
    <row r="236" s="14" customFormat="1">
      <c r="A236" s="14"/>
      <c r="B236" s="264"/>
      <c r="C236" s="265"/>
      <c r="D236" s="236" t="s">
        <v>218</v>
      </c>
      <c r="E236" s="266" t="s">
        <v>1</v>
      </c>
      <c r="F236" s="267" t="s">
        <v>222</v>
      </c>
      <c r="G236" s="265"/>
      <c r="H236" s="268">
        <v>460.61900000000003</v>
      </c>
      <c r="I236" s="269"/>
      <c r="J236" s="265"/>
      <c r="K236" s="265"/>
      <c r="L236" s="270"/>
      <c r="M236" s="271"/>
      <c r="N236" s="272"/>
      <c r="O236" s="272"/>
      <c r="P236" s="272"/>
      <c r="Q236" s="272"/>
      <c r="R236" s="272"/>
      <c r="S236" s="272"/>
      <c r="T236" s="273"/>
      <c r="U236" s="14"/>
      <c r="V236" s="14"/>
      <c r="W236" s="14"/>
      <c r="X236" s="14"/>
      <c r="Y236" s="14"/>
      <c r="Z236" s="14"/>
      <c r="AA236" s="14"/>
      <c r="AB236" s="14"/>
      <c r="AC236" s="14"/>
      <c r="AD236" s="14"/>
      <c r="AE236" s="14"/>
      <c r="AT236" s="274" t="s">
        <v>218</v>
      </c>
      <c r="AU236" s="274" t="s">
        <v>83</v>
      </c>
      <c r="AV236" s="14" t="s">
        <v>212</v>
      </c>
      <c r="AW236" s="14" t="s">
        <v>32</v>
      </c>
      <c r="AX236" s="14" t="s">
        <v>83</v>
      </c>
      <c r="AY236" s="274" t="s">
        <v>207</v>
      </c>
    </row>
    <row r="237" s="2" customFormat="1" ht="24.15" customHeight="1">
      <c r="A237" s="39"/>
      <c r="B237" s="40"/>
      <c r="C237" s="222" t="s">
        <v>282</v>
      </c>
      <c r="D237" s="222" t="s">
        <v>208</v>
      </c>
      <c r="E237" s="223" t="s">
        <v>2194</v>
      </c>
      <c r="F237" s="224" t="s">
        <v>2195</v>
      </c>
      <c r="G237" s="225" t="s">
        <v>225</v>
      </c>
      <c r="H237" s="226">
        <v>460.61900000000003</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212</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212</v>
      </c>
      <c r="BM237" s="234" t="s">
        <v>2196</v>
      </c>
    </row>
    <row r="238" s="2" customFormat="1">
      <c r="A238" s="39"/>
      <c r="B238" s="40"/>
      <c r="C238" s="41"/>
      <c r="D238" s="236" t="s">
        <v>214</v>
      </c>
      <c r="E238" s="41"/>
      <c r="F238" s="237" t="s">
        <v>2197</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c r="A239" s="39"/>
      <c r="B239" s="40"/>
      <c r="C239" s="41"/>
      <c r="D239" s="241" t="s">
        <v>216</v>
      </c>
      <c r="E239" s="41"/>
      <c r="F239" s="242" t="s">
        <v>2198</v>
      </c>
      <c r="G239" s="41"/>
      <c r="H239" s="41"/>
      <c r="I239" s="238"/>
      <c r="J239" s="41"/>
      <c r="K239" s="41"/>
      <c r="L239" s="45"/>
      <c r="M239" s="239"/>
      <c r="N239" s="240"/>
      <c r="O239" s="92"/>
      <c r="P239" s="92"/>
      <c r="Q239" s="92"/>
      <c r="R239" s="92"/>
      <c r="S239" s="92"/>
      <c r="T239" s="93"/>
      <c r="U239" s="39"/>
      <c r="V239" s="39"/>
      <c r="W239" s="39"/>
      <c r="X239" s="39"/>
      <c r="Y239" s="39"/>
      <c r="Z239" s="39"/>
      <c r="AA239" s="39"/>
      <c r="AB239" s="39"/>
      <c r="AC239" s="39"/>
      <c r="AD239" s="39"/>
      <c r="AE239" s="39"/>
      <c r="AT239" s="18" t="s">
        <v>216</v>
      </c>
      <c r="AU239" s="18" t="s">
        <v>83</v>
      </c>
    </row>
    <row r="240" s="2" customFormat="1" ht="24.15" customHeight="1">
      <c r="A240" s="39"/>
      <c r="B240" s="40"/>
      <c r="C240" s="222" t="s">
        <v>301</v>
      </c>
      <c r="D240" s="222" t="s">
        <v>208</v>
      </c>
      <c r="E240" s="223" t="s">
        <v>2199</v>
      </c>
      <c r="F240" s="224" t="s">
        <v>2200</v>
      </c>
      <c r="G240" s="225" t="s">
        <v>225</v>
      </c>
      <c r="H240" s="226">
        <v>460.61900000000003</v>
      </c>
      <c r="I240" s="227"/>
      <c r="J240" s="228">
        <f>ROUND(I240*H240,2)</f>
        <v>0</v>
      </c>
      <c r="K240" s="229"/>
      <c r="L240" s="45"/>
      <c r="M240" s="230" t="s">
        <v>1</v>
      </c>
      <c r="N240" s="231" t="s">
        <v>41</v>
      </c>
      <c r="O240" s="92"/>
      <c r="P240" s="232">
        <f>O240*H240</f>
        <v>0</v>
      </c>
      <c r="Q240" s="232">
        <v>0.00088000000000000003</v>
      </c>
      <c r="R240" s="232">
        <f>Q240*H240</f>
        <v>0.40534472000000005</v>
      </c>
      <c r="S240" s="232">
        <v>0</v>
      </c>
      <c r="T240" s="233">
        <f>S240*H240</f>
        <v>0</v>
      </c>
      <c r="U240" s="39"/>
      <c r="V240" s="39"/>
      <c r="W240" s="39"/>
      <c r="X240" s="39"/>
      <c r="Y240" s="39"/>
      <c r="Z240" s="39"/>
      <c r="AA240" s="39"/>
      <c r="AB240" s="39"/>
      <c r="AC240" s="39"/>
      <c r="AD240" s="39"/>
      <c r="AE240" s="39"/>
      <c r="AR240" s="234" t="s">
        <v>212</v>
      </c>
      <c r="AT240" s="234" t="s">
        <v>208</v>
      </c>
      <c r="AU240" s="234" t="s">
        <v>83</v>
      </c>
      <c r="AY240" s="18" t="s">
        <v>207</v>
      </c>
      <c r="BE240" s="235">
        <f>IF(N240="základní",J240,0)</f>
        <v>0</v>
      </c>
      <c r="BF240" s="235">
        <f>IF(N240="snížená",J240,0)</f>
        <v>0</v>
      </c>
      <c r="BG240" s="235">
        <f>IF(N240="zákl. přenesená",J240,0)</f>
        <v>0</v>
      </c>
      <c r="BH240" s="235">
        <f>IF(N240="sníž. přenesená",J240,0)</f>
        <v>0</v>
      </c>
      <c r="BI240" s="235">
        <f>IF(N240="nulová",J240,0)</f>
        <v>0</v>
      </c>
      <c r="BJ240" s="18" t="s">
        <v>83</v>
      </c>
      <c r="BK240" s="235">
        <f>ROUND(I240*H240,2)</f>
        <v>0</v>
      </c>
      <c r="BL240" s="18" t="s">
        <v>212</v>
      </c>
      <c r="BM240" s="234" t="s">
        <v>2201</v>
      </c>
    </row>
    <row r="241" s="2" customFormat="1">
      <c r="A241" s="39"/>
      <c r="B241" s="40"/>
      <c r="C241" s="41"/>
      <c r="D241" s="236" t="s">
        <v>214</v>
      </c>
      <c r="E241" s="41"/>
      <c r="F241" s="237" t="s">
        <v>2202</v>
      </c>
      <c r="G241" s="41"/>
      <c r="H241" s="41"/>
      <c r="I241" s="238"/>
      <c r="J241" s="41"/>
      <c r="K241" s="41"/>
      <c r="L241" s="45"/>
      <c r="M241" s="239"/>
      <c r="N241" s="240"/>
      <c r="O241" s="92"/>
      <c r="P241" s="92"/>
      <c r="Q241" s="92"/>
      <c r="R241" s="92"/>
      <c r="S241" s="92"/>
      <c r="T241" s="93"/>
      <c r="U241" s="39"/>
      <c r="V241" s="39"/>
      <c r="W241" s="39"/>
      <c r="X241" s="39"/>
      <c r="Y241" s="39"/>
      <c r="Z241" s="39"/>
      <c r="AA241" s="39"/>
      <c r="AB241" s="39"/>
      <c r="AC241" s="39"/>
      <c r="AD241" s="39"/>
      <c r="AE241" s="39"/>
      <c r="AT241" s="18" t="s">
        <v>214</v>
      </c>
      <c r="AU241" s="18" t="s">
        <v>83</v>
      </c>
    </row>
    <row r="242" s="2" customFormat="1">
      <c r="A242" s="39"/>
      <c r="B242" s="40"/>
      <c r="C242" s="41"/>
      <c r="D242" s="241" t="s">
        <v>216</v>
      </c>
      <c r="E242" s="41"/>
      <c r="F242" s="242" t="s">
        <v>2203</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216</v>
      </c>
      <c r="AU242" s="18" t="s">
        <v>83</v>
      </c>
    </row>
    <row r="243" s="2" customFormat="1" ht="24.15" customHeight="1">
      <c r="A243" s="39"/>
      <c r="B243" s="40"/>
      <c r="C243" s="222" t="s">
        <v>173</v>
      </c>
      <c r="D243" s="222" t="s">
        <v>208</v>
      </c>
      <c r="E243" s="223" t="s">
        <v>2204</v>
      </c>
      <c r="F243" s="224" t="s">
        <v>2205</v>
      </c>
      <c r="G243" s="225" t="s">
        <v>225</v>
      </c>
      <c r="H243" s="226">
        <v>460.61900000000003</v>
      </c>
      <c r="I243" s="227"/>
      <c r="J243" s="228">
        <f>ROUND(I243*H243,2)</f>
        <v>0</v>
      </c>
      <c r="K243" s="229"/>
      <c r="L243" s="45"/>
      <c r="M243" s="230" t="s">
        <v>1</v>
      </c>
      <c r="N243" s="231" t="s">
        <v>41</v>
      </c>
      <c r="O243" s="92"/>
      <c r="P243" s="232">
        <f>O243*H243</f>
        <v>0</v>
      </c>
      <c r="Q243" s="232">
        <v>0</v>
      </c>
      <c r="R243" s="232">
        <f>Q243*H243</f>
        <v>0</v>
      </c>
      <c r="S243" s="232">
        <v>0</v>
      </c>
      <c r="T243" s="233">
        <f>S243*H243</f>
        <v>0</v>
      </c>
      <c r="U243" s="39"/>
      <c r="V243" s="39"/>
      <c r="W243" s="39"/>
      <c r="X243" s="39"/>
      <c r="Y243" s="39"/>
      <c r="Z243" s="39"/>
      <c r="AA243" s="39"/>
      <c r="AB243" s="39"/>
      <c r="AC243" s="39"/>
      <c r="AD243" s="39"/>
      <c r="AE243" s="39"/>
      <c r="AR243" s="234" t="s">
        <v>212</v>
      </c>
      <c r="AT243" s="234" t="s">
        <v>208</v>
      </c>
      <c r="AU243" s="234" t="s">
        <v>83</v>
      </c>
      <c r="AY243" s="18" t="s">
        <v>207</v>
      </c>
      <c r="BE243" s="235">
        <f>IF(N243="základní",J243,0)</f>
        <v>0</v>
      </c>
      <c r="BF243" s="235">
        <f>IF(N243="snížená",J243,0)</f>
        <v>0</v>
      </c>
      <c r="BG243" s="235">
        <f>IF(N243="zákl. přenesená",J243,0)</f>
        <v>0</v>
      </c>
      <c r="BH243" s="235">
        <f>IF(N243="sníž. přenesená",J243,0)</f>
        <v>0</v>
      </c>
      <c r="BI243" s="235">
        <f>IF(N243="nulová",J243,0)</f>
        <v>0</v>
      </c>
      <c r="BJ243" s="18" t="s">
        <v>83</v>
      </c>
      <c r="BK243" s="235">
        <f>ROUND(I243*H243,2)</f>
        <v>0</v>
      </c>
      <c r="BL243" s="18" t="s">
        <v>212</v>
      </c>
      <c r="BM243" s="234" t="s">
        <v>2206</v>
      </c>
    </row>
    <row r="244" s="2" customFormat="1">
      <c r="A244" s="39"/>
      <c r="B244" s="40"/>
      <c r="C244" s="41"/>
      <c r="D244" s="236" t="s">
        <v>214</v>
      </c>
      <c r="E244" s="41"/>
      <c r="F244" s="237" t="s">
        <v>2207</v>
      </c>
      <c r="G244" s="41"/>
      <c r="H244" s="41"/>
      <c r="I244" s="238"/>
      <c r="J244" s="41"/>
      <c r="K244" s="41"/>
      <c r="L244" s="45"/>
      <c r="M244" s="239"/>
      <c r="N244" s="240"/>
      <c r="O244" s="92"/>
      <c r="P244" s="92"/>
      <c r="Q244" s="92"/>
      <c r="R244" s="92"/>
      <c r="S244" s="92"/>
      <c r="T244" s="93"/>
      <c r="U244" s="39"/>
      <c r="V244" s="39"/>
      <c r="W244" s="39"/>
      <c r="X244" s="39"/>
      <c r="Y244" s="39"/>
      <c r="Z244" s="39"/>
      <c r="AA244" s="39"/>
      <c r="AB244" s="39"/>
      <c r="AC244" s="39"/>
      <c r="AD244" s="39"/>
      <c r="AE244" s="39"/>
      <c r="AT244" s="18" t="s">
        <v>214</v>
      </c>
      <c r="AU244" s="18" t="s">
        <v>83</v>
      </c>
    </row>
    <row r="245" s="2" customFormat="1">
      <c r="A245" s="39"/>
      <c r="B245" s="40"/>
      <c r="C245" s="41"/>
      <c r="D245" s="241" t="s">
        <v>216</v>
      </c>
      <c r="E245" s="41"/>
      <c r="F245" s="242" t="s">
        <v>2208</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216</v>
      </c>
      <c r="AU245" s="18" t="s">
        <v>83</v>
      </c>
    </row>
    <row r="246" s="2" customFormat="1" ht="16.5" customHeight="1">
      <c r="A246" s="39"/>
      <c r="B246" s="40"/>
      <c r="C246" s="222" t="s">
        <v>176</v>
      </c>
      <c r="D246" s="222" t="s">
        <v>208</v>
      </c>
      <c r="E246" s="223" t="s">
        <v>352</v>
      </c>
      <c r="F246" s="224" t="s">
        <v>353</v>
      </c>
      <c r="G246" s="225" t="s">
        <v>237</v>
      </c>
      <c r="H246" s="226">
        <v>7.8899999999999997</v>
      </c>
      <c r="I246" s="227"/>
      <c r="J246" s="228">
        <f>ROUND(I246*H246,2)</f>
        <v>0</v>
      </c>
      <c r="K246" s="229"/>
      <c r="L246" s="45"/>
      <c r="M246" s="230" t="s">
        <v>1</v>
      </c>
      <c r="N246" s="231" t="s">
        <v>41</v>
      </c>
      <c r="O246" s="92"/>
      <c r="P246" s="232">
        <f>O246*H246</f>
        <v>0</v>
      </c>
      <c r="Q246" s="232">
        <v>1.05555</v>
      </c>
      <c r="R246" s="232">
        <f>Q246*H246</f>
        <v>8.3282895000000003</v>
      </c>
      <c r="S246" s="232">
        <v>0</v>
      </c>
      <c r="T246" s="233">
        <f>S246*H246</f>
        <v>0</v>
      </c>
      <c r="U246" s="39"/>
      <c r="V246" s="39"/>
      <c r="W246" s="39"/>
      <c r="X246" s="39"/>
      <c r="Y246" s="39"/>
      <c r="Z246" s="39"/>
      <c r="AA246" s="39"/>
      <c r="AB246" s="39"/>
      <c r="AC246" s="39"/>
      <c r="AD246" s="39"/>
      <c r="AE246" s="39"/>
      <c r="AR246" s="234" t="s">
        <v>212</v>
      </c>
      <c r="AT246" s="234" t="s">
        <v>208</v>
      </c>
      <c r="AU246" s="234" t="s">
        <v>83</v>
      </c>
      <c r="AY246" s="18" t="s">
        <v>207</v>
      </c>
      <c r="BE246" s="235">
        <f>IF(N246="základní",J246,0)</f>
        <v>0</v>
      </c>
      <c r="BF246" s="235">
        <f>IF(N246="snížená",J246,0)</f>
        <v>0</v>
      </c>
      <c r="BG246" s="235">
        <f>IF(N246="zákl. přenesená",J246,0)</f>
        <v>0</v>
      </c>
      <c r="BH246" s="235">
        <f>IF(N246="sníž. přenesená",J246,0)</f>
        <v>0</v>
      </c>
      <c r="BI246" s="235">
        <f>IF(N246="nulová",J246,0)</f>
        <v>0</v>
      </c>
      <c r="BJ246" s="18" t="s">
        <v>83</v>
      </c>
      <c r="BK246" s="235">
        <f>ROUND(I246*H246,2)</f>
        <v>0</v>
      </c>
      <c r="BL246" s="18" t="s">
        <v>212</v>
      </c>
      <c r="BM246" s="234" t="s">
        <v>2209</v>
      </c>
    </row>
    <row r="247" s="2" customFormat="1">
      <c r="A247" s="39"/>
      <c r="B247" s="40"/>
      <c r="C247" s="41"/>
      <c r="D247" s="236" t="s">
        <v>214</v>
      </c>
      <c r="E247" s="41"/>
      <c r="F247" s="237" t="s">
        <v>355</v>
      </c>
      <c r="G247" s="41"/>
      <c r="H247" s="41"/>
      <c r="I247" s="238"/>
      <c r="J247" s="41"/>
      <c r="K247" s="41"/>
      <c r="L247" s="45"/>
      <c r="M247" s="239"/>
      <c r="N247" s="240"/>
      <c r="O247" s="92"/>
      <c r="P247" s="92"/>
      <c r="Q247" s="92"/>
      <c r="R247" s="92"/>
      <c r="S247" s="92"/>
      <c r="T247" s="93"/>
      <c r="U247" s="39"/>
      <c r="V247" s="39"/>
      <c r="W247" s="39"/>
      <c r="X247" s="39"/>
      <c r="Y247" s="39"/>
      <c r="Z247" s="39"/>
      <c r="AA247" s="39"/>
      <c r="AB247" s="39"/>
      <c r="AC247" s="39"/>
      <c r="AD247" s="39"/>
      <c r="AE247" s="39"/>
      <c r="AT247" s="18" t="s">
        <v>214</v>
      </c>
      <c r="AU247" s="18" t="s">
        <v>83</v>
      </c>
    </row>
    <row r="248" s="2" customFormat="1">
      <c r="A248" s="39"/>
      <c r="B248" s="40"/>
      <c r="C248" s="41"/>
      <c r="D248" s="241" t="s">
        <v>216</v>
      </c>
      <c r="E248" s="41"/>
      <c r="F248" s="242" t="s">
        <v>356</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216</v>
      </c>
      <c r="AU248" s="18" t="s">
        <v>83</v>
      </c>
    </row>
    <row r="249" s="12" customFormat="1">
      <c r="A249" s="12"/>
      <c r="B249" s="243"/>
      <c r="C249" s="244"/>
      <c r="D249" s="236" t="s">
        <v>218</v>
      </c>
      <c r="E249" s="245" t="s">
        <v>1</v>
      </c>
      <c r="F249" s="246" t="s">
        <v>2210</v>
      </c>
      <c r="G249" s="244"/>
      <c r="H249" s="245" t="s">
        <v>1</v>
      </c>
      <c r="I249" s="247"/>
      <c r="J249" s="244"/>
      <c r="K249" s="244"/>
      <c r="L249" s="248"/>
      <c r="M249" s="249"/>
      <c r="N249" s="250"/>
      <c r="O249" s="250"/>
      <c r="P249" s="250"/>
      <c r="Q249" s="250"/>
      <c r="R249" s="250"/>
      <c r="S249" s="250"/>
      <c r="T249" s="251"/>
      <c r="U249" s="12"/>
      <c r="V249" s="12"/>
      <c r="W249" s="12"/>
      <c r="X249" s="12"/>
      <c r="Y249" s="12"/>
      <c r="Z249" s="12"/>
      <c r="AA249" s="12"/>
      <c r="AB249" s="12"/>
      <c r="AC249" s="12"/>
      <c r="AD249" s="12"/>
      <c r="AE249" s="12"/>
      <c r="AT249" s="252" t="s">
        <v>218</v>
      </c>
      <c r="AU249" s="252" t="s">
        <v>83</v>
      </c>
      <c r="AV249" s="12" t="s">
        <v>83</v>
      </c>
      <c r="AW249" s="12" t="s">
        <v>32</v>
      </c>
      <c r="AX249" s="12" t="s">
        <v>76</v>
      </c>
      <c r="AY249" s="252" t="s">
        <v>207</v>
      </c>
    </row>
    <row r="250" s="13" customFormat="1">
      <c r="A250" s="13"/>
      <c r="B250" s="253"/>
      <c r="C250" s="254"/>
      <c r="D250" s="236" t="s">
        <v>218</v>
      </c>
      <c r="E250" s="255" t="s">
        <v>1</v>
      </c>
      <c r="F250" s="256" t="s">
        <v>2211</v>
      </c>
      <c r="G250" s="254"/>
      <c r="H250" s="257">
        <v>0.069000000000000006</v>
      </c>
      <c r="I250" s="258"/>
      <c r="J250" s="254"/>
      <c r="K250" s="254"/>
      <c r="L250" s="259"/>
      <c r="M250" s="260"/>
      <c r="N250" s="261"/>
      <c r="O250" s="261"/>
      <c r="P250" s="261"/>
      <c r="Q250" s="261"/>
      <c r="R250" s="261"/>
      <c r="S250" s="261"/>
      <c r="T250" s="262"/>
      <c r="U250" s="13"/>
      <c r="V250" s="13"/>
      <c r="W250" s="13"/>
      <c r="X250" s="13"/>
      <c r="Y250" s="13"/>
      <c r="Z250" s="13"/>
      <c r="AA250" s="13"/>
      <c r="AB250" s="13"/>
      <c r="AC250" s="13"/>
      <c r="AD250" s="13"/>
      <c r="AE250" s="13"/>
      <c r="AT250" s="263" t="s">
        <v>218</v>
      </c>
      <c r="AU250" s="263" t="s">
        <v>83</v>
      </c>
      <c r="AV250" s="13" t="s">
        <v>85</v>
      </c>
      <c r="AW250" s="13" t="s">
        <v>32</v>
      </c>
      <c r="AX250" s="13" t="s">
        <v>76</v>
      </c>
      <c r="AY250" s="263" t="s">
        <v>207</v>
      </c>
    </row>
    <row r="251" s="12" customFormat="1">
      <c r="A251" s="12"/>
      <c r="B251" s="243"/>
      <c r="C251" s="244"/>
      <c r="D251" s="236" t="s">
        <v>218</v>
      </c>
      <c r="E251" s="245" t="s">
        <v>1</v>
      </c>
      <c r="F251" s="246" t="s">
        <v>2155</v>
      </c>
      <c r="G251" s="244"/>
      <c r="H251" s="245" t="s">
        <v>1</v>
      </c>
      <c r="I251" s="247"/>
      <c r="J251" s="244"/>
      <c r="K251" s="244"/>
      <c r="L251" s="248"/>
      <c r="M251" s="249"/>
      <c r="N251" s="250"/>
      <c r="O251" s="250"/>
      <c r="P251" s="250"/>
      <c r="Q251" s="250"/>
      <c r="R251" s="250"/>
      <c r="S251" s="250"/>
      <c r="T251" s="251"/>
      <c r="U251" s="12"/>
      <c r="V251" s="12"/>
      <c r="W251" s="12"/>
      <c r="X251" s="12"/>
      <c r="Y251" s="12"/>
      <c r="Z251" s="12"/>
      <c r="AA251" s="12"/>
      <c r="AB251" s="12"/>
      <c r="AC251" s="12"/>
      <c r="AD251" s="12"/>
      <c r="AE251" s="12"/>
      <c r="AT251" s="252" t="s">
        <v>218</v>
      </c>
      <c r="AU251" s="252" t="s">
        <v>83</v>
      </c>
      <c r="AV251" s="12" t="s">
        <v>83</v>
      </c>
      <c r="AW251" s="12" t="s">
        <v>32</v>
      </c>
      <c r="AX251" s="12" t="s">
        <v>76</v>
      </c>
      <c r="AY251" s="252" t="s">
        <v>207</v>
      </c>
    </row>
    <row r="252" s="13" customFormat="1">
      <c r="A252" s="13"/>
      <c r="B252" s="253"/>
      <c r="C252" s="254"/>
      <c r="D252" s="236" t="s">
        <v>218</v>
      </c>
      <c r="E252" s="255" t="s">
        <v>1</v>
      </c>
      <c r="F252" s="256" t="s">
        <v>2212</v>
      </c>
      <c r="G252" s="254"/>
      <c r="H252" s="257">
        <v>2.7469999999999999</v>
      </c>
      <c r="I252" s="258"/>
      <c r="J252" s="254"/>
      <c r="K252" s="254"/>
      <c r="L252" s="259"/>
      <c r="M252" s="260"/>
      <c r="N252" s="261"/>
      <c r="O252" s="261"/>
      <c r="P252" s="261"/>
      <c r="Q252" s="261"/>
      <c r="R252" s="261"/>
      <c r="S252" s="261"/>
      <c r="T252" s="262"/>
      <c r="U252" s="13"/>
      <c r="V252" s="13"/>
      <c r="W252" s="13"/>
      <c r="X252" s="13"/>
      <c r="Y252" s="13"/>
      <c r="Z252" s="13"/>
      <c r="AA252" s="13"/>
      <c r="AB252" s="13"/>
      <c r="AC252" s="13"/>
      <c r="AD252" s="13"/>
      <c r="AE252" s="13"/>
      <c r="AT252" s="263" t="s">
        <v>218</v>
      </c>
      <c r="AU252" s="263" t="s">
        <v>83</v>
      </c>
      <c r="AV252" s="13" t="s">
        <v>85</v>
      </c>
      <c r="AW252" s="13" t="s">
        <v>32</v>
      </c>
      <c r="AX252" s="13" t="s">
        <v>76</v>
      </c>
      <c r="AY252" s="263" t="s">
        <v>207</v>
      </c>
    </row>
    <row r="253" s="12" customFormat="1">
      <c r="A253" s="12"/>
      <c r="B253" s="243"/>
      <c r="C253" s="244"/>
      <c r="D253" s="236" t="s">
        <v>218</v>
      </c>
      <c r="E253" s="245" t="s">
        <v>1</v>
      </c>
      <c r="F253" s="246" t="s">
        <v>219</v>
      </c>
      <c r="G253" s="244"/>
      <c r="H253" s="245" t="s">
        <v>1</v>
      </c>
      <c r="I253" s="247"/>
      <c r="J253" s="244"/>
      <c r="K253" s="244"/>
      <c r="L253" s="248"/>
      <c r="M253" s="249"/>
      <c r="N253" s="250"/>
      <c r="O253" s="250"/>
      <c r="P253" s="250"/>
      <c r="Q253" s="250"/>
      <c r="R253" s="250"/>
      <c r="S253" s="250"/>
      <c r="T253" s="251"/>
      <c r="U253" s="12"/>
      <c r="V253" s="12"/>
      <c r="W253" s="12"/>
      <c r="X253" s="12"/>
      <c r="Y253" s="12"/>
      <c r="Z253" s="12"/>
      <c r="AA253" s="12"/>
      <c r="AB253" s="12"/>
      <c r="AC253" s="12"/>
      <c r="AD253" s="12"/>
      <c r="AE253" s="12"/>
      <c r="AT253" s="252" t="s">
        <v>218</v>
      </c>
      <c r="AU253" s="252" t="s">
        <v>83</v>
      </c>
      <c r="AV253" s="12" t="s">
        <v>83</v>
      </c>
      <c r="AW253" s="12" t="s">
        <v>32</v>
      </c>
      <c r="AX253" s="12" t="s">
        <v>76</v>
      </c>
      <c r="AY253" s="252" t="s">
        <v>207</v>
      </c>
    </row>
    <row r="254" s="13" customFormat="1">
      <c r="A254" s="13"/>
      <c r="B254" s="253"/>
      <c r="C254" s="254"/>
      <c r="D254" s="236" t="s">
        <v>218</v>
      </c>
      <c r="E254" s="255" t="s">
        <v>1</v>
      </c>
      <c r="F254" s="256" t="s">
        <v>2213</v>
      </c>
      <c r="G254" s="254"/>
      <c r="H254" s="257">
        <v>3.9319999999999999</v>
      </c>
      <c r="I254" s="258"/>
      <c r="J254" s="254"/>
      <c r="K254" s="254"/>
      <c r="L254" s="259"/>
      <c r="M254" s="260"/>
      <c r="N254" s="261"/>
      <c r="O254" s="261"/>
      <c r="P254" s="261"/>
      <c r="Q254" s="261"/>
      <c r="R254" s="261"/>
      <c r="S254" s="261"/>
      <c r="T254" s="262"/>
      <c r="U254" s="13"/>
      <c r="V254" s="13"/>
      <c r="W254" s="13"/>
      <c r="X254" s="13"/>
      <c r="Y254" s="13"/>
      <c r="Z254" s="13"/>
      <c r="AA254" s="13"/>
      <c r="AB254" s="13"/>
      <c r="AC254" s="13"/>
      <c r="AD254" s="13"/>
      <c r="AE254" s="13"/>
      <c r="AT254" s="263" t="s">
        <v>218</v>
      </c>
      <c r="AU254" s="263" t="s">
        <v>83</v>
      </c>
      <c r="AV254" s="13" t="s">
        <v>85</v>
      </c>
      <c r="AW254" s="13" t="s">
        <v>32</v>
      </c>
      <c r="AX254" s="13" t="s">
        <v>76</v>
      </c>
      <c r="AY254" s="263" t="s">
        <v>207</v>
      </c>
    </row>
    <row r="255" s="12" customFormat="1">
      <c r="A255" s="12"/>
      <c r="B255" s="243"/>
      <c r="C255" s="244"/>
      <c r="D255" s="236" t="s">
        <v>218</v>
      </c>
      <c r="E255" s="245" t="s">
        <v>1</v>
      </c>
      <c r="F255" s="246" t="s">
        <v>299</v>
      </c>
      <c r="G255" s="244"/>
      <c r="H255" s="245" t="s">
        <v>1</v>
      </c>
      <c r="I255" s="247"/>
      <c r="J255" s="244"/>
      <c r="K255" s="244"/>
      <c r="L255" s="248"/>
      <c r="M255" s="249"/>
      <c r="N255" s="250"/>
      <c r="O255" s="250"/>
      <c r="P255" s="250"/>
      <c r="Q255" s="250"/>
      <c r="R255" s="250"/>
      <c r="S255" s="250"/>
      <c r="T255" s="251"/>
      <c r="U255" s="12"/>
      <c r="V255" s="12"/>
      <c r="W255" s="12"/>
      <c r="X255" s="12"/>
      <c r="Y255" s="12"/>
      <c r="Z255" s="12"/>
      <c r="AA255" s="12"/>
      <c r="AB255" s="12"/>
      <c r="AC255" s="12"/>
      <c r="AD255" s="12"/>
      <c r="AE255" s="12"/>
      <c r="AT255" s="252" t="s">
        <v>218</v>
      </c>
      <c r="AU255" s="252" t="s">
        <v>83</v>
      </c>
      <c r="AV255" s="12" t="s">
        <v>83</v>
      </c>
      <c r="AW255" s="12" t="s">
        <v>32</v>
      </c>
      <c r="AX255" s="12" t="s">
        <v>76</v>
      </c>
      <c r="AY255" s="252" t="s">
        <v>207</v>
      </c>
    </row>
    <row r="256" s="13" customFormat="1">
      <c r="A256" s="13"/>
      <c r="B256" s="253"/>
      <c r="C256" s="254"/>
      <c r="D256" s="236" t="s">
        <v>218</v>
      </c>
      <c r="E256" s="255" t="s">
        <v>1</v>
      </c>
      <c r="F256" s="256" t="s">
        <v>2214</v>
      </c>
      <c r="G256" s="254"/>
      <c r="H256" s="257">
        <v>1.1419999999999999</v>
      </c>
      <c r="I256" s="258"/>
      <c r="J256" s="254"/>
      <c r="K256" s="254"/>
      <c r="L256" s="259"/>
      <c r="M256" s="260"/>
      <c r="N256" s="261"/>
      <c r="O256" s="261"/>
      <c r="P256" s="261"/>
      <c r="Q256" s="261"/>
      <c r="R256" s="261"/>
      <c r="S256" s="261"/>
      <c r="T256" s="262"/>
      <c r="U256" s="13"/>
      <c r="V256" s="13"/>
      <c r="W256" s="13"/>
      <c r="X256" s="13"/>
      <c r="Y256" s="13"/>
      <c r="Z256" s="13"/>
      <c r="AA256" s="13"/>
      <c r="AB256" s="13"/>
      <c r="AC256" s="13"/>
      <c r="AD256" s="13"/>
      <c r="AE256" s="13"/>
      <c r="AT256" s="263" t="s">
        <v>218</v>
      </c>
      <c r="AU256" s="263" t="s">
        <v>83</v>
      </c>
      <c r="AV256" s="13" t="s">
        <v>85</v>
      </c>
      <c r="AW256" s="13" t="s">
        <v>32</v>
      </c>
      <c r="AX256" s="13" t="s">
        <v>76</v>
      </c>
      <c r="AY256" s="263" t="s">
        <v>207</v>
      </c>
    </row>
    <row r="257" s="14" customFormat="1">
      <c r="A257" s="14"/>
      <c r="B257" s="264"/>
      <c r="C257" s="265"/>
      <c r="D257" s="236" t="s">
        <v>218</v>
      </c>
      <c r="E257" s="266" t="s">
        <v>1</v>
      </c>
      <c r="F257" s="267" t="s">
        <v>222</v>
      </c>
      <c r="G257" s="265"/>
      <c r="H257" s="268">
        <v>7.8899999999999988</v>
      </c>
      <c r="I257" s="269"/>
      <c r="J257" s="265"/>
      <c r="K257" s="265"/>
      <c r="L257" s="270"/>
      <c r="M257" s="271"/>
      <c r="N257" s="272"/>
      <c r="O257" s="272"/>
      <c r="P257" s="272"/>
      <c r="Q257" s="272"/>
      <c r="R257" s="272"/>
      <c r="S257" s="272"/>
      <c r="T257" s="273"/>
      <c r="U257" s="14"/>
      <c r="V257" s="14"/>
      <c r="W257" s="14"/>
      <c r="X257" s="14"/>
      <c r="Y257" s="14"/>
      <c r="Z257" s="14"/>
      <c r="AA257" s="14"/>
      <c r="AB257" s="14"/>
      <c r="AC257" s="14"/>
      <c r="AD257" s="14"/>
      <c r="AE257" s="14"/>
      <c r="AT257" s="274" t="s">
        <v>218</v>
      </c>
      <c r="AU257" s="274" t="s">
        <v>83</v>
      </c>
      <c r="AV257" s="14" t="s">
        <v>212</v>
      </c>
      <c r="AW257" s="14" t="s">
        <v>32</v>
      </c>
      <c r="AX257" s="14" t="s">
        <v>83</v>
      </c>
      <c r="AY257" s="274" t="s">
        <v>207</v>
      </c>
    </row>
    <row r="258" s="2" customFormat="1" ht="16.5" customHeight="1">
      <c r="A258" s="39"/>
      <c r="B258" s="40"/>
      <c r="C258" s="222" t="s">
        <v>8</v>
      </c>
      <c r="D258" s="222" t="s">
        <v>208</v>
      </c>
      <c r="E258" s="223" t="s">
        <v>362</v>
      </c>
      <c r="F258" s="224" t="s">
        <v>363</v>
      </c>
      <c r="G258" s="225" t="s">
        <v>237</v>
      </c>
      <c r="H258" s="226">
        <v>3.7719999999999998</v>
      </c>
      <c r="I258" s="227"/>
      <c r="J258" s="228">
        <f>ROUND(I258*H258,2)</f>
        <v>0</v>
      </c>
      <c r="K258" s="229"/>
      <c r="L258" s="45"/>
      <c r="M258" s="230" t="s">
        <v>1</v>
      </c>
      <c r="N258" s="231" t="s">
        <v>41</v>
      </c>
      <c r="O258" s="92"/>
      <c r="P258" s="232">
        <f>O258*H258</f>
        <v>0</v>
      </c>
      <c r="Q258" s="232">
        <v>1.06277</v>
      </c>
      <c r="R258" s="232">
        <f>Q258*H258</f>
        <v>4.0087684399999999</v>
      </c>
      <c r="S258" s="232">
        <v>0</v>
      </c>
      <c r="T258" s="233">
        <f>S258*H258</f>
        <v>0</v>
      </c>
      <c r="U258" s="39"/>
      <c r="V258" s="39"/>
      <c r="W258" s="39"/>
      <c r="X258" s="39"/>
      <c r="Y258" s="39"/>
      <c r="Z258" s="39"/>
      <c r="AA258" s="39"/>
      <c r="AB258" s="39"/>
      <c r="AC258" s="39"/>
      <c r="AD258" s="39"/>
      <c r="AE258" s="39"/>
      <c r="AR258" s="234" t="s">
        <v>212</v>
      </c>
      <c r="AT258" s="234" t="s">
        <v>208</v>
      </c>
      <c r="AU258" s="234" t="s">
        <v>83</v>
      </c>
      <c r="AY258" s="18" t="s">
        <v>207</v>
      </c>
      <c r="BE258" s="235">
        <f>IF(N258="základní",J258,0)</f>
        <v>0</v>
      </c>
      <c r="BF258" s="235">
        <f>IF(N258="snížená",J258,0)</f>
        <v>0</v>
      </c>
      <c r="BG258" s="235">
        <f>IF(N258="zákl. přenesená",J258,0)</f>
        <v>0</v>
      </c>
      <c r="BH258" s="235">
        <f>IF(N258="sníž. přenesená",J258,0)</f>
        <v>0</v>
      </c>
      <c r="BI258" s="235">
        <f>IF(N258="nulová",J258,0)</f>
        <v>0</v>
      </c>
      <c r="BJ258" s="18" t="s">
        <v>83</v>
      </c>
      <c r="BK258" s="235">
        <f>ROUND(I258*H258,2)</f>
        <v>0</v>
      </c>
      <c r="BL258" s="18" t="s">
        <v>212</v>
      </c>
      <c r="BM258" s="234" t="s">
        <v>2215</v>
      </c>
    </row>
    <row r="259" s="2" customFormat="1">
      <c r="A259" s="39"/>
      <c r="B259" s="40"/>
      <c r="C259" s="41"/>
      <c r="D259" s="236" t="s">
        <v>214</v>
      </c>
      <c r="E259" s="41"/>
      <c r="F259" s="237" t="s">
        <v>365</v>
      </c>
      <c r="G259" s="41"/>
      <c r="H259" s="41"/>
      <c r="I259" s="238"/>
      <c r="J259" s="41"/>
      <c r="K259" s="41"/>
      <c r="L259" s="45"/>
      <c r="M259" s="239"/>
      <c r="N259" s="240"/>
      <c r="O259" s="92"/>
      <c r="P259" s="92"/>
      <c r="Q259" s="92"/>
      <c r="R259" s="92"/>
      <c r="S259" s="92"/>
      <c r="T259" s="93"/>
      <c r="U259" s="39"/>
      <c r="V259" s="39"/>
      <c r="W259" s="39"/>
      <c r="X259" s="39"/>
      <c r="Y259" s="39"/>
      <c r="Z259" s="39"/>
      <c r="AA259" s="39"/>
      <c r="AB259" s="39"/>
      <c r="AC259" s="39"/>
      <c r="AD259" s="39"/>
      <c r="AE259" s="39"/>
      <c r="AT259" s="18" t="s">
        <v>214</v>
      </c>
      <c r="AU259" s="18" t="s">
        <v>83</v>
      </c>
    </row>
    <row r="260" s="2" customFormat="1">
      <c r="A260" s="39"/>
      <c r="B260" s="40"/>
      <c r="C260" s="41"/>
      <c r="D260" s="241" t="s">
        <v>216</v>
      </c>
      <c r="E260" s="41"/>
      <c r="F260" s="242" t="s">
        <v>366</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216</v>
      </c>
      <c r="AU260" s="18" t="s">
        <v>83</v>
      </c>
    </row>
    <row r="261" s="12" customFormat="1">
      <c r="A261" s="12"/>
      <c r="B261" s="243"/>
      <c r="C261" s="244"/>
      <c r="D261" s="236" t="s">
        <v>218</v>
      </c>
      <c r="E261" s="245" t="s">
        <v>1</v>
      </c>
      <c r="F261" s="246" t="s">
        <v>2210</v>
      </c>
      <c r="G261" s="244"/>
      <c r="H261" s="245" t="s">
        <v>1</v>
      </c>
      <c r="I261" s="247"/>
      <c r="J261" s="244"/>
      <c r="K261" s="244"/>
      <c r="L261" s="248"/>
      <c r="M261" s="249"/>
      <c r="N261" s="250"/>
      <c r="O261" s="250"/>
      <c r="P261" s="250"/>
      <c r="Q261" s="250"/>
      <c r="R261" s="250"/>
      <c r="S261" s="250"/>
      <c r="T261" s="251"/>
      <c r="U261" s="12"/>
      <c r="V261" s="12"/>
      <c r="W261" s="12"/>
      <c r="X261" s="12"/>
      <c r="Y261" s="12"/>
      <c r="Z261" s="12"/>
      <c r="AA261" s="12"/>
      <c r="AB261" s="12"/>
      <c r="AC261" s="12"/>
      <c r="AD261" s="12"/>
      <c r="AE261" s="12"/>
      <c r="AT261" s="252" t="s">
        <v>218</v>
      </c>
      <c r="AU261" s="252" t="s">
        <v>83</v>
      </c>
      <c r="AV261" s="12" t="s">
        <v>83</v>
      </c>
      <c r="AW261" s="12" t="s">
        <v>32</v>
      </c>
      <c r="AX261" s="12" t="s">
        <v>76</v>
      </c>
      <c r="AY261" s="252" t="s">
        <v>207</v>
      </c>
    </row>
    <row r="262" s="13" customFormat="1">
      <c r="A262" s="13"/>
      <c r="B262" s="253"/>
      <c r="C262" s="254"/>
      <c r="D262" s="236" t="s">
        <v>218</v>
      </c>
      <c r="E262" s="255" t="s">
        <v>1</v>
      </c>
      <c r="F262" s="256" t="s">
        <v>2216</v>
      </c>
      <c r="G262" s="254"/>
      <c r="H262" s="257">
        <v>0.023</v>
      </c>
      <c r="I262" s="258"/>
      <c r="J262" s="254"/>
      <c r="K262" s="254"/>
      <c r="L262" s="259"/>
      <c r="M262" s="260"/>
      <c r="N262" s="261"/>
      <c r="O262" s="261"/>
      <c r="P262" s="261"/>
      <c r="Q262" s="261"/>
      <c r="R262" s="261"/>
      <c r="S262" s="261"/>
      <c r="T262" s="262"/>
      <c r="U262" s="13"/>
      <c r="V262" s="13"/>
      <c r="W262" s="13"/>
      <c r="X262" s="13"/>
      <c r="Y262" s="13"/>
      <c r="Z262" s="13"/>
      <c r="AA262" s="13"/>
      <c r="AB262" s="13"/>
      <c r="AC262" s="13"/>
      <c r="AD262" s="13"/>
      <c r="AE262" s="13"/>
      <c r="AT262" s="263" t="s">
        <v>218</v>
      </c>
      <c r="AU262" s="263" t="s">
        <v>83</v>
      </c>
      <c r="AV262" s="13" t="s">
        <v>85</v>
      </c>
      <c r="AW262" s="13" t="s">
        <v>32</v>
      </c>
      <c r="AX262" s="13" t="s">
        <v>76</v>
      </c>
      <c r="AY262" s="263" t="s">
        <v>207</v>
      </c>
    </row>
    <row r="263" s="12" customFormat="1">
      <c r="A263" s="12"/>
      <c r="B263" s="243"/>
      <c r="C263" s="244"/>
      <c r="D263" s="236" t="s">
        <v>218</v>
      </c>
      <c r="E263" s="245" t="s">
        <v>1</v>
      </c>
      <c r="F263" s="246" t="s">
        <v>2155</v>
      </c>
      <c r="G263" s="244"/>
      <c r="H263" s="245" t="s">
        <v>1</v>
      </c>
      <c r="I263" s="247"/>
      <c r="J263" s="244"/>
      <c r="K263" s="244"/>
      <c r="L263" s="248"/>
      <c r="M263" s="249"/>
      <c r="N263" s="250"/>
      <c r="O263" s="250"/>
      <c r="P263" s="250"/>
      <c r="Q263" s="250"/>
      <c r="R263" s="250"/>
      <c r="S263" s="250"/>
      <c r="T263" s="251"/>
      <c r="U263" s="12"/>
      <c r="V263" s="12"/>
      <c r="W263" s="12"/>
      <c r="X263" s="12"/>
      <c r="Y263" s="12"/>
      <c r="Z263" s="12"/>
      <c r="AA263" s="12"/>
      <c r="AB263" s="12"/>
      <c r="AC263" s="12"/>
      <c r="AD263" s="12"/>
      <c r="AE263" s="12"/>
      <c r="AT263" s="252" t="s">
        <v>218</v>
      </c>
      <c r="AU263" s="252" t="s">
        <v>83</v>
      </c>
      <c r="AV263" s="12" t="s">
        <v>83</v>
      </c>
      <c r="AW263" s="12" t="s">
        <v>32</v>
      </c>
      <c r="AX263" s="12" t="s">
        <v>76</v>
      </c>
      <c r="AY263" s="252" t="s">
        <v>207</v>
      </c>
    </row>
    <row r="264" s="13" customFormat="1">
      <c r="A264" s="13"/>
      <c r="B264" s="253"/>
      <c r="C264" s="254"/>
      <c r="D264" s="236" t="s">
        <v>218</v>
      </c>
      <c r="E264" s="255" t="s">
        <v>1</v>
      </c>
      <c r="F264" s="256" t="s">
        <v>2159</v>
      </c>
      <c r="G264" s="254"/>
      <c r="H264" s="257">
        <v>1.026</v>
      </c>
      <c r="I264" s="258"/>
      <c r="J264" s="254"/>
      <c r="K264" s="254"/>
      <c r="L264" s="259"/>
      <c r="M264" s="260"/>
      <c r="N264" s="261"/>
      <c r="O264" s="261"/>
      <c r="P264" s="261"/>
      <c r="Q264" s="261"/>
      <c r="R264" s="261"/>
      <c r="S264" s="261"/>
      <c r="T264" s="262"/>
      <c r="U264" s="13"/>
      <c r="V264" s="13"/>
      <c r="W264" s="13"/>
      <c r="X264" s="13"/>
      <c r="Y264" s="13"/>
      <c r="Z264" s="13"/>
      <c r="AA264" s="13"/>
      <c r="AB264" s="13"/>
      <c r="AC264" s="13"/>
      <c r="AD264" s="13"/>
      <c r="AE264" s="13"/>
      <c r="AT264" s="263" t="s">
        <v>218</v>
      </c>
      <c r="AU264" s="263" t="s">
        <v>83</v>
      </c>
      <c r="AV264" s="13" t="s">
        <v>85</v>
      </c>
      <c r="AW264" s="13" t="s">
        <v>32</v>
      </c>
      <c r="AX264" s="13" t="s">
        <v>76</v>
      </c>
      <c r="AY264" s="263" t="s">
        <v>207</v>
      </c>
    </row>
    <row r="265" s="12" customFormat="1">
      <c r="A265" s="12"/>
      <c r="B265" s="243"/>
      <c r="C265" s="244"/>
      <c r="D265" s="236" t="s">
        <v>218</v>
      </c>
      <c r="E265" s="245" t="s">
        <v>1</v>
      </c>
      <c r="F265" s="246" t="s">
        <v>219</v>
      </c>
      <c r="G265" s="244"/>
      <c r="H265" s="245" t="s">
        <v>1</v>
      </c>
      <c r="I265" s="247"/>
      <c r="J265" s="244"/>
      <c r="K265" s="244"/>
      <c r="L265" s="248"/>
      <c r="M265" s="249"/>
      <c r="N265" s="250"/>
      <c r="O265" s="250"/>
      <c r="P265" s="250"/>
      <c r="Q265" s="250"/>
      <c r="R265" s="250"/>
      <c r="S265" s="250"/>
      <c r="T265" s="251"/>
      <c r="U265" s="12"/>
      <c r="V265" s="12"/>
      <c r="W265" s="12"/>
      <c r="X265" s="12"/>
      <c r="Y265" s="12"/>
      <c r="Z265" s="12"/>
      <c r="AA265" s="12"/>
      <c r="AB265" s="12"/>
      <c r="AC265" s="12"/>
      <c r="AD265" s="12"/>
      <c r="AE265" s="12"/>
      <c r="AT265" s="252" t="s">
        <v>218</v>
      </c>
      <c r="AU265" s="252" t="s">
        <v>83</v>
      </c>
      <c r="AV265" s="12" t="s">
        <v>83</v>
      </c>
      <c r="AW265" s="12" t="s">
        <v>32</v>
      </c>
      <c r="AX265" s="12" t="s">
        <v>76</v>
      </c>
      <c r="AY265" s="252" t="s">
        <v>207</v>
      </c>
    </row>
    <row r="266" s="13" customFormat="1">
      <c r="A266" s="13"/>
      <c r="B266" s="253"/>
      <c r="C266" s="254"/>
      <c r="D266" s="236" t="s">
        <v>218</v>
      </c>
      <c r="E266" s="255" t="s">
        <v>1</v>
      </c>
      <c r="F266" s="256" t="s">
        <v>2217</v>
      </c>
      <c r="G266" s="254"/>
      <c r="H266" s="257">
        <v>2.1800000000000002</v>
      </c>
      <c r="I266" s="258"/>
      <c r="J266" s="254"/>
      <c r="K266" s="254"/>
      <c r="L266" s="259"/>
      <c r="M266" s="260"/>
      <c r="N266" s="261"/>
      <c r="O266" s="261"/>
      <c r="P266" s="261"/>
      <c r="Q266" s="261"/>
      <c r="R266" s="261"/>
      <c r="S266" s="261"/>
      <c r="T266" s="262"/>
      <c r="U266" s="13"/>
      <c r="V266" s="13"/>
      <c r="W266" s="13"/>
      <c r="X266" s="13"/>
      <c r="Y266" s="13"/>
      <c r="Z266" s="13"/>
      <c r="AA266" s="13"/>
      <c r="AB266" s="13"/>
      <c r="AC266" s="13"/>
      <c r="AD266" s="13"/>
      <c r="AE266" s="13"/>
      <c r="AT266" s="263" t="s">
        <v>218</v>
      </c>
      <c r="AU266" s="263" t="s">
        <v>83</v>
      </c>
      <c r="AV266" s="13" t="s">
        <v>85</v>
      </c>
      <c r="AW266" s="13" t="s">
        <v>32</v>
      </c>
      <c r="AX266" s="13" t="s">
        <v>76</v>
      </c>
      <c r="AY266" s="263" t="s">
        <v>207</v>
      </c>
    </row>
    <row r="267" s="12" customFormat="1">
      <c r="A267" s="12"/>
      <c r="B267" s="243"/>
      <c r="C267" s="244"/>
      <c r="D267" s="236" t="s">
        <v>218</v>
      </c>
      <c r="E267" s="245" t="s">
        <v>1</v>
      </c>
      <c r="F267" s="246" t="s">
        <v>299</v>
      </c>
      <c r="G267" s="244"/>
      <c r="H267" s="245" t="s">
        <v>1</v>
      </c>
      <c r="I267" s="247"/>
      <c r="J267" s="244"/>
      <c r="K267" s="244"/>
      <c r="L267" s="248"/>
      <c r="M267" s="249"/>
      <c r="N267" s="250"/>
      <c r="O267" s="250"/>
      <c r="P267" s="250"/>
      <c r="Q267" s="250"/>
      <c r="R267" s="250"/>
      <c r="S267" s="250"/>
      <c r="T267" s="251"/>
      <c r="U267" s="12"/>
      <c r="V267" s="12"/>
      <c r="W267" s="12"/>
      <c r="X267" s="12"/>
      <c r="Y267" s="12"/>
      <c r="Z267" s="12"/>
      <c r="AA267" s="12"/>
      <c r="AB267" s="12"/>
      <c r="AC267" s="12"/>
      <c r="AD267" s="12"/>
      <c r="AE267" s="12"/>
      <c r="AT267" s="252" t="s">
        <v>218</v>
      </c>
      <c r="AU267" s="252" t="s">
        <v>83</v>
      </c>
      <c r="AV267" s="12" t="s">
        <v>83</v>
      </c>
      <c r="AW267" s="12" t="s">
        <v>32</v>
      </c>
      <c r="AX267" s="12" t="s">
        <v>76</v>
      </c>
      <c r="AY267" s="252" t="s">
        <v>207</v>
      </c>
    </row>
    <row r="268" s="13" customFormat="1">
      <c r="A268" s="13"/>
      <c r="B268" s="253"/>
      <c r="C268" s="254"/>
      <c r="D268" s="236" t="s">
        <v>218</v>
      </c>
      <c r="E268" s="255" t="s">
        <v>1</v>
      </c>
      <c r="F268" s="256" t="s">
        <v>2218</v>
      </c>
      <c r="G268" s="254"/>
      <c r="H268" s="257">
        <v>0.47399999999999998</v>
      </c>
      <c r="I268" s="258"/>
      <c r="J268" s="254"/>
      <c r="K268" s="254"/>
      <c r="L268" s="259"/>
      <c r="M268" s="260"/>
      <c r="N268" s="261"/>
      <c r="O268" s="261"/>
      <c r="P268" s="261"/>
      <c r="Q268" s="261"/>
      <c r="R268" s="261"/>
      <c r="S268" s="261"/>
      <c r="T268" s="262"/>
      <c r="U268" s="13"/>
      <c r="V268" s="13"/>
      <c r="W268" s="13"/>
      <c r="X268" s="13"/>
      <c r="Y268" s="13"/>
      <c r="Z268" s="13"/>
      <c r="AA268" s="13"/>
      <c r="AB268" s="13"/>
      <c r="AC268" s="13"/>
      <c r="AD268" s="13"/>
      <c r="AE268" s="13"/>
      <c r="AT268" s="263" t="s">
        <v>218</v>
      </c>
      <c r="AU268" s="263" t="s">
        <v>83</v>
      </c>
      <c r="AV268" s="13" t="s">
        <v>85</v>
      </c>
      <c r="AW268" s="13" t="s">
        <v>32</v>
      </c>
      <c r="AX268" s="13" t="s">
        <v>76</v>
      </c>
      <c r="AY268" s="263" t="s">
        <v>207</v>
      </c>
    </row>
    <row r="269" s="12" customFormat="1">
      <c r="A269" s="12"/>
      <c r="B269" s="243"/>
      <c r="C269" s="244"/>
      <c r="D269" s="236" t="s">
        <v>218</v>
      </c>
      <c r="E269" s="245" t="s">
        <v>1</v>
      </c>
      <c r="F269" s="246" t="s">
        <v>2219</v>
      </c>
      <c r="G269" s="244"/>
      <c r="H269" s="245" t="s">
        <v>1</v>
      </c>
      <c r="I269" s="247"/>
      <c r="J269" s="244"/>
      <c r="K269" s="244"/>
      <c r="L269" s="248"/>
      <c r="M269" s="249"/>
      <c r="N269" s="250"/>
      <c r="O269" s="250"/>
      <c r="P269" s="250"/>
      <c r="Q269" s="250"/>
      <c r="R269" s="250"/>
      <c r="S269" s="250"/>
      <c r="T269" s="251"/>
      <c r="U269" s="12"/>
      <c r="V269" s="12"/>
      <c r="W269" s="12"/>
      <c r="X269" s="12"/>
      <c r="Y269" s="12"/>
      <c r="Z269" s="12"/>
      <c r="AA269" s="12"/>
      <c r="AB269" s="12"/>
      <c r="AC269" s="12"/>
      <c r="AD269" s="12"/>
      <c r="AE269" s="12"/>
      <c r="AT269" s="252" t="s">
        <v>218</v>
      </c>
      <c r="AU269" s="252" t="s">
        <v>83</v>
      </c>
      <c r="AV269" s="12" t="s">
        <v>83</v>
      </c>
      <c r="AW269" s="12" t="s">
        <v>32</v>
      </c>
      <c r="AX269" s="12" t="s">
        <v>76</v>
      </c>
      <c r="AY269" s="252" t="s">
        <v>207</v>
      </c>
    </row>
    <row r="270" s="13" customFormat="1">
      <c r="A270" s="13"/>
      <c r="B270" s="253"/>
      <c r="C270" s="254"/>
      <c r="D270" s="236" t="s">
        <v>218</v>
      </c>
      <c r="E270" s="255" t="s">
        <v>1</v>
      </c>
      <c r="F270" s="256" t="s">
        <v>2220</v>
      </c>
      <c r="G270" s="254"/>
      <c r="H270" s="257">
        <v>0.069000000000000006</v>
      </c>
      <c r="I270" s="258"/>
      <c r="J270" s="254"/>
      <c r="K270" s="254"/>
      <c r="L270" s="259"/>
      <c r="M270" s="260"/>
      <c r="N270" s="261"/>
      <c r="O270" s="261"/>
      <c r="P270" s="261"/>
      <c r="Q270" s="261"/>
      <c r="R270" s="261"/>
      <c r="S270" s="261"/>
      <c r="T270" s="262"/>
      <c r="U270" s="13"/>
      <c r="V270" s="13"/>
      <c r="W270" s="13"/>
      <c r="X270" s="13"/>
      <c r="Y270" s="13"/>
      <c r="Z270" s="13"/>
      <c r="AA270" s="13"/>
      <c r="AB270" s="13"/>
      <c r="AC270" s="13"/>
      <c r="AD270" s="13"/>
      <c r="AE270" s="13"/>
      <c r="AT270" s="263" t="s">
        <v>218</v>
      </c>
      <c r="AU270" s="263" t="s">
        <v>83</v>
      </c>
      <c r="AV270" s="13" t="s">
        <v>85</v>
      </c>
      <c r="AW270" s="13" t="s">
        <v>32</v>
      </c>
      <c r="AX270" s="13" t="s">
        <v>76</v>
      </c>
      <c r="AY270" s="263" t="s">
        <v>207</v>
      </c>
    </row>
    <row r="271" s="14" customFormat="1">
      <c r="A271" s="14"/>
      <c r="B271" s="264"/>
      <c r="C271" s="265"/>
      <c r="D271" s="236" t="s">
        <v>218</v>
      </c>
      <c r="E271" s="266" t="s">
        <v>1</v>
      </c>
      <c r="F271" s="267" t="s">
        <v>222</v>
      </c>
      <c r="G271" s="265"/>
      <c r="H271" s="268">
        <v>3.7720000000000002</v>
      </c>
      <c r="I271" s="269"/>
      <c r="J271" s="265"/>
      <c r="K271" s="265"/>
      <c r="L271" s="270"/>
      <c r="M271" s="271"/>
      <c r="N271" s="272"/>
      <c r="O271" s="272"/>
      <c r="P271" s="272"/>
      <c r="Q271" s="272"/>
      <c r="R271" s="272"/>
      <c r="S271" s="272"/>
      <c r="T271" s="273"/>
      <c r="U271" s="14"/>
      <c r="V271" s="14"/>
      <c r="W271" s="14"/>
      <c r="X271" s="14"/>
      <c r="Y271" s="14"/>
      <c r="Z271" s="14"/>
      <c r="AA271" s="14"/>
      <c r="AB271" s="14"/>
      <c r="AC271" s="14"/>
      <c r="AD271" s="14"/>
      <c r="AE271" s="14"/>
      <c r="AT271" s="274" t="s">
        <v>218</v>
      </c>
      <c r="AU271" s="274" t="s">
        <v>83</v>
      </c>
      <c r="AV271" s="14" t="s">
        <v>212</v>
      </c>
      <c r="AW271" s="14" t="s">
        <v>32</v>
      </c>
      <c r="AX271" s="14" t="s">
        <v>83</v>
      </c>
      <c r="AY271" s="274" t="s">
        <v>207</v>
      </c>
    </row>
    <row r="272" s="11" customFormat="1" ht="25.92" customHeight="1">
      <c r="A272" s="11"/>
      <c r="B272" s="208"/>
      <c r="C272" s="209"/>
      <c r="D272" s="210" t="s">
        <v>75</v>
      </c>
      <c r="E272" s="211" t="s">
        <v>301</v>
      </c>
      <c r="F272" s="211" t="s">
        <v>933</v>
      </c>
      <c r="G272" s="209"/>
      <c r="H272" s="209"/>
      <c r="I272" s="212"/>
      <c r="J272" s="213">
        <f>BK272</f>
        <v>0</v>
      </c>
      <c r="K272" s="209"/>
      <c r="L272" s="214"/>
      <c r="M272" s="215"/>
      <c r="N272" s="216"/>
      <c r="O272" s="216"/>
      <c r="P272" s="217">
        <f>SUM(P273:P441)</f>
        <v>0</v>
      </c>
      <c r="Q272" s="216"/>
      <c r="R272" s="217">
        <f>SUM(R273:R441)</f>
        <v>15.119955999999998</v>
      </c>
      <c r="S272" s="216"/>
      <c r="T272" s="218">
        <f>SUM(T273:T441)</f>
        <v>17.4680921</v>
      </c>
      <c r="U272" s="11"/>
      <c r="V272" s="11"/>
      <c r="W272" s="11"/>
      <c r="X272" s="11"/>
      <c r="Y272" s="11"/>
      <c r="Z272" s="11"/>
      <c r="AA272" s="11"/>
      <c r="AB272" s="11"/>
      <c r="AC272" s="11"/>
      <c r="AD272" s="11"/>
      <c r="AE272" s="11"/>
      <c r="AR272" s="219" t="s">
        <v>83</v>
      </c>
      <c r="AT272" s="220" t="s">
        <v>75</v>
      </c>
      <c r="AU272" s="220" t="s">
        <v>76</v>
      </c>
      <c r="AY272" s="219" t="s">
        <v>207</v>
      </c>
      <c r="BK272" s="221">
        <f>SUM(BK273:BK441)</f>
        <v>0</v>
      </c>
    </row>
    <row r="273" s="2" customFormat="1" ht="37.8" customHeight="1">
      <c r="A273" s="39"/>
      <c r="B273" s="40"/>
      <c r="C273" s="222" t="s">
        <v>339</v>
      </c>
      <c r="D273" s="222" t="s">
        <v>208</v>
      </c>
      <c r="E273" s="223" t="s">
        <v>2221</v>
      </c>
      <c r="F273" s="224" t="s">
        <v>2222</v>
      </c>
      <c r="G273" s="225" t="s">
        <v>237</v>
      </c>
      <c r="H273" s="226">
        <v>8.8789999999999996</v>
      </c>
      <c r="I273" s="227"/>
      <c r="J273" s="228">
        <f>ROUND(I273*H273,2)</f>
        <v>0</v>
      </c>
      <c r="K273" s="229"/>
      <c r="L273" s="45"/>
      <c r="M273" s="230" t="s">
        <v>1</v>
      </c>
      <c r="N273" s="231" t="s">
        <v>41</v>
      </c>
      <c r="O273" s="92"/>
      <c r="P273" s="232">
        <f>O273*H273</f>
        <v>0</v>
      </c>
      <c r="Q273" s="232">
        <v>0</v>
      </c>
      <c r="R273" s="232">
        <f>Q273*H273</f>
        <v>0</v>
      </c>
      <c r="S273" s="232">
        <v>0</v>
      </c>
      <c r="T273" s="233">
        <f>S273*H273</f>
        <v>0</v>
      </c>
      <c r="U273" s="39"/>
      <c r="V273" s="39"/>
      <c r="W273" s="39"/>
      <c r="X273" s="39"/>
      <c r="Y273" s="39"/>
      <c r="Z273" s="39"/>
      <c r="AA273" s="39"/>
      <c r="AB273" s="39"/>
      <c r="AC273" s="39"/>
      <c r="AD273" s="39"/>
      <c r="AE273" s="39"/>
      <c r="AR273" s="234" t="s">
        <v>212</v>
      </c>
      <c r="AT273" s="234" t="s">
        <v>208</v>
      </c>
      <c r="AU273" s="234" t="s">
        <v>83</v>
      </c>
      <c r="AY273" s="18" t="s">
        <v>207</v>
      </c>
      <c r="BE273" s="235">
        <f>IF(N273="základní",J273,0)</f>
        <v>0</v>
      </c>
      <c r="BF273" s="235">
        <f>IF(N273="snížená",J273,0)</f>
        <v>0</v>
      </c>
      <c r="BG273" s="235">
        <f>IF(N273="zákl. přenesená",J273,0)</f>
        <v>0</v>
      </c>
      <c r="BH273" s="235">
        <f>IF(N273="sníž. přenesená",J273,0)</f>
        <v>0</v>
      </c>
      <c r="BI273" s="235">
        <f>IF(N273="nulová",J273,0)</f>
        <v>0</v>
      </c>
      <c r="BJ273" s="18" t="s">
        <v>83</v>
      </c>
      <c r="BK273" s="235">
        <f>ROUND(I273*H273,2)</f>
        <v>0</v>
      </c>
      <c r="BL273" s="18" t="s">
        <v>212</v>
      </c>
      <c r="BM273" s="234" t="s">
        <v>2223</v>
      </c>
    </row>
    <row r="274" s="2" customFormat="1">
      <c r="A274" s="39"/>
      <c r="B274" s="40"/>
      <c r="C274" s="41"/>
      <c r="D274" s="236" t="s">
        <v>214</v>
      </c>
      <c r="E274" s="41"/>
      <c r="F274" s="237" t="s">
        <v>2222</v>
      </c>
      <c r="G274" s="41"/>
      <c r="H274" s="41"/>
      <c r="I274" s="238"/>
      <c r="J274" s="41"/>
      <c r="K274" s="41"/>
      <c r="L274" s="45"/>
      <c r="M274" s="239"/>
      <c r="N274" s="240"/>
      <c r="O274" s="92"/>
      <c r="P274" s="92"/>
      <c r="Q274" s="92"/>
      <c r="R274" s="92"/>
      <c r="S274" s="92"/>
      <c r="T274" s="93"/>
      <c r="U274" s="39"/>
      <c r="V274" s="39"/>
      <c r="W274" s="39"/>
      <c r="X274" s="39"/>
      <c r="Y274" s="39"/>
      <c r="Z274" s="39"/>
      <c r="AA274" s="39"/>
      <c r="AB274" s="39"/>
      <c r="AC274" s="39"/>
      <c r="AD274" s="39"/>
      <c r="AE274" s="39"/>
      <c r="AT274" s="18" t="s">
        <v>214</v>
      </c>
      <c r="AU274" s="18" t="s">
        <v>83</v>
      </c>
    </row>
    <row r="275" s="12" customFormat="1">
      <c r="A275" s="12"/>
      <c r="B275" s="243"/>
      <c r="C275" s="244"/>
      <c r="D275" s="236" t="s">
        <v>218</v>
      </c>
      <c r="E275" s="245" t="s">
        <v>1</v>
      </c>
      <c r="F275" s="246" t="s">
        <v>2224</v>
      </c>
      <c r="G275" s="244"/>
      <c r="H275" s="245" t="s">
        <v>1</v>
      </c>
      <c r="I275" s="247"/>
      <c r="J275" s="244"/>
      <c r="K275" s="244"/>
      <c r="L275" s="248"/>
      <c r="M275" s="249"/>
      <c r="N275" s="250"/>
      <c r="O275" s="250"/>
      <c r="P275" s="250"/>
      <c r="Q275" s="250"/>
      <c r="R275" s="250"/>
      <c r="S275" s="250"/>
      <c r="T275" s="251"/>
      <c r="U275" s="12"/>
      <c r="V275" s="12"/>
      <c r="W275" s="12"/>
      <c r="X275" s="12"/>
      <c r="Y275" s="12"/>
      <c r="Z275" s="12"/>
      <c r="AA275" s="12"/>
      <c r="AB275" s="12"/>
      <c r="AC275" s="12"/>
      <c r="AD275" s="12"/>
      <c r="AE275" s="12"/>
      <c r="AT275" s="252" t="s">
        <v>218</v>
      </c>
      <c r="AU275" s="252" t="s">
        <v>83</v>
      </c>
      <c r="AV275" s="12" t="s">
        <v>83</v>
      </c>
      <c r="AW275" s="12" t="s">
        <v>32</v>
      </c>
      <c r="AX275" s="12" t="s">
        <v>76</v>
      </c>
      <c r="AY275" s="252" t="s">
        <v>207</v>
      </c>
    </row>
    <row r="276" s="13" customFormat="1">
      <c r="A276" s="13"/>
      <c r="B276" s="253"/>
      <c r="C276" s="254"/>
      <c r="D276" s="236" t="s">
        <v>218</v>
      </c>
      <c r="E276" s="255" t="s">
        <v>1</v>
      </c>
      <c r="F276" s="256" t="s">
        <v>2225</v>
      </c>
      <c r="G276" s="254"/>
      <c r="H276" s="257">
        <v>8.8789999999999996</v>
      </c>
      <c r="I276" s="258"/>
      <c r="J276" s="254"/>
      <c r="K276" s="254"/>
      <c r="L276" s="259"/>
      <c r="M276" s="260"/>
      <c r="N276" s="261"/>
      <c r="O276" s="261"/>
      <c r="P276" s="261"/>
      <c r="Q276" s="261"/>
      <c r="R276" s="261"/>
      <c r="S276" s="261"/>
      <c r="T276" s="262"/>
      <c r="U276" s="13"/>
      <c r="V276" s="13"/>
      <c r="W276" s="13"/>
      <c r="X276" s="13"/>
      <c r="Y276" s="13"/>
      <c r="Z276" s="13"/>
      <c r="AA276" s="13"/>
      <c r="AB276" s="13"/>
      <c r="AC276" s="13"/>
      <c r="AD276" s="13"/>
      <c r="AE276" s="13"/>
      <c r="AT276" s="263" t="s">
        <v>218</v>
      </c>
      <c r="AU276" s="263" t="s">
        <v>83</v>
      </c>
      <c r="AV276" s="13" t="s">
        <v>85</v>
      </c>
      <c r="AW276" s="13" t="s">
        <v>32</v>
      </c>
      <c r="AX276" s="13" t="s">
        <v>83</v>
      </c>
      <c r="AY276" s="263" t="s">
        <v>207</v>
      </c>
    </row>
    <row r="277" s="2" customFormat="1" ht="24.15" customHeight="1">
      <c r="A277" s="39"/>
      <c r="B277" s="40"/>
      <c r="C277" s="293" t="s">
        <v>345</v>
      </c>
      <c r="D277" s="293" t="s">
        <v>690</v>
      </c>
      <c r="E277" s="294" t="s">
        <v>2226</v>
      </c>
      <c r="F277" s="295" t="s">
        <v>2227</v>
      </c>
      <c r="G277" s="296" t="s">
        <v>237</v>
      </c>
      <c r="H277" s="297">
        <v>9.4710000000000001</v>
      </c>
      <c r="I277" s="298"/>
      <c r="J277" s="299">
        <f>ROUND(I277*H277,2)</f>
        <v>0</v>
      </c>
      <c r="K277" s="300"/>
      <c r="L277" s="301"/>
      <c r="M277" s="302" t="s">
        <v>1</v>
      </c>
      <c r="N277" s="303" t="s">
        <v>41</v>
      </c>
      <c r="O277" s="92"/>
      <c r="P277" s="232">
        <f>O277*H277</f>
        <v>0</v>
      </c>
      <c r="Q277" s="232">
        <v>0</v>
      </c>
      <c r="R277" s="232">
        <f>Q277*H277</f>
        <v>0</v>
      </c>
      <c r="S277" s="232">
        <v>0</v>
      </c>
      <c r="T277" s="233">
        <f>S277*H277</f>
        <v>0</v>
      </c>
      <c r="U277" s="39"/>
      <c r="V277" s="39"/>
      <c r="W277" s="39"/>
      <c r="X277" s="39"/>
      <c r="Y277" s="39"/>
      <c r="Z277" s="39"/>
      <c r="AA277" s="39"/>
      <c r="AB277" s="39"/>
      <c r="AC277" s="39"/>
      <c r="AD277" s="39"/>
      <c r="AE277" s="39"/>
      <c r="AR277" s="234" t="s">
        <v>282</v>
      </c>
      <c r="AT277" s="234" t="s">
        <v>690</v>
      </c>
      <c r="AU277" s="234" t="s">
        <v>83</v>
      </c>
      <c r="AY277" s="18" t="s">
        <v>207</v>
      </c>
      <c r="BE277" s="235">
        <f>IF(N277="základní",J277,0)</f>
        <v>0</v>
      </c>
      <c r="BF277" s="235">
        <f>IF(N277="snížená",J277,0)</f>
        <v>0</v>
      </c>
      <c r="BG277" s="235">
        <f>IF(N277="zákl. přenesená",J277,0)</f>
        <v>0</v>
      </c>
      <c r="BH277" s="235">
        <f>IF(N277="sníž. přenesená",J277,0)</f>
        <v>0</v>
      </c>
      <c r="BI277" s="235">
        <f>IF(N277="nulová",J277,0)</f>
        <v>0</v>
      </c>
      <c r="BJ277" s="18" t="s">
        <v>83</v>
      </c>
      <c r="BK277" s="235">
        <f>ROUND(I277*H277,2)</f>
        <v>0</v>
      </c>
      <c r="BL277" s="18" t="s">
        <v>212</v>
      </c>
      <c r="BM277" s="234" t="s">
        <v>2228</v>
      </c>
    </row>
    <row r="278" s="2" customFormat="1">
      <c r="A278" s="39"/>
      <c r="B278" s="40"/>
      <c r="C278" s="41"/>
      <c r="D278" s="236" t="s">
        <v>214</v>
      </c>
      <c r="E278" s="41"/>
      <c r="F278" s="237" t="s">
        <v>2229</v>
      </c>
      <c r="G278" s="41"/>
      <c r="H278" s="41"/>
      <c r="I278" s="238"/>
      <c r="J278" s="41"/>
      <c r="K278" s="41"/>
      <c r="L278" s="45"/>
      <c r="M278" s="239"/>
      <c r="N278" s="240"/>
      <c r="O278" s="92"/>
      <c r="P278" s="92"/>
      <c r="Q278" s="92"/>
      <c r="R278" s="92"/>
      <c r="S278" s="92"/>
      <c r="T278" s="93"/>
      <c r="U278" s="39"/>
      <c r="V278" s="39"/>
      <c r="W278" s="39"/>
      <c r="X278" s="39"/>
      <c r="Y278" s="39"/>
      <c r="Z278" s="39"/>
      <c r="AA278" s="39"/>
      <c r="AB278" s="39"/>
      <c r="AC278" s="39"/>
      <c r="AD278" s="39"/>
      <c r="AE278" s="39"/>
      <c r="AT278" s="18" t="s">
        <v>214</v>
      </c>
      <c r="AU278" s="18" t="s">
        <v>83</v>
      </c>
    </row>
    <row r="279" s="2" customFormat="1" ht="33" customHeight="1">
      <c r="A279" s="39"/>
      <c r="B279" s="40"/>
      <c r="C279" s="222" t="s">
        <v>351</v>
      </c>
      <c r="D279" s="222" t="s">
        <v>208</v>
      </c>
      <c r="E279" s="223" t="s">
        <v>2230</v>
      </c>
      <c r="F279" s="224" t="s">
        <v>2231</v>
      </c>
      <c r="G279" s="225" t="s">
        <v>237</v>
      </c>
      <c r="H279" s="226">
        <v>25.997</v>
      </c>
      <c r="I279" s="227"/>
      <c r="J279" s="228">
        <f>ROUND(I279*H279,2)</f>
        <v>0</v>
      </c>
      <c r="K279" s="229"/>
      <c r="L279" s="45"/>
      <c r="M279" s="230" t="s">
        <v>1</v>
      </c>
      <c r="N279" s="231" t="s">
        <v>41</v>
      </c>
      <c r="O279" s="92"/>
      <c r="P279" s="232">
        <f>O279*H279</f>
        <v>0</v>
      </c>
      <c r="Q279" s="232">
        <v>0</v>
      </c>
      <c r="R279" s="232">
        <f>Q279*H279</f>
        <v>0</v>
      </c>
      <c r="S279" s="232">
        <v>0</v>
      </c>
      <c r="T279" s="233">
        <f>S279*H279</f>
        <v>0</v>
      </c>
      <c r="U279" s="39"/>
      <c r="V279" s="39"/>
      <c r="W279" s="39"/>
      <c r="X279" s="39"/>
      <c r="Y279" s="39"/>
      <c r="Z279" s="39"/>
      <c r="AA279" s="39"/>
      <c r="AB279" s="39"/>
      <c r="AC279" s="39"/>
      <c r="AD279" s="39"/>
      <c r="AE279" s="39"/>
      <c r="AR279" s="234" t="s">
        <v>212</v>
      </c>
      <c r="AT279" s="234" t="s">
        <v>208</v>
      </c>
      <c r="AU279" s="234" t="s">
        <v>83</v>
      </c>
      <c r="AY279" s="18" t="s">
        <v>207</v>
      </c>
      <c r="BE279" s="235">
        <f>IF(N279="základní",J279,0)</f>
        <v>0</v>
      </c>
      <c r="BF279" s="235">
        <f>IF(N279="snížená",J279,0)</f>
        <v>0</v>
      </c>
      <c r="BG279" s="235">
        <f>IF(N279="zákl. přenesená",J279,0)</f>
        <v>0</v>
      </c>
      <c r="BH279" s="235">
        <f>IF(N279="sníž. přenesená",J279,0)</f>
        <v>0</v>
      </c>
      <c r="BI279" s="235">
        <f>IF(N279="nulová",J279,0)</f>
        <v>0</v>
      </c>
      <c r="BJ279" s="18" t="s">
        <v>83</v>
      </c>
      <c r="BK279" s="235">
        <f>ROUND(I279*H279,2)</f>
        <v>0</v>
      </c>
      <c r="BL279" s="18" t="s">
        <v>212</v>
      </c>
      <c r="BM279" s="234" t="s">
        <v>2232</v>
      </c>
    </row>
    <row r="280" s="2" customFormat="1">
      <c r="A280" s="39"/>
      <c r="B280" s="40"/>
      <c r="C280" s="41"/>
      <c r="D280" s="236" t="s">
        <v>214</v>
      </c>
      <c r="E280" s="41"/>
      <c r="F280" s="237" t="s">
        <v>2233</v>
      </c>
      <c r="G280" s="41"/>
      <c r="H280" s="41"/>
      <c r="I280" s="238"/>
      <c r="J280" s="41"/>
      <c r="K280" s="41"/>
      <c r="L280" s="45"/>
      <c r="M280" s="239"/>
      <c r="N280" s="240"/>
      <c r="O280" s="92"/>
      <c r="P280" s="92"/>
      <c r="Q280" s="92"/>
      <c r="R280" s="92"/>
      <c r="S280" s="92"/>
      <c r="T280" s="93"/>
      <c r="U280" s="39"/>
      <c r="V280" s="39"/>
      <c r="W280" s="39"/>
      <c r="X280" s="39"/>
      <c r="Y280" s="39"/>
      <c r="Z280" s="39"/>
      <c r="AA280" s="39"/>
      <c r="AB280" s="39"/>
      <c r="AC280" s="39"/>
      <c r="AD280" s="39"/>
      <c r="AE280" s="39"/>
      <c r="AT280" s="18" t="s">
        <v>214</v>
      </c>
      <c r="AU280" s="18" t="s">
        <v>83</v>
      </c>
    </row>
    <row r="281" s="2" customFormat="1">
      <c r="A281" s="39"/>
      <c r="B281" s="40"/>
      <c r="C281" s="41"/>
      <c r="D281" s="241" t="s">
        <v>216</v>
      </c>
      <c r="E281" s="41"/>
      <c r="F281" s="242" t="s">
        <v>2234</v>
      </c>
      <c r="G281" s="41"/>
      <c r="H281" s="41"/>
      <c r="I281" s="238"/>
      <c r="J281" s="41"/>
      <c r="K281" s="41"/>
      <c r="L281" s="45"/>
      <c r="M281" s="239"/>
      <c r="N281" s="240"/>
      <c r="O281" s="92"/>
      <c r="P281" s="92"/>
      <c r="Q281" s="92"/>
      <c r="R281" s="92"/>
      <c r="S281" s="92"/>
      <c r="T281" s="93"/>
      <c r="U281" s="39"/>
      <c r="V281" s="39"/>
      <c r="W281" s="39"/>
      <c r="X281" s="39"/>
      <c r="Y281" s="39"/>
      <c r="Z281" s="39"/>
      <c r="AA281" s="39"/>
      <c r="AB281" s="39"/>
      <c r="AC281" s="39"/>
      <c r="AD281" s="39"/>
      <c r="AE281" s="39"/>
      <c r="AT281" s="18" t="s">
        <v>216</v>
      </c>
      <c r="AU281" s="18" t="s">
        <v>83</v>
      </c>
    </row>
    <row r="282" s="12" customFormat="1">
      <c r="A282" s="12"/>
      <c r="B282" s="243"/>
      <c r="C282" s="244"/>
      <c r="D282" s="236" t="s">
        <v>218</v>
      </c>
      <c r="E282" s="245" t="s">
        <v>1</v>
      </c>
      <c r="F282" s="246" t="s">
        <v>2235</v>
      </c>
      <c r="G282" s="244"/>
      <c r="H282" s="245" t="s">
        <v>1</v>
      </c>
      <c r="I282" s="247"/>
      <c r="J282" s="244"/>
      <c r="K282" s="244"/>
      <c r="L282" s="248"/>
      <c r="M282" s="249"/>
      <c r="N282" s="250"/>
      <c r="O282" s="250"/>
      <c r="P282" s="250"/>
      <c r="Q282" s="250"/>
      <c r="R282" s="250"/>
      <c r="S282" s="250"/>
      <c r="T282" s="251"/>
      <c r="U282" s="12"/>
      <c r="V282" s="12"/>
      <c r="W282" s="12"/>
      <c r="X282" s="12"/>
      <c r="Y282" s="12"/>
      <c r="Z282" s="12"/>
      <c r="AA282" s="12"/>
      <c r="AB282" s="12"/>
      <c r="AC282" s="12"/>
      <c r="AD282" s="12"/>
      <c r="AE282" s="12"/>
      <c r="AT282" s="252" t="s">
        <v>218</v>
      </c>
      <c r="AU282" s="252" t="s">
        <v>83</v>
      </c>
      <c r="AV282" s="12" t="s">
        <v>83</v>
      </c>
      <c r="AW282" s="12" t="s">
        <v>32</v>
      </c>
      <c r="AX282" s="12" t="s">
        <v>76</v>
      </c>
      <c r="AY282" s="252" t="s">
        <v>207</v>
      </c>
    </row>
    <row r="283" s="13" customFormat="1">
      <c r="A283" s="13"/>
      <c r="B283" s="253"/>
      <c r="C283" s="254"/>
      <c r="D283" s="236" t="s">
        <v>218</v>
      </c>
      <c r="E283" s="255" t="s">
        <v>1</v>
      </c>
      <c r="F283" s="256" t="s">
        <v>2236</v>
      </c>
      <c r="G283" s="254"/>
      <c r="H283" s="257">
        <v>15.432</v>
      </c>
      <c r="I283" s="258"/>
      <c r="J283" s="254"/>
      <c r="K283" s="254"/>
      <c r="L283" s="259"/>
      <c r="M283" s="260"/>
      <c r="N283" s="261"/>
      <c r="O283" s="261"/>
      <c r="P283" s="261"/>
      <c r="Q283" s="261"/>
      <c r="R283" s="261"/>
      <c r="S283" s="261"/>
      <c r="T283" s="262"/>
      <c r="U283" s="13"/>
      <c r="V283" s="13"/>
      <c r="W283" s="13"/>
      <c r="X283" s="13"/>
      <c r="Y283" s="13"/>
      <c r="Z283" s="13"/>
      <c r="AA283" s="13"/>
      <c r="AB283" s="13"/>
      <c r="AC283" s="13"/>
      <c r="AD283" s="13"/>
      <c r="AE283" s="13"/>
      <c r="AT283" s="263" t="s">
        <v>218</v>
      </c>
      <c r="AU283" s="263" t="s">
        <v>83</v>
      </c>
      <c r="AV283" s="13" t="s">
        <v>85</v>
      </c>
      <c r="AW283" s="13" t="s">
        <v>32</v>
      </c>
      <c r="AX283" s="13" t="s">
        <v>76</v>
      </c>
      <c r="AY283" s="263" t="s">
        <v>207</v>
      </c>
    </row>
    <row r="284" s="12" customFormat="1">
      <c r="A284" s="12"/>
      <c r="B284" s="243"/>
      <c r="C284" s="244"/>
      <c r="D284" s="236" t="s">
        <v>218</v>
      </c>
      <c r="E284" s="245" t="s">
        <v>1</v>
      </c>
      <c r="F284" s="246" t="s">
        <v>2237</v>
      </c>
      <c r="G284" s="244"/>
      <c r="H284" s="245" t="s">
        <v>1</v>
      </c>
      <c r="I284" s="247"/>
      <c r="J284" s="244"/>
      <c r="K284" s="244"/>
      <c r="L284" s="248"/>
      <c r="M284" s="249"/>
      <c r="N284" s="250"/>
      <c r="O284" s="250"/>
      <c r="P284" s="250"/>
      <c r="Q284" s="250"/>
      <c r="R284" s="250"/>
      <c r="S284" s="250"/>
      <c r="T284" s="251"/>
      <c r="U284" s="12"/>
      <c r="V284" s="12"/>
      <c r="W284" s="12"/>
      <c r="X284" s="12"/>
      <c r="Y284" s="12"/>
      <c r="Z284" s="12"/>
      <c r="AA284" s="12"/>
      <c r="AB284" s="12"/>
      <c r="AC284" s="12"/>
      <c r="AD284" s="12"/>
      <c r="AE284" s="12"/>
      <c r="AT284" s="252" t="s">
        <v>218</v>
      </c>
      <c r="AU284" s="252" t="s">
        <v>83</v>
      </c>
      <c r="AV284" s="12" t="s">
        <v>83</v>
      </c>
      <c r="AW284" s="12" t="s">
        <v>32</v>
      </c>
      <c r="AX284" s="12" t="s">
        <v>76</v>
      </c>
      <c r="AY284" s="252" t="s">
        <v>207</v>
      </c>
    </row>
    <row r="285" s="13" customFormat="1">
      <c r="A285" s="13"/>
      <c r="B285" s="253"/>
      <c r="C285" s="254"/>
      <c r="D285" s="236" t="s">
        <v>218</v>
      </c>
      <c r="E285" s="255" t="s">
        <v>1</v>
      </c>
      <c r="F285" s="256" t="s">
        <v>2238</v>
      </c>
      <c r="G285" s="254"/>
      <c r="H285" s="257">
        <v>10.565</v>
      </c>
      <c r="I285" s="258"/>
      <c r="J285" s="254"/>
      <c r="K285" s="254"/>
      <c r="L285" s="259"/>
      <c r="M285" s="260"/>
      <c r="N285" s="261"/>
      <c r="O285" s="261"/>
      <c r="P285" s="261"/>
      <c r="Q285" s="261"/>
      <c r="R285" s="261"/>
      <c r="S285" s="261"/>
      <c r="T285" s="262"/>
      <c r="U285" s="13"/>
      <c r="V285" s="13"/>
      <c r="W285" s="13"/>
      <c r="X285" s="13"/>
      <c r="Y285" s="13"/>
      <c r="Z285" s="13"/>
      <c r="AA285" s="13"/>
      <c r="AB285" s="13"/>
      <c r="AC285" s="13"/>
      <c r="AD285" s="13"/>
      <c r="AE285" s="13"/>
      <c r="AT285" s="263" t="s">
        <v>218</v>
      </c>
      <c r="AU285" s="263" t="s">
        <v>83</v>
      </c>
      <c r="AV285" s="13" t="s">
        <v>85</v>
      </c>
      <c r="AW285" s="13" t="s">
        <v>32</v>
      </c>
      <c r="AX285" s="13" t="s">
        <v>76</v>
      </c>
      <c r="AY285" s="263" t="s">
        <v>207</v>
      </c>
    </row>
    <row r="286" s="14" customFormat="1">
      <c r="A286" s="14"/>
      <c r="B286" s="264"/>
      <c r="C286" s="265"/>
      <c r="D286" s="236" t="s">
        <v>218</v>
      </c>
      <c r="E286" s="266" t="s">
        <v>1</v>
      </c>
      <c r="F286" s="267" t="s">
        <v>222</v>
      </c>
      <c r="G286" s="265"/>
      <c r="H286" s="268">
        <v>25.997</v>
      </c>
      <c r="I286" s="269"/>
      <c r="J286" s="265"/>
      <c r="K286" s="265"/>
      <c r="L286" s="270"/>
      <c r="M286" s="271"/>
      <c r="N286" s="272"/>
      <c r="O286" s="272"/>
      <c r="P286" s="272"/>
      <c r="Q286" s="272"/>
      <c r="R286" s="272"/>
      <c r="S286" s="272"/>
      <c r="T286" s="273"/>
      <c r="U286" s="14"/>
      <c r="V286" s="14"/>
      <c r="W286" s="14"/>
      <c r="X286" s="14"/>
      <c r="Y286" s="14"/>
      <c r="Z286" s="14"/>
      <c r="AA286" s="14"/>
      <c r="AB286" s="14"/>
      <c r="AC286" s="14"/>
      <c r="AD286" s="14"/>
      <c r="AE286" s="14"/>
      <c r="AT286" s="274" t="s">
        <v>218</v>
      </c>
      <c r="AU286" s="274" t="s">
        <v>83</v>
      </c>
      <c r="AV286" s="14" t="s">
        <v>212</v>
      </c>
      <c r="AW286" s="14" t="s">
        <v>32</v>
      </c>
      <c r="AX286" s="14" t="s">
        <v>83</v>
      </c>
      <c r="AY286" s="274" t="s">
        <v>207</v>
      </c>
    </row>
    <row r="287" s="2" customFormat="1" ht="21.75" customHeight="1">
      <c r="A287" s="39"/>
      <c r="B287" s="40"/>
      <c r="C287" s="293" t="s">
        <v>361</v>
      </c>
      <c r="D287" s="293" t="s">
        <v>690</v>
      </c>
      <c r="E287" s="294" t="s">
        <v>2239</v>
      </c>
      <c r="F287" s="295" t="s">
        <v>2240</v>
      </c>
      <c r="G287" s="296" t="s">
        <v>237</v>
      </c>
      <c r="H287" s="297">
        <v>13.691000000000001</v>
      </c>
      <c r="I287" s="298"/>
      <c r="J287" s="299">
        <f>ROUND(I287*H287,2)</f>
        <v>0</v>
      </c>
      <c r="K287" s="300"/>
      <c r="L287" s="301"/>
      <c r="M287" s="302" t="s">
        <v>1</v>
      </c>
      <c r="N287" s="303" t="s">
        <v>41</v>
      </c>
      <c r="O287" s="92"/>
      <c r="P287" s="232">
        <f>O287*H287</f>
        <v>0</v>
      </c>
      <c r="Q287" s="232">
        <v>0</v>
      </c>
      <c r="R287" s="232">
        <f>Q287*H287</f>
        <v>0</v>
      </c>
      <c r="S287" s="232">
        <v>0</v>
      </c>
      <c r="T287" s="233">
        <f>S287*H287</f>
        <v>0</v>
      </c>
      <c r="U287" s="39"/>
      <c r="V287" s="39"/>
      <c r="W287" s="39"/>
      <c r="X287" s="39"/>
      <c r="Y287" s="39"/>
      <c r="Z287" s="39"/>
      <c r="AA287" s="39"/>
      <c r="AB287" s="39"/>
      <c r="AC287" s="39"/>
      <c r="AD287" s="39"/>
      <c r="AE287" s="39"/>
      <c r="AR287" s="234" t="s">
        <v>282</v>
      </c>
      <c r="AT287" s="234" t="s">
        <v>690</v>
      </c>
      <c r="AU287" s="234" t="s">
        <v>83</v>
      </c>
      <c r="AY287" s="18" t="s">
        <v>207</v>
      </c>
      <c r="BE287" s="235">
        <f>IF(N287="základní",J287,0)</f>
        <v>0</v>
      </c>
      <c r="BF287" s="235">
        <f>IF(N287="snížená",J287,0)</f>
        <v>0</v>
      </c>
      <c r="BG287" s="235">
        <f>IF(N287="zákl. přenesená",J287,0)</f>
        <v>0</v>
      </c>
      <c r="BH287" s="235">
        <f>IF(N287="sníž. přenesená",J287,0)</f>
        <v>0</v>
      </c>
      <c r="BI287" s="235">
        <f>IF(N287="nulová",J287,0)</f>
        <v>0</v>
      </c>
      <c r="BJ287" s="18" t="s">
        <v>83</v>
      </c>
      <c r="BK287" s="235">
        <f>ROUND(I287*H287,2)</f>
        <v>0</v>
      </c>
      <c r="BL287" s="18" t="s">
        <v>212</v>
      </c>
      <c r="BM287" s="234" t="s">
        <v>2241</v>
      </c>
    </row>
    <row r="288" s="2" customFormat="1">
      <c r="A288" s="39"/>
      <c r="B288" s="40"/>
      <c r="C288" s="41"/>
      <c r="D288" s="236" t="s">
        <v>214</v>
      </c>
      <c r="E288" s="41"/>
      <c r="F288" s="237" t="s">
        <v>2240</v>
      </c>
      <c r="G288" s="41"/>
      <c r="H288" s="41"/>
      <c r="I288" s="238"/>
      <c r="J288" s="41"/>
      <c r="K288" s="41"/>
      <c r="L288" s="45"/>
      <c r="M288" s="239"/>
      <c r="N288" s="240"/>
      <c r="O288" s="92"/>
      <c r="P288" s="92"/>
      <c r="Q288" s="92"/>
      <c r="R288" s="92"/>
      <c r="S288" s="92"/>
      <c r="T288" s="93"/>
      <c r="U288" s="39"/>
      <c r="V288" s="39"/>
      <c r="W288" s="39"/>
      <c r="X288" s="39"/>
      <c r="Y288" s="39"/>
      <c r="Z288" s="39"/>
      <c r="AA288" s="39"/>
      <c r="AB288" s="39"/>
      <c r="AC288" s="39"/>
      <c r="AD288" s="39"/>
      <c r="AE288" s="39"/>
      <c r="AT288" s="18" t="s">
        <v>214</v>
      </c>
      <c r="AU288" s="18" t="s">
        <v>83</v>
      </c>
    </row>
    <row r="289" s="2" customFormat="1" ht="16.5" customHeight="1">
      <c r="A289" s="39"/>
      <c r="B289" s="40"/>
      <c r="C289" s="293" t="s">
        <v>371</v>
      </c>
      <c r="D289" s="293" t="s">
        <v>690</v>
      </c>
      <c r="E289" s="294" t="s">
        <v>2242</v>
      </c>
      <c r="F289" s="295" t="s">
        <v>2243</v>
      </c>
      <c r="G289" s="296" t="s">
        <v>237</v>
      </c>
      <c r="H289" s="297">
        <v>1.7410000000000001</v>
      </c>
      <c r="I289" s="298"/>
      <c r="J289" s="299">
        <f>ROUND(I289*H289,2)</f>
        <v>0</v>
      </c>
      <c r="K289" s="300"/>
      <c r="L289" s="301"/>
      <c r="M289" s="302" t="s">
        <v>1</v>
      </c>
      <c r="N289" s="303" t="s">
        <v>41</v>
      </c>
      <c r="O289" s="92"/>
      <c r="P289" s="232">
        <f>O289*H289</f>
        <v>0</v>
      </c>
      <c r="Q289" s="232">
        <v>0</v>
      </c>
      <c r="R289" s="232">
        <f>Q289*H289</f>
        <v>0</v>
      </c>
      <c r="S289" s="232">
        <v>0</v>
      </c>
      <c r="T289" s="233">
        <f>S289*H289</f>
        <v>0</v>
      </c>
      <c r="U289" s="39"/>
      <c r="V289" s="39"/>
      <c r="W289" s="39"/>
      <c r="X289" s="39"/>
      <c r="Y289" s="39"/>
      <c r="Z289" s="39"/>
      <c r="AA289" s="39"/>
      <c r="AB289" s="39"/>
      <c r="AC289" s="39"/>
      <c r="AD289" s="39"/>
      <c r="AE289" s="39"/>
      <c r="AR289" s="234" t="s">
        <v>282</v>
      </c>
      <c r="AT289" s="234" t="s">
        <v>690</v>
      </c>
      <c r="AU289" s="234" t="s">
        <v>83</v>
      </c>
      <c r="AY289" s="18" t="s">
        <v>207</v>
      </c>
      <c r="BE289" s="235">
        <f>IF(N289="základní",J289,0)</f>
        <v>0</v>
      </c>
      <c r="BF289" s="235">
        <f>IF(N289="snížená",J289,0)</f>
        <v>0</v>
      </c>
      <c r="BG289" s="235">
        <f>IF(N289="zákl. přenesená",J289,0)</f>
        <v>0</v>
      </c>
      <c r="BH289" s="235">
        <f>IF(N289="sníž. přenesená",J289,0)</f>
        <v>0</v>
      </c>
      <c r="BI289" s="235">
        <f>IF(N289="nulová",J289,0)</f>
        <v>0</v>
      </c>
      <c r="BJ289" s="18" t="s">
        <v>83</v>
      </c>
      <c r="BK289" s="235">
        <f>ROUND(I289*H289,2)</f>
        <v>0</v>
      </c>
      <c r="BL289" s="18" t="s">
        <v>212</v>
      </c>
      <c r="BM289" s="234" t="s">
        <v>2244</v>
      </c>
    </row>
    <row r="290" s="2" customFormat="1">
      <c r="A290" s="39"/>
      <c r="B290" s="40"/>
      <c r="C290" s="41"/>
      <c r="D290" s="236" t="s">
        <v>214</v>
      </c>
      <c r="E290" s="41"/>
      <c r="F290" s="237" t="s">
        <v>2243</v>
      </c>
      <c r="G290" s="41"/>
      <c r="H290" s="41"/>
      <c r="I290" s="238"/>
      <c r="J290" s="41"/>
      <c r="K290" s="41"/>
      <c r="L290" s="45"/>
      <c r="M290" s="239"/>
      <c r="N290" s="240"/>
      <c r="O290" s="92"/>
      <c r="P290" s="92"/>
      <c r="Q290" s="92"/>
      <c r="R290" s="92"/>
      <c r="S290" s="92"/>
      <c r="T290" s="93"/>
      <c r="U290" s="39"/>
      <c r="V290" s="39"/>
      <c r="W290" s="39"/>
      <c r="X290" s="39"/>
      <c r="Y290" s="39"/>
      <c r="Z290" s="39"/>
      <c r="AA290" s="39"/>
      <c r="AB290" s="39"/>
      <c r="AC290" s="39"/>
      <c r="AD290" s="39"/>
      <c r="AE290" s="39"/>
      <c r="AT290" s="18" t="s">
        <v>214</v>
      </c>
      <c r="AU290" s="18" t="s">
        <v>83</v>
      </c>
    </row>
    <row r="291" s="2" customFormat="1" ht="16.5" customHeight="1">
      <c r="A291" s="39"/>
      <c r="B291" s="40"/>
      <c r="C291" s="293" t="s">
        <v>1079</v>
      </c>
      <c r="D291" s="293" t="s">
        <v>690</v>
      </c>
      <c r="E291" s="294" t="s">
        <v>94</v>
      </c>
      <c r="F291" s="295" t="s">
        <v>2245</v>
      </c>
      <c r="G291" s="296" t="s">
        <v>237</v>
      </c>
      <c r="H291" s="297">
        <v>10.565</v>
      </c>
      <c r="I291" s="298"/>
      <c r="J291" s="299">
        <f>ROUND(I291*H291,2)</f>
        <v>0</v>
      </c>
      <c r="K291" s="300"/>
      <c r="L291" s="301"/>
      <c r="M291" s="302" t="s">
        <v>1</v>
      </c>
      <c r="N291" s="303" t="s">
        <v>41</v>
      </c>
      <c r="O291" s="92"/>
      <c r="P291" s="232">
        <f>O291*H291</f>
        <v>0</v>
      </c>
      <c r="Q291" s="232">
        <v>0</v>
      </c>
      <c r="R291" s="232">
        <f>Q291*H291</f>
        <v>0</v>
      </c>
      <c r="S291" s="232">
        <v>0</v>
      </c>
      <c r="T291" s="233">
        <f>S291*H291</f>
        <v>0</v>
      </c>
      <c r="U291" s="39"/>
      <c r="V291" s="39"/>
      <c r="W291" s="39"/>
      <c r="X291" s="39"/>
      <c r="Y291" s="39"/>
      <c r="Z291" s="39"/>
      <c r="AA291" s="39"/>
      <c r="AB291" s="39"/>
      <c r="AC291" s="39"/>
      <c r="AD291" s="39"/>
      <c r="AE291" s="39"/>
      <c r="AR291" s="234" t="s">
        <v>282</v>
      </c>
      <c r="AT291" s="234" t="s">
        <v>690</v>
      </c>
      <c r="AU291" s="234" t="s">
        <v>83</v>
      </c>
      <c r="AY291" s="18" t="s">
        <v>207</v>
      </c>
      <c r="BE291" s="235">
        <f>IF(N291="základní",J291,0)</f>
        <v>0</v>
      </c>
      <c r="BF291" s="235">
        <f>IF(N291="snížená",J291,0)</f>
        <v>0</v>
      </c>
      <c r="BG291" s="235">
        <f>IF(N291="zákl. přenesená",J291,0)</f>
        <v>0</v>
      </c>
      <c r="BH291" s="235">
        <f>IF(N291="sníž. přenesená",J291,0)</f>
        <v>0</v>
      </c>
      <c r="BI291" s="235">
        <f>IF(N291="nulová",J291,0)</f>
        <v>0</v>
      </c>
      <c r="BJ291" s="18" t="s">
        <v>83</v>
      </c>
      <c r="BK291" s="235">
        <f>ROUND(I291*H291,2)</f>
        <v>0</v>
      </c>
      <c r="BL291" s="18" t="s">
        <v>212</v>
      </c>
      <c r="BM291" s="234" t="s">
        <v>2246</v>
      </c>
    </row>
    <row r="292" s="2" customFormat="1">
      <c r="A292" s="39"/>
      <c r="B292" s="40"/>
      <c r="C292" s="41"/>
      <c r="D292" s="236" t="s">
        <v>214</v>
      </c>
      <c r="E292" s="41"/>
      <c r="F292" s="237" t="s">
        <v>2245</v>
      </c>
      <c r="G292" s="41"/>
      <c r="H292" s="41"/>
      <c r="I292" s="238"/>
      <c r="J292" s="41"/>
      <c r="K292" s="41"/>
      <c r="L292" s="45"/>
      <c r="M292" s="239"/>
      <c r="N292" s="240"/>
      <c r="O292" s="92"/>
      <c r="P292" s="92"/>
      <c r="Q292" s="92"/>
      <c r="R292" s="92"/>
      <c r="S292" s="92"/>
      <c r="T292" s="93"/>
      <c r="U292" s="39"/>
      <c r="V292" s="39"/>
      <c r="W292" s="39"/>
      <c r="X292" s="39"/>
      <c r="Y292" s="39"/>
      <c r="Z292" s="39"/>
      <c r="AA292" s="39"/>
      <c r="AB292" s="39"/>
      <c r="AC292" s="39"/>
      <c r="AD292" s="39"/>
      <c r="AE292" s="39"/>
      <c r="AT292" s="18" t="s">
        <v>214</v>
      </c>
      <c r="AU292" s="18" t="s">
        <v>83</v>
      </c>
    </row>
    <row r="293" s="2" customFormat="1" ht="37.8" customHeight="1">
      <c r="A293" s="39"/>
      <c r="B293" s="40"/>
      <c r="C293" s="222" t="s">
        <v>700</v>
      </c>
      <c r="D293" s="222" t="s">
        <v>208</v>
      </c>
      <c r="E293" s="223" t="s">
        <v>2247</v>
      </c>
      <c r="F293" s="224" t="s">
        <v>2248</v>
      </c>
      <c r="G293" s="225" t="s">
        <v>658</v>
      </c>
      <c r="H293" s="226">
        <v>1</v>
      </c>
      <c r="I293" s="227"/>
      <c r="J293" s="228">
        <f>ROUND(I293*H293,2)</f>
        <v>0</v>
      </c>
      <c r="K293" s="229"/>
      <c r="L293" s="45"/>
      <c r="M293" s="230" t="s">
        <v>1</v>
      </c>
      <c r="N293" s="231" t="s">
        <v>41</v>
      </c>
      <c r="O293" s="92"/>
      <c r="P293" s="232">
        <f>O293*H293</f>
        <v>0</v>
      </c>
      <c r="Q293" s="232">
        <v>0</v>
      </c>
      <c r="R293" s="232">
        <f>Q293*H293</f>
        <v>0</v>
      </c>
      <c r="S293" s="232">
        <v>0</v>
      </c>
      <c r="T293" s="233">
        <f>S293*H293</f>
        <v>0</v>
      </c>
      <c r="U293" s="39"/>
      <c r="V293" s="39"/>
      <c r="W293" s="39"/>
      <c r="X293" s="39"/>
      <c r="Y293" s="39"/>
      <c r="Z293" s="39"/>
      <c r="AA293" s="39"/>
      <c r="AB293" s="39"/>
      <c r="AC293" s="39"/>
      <c r="AD293" s="39"/>
      <c r="AE293" s="39"/>
      <c r="AR293" s="234" t="s">
        <v>212</v>
      </c>
      <c r="AT293" s="234" t="s">
        <v>208</v>
      </c>
      <c r="AU293" s="234" t="s">
        <v>83</v>
      </c>
      <c r="AY293" s="18" t="s">
        <v>207</v>
      </c>
      <c r="BE293" s="235">
        <f>IF(N293="základní",J293,0)</f>
        <v>0</v>
      </c>
      <c r="BF293" s="235">
        <f>IF(N293="snížená",J293,0)</f>
        <v>0</v>
      </c>
      <c r="BG293" s="235">
        <f>IF(N293="zákl. přenesená",J293,0)</f>
        <v>0</v>
      </c>
      <c r="BH293" s="235">
        <f>IF(N293="sníž. přenesená",J293,0)</f>
        <v>0</v>
      </c>
      <c r="BI293" s="235">
        <f>IF(N293="nulová",J293,0)</f>
        <v>0</v>
      </c>
      <c r="BJ293" s="18" t="s">
        <v>83</v>
      </c>
      <c r="BK293" s="235">
        <f>ROUND(I293*H293,2)</f>
        <v>0</v>
      </c>
      <c r="BL293" s="18" t="s">
        <v>212</v>
      </c>
      <c r="BM293" s="234" t="s">
        <v>2249</v>
      </c>
    </row>
    <row r="294" s="2" customFormat="1">
      <c r="A294" s="39"/>
      <c r="B294" s="40"/>
      <c r="C294" s="41"/>
      <c r="D294" s="236" t="s">
        <v>214</v>
      </c>
      <c r="E294" s="41"/>
      <c r="F294" s="237" t="s">
        <v>2248</v>
      </c>
      <c r="G294" s="41"/>
      <c r="H294" s="41"/>
      <c r="I294" s="238"/>
      <c r="J294" s="41"/>
      <c r="K294" s="41"/>
      <c r="L294" s="45"/>
      <c r="M294" s="239"/>
      <c r="N294" s="240"/>
      <c r="O294" s="92"/>
      <c r="P294" s="92"/>
      <c r="Q294" s="92"/>
      <c r="R294" s="92"/>
      <c r="S294" s="92"/>
      <c r="T294" s="93"/>
      <c r="U294" s="39"/>
      <c r="V294" s="39"/>
      <c r="W294" s="39"/>
      <c r="X294" s="39"/>
      <c r="Y294" s="39"/>
      <c r="Z294" s="39"/>
      <c r="AA294" s="39"/>
      <c r="AB294" s="39"/>
      <c r="AC294" s="39"/>
      <c r="AD294" s="39"/>
      <c r="AE294" s="39"/>
      <c r="AT294" s="18" t="s">
        <v>214</v>
      </c>
      <c r="AU294" s="18" t="s">
        <v>83</v>
      </c>
    </row>
    <row r="295" s="2" customFormat="1" ht="21.75" customHeight="1">
      <c r="A295" s="39"/>
      <c r="B295" s="40"/>
      <c r="C295" s="222" t="s">
        <v>706</v>
      </c>
      <c r="D295" s="222" t="s">
        <v>208</v>
      </c>
      <c r="E295" s="223" t="s">
        <v>2250</v>
      </c>
      <c r="F295" s="224" t="s">
        <v>2251</v>
      </c>
      <c r="G295" s="225" t="s">
        <v>225</v>
      </c>
      <c r="H295" s="226">
        <v>80</v>
      </c>
      <c r="I295" s="227"/>
      <c r="J295" s="228">
        <f>ROUND(I295*H295,2)</f>
        <v>0</v>
      </c>
      <c r="K295" s="229"/>
      <c r="L295" s="45"/>
      <c r="M295" s="230" t="s">
        <v>1</v>
      </c>
      <c r="N295" s="231" t="s">
        <v>41</v>
      </c>
      <c r="O295" s="92"/>
      <c r="P295" s="232">
        <f>O295*H295</f>
        <v>0</v>
      </c>
      <c r="Q295" s="232">
        <v>0</v>
      </c>
      <c r="R295" s="232">
        <f>Q295*H295</f>
        <v>0</v>
      </c>
      <c r="S295" s="232">
        <v>0.021999999999999999</v>
      </c>
      <c r="T295" s="233">
        <f>S295*H295</f>
        <v>1.7599999999999998</v>
      </c>
      <c r="U295" s="39"/>
      <c r="V295" s="39"/>
      <c r="W295" s="39"/>
      <c r="X295" s="39"/>
      <c r="Y295" s="39"/>
      <c r="Z295" s="39"/>
      <c r="AA295" s="39"/>
      <c r="AB295" s="39"/>
      <c r="AC295" s="39"/>
      <c r="AD295" s="39"/>
      <c r="AE295" s="39"/>
      <c r="AR295" s="234" t="s">
        <v>212</v>
      </c>
      <c r="AT295" s="234" t="s">
        <v>208</v>
      </c>
      <c r="AU295" s="234" t="s">
        <v>83</v>
      </c>
      <c r="AY295" s="18" t="s">
        <v>207</v>
      </c>
      <c r="BE295" s="235">
        <f>IF(N295="základní",J295,0)</f>
        <v>0</v>
      </c>
      <c r="BF295" s="235">
        <f>IF(N295="snížená",J295,0)</f>
        <v>0</v>
      </c>
      <c r="BG295" s="235">
        <f>IF(N295="zákl. přenesená",J295,0)</f>
        <v>0</v>
      </c>
      <c r="BH295" s="235">
        <f>IF(N295="sníž. přenesená",J295,0)</f>
        <v>0</v>
      </c>
      <c r="BI295" s="235">
        <f>IF(N295="nulová",J295,0)</f>
        <v>0</v>
      </c>
      <c r="BJ295" s="18" t="s">
        <v>83</v>
      </c>
      <c r="BK295" s="235">
        <f>ROUND(I295*H295,2)</f>
        <v>0</v>
      </c>
      <c r="BL295" s="18" t="s">
        <v>212</v>
      </c>
      <c r="BM295" s="234" t="s">
        <v>2252</v>
      </c>
    </row>
    <row r="296" s="2" customFormat="1">
      <c r="A296" s="39"/>
      <c r="B296" s="40"/>
      <c r="C296" s="41"/>
      <c r="D296" s="236" t="s">
        <v>214</v>
      </c>
      <c r="E296" s="41"/>
      <c r="F296" s="237" t="s">
        <v>2253</v>
      </c>
      <c r="G296" s="41"/>
      <c r="H296" s="41"/>
      <c r="I296" s="238"/>
      <c r="J296" s="41"/>
      <c r="K296" s="41"/>
      <c r="L296" s="45"/>
      <c r="M296" s="239"/>
      <c r="N296" s="240"/>
      <c r="O296" s="92"/>
      <c r="P296" s="92"/>
      <c r="Q296" s="92"/>
      <c r="R296" s="92"/>
      <c r="S296" s="92"/>
      <c r="T296" s="93"/>
      <c r="U296" s="39"/>
      <c r="V296" s="39"/>
      <c r="W296" s="39"/>
      <c r="X296" s="39"/>
      <c r="Y296" s="39"/>
      <c r="Z296" s="39"/>
      <c r="AA296" s="39"/>
      <c r="AB296" s="39"/>
      <c r="AC296" s="39"/>
      <c r="AD296" s="39"/>
      <c r="AE296" s="39"/>
      <c r="AT296" s="18" t="s">
        <v>214</v>
      </c>
      <c r="AU296" s="18" t="s">
        <v>83</v>
      </c>
    </row>
    <row r="297" s="2" customFormat="1">
      <c r="A297" s="39"/>
      <c r="B297" s="40"/>
      <c r="C297" s="41"/>
      <c r="D297" s="241" t="s">
        <v>216</v>
      </c>
      <c r="E297" s="41"/>
      <c r="F297" s="242" t="s">
        <v>2254</v>
      </c>
      <c r="G297" s="41"/>
      <c r="H297" s="41"/>
      <c r="I297" s="238"/>
      <c r="J297" s="41"/>
      <c r="K297" s="41"/>
      <c r="L297" s="45"/>
      <c r="M297" s="239"/>
      <c r="N297" s="240"/>
      <c r="O297" s="92"/>
      <c r="P297" s="92"/>
      <c r="Q297" s="92"/>
      <c r="R297" s="92"/>
      <c r="S297" s="92"/>
      <c r="T297" s="93"/>
      <c r="U297" s="39"/>
      <c r="V297" s="39"/>
      <c r="W297" s="39"/>
      <c r="X297" s="39"/>
      <c r="Y297" s="39"/>
      <c r="Z297" s="39"/>
      <c r="AA297" s="39"/>
      <c r="AB297" s="39"/>
      <c r="AC297" s="39"/>
      <c r="AD297" s="39"/>
      <c r="AE297" s="39"/>
      <c r="AT297" s="18" t="s">
        <v>216</v>
      </c>
      <c r="AU297" s="18" t="s">
        <v>83</v>
      </c>
    </row>
    <row r="298" s="2" customFormat="1" ht="24.15" customHeight="1">
      <c r="A298" s="39"/>
      <c r="B298" s="40"/>
      <c r="C298" s="222" t="s">
        <v>712</v>
      </c>
      <c r="D298" s="222" t="s">
        <v>208</v>
      </c>
      <c r="E298" s="223" t="s">
        <v>2255</v>
      </c>
      <c r="F298" s="224" t="s">
        <v>2256</v>
      </c>
      <c r="G298" s="225" t="s">
        <v>225</v>
      </c>
      <c r="H298" s="226">
        <v>30</v>
      </c>
      <c r="I298" s="227"/>
      <c r="J298" s="228">
        <f>ROUND(I298*H298,2)</f>
        <v>0</v>
      </c>
      <c r="K298" s="229"/>
      <c r="L298" s="45"/>
      <c r="M298" s="230" t="s">
        <v>1</v>
      </c>
      <c r="N298" s="231" t="s">
        <v>41</v>
      </c>
      <c r="O298" s="92"/>
      <c r="P298" s="232">
        <f>O298*H298</f>
        <v>0</v>
      </c>
      <c r="Q298" s="232">
        <v>0</v>
      </c>
      <c r="R298" s="232">
        <f>Q298*H298</f>
        <v>0</v>
      </c>
      <c r="S298" s="232">
        <v>0.021999999999999999</v>
      </c>
      <c r="T298" s="233">
        <f>S298*H298</f>
        <v>0.65999999999999992</v>
      </c>
      <c r="U298" s="39"/>
      <c r="V298" s="39"/>
      <c r="W298" s="39"/>
      <c r="X298" s="39"/>
      <c r="Y298" s="39"/>
      <c r="Z298" s="39"/>
      <c r="AA298" s="39"/>
      <c r="AB298" s="39"/>
      <c r="AC298" s="39"/>
      <c r="AD298" s="39"/>
      <c r="AE298" s="39"/>
      <c r="AR298" s="234" t="s">
        <v>212</v>
      </c>
      <c r="AT298" s="234" t="s">
        <v>208</v>
      </c>
      <c r="AU298" s="234" t="s">
        <v>83</v>
      </c>
      <c r="AY298" s="18" t="s">
        <v>207</v>
      </c>
      <c r="BE298" s="235">
        <f>IF(N298="základní",J298,0)</f>
        <v>0</v>
      </c>
      <c r="BF298" s="235">
        <f>IF(N298="snížená",J298,0)</f>
        <v>0</v>
      </c>
      <c r="BG298" s="235">
        <f>IF(N298="zákl. přenesená",J298,0)</f>
        <v>0</v>
      </c>
      <c r="BH298" s="235">
        <f>IF(N298="sníž. přenesená",J298,0)</f>
        <v>0</v>
      </c>
      <c r="BI298" s="235">
        <f>IF(N298="nulová",J298,0)</f>
        <v>0</v>
      </c>
      <c r="BJ298" s="18" t="s">
        <v>83</v>
      </c>
      <c r="BK298" s="235">
        <f>ROUND(I298*H298,2)</f>
        <v>0</v>
      </c>
      <c r="BL298" s="18" t="s">
        <v>212</v>
      </c>
      <c r="BM298" s="234" t="s">
        <v>2257</v>
      </c>
    </row>
    <row r="299" s="2" customFormat="1">
      <c r="A299" s="39"/>
      <c r="B299" s="40"/>
      <c r="C299" s="41"/>
      <c r="D299" s="236" t="s">
        <v>214</v>
      </c>
      <c r="E299" s="41"/>
      <c r="F299" s="237" t="s">
        <v>2258</v>
      </c>
      <c r="G299" s="41"/>
      <c r="H299" s="41"/>
      <c r="I299" s="238"/>
      <c r="J299" s="41"/>
      <c r="K299" s="41"/>
      <c r="L299" s="45"/>
      <c r="M299" s="239"/>
      <c r="N299" s="240"/>
      <c r="O299" s="92"/>
      <c r="P299" s="92"/>
      <c r="Q299" s="92"/>
      <c r="R299" s="92"/>
      <c r="S299" s="92"/>
      <c r="T299" s="93"/>
      <c r="U299" s="39"/>
      <c r="V299" s="39"/>
      <c r="W299" s="39"/>
      <c r="X299" s="39"/>
      <c r="Y299" s="39"/>
      <c r="Z299" s="39"/>
      <c r="AA299" s="39"/>
      <c r="AB299" s="39"/>
      <c r="AC299" s="39"/>
      <c r="AD299" s="39"/>
      <c r="AE299" s="39"/>
      <c r="AT299" s="18" t="s">
        <v>214</v>
      </c>
      <c r="AU299" s="18" t="s">
        <v>83</v>
      </c>
    </row>
    <row r="300" s="2" customFormat="1">
      <c r="A300" s="39"/>
      <c r="B300" s="40"/>
      <c r="C300" s="41"/>
      <c r="D300" s="241" t="s">
        <v>216</v>
      </c>
      <c r="E300" s="41"/>
      <c r="F300" s="242" t="s">
        <v>2259</v>
      </c>
      <c r="G300" s="41"/>
      <c r="H300" s="41"/>
      <c r="I300" s="238"/>
      <c r="J300" s="41"/>
      <c r="K300" s="41"/>
      <c r="L300" s="45"/>
      <c r="M300" s="239"/>
      <c r="N300" s="240"/>
      <c r="O300" s="92"/>
      <c r="P300" s="92"/>
      <c r="Q300" s="92"/>
      <c r="R300" s="92"/>
      <c r="S300" s="92"/>
      <c r="T300" s="93"/>
      <c r="U300" s="39"/>
      <c r="V300" s="39"/>
      <c r="W300" s="39"/>
      <c r="X300" s="39"/>
      <c r="Y300" s="39"/>
      <c r="Z300" s="39"/>
      <c r="AA300" s="39"/>
      <c r="AB300" s="39"/>
      <c r="AC300" s="39"/>
      <c r="AD300" s="39"/>
      <c r="AE300" s="39"/>
      <c r="AT300" s="18" t="s">
        <v>216</v>
      </c>
      <c r="AU300" s="18" t="s">
        <v>83</v>
      </c>
    </row>
    <row r="301" s="2" customFormat="1" ht="24.15" customHeight="1">
      <c r="A301" s="39"/>
      <c r="B301" s="40"/>
      <c r="C301" s="222" t="s">
        <v>7</v>
      </c>
      <c r="D301" s="222" t="s">
        <v>208</v>
      </c>
      <c r="E301" s="223" t="s">
        <v>2260</v>
      </c>
      <c r="F301" s="224" t="s">
        <v>2261</v>
      </c>
      <c r="G301" s="225" t="s">
        <v>225</v>
      </c>
      <c r="H301" s="226">
        <v>30</v>
      </c>
      <c r="I301" s="227"/>
      <c r="J301" s="228">
        <f>ROUND(I301*H301,2)</f>
        <v>0</v>
      </c>
      <c r="K301" s="229"/>
      <c r="L301" s="45"/>
      <c r="M301" s="230" t="s">
        <v>1</v>
      </c>
      <c r="N301" s="231" t="s">
        <v>41</v>
      </c>
      <c r="O301" s="92"/>
      <c r="P301" s="232">
        <f>O301*H301</f>
        <v>0</v>
      </c>
      <c r="Q301" s="232">
        <v>0</v>
      </c>
      <c r="R301" s="232">
        <f>Q301*H301</f>
        <v>0</v>
      </c>
      <c r="S301" s="232">
        <v>0.021999999999999999</v>
      </c>
      <c r="T301" s="233">
        <f>S301*H301</f>
        <v>0.65999999999999992</v>
      </c>
      <c r="U301" s="39"/>
      <c r="V301" s="39"/>
      <c r="W301" s="39"/>
      <c r="X301" s="39"/>
      <c r="Y301" s="39"/>
      <c r="Z301" s="39"/>
      <c r="AA301" s="39"/>
      <c r="AB301" s="39"/>
      <c r="AC301" s="39"/>
      <c r="AD301" s="39"/>
      <c r="AE301" s="39"/>
      <c r="AR301" s="234" t="s">
        <v>212</v>
      </c>
      <c r="AT301" s="234" t="s">
        <v>208</v>
      </c>
      <c r="AU301" s="234" t="s">
        <v>83</v>
      </c>
      <c r="AY301" s="18" t="s">
        <v>207</v>
      </c>
      <c r="BE301" s="235">
        <f>IF(N301="základní",J301,0)</f>
        <v>0</v>
      </c>
      <c r="BF301" s="235">
        <f>IF(N301="snížená",J301,0)</f>
        <v>0</v>
      </c>
      <c r="BG301" s="235">
        <f>IF(N301="zákl. přenesená",J301,0)</f>
        <v>0</v>
      </c>
      <c r="BH301" s="235">
        <f>IF(N301="sníž. přenesená",J301,0)</f>
        <v>0</v>
      </c>
      <c r="BI301" s="235">
        <f>IF(N301="nulová",J301,0)</f>
        <v>0</v>
      </c>
      <c r="BJ301" s="18" t="s">
        <v>83</v>
      </c>
      <c r="BK301" s="235">
        <f>ROUND(I301*H301,2)</f>
        <v>0</v>
      </c>
      <c r="BL301" s="18" t="s">
        <v>212</v>
      </c>
      <c r="BM301" s="234" t="s">
        <v>2262</v>
      </c>
    </row>
    <row r="302" s="2" customFormat="1">
      <c r="A302" s="39"/>
      <c r="B302" s="40"/>
      <c r="C302" s="41"/>
      <c r="D302" s="236" t="s">
        <v>214</v>
      </c>
      <c r="E302" s="41"/>
      <c r="F302" s="237" t="s">
        <v>2263</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214</v>
      </c>
      <c r="AU302" s="18" t="s">
        <v>83</v>
      </c>
    </row>
    <row r="303" s="2" customFormat="1">
      <c r="A303" s="39"/>
      <c r="B303" s="40"/>
      <c r="C303" s="41"/>
      <c r="D303" s="241" t="s">
        <v>216</v>
      </c>
      <c r="E303" s="41"/>
      <c r="F303" s="242" t="s">
        <v>2264</v>
      </c>
      <c r="G303" s="41"/>
      <c r="H303" s="41"/>
      <c r="I303" s="238"/>
      <c r="J303" s="41"/>
      <c r="K303" s="41"/>
      <c r="L303" s="45"/>
      <c r="M303" s="239"/>
      <c r="N303" s="240"/>
      <c r="O303" s="92"/>
      <c r="P303" s="92"/>
      <c r="Q303" s="92"/>
      <c r="R303" s="92"/>
      <c r="S303" s="92"/>
      <c r="T303" s="93"/>
      <c r="U303" s="39"/>
      <c r="V303" s="39"/>
      <c r="W303" s="39"/>
      <c r="X303" s="39"/>
      <c r="Y303" s="39"/>
      <c r="Z303" s="39"/>
      <c r="AA303" s="39"/>
      <c r="AB303" s="39"/>
      <c r="AC303" s="39"/>
      <c r="AD303" s="39"/>
      <c r="AE303" s="39"/>
      <c r="AT303" s="18" t="s">
        <v>216</v>
      </c>
      <c r="AU303" s="18" t="s">
        <v>83</v>
      </c>
    </row>
    <row r="304" s="2" customFormat="1" ht="24.15" customHeight="1">
      <c r="A304" s="39"/>
      <c r="B304" s="40"/>
      <c r="C304" s="222" t="s">
        <v>720</v>
      </c>
      <c r="D304" s="222" t="s">
        <v>208</v>
      </c>
      <c r="E304" s="223" t="s">
        <v>1094</v>
      </c>
      <c r="F304" s="224" t="s">
        <v>1095</v>
      </c>
      <c r="G304" s="225" t="s">
        <v>225</v>
      </c>
      <c r="H304" s="226">
        <v>94.760000000000005</v>
      </c>
      <c r="I304" s="227"/>
      <c r="J304" s="228">
        <f>ROUND(I304*H304,2)</f>
        <v>0</v>
      </c>
      <c r="K304" s="229"/>
      <c r="L304" s="45"/>
      <c r="M304" s="230" t="s">
        <v>1</v>
      </c>
      <c r="N304" s="231" t="s">
        <v>41</v>
      </c>
      <c r="O304" s="92"/>
      <c r="P304" s="232">
        <f>O304*H304</f>
        <v>0</v>
      </c>
      <c r="Q304" s="232">
        <v>0.048000000000000001</v>
      </c>
      <c r="R304" s="232">
        <f>Q304*H304</f>
        <v>4.5484800000000005</v>
      </c>
      <c r="S304" s="232">
        <v>0.048000000000000001</v>
      </c>
      <c r="T304" s="233">
        <f>S304*H304</f>
        <v>4.5484800000000005</v>
      </c>
      <c r="U304" s="39"/>
      <c r="V304" s="39"/>
      <c r="W304" s="39"/>
      <c r="X304" s="39"/>
      <c r="Y304" s="39"/>
      <c r="Z304" s="39"/>
      <c r="AA304" s="39"/>
      <c r="AB304" s="39"/>
      <c r="AC304" s="39"/>
      <c r="AD304" s="39"/>
      <c r="AE304" s="39"/>
      <c r="AR304" s="234" t="s">
        <v>212</v>
      </c>
      <c r="AT304" s="234" t="s">
        <v>208</v>
      </c>
      <c r="AU304" s="234" t="s">
        <v>83</v>
      </c>
      <c r="AY304" s="18" t="s">
        <v>207</v>
      </c>
      <c r="BE304" s="235">
        <f>IF(N304="základní",J304,0)</f>
        <v>0</v>
      </c>
      <c r="BF304" s="235">
        <f>IF(N304="snížená",J304,0)</f>
        <v>0</v>
      </c>
      <c r="BG304" s="235">
        <f>IF(N304="zákl. přenesená",J304,0)</f>
        <v>0</v>
      </c>
      <c r="BH304" s="235">
        <f>IF(N304="sníž. přenesená",J304,0)</f>
        <v>0</v>
      </c>
      <c r="BI304" s="235">
        <f>IF(N304="nulová",J304,0)</f>
        <v>0</v>
      </c>
      <c r="BJ304" s="18" t="s">
        <v>83</v>
      </c>
      <c r="BK304" s="235">
        <f>ROUND(I304*H304,2)</f>
        <v>0</v>
      </c>
      <c r="BL304" s="18" t="s">
        <v>212</v>
      </c>
      <c r="BM304" s="234" t="s">
        <v>2265</v>
      </c>
    </row>
    <row r="305" s="2" customFormat="1">
      <c r="A305" s="39"/>
      <c r="B305" s="40"/>
      <c r="C305" s="41"/>
      <c r="D305" s="236" t="s">
        <v>214</v>
      </c>
      <c r="E305" s="41"/>
      <c r="F305" s="237" t="s">
        <v>1097</v>
      </c>
      <c r="G305" s="41"/>
      <c r="H305" s="41"/>
      <c r="I305" s="238"/>
      <c r="J305" s="41"/>
      <c r="K305" s="41"/>
      <c r="L305" s="45"/>
      <c r="M305" s="239"/>
      <c r="N305" s="240"/>
      <c r="O305" s="92"/>
      <c r="P305" s="92"/>
      <c r="Q305" s="92"/>
      <c r="R305" s="92"/>
      <c r="S305" s="92"/>
      <c r="T305" s="93"/>
      <c r="U305" s="39"/>
      <c r="V305" s="39"/>
      <c r="W305" s="39"/>
      <c r="X305" s="39"/>
      <c r="Y305" s="39"/>
      <c r="Z305" s="39"/>
      <c r="AA305" s="39"/>
      <c r="AB305" s="39"/>
      <c r="AC305" s="39"/>
      <c r="AD305" s="39"/>
      <c r="AE305" s="39"/>
      <c r="AT305" s="18" t="s">
        <v>214</v>
      </c>
      <c r="AU305" s="18" t="s">
        <v>83</v>
      </c>
    </row>
    <row r="306" s="2" customFormat="1">
      <c r="A306" s="39"/>
      <c r="B306" s="40"/>
      <c r="C306" s="41"/>
      <c r="D306" s="241" t="s">
        <v>216</v>
      </c>
      <c r="E306" s="41"/>
      <c r="F306" s="242" t="s">
        <v>1098</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216</v>
      </c>
      <c r="AU306" s="18" t="s">
        <v>83</v>
      </c>
    </row>
    <row r="307" s="13" customFormat="1">
      <c r="A307" s="13"/>
      <c r="B307" s="253"/>
      <c r="C307" s="254"/>
      <c r="D307" s="236" t="s">
        <v>218</v>
      </c>
      <c r="E307" s="255" t="s">
        <v>1</v>
      </c>
      <c r="F307" s="256" t="s">
        <v>405</v>
      </c>
      <c r="G307" s="254"/>
      <c r="H307" s="257">
        <v>21.809999999999999</v>
      </c>
      <c r="I307" s="258"/>
      <c r="J307" s="254"/>
      <c r="K307" s="254"/>
      <c r="L307" s="259"/>
      <c r="M307" s="260"/>
      <c r="N307" s="261"/>
      <c r="O307" s="261"/>
      <c r="P307" s="261"/>
      <c r="Q307" s="261"/>
      <c r="R307" s="261"/>
      <c r="S307" s="261"/>
      <c r="T307" s="262"/>
      <c r="U307" s="13"/>
      <c r="V307" s="13"/>
      <c r="W307" s="13"/>
      <c r="X307" s="13"/>
      <c r="Y307" s="13"/>
      <c r="Z307" s="13"/>
      <c r="AA307" s="13"/>
      <c r="AB307" s="13"/>
      <c r="AC307" s="13"/>
      <c r="AD307" s="13"/>
      <c r="AE307" s="13"/>
      <c r="AT307" s="263" t="s">
        <v>218</v>
      </c>
      <c r="AU307" s="263" t="s">
        <v>83</v>
      </c>
      <c r="AV307" s="13" t="s">
        <v>85</v>
      </c>
      <c r="AW307" s="13" t="s">
        <v>32</v>
      </c>
      <c r="AX307" s="13" t="s">
        <v>76</v>
      </c>
      <c r="AY307" s="263" t="s">
        <v>207</v>
      </c>
    </row>
    <row r="308" s="13" customFormat="1">
      <c r="A308" s="13"/>
      <c r="B308" s="253"/>
      <c r="C308" s="254"/>
      <c r="D308" s="236" t="s">
        <v>218</v>
      </c>
      <c r="E308" s="255" t="s">
        <v>1</v>
      </c>
      <c r="F308" s="256" t="s">
        <v>426</v>
      </c>
      <c r="G308" s="254"/>
      <c r="H308" s="257">
        <v>7.8799999999999999</v>
      </c>
      <c r="I308" s="258"/>
      <c r="J308" s="254"/>
      <c r="K308" s="254"/>
      <c r="L308" s="259"/>
      <c r="M308" s="260"/>
      <c r="N308" s="261"/>
      <c r="O308" s="261"/>
      <c r="P308" s="261"/>
      <c r="Q308" s="261"/>
      <c r="R308" s="261"/>
      <c r="S308" s="261"/>
      <c r="T308" s="262"/>
      <c r="U308" s="13"/>
      <c r="V308" s="13"/>
      <c r="W308" s="13"/>
      <c r="X308" s="13"/>
      <c r="Y308" s="13"/>
      <c r="Z308" s="13"/>
      <c r="AA308" s="13"/>
      <c r="AB308" s="13"/>
      <c r="AC308" s="13"/>
      <c r="AD308" s="13"/>
      <c r="AE308" s="13"/>
      <c r="AT308" s="263" t="s">
        <v>218</v>
      </c>
      <c r="AU308" s="263" t="s">
        <v>83</v>
      </c>
      <c r="AV308" s="13" t="s">
        <v>85</v>
      </c>
      <c r="AW308" s="13" t="s">
        <v>32</v>
      </c>
      <c r="AX308" s="13" t="s">
        <v>76</v>
      </c>
      <c r="AY308" s="263" t="s">
        <v>207</v>
      </c>
    </row>
    <row r="309" s="13" customFormat="1">
      <c r="A309" s="13"/>
      <c r="B309" s="253"/>
      <c r="C309" s="254"/>
      <c r="D309" s="236" t="s">
        <v>218</v>
      </c>
      <c r="E309" s="255" t="s">
        <v>1</v>
      </c>
      <c r="F309" s="256" t="s">
        <v>429</v>
      </c>
      <c r="G309" s="254"/>
      <c r="H309" s="257">
        <v>12.5</v>
      </c>
      <c r="I309" s="258"/>
      <c r="J309" s="254"/>
      <c r="K309" s="254"/>
      <c r="L309" s="259"/>
      <c r="M309" s="260"/>
      <c r="N309" s="261"/>
      <c r="O309" s="261"/>
      <c r="P309" s="261"/>
      <c r="Q309" s="261"/>
      <c r="R309" s="261"/>
      <c r="S309" s="261"/>
      <c r="T309" s="262"/>
      <c r="U309" s="13"/>
      <c r="V309" s="13"/>
      <c r="W309" s="13"/>
      <c r="X309" s="13"/>
      <c r="Y309" s="13"/>
      <c r="Z309" s="13"/>
      <c r="AA309" s="13"/>
      <c r="AB309" s="13"/>
      <c r="AC309" s="13"/>
      <c r="AD309" s="13"/>
      <c r="AE309" s="13"/>
      <c r="AT309" s="263" t="s">
        <v>218</v>
      </c>
      <c r="AU309" s="263" t="s">
        <v>83</v>
      </c>
      <c r="AV309" s="13" t="s">
        <v>85</v>
      </c>
      <c r="AW309" s="13" t="s">
        <v>32</v>
      </c>
      <c r="AX309" s="13" t="s">
        <v>76</v>
      </c>
      <c r="AY309" s="263" t="s">
        <v>207</v>
      </c>
    </row>
    <row r="310" s="13" customFormat="1">
      <c r="A310" s="13"/>
      <c r="B310" s="253"/>
      <c r="C310" s="254"/>
      <c r="D310" s="236" t="s">
        <v>218</v>
      </c>
      <c r="E310" s="255" t="s">
        <v>1</v>
      </c>
      <c r="F310" s="256" t="s">
        <v>458</v>
      </c>
      <c r="G310" s="254"/>
      <c r="H310" s="257">
        <v>24.300000000000001</v>
      </c>
      <c r="I310" s="258"/>
      <c r="J310" s="254"/>
      <c r="K310" s="254"/>
      <c r="L310" s="259"/>
      <c r="M310" s="260"/>
      <c r="N310" s="261"/>
      <c r="O310" s="261"/>
      <c r="P310" s="261"/>
      <c r="Q310" s="261"/>
      <c r="R310" s="261"/>
      <c r="S310" s="261"/>
      <c r="T310" s="262"/>
      <c r="U310" s="13"/>
      <c r="V310" s="13"/>
      <c r="W310" s="13"/>
      <c r="X310" s="13"/>
      <c r="Y310" s="13"/>
      <c r="Z310" s="13"/>
      <c r="AA310" s="13"/>
      <c r="AB310" s="13"/>
      <c r="AC310" s="13"/>
      <c r="AD310" s="13"/>
      <c r="AE310" s="13"/>
      <c r="AT310" s="263" t="s">
        <v>218</v>
      </c>
      <c r="AU310" s="263" t="s">
        <v>83</v>
      </c>
      <c r="AV310" s="13" t="s">
        <v>85</v>
      </c>
      <c r="AW310" s="13" t="s">
        <v>32</v>
      </c>
      <c r="AX310" s="13" t="s">
        <v>76</v>
      </c>
      <c r="AY310" s="263" t="s">
        <v>207</v>
      </c>
    </row>
    <row r="311" s="13" customFormat="1">
      <c r="A311" s="13"/>
      <c r="B311" s="253"/>
      <c r="C311" s="254"/>
      <c r="D311" s="236" t="s">
        <v>218</v>
      </c>
      <c r="E311" s="255" t="s">
        <v>1</v>
      </c>
      <c r="F311" s="256" t="s">
        <v>461</v>
      </c>
      <c r="G311" s="254"/>
      <c r="H311" s="257">
        <v>26.600000000000001</v>
      </c>
      <c r="I311" s="258"/>
      <c r="J311" s="254"/>
      <c r="K311" s="254"/>
      <c r="L311" s="259"/>
      <c r="M311" s="260"/>
      <c r="N311" s="261"/>
      <c r="O311" s="261"/>
      <c r="P311" s="261"/>
      <c r="Q311" s="261"/>
      <c r="R311" s="261"/>
      <c r="S311" s="261"/>
      <c r="T311" s="262"/>
      <c r="U311" s="13"/>
      <c r="V311" s="13"/>
      <c r="W311" s="13"/>
      <c r="X311" s="13"/>
      <c r="Y311" s="13"/>
      <c r="Z311" s="13"/>
      <c r="AA311" s="13"/>
      <c r="AB311" s="13"/>
      <c r="AC311" s="13"/>
      <c r="AD311" s="13"/>
      <c r="AE311" s="13"/>
      <c r="AT311" s="263" t="s">
        <v>218</v>
      </c>
      <c r="AU311" s="263" t="s">
        <v>83</v>
      </c>
      <c r="AV311" s="13" t="s">
        <v>85</v>
      </c>
      <c r="AW311" s="13" t="s">
        <v>32</v>
      </c>
      <c r="AX311" s="13" t="s">
        <v>76</v>
      </c>
      <c r="AY311" s="263" t="s">
        <v>207</v>
      </c>
    </row>
    <row r="312" s="13" customFormat="1">
      <c r="A312" s="13"/>
      <c r="B312" s="253"/>
      <c r="C312" s="254"/>
      <c r="D312" s="236" t="s">
        <v>218</v>
      </c>
      <c r="E312" s="255" t="s">
        <v>1</v>
      </c>
      <c r="F312" s="256" t="s">
        <v>464</v>
      </c>
      <c r="G312" s="254"/>
      <c r="H312" s="257">
        <v>1.6699999999999999</v>
      </c>
      <c r="I312" s="258"/>
      <c r="J312" s="254"/>
      <c r="K312" s="254"/>
      <c r="L312" s="259"/>
      <c r="M312" s="260"/>
      <c r="N312" s="261"/>
      <c r="O312" s="261"/>
      <c r="P312" s="261"/>
      <c r="Q312" s="261"/>
      <c r="R312" s="261"/>
      <c r="S312" s="261"/>
      <c r="T312" s="262"/>
      <c r="U312" s="13"/>
      <c r="V312" s="13"/>
      <c r="W312" s="13"/>
      <c r="X312" s="13"/>
      <c r="Y312" s="13"/>
      <c r="Z312" s="13"/>
      <c r="AA312" s="13"/>
      <c r="AB312" s="13"/>
      <c r="AC312" s="13"/>
      <c r="AD312" s="13"/>
      <c r="AE312" s="13"/>
      <c r="AT312" s="263" t="s">
        <v>218</v>
      </c>
      <c r="AU312" s="263" t="s">
        <v>83</v>
      </c>
      <c r="AV312" s="13" t="s">
        <v>85</v>
      </c>
      <c r="AW312" s="13" t="s">
        <v>32</v>
      </c>
      <c r="AX312" s="13" t="s">
        <v>76</v>
      </c>
      <c r="AY312" s="263" t="s">
        <v>207</v>
      </c>
    </row>
    <row r="313" s="14" customFormat="1">
      <c r="A313" s="14"/>
      <c r="B313" s="264"/>
      <c r="C313" s="265"/>
      <c r="D313" s="236" t="s">
        <v>218</v>
      </c>
      <c r="E313" s="266" t="s">
        <v>1</v>
      </c>
      <c r="F313" s="267" t="s">
        <v>222</v>
      </c>
      <c r="G313" s="265"/>
      <c r="H313" s="268">
        <v>94.760000000000005</v>
      </c>
      <c r="I313" s="269"/>
      <c r="J313" s="265"/>
      <c r="K313" s="265"/>
      <c r="L313" s="270"/>
      <c r="M313" s="271"/>
      <c r="N313" s="272"/>
      <c r="O313" s="272"/>
      <c r="P313" s="272"/>
      <c r="Q313" s="272"/>
      <c r="R313" s="272"/>
      <c r="S313" s="272"/>
      <c r="T313" s="273"/>
      <c r="U313" s="14"/>
      <c r="V313" s="14"/>
      <c r="W313" s="14"/>
      <c r="X313" s="14"/>
      <c r="Y313" s="14"/>
      <c r="Z313" s="14"/>
      <c r="AA313" s="14"/>
      <c r="AB313" s="14"/>
      <c r="AC313" s="14"/>
      <c r="AD313" s="14"/>
      <c r="AE313" s="14"/>
      <c r="AT313" s="274" t="s">
        <v>218</v>
      </c>
      <c r="AU313" s="274" t="s">
        <v>83</v>
      </c>
      <c r="AV313" s="14" t="s">
        <v>212</v>
      </c>
      <c r="AW313" s="14" t="s">
        <v>32</v>
      </c>
      <c r="AX313" s="14" t="s">
        <v>83</v>
      </c>
      <c r="AY313" s="274" t="s">
        <v>207</v>
      </c>
    </row>
    <row r="314" s="2" customFormat="1" ht="24.15" customHeight="1">
      <c r="A314" s="39"/>
      <c r="B314" s="40"/>
      <c r="C314" s="222" t="s">
        <v>726</v>
      </c>
      <c r="D314" s="222" t="s">
        <v>208</v>
      </c>
      <c r="E314" s="223" t="s">
        <v>1100</v>
      </c>
      <c r="F314" s="224" t="s">
        <v>1101</v>
      </c>
      <c r="G314" s="225" t="s">
        <v>225</v>
      </c>
      <c r="H314" s="226">
        <v>80</v>
      </c>
      <c r="I314" s="227"/>
      <c r="J314" s="228">
        <f>ROUND(I314*H314,2)</f>
        <v>0</v>
      </c>
      <c r="K314" s="229"/>
      <c r="L314" s="45"/>
      <c r="M314" s="230" t="s">
        <v>1</v>
      </c>
      <c r="N314" s="231" t="s">
        <v>41</v>
      </c>
      <c r="O314" s="92"/>
      <c r="P314" s="232">
        <f>O314*H314</f>
        <v>0</v>
      </c>
      <c r="Q314" s="232">
        <v>0.020140000000000002</v>
      </c>
      <c r="R314" s="232">
        <f>Q314*H314</f>
        <v>1.6112000000000002</v>
      </c>
      <c r="S314" s="232">
        <v>0</v>
      </c>
      <c r="T314" s="233">
        <f>S314*H314</f>
        <v>0</v>
      </c>
      <c r="U314" s="39"/>
      <c r="V314" s="39"/>
      <c r="W314" s="39"/>
      <c r="X314" s="39"/>
      <c r="Y314" s="39"/>
      <c r="Z314" s="39"/>
      <c r="AA314" s="39"/>
      <c r="AB314" s="39"/>
      <c r="AC314" s="39"/>
      <c r="AD314" s="39"/>
      <c r="AE314" s="39"/>
      <c r="AR314" s="234" t="s">
        <v>212</v>
      </c>
      <c r="AT314" s="234" t="s">
        <v>208</v>
      </c>
      <c r="AU314" s="234" t="s">
        <v>83</v>
      </c>
      <c r="AY314" s="18" t="s">
        <v>207</v>
      </c>
      <c r="BE314" s="235">
        <f>IF(N314="základní",J314,0)</f>
        <v>0</v>
      </c>
      <c r="BF314" s="235">
        <f>IF(N314="snížená",J314,0)</f>
        <v>0</v>
      </c>
      <c r="BG314" s="235">
        <f>IF(N314="zákl. přenesená",J314,0)</f>
        <v>0</v>
      </c>
      <c r="BH314" s="235">
        <f>IF(N314="sníž. přenesená",J314,0)</f>
        <v>0</v>
      </c>
      <c r="BI314" s="235">
        <f>IF(N314="nulová",J314,0)</f>
        <v>0</v>
      </c>
      <c r="BJ314" s="18" t="s">
        <v>83</v>
      </c>
      <c r="BK314" s="235">
        <f>ROUND(I314*H314,2)</f>
        <v>0</v>
      </c>
      <c r="BL314" s="18" t="s">
        <v>212</v>
      </c>
      <c r="BM314" s="234" t="s">
        <v>2266</v>
      </c>
    </row>
    <row r="315" s="2" customFormat="1">
      <c r="A315" s="39"/>
      <c r="B315" s="40"/>
      <c r="C315" s="41"/>
      <c r="D315" s="236" t="s">
        <v>214</v>
      </c>
      <c r="E315" s="41"/>
      <c r="F315" s="237" t="s">
        <v>1103</v>
      </c>
      <c r="G315" s="41"/>
      <c r="H315" s="41"/>
      <c r="I315" s="238"/>
      <c r="J315" s="41"/>
      <c r="K315" s="41"/>
      <c r="L315" s="45"/>
      <c r="M315" s="239"/>
      <c r="N315" s="240"/>
      <c r="O315" s="92"/>
      <c r="P315" s="92"/>
      <c r="Q315" s="92"/>
      <c r="R315" s="92"/>
      <c r="S315" s="92"/>
      <c r="T315" s="93"/>
      <c r="U315" s="39"/>
      <c r="V315" s="39"/>
      <c r="W315" s="39"/>
      <c r="X315" s="39"/>
      <c r="Y315" s="39"/>
      <c r="Z315" s="39"/>
      <c r="AA315" s="39"/>
      <c r="AB315" s="39"/>
      <c r="AC315" s="39"/>
      <c r="AD315" s="39"/>
      <c r="AE315" s="39"/>
      <c r="AT315" s="18" t="s">
        <v>214</v>
      </c>
      <c r="AU315" s="18" t="s">
        <v>83</v>
      </c>
    </row>
    <row r="316" s="2" customFormat="1">
      <c r="A316" s="39"/>
      <c r="B316" s="40"/>
      <c r="C316" s="41"/>
      <c r="D316" s="241" t="s">
        <v>216</v>
      </c>
      <c r="E316" s="41"/>
      <c r="F316" s="242" t="s">
        <v>1104</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216</v>
      </c>
      <c r="AU316" s="18" t="s">
        <v>83</v>
      </c>
    </row>
    <row r="317" s="2" customFormat="1" ht="24.15" customHeight="1">
      <c r="A317" s="39"/>
      <c r="B317" s="40"/>
      <c r="C317" s="222" t="s">
        <v>731</v>
      </c>
      <c r="D317" s="222" t="s">
        <v>208</v>
      </c>
      <c r="E317" s="223" t="s">
        <v>2267</v>
      </c>
      <c r="F317" s="224" t="s">
        <v>2268</v>
      </c>
      <c r="G317" s="225" t="s">
        <v>225</v>
      </c>
      <c r="H317" s="226">
        <v>30</v>
      </c>
      <c r="I317" s="227"/>
      <c r="J317" s="228">
        <f>ROUND(I317*H317,2)</f>
        <v>0</v>
      </c>
      <c r="K317" s="229"/>
      <c r="L317" s="45"/>
      <c r="M317" s="230" t="s">
        <v>1</v>
      </c>
      <c r="N317" s="231" t="s">
        <v>41</v>
      </c>
      <c r="O317" s="92"/>
      <c r="P317" s="232">
        <f>O317*H317</f>
        <v>0</v>
      </c>
      <c r="Q317" s="232">
        <v>0.021100000000000001</v>
      </c>
      <c r="R317" s="232">
        <f>Q317*H317</f>
        <v>0.63300000000000001</v>
      </c>
      <c r="S317" s="232">
        <v>0</v>
      </c>
      <c r="T317" s="233">
        <f>S317*H317</f>
        <v>0</v>
      </c>
      <c r="U317" s="39"/>
      <c r="V317" s="39"/>
      <c r="W317" s="39"/>
      <c r="X317" s="39"/>
      <c r="Y317" s="39"/>
      <c r="Z317" s="39"/>
      <c r="AA317" s="39"/>
      <c r="AB317" s="39"/>
      <c r="AC317" s="39"/>
      <c r="AD317" s="39"/>
      <c r="AE317" s="39"/>
      <c r="AR317" s="234" t="s">
        <v>212</v>
      </c>
      <c r="AT317" s="234" t="s">
        <v>208</v>
      </c>
      <c r="AU317" s="234" t="s">
        <v>83</v>
      </c>
      <c r="AY317" s="18" t="s">
        <v>207</v>
      </c>
      <c r="BE317" s="235">
        <f>IF(N317="základní",J317,0)</f>
        <v>0</v>
      </c>
      <c r="BF317" s="235">
        <f>IF(N317="snížená",J317,0)</f>
        <v>0</v>
      </c>
      <c r="BG317" s="235">
        <f>IF(N317="zákl. přenesená",J317,0)</f>
        <v>0</v>
      </c>
      <c r="BH317" s="235">
        <f>IF(N317="sníž. přenesená",J317,0)</f>
        <v>0</v>
      </c>
      <c r="BI317" s="235">
        <f>IF(N317="nulová",J317,0)</f>
        <v>0</v>
      </c>
      <c r="BJ317" s="18" t="s">
        <v>83</v>
      </c>
      <c r="BK317" s="235">
        <f>ROUND(I317*H317,2)</f>
        <v>0</v>
      </c>
      <c r="BL317" s="18" t="s">
        <v>212</v>
      </c>
      <c r="BM317" s="234" t="s">
        <v>2269</v>
      </c>
    </row>
    <row r="318" s="2" customFormat="1">
      <c r="A318" s="39"/>
      <c r="B318" s="40"/>
      <c r="C318" s="41"/>
      <c r="D318" s="236" t="s">
        <v>214</v>
      </c>
      <c r="E318" s="41"/>
      <c r="F318" s="237" t="s">
        <v>2270</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214</v>
      </c>
      <c r="AU318" s="18" t="s">
        <v>83</v>
      </c>
    </row>
    <row r="319" s="2" customFormat="1">
      <c r="A319" s="39"/>
      <c r="B319" s="40"/>
      <c r="C319" s="41"/>
      <c r="D319" s="241" t="s">
        <v>216</v>
      </c>
      <c r="E319" s="41"/>
      <c r="F319" s="242" t="s">
        <v>2271</v>
      </c>
      <c r="G319" s="41"/>
      <c r="H319" s="41"/>
      <c r="I319" s="238"/>
      <c r="J319" s="41"/>
      <c r="K319" s="41"/>
      <c r="L319" s="45"/>
      <c r="M319" s="239"/>
      <c r="N319" s="240"/>
      <c r="O319" s="92"/>
      <c r="P319" s="92"/>
      <c r="Q319" s="92"/>
      <c r="R319" s="92"/>
      <c r="S319" s="92"/>
      <c r="T319" s="93"/>
      <c r="U319" s="39"/>
      <c r="V319" s="39"/>
      <c r="W319" s="39"/>
      <c r="X319" s="39"/>
      <c r="Y319" s="39"/>
      <c r="Z319" s="39"/>
      <c r="AA319" s="39"/>
      <c r="AB319" s="39"/>
      <c r="AC319" s="39"/>
      <c r="AD319" s="39"/>
      <c r="AE319" s="39"/>
      <c r="AT319" s="18" t="s">
        <v>216</v>
      </c>
      <c r="AU319" s="18" t="s">
        <v>83</v>
      </c>
    </row>
    <row r="320" s="2" customFormat="1" ht="24.15" customHeight="1">
      <c r="A320" s="39"/>
      <c r="B320" s="40"/>
      <c r="C320" s="222" t="s">
        <v>737</v>
      </c>
      <c r="D320" s="222" t="s">
        <v>208</v>
      </c>
      <c r="E320" s="223" t="s">
        <v>1106</v>
      </c>
      <c r="F320" s="224" t="s">
        <v>1107</v>
      </c>
      <c r="G320" s="225" t="s">
        <v>225</v>
      </c>
      <c r="H320" s="226">
        <v>30</v>
      </c>
      <c r="I320" s="227"/>
      <c r="J320" s="228">
        <f>ROUND(I320*H320,2)</f>
        <v>0</v>
      </c>
      <c r="K320" s="229"/>
      <c r="L320" s="45"/>
      <c r="M320" s="230" t="s">
        <v>1</v>
      </c>
      <c r="N320" s="231" t="s">
        <v>41</v>
      </c>
      <c r="O320" s="92"/>
      <c r="P320" s="232">
        <f>O320*H320</f>
        <v>0</v>
      </c>
      <c r="Q320" s="232">
        <v>0.020140000000000002</v>
      </c>
      <c r="R320" s="232">
        <f>Q320*H320</f>
        <v>0.60420000000000007</v>
      </c>
      <c r="S320" s="232">
        <v>0</v>
      </c>
      <c r="T320" s="233">
        <f>S320*H320</f>
        <v>0</v>
      </c>
      <c r="U320" s="39"/>
      <c r="V320" s="39"/>
      <c r="W320" s="39"/>
      <c r="X320" s="39"/>
      <c r="Y320" s="39"/>
      <c r="Z320" s="39"/>
      <c r="AA320" s="39"/>
      <c r="AB320" s="39"/>
      <c r="AC320" s="39"/>
      <c r="AD320" s="39"/>
      <c r="AE320" s="39"/>
      <c r="AR320" s="234" t="s">
        <v>212</v>
      </c>
      <c r="AT320" s="234" t="s">
        <v>208</v>
      </c>
      <c r="AU320" s="234" t="s">
        <v>83</v>
      </c>
      <c r="AY320" s="18" t="s">
        <v>207</v>
      </c>
      <c r="BE320" s="235">
        <f>IF(N320="základní",J320,0)</f>
        <v>0</v>
      </c>
      <c r="BF320" s="235">
        <f>IF(N320="snížená",J320,0)</f>
        <v>0</v>
      </c>
      <c r="BG320" s="235">
        <f>IF(N320="zákl. přenesená",J320,0)</f>
        <v>0</v>
      </c>
      <c r="BH320" s="235">
        <f>IF(N320="sníž. přenesená",J320,0)</f>
        <v>0</v>
      </c>
      <c r="BI320" s="235">
        <f>IF(N320="nulová",J320,0)</f>
        <v>0</v>
      </c>
      <c r="BJ320" s="18" t="s">
        <v>83</v>
      </c>
      <c r="BK320" s="235">
        <f>ROUND(I320*H320,2)</f>
        <v>0</v>
      </c>
      <c r="BL320" s="18" t="s">
        <v>212</v>
      </c>
      <c r="BM320" s="234" t="s">
        <v>2272</v>
      </c>
    </row>
    <row r="321" s="2" customFormat="1">
      <c r="A321" s="39"/>
      <c r="B321" s="40"/>
      <c r="C321" s="41"/>
      <c r="D321" s="236" t="s">
        <v>214</v>
      </c>
      <c r="E321" s="41"/>
      <c r="F321" s="237" t="s">
        <v>1109</v>
      </c>
      <c r="G321" s="41"/>
      <c r="H321" s="41"/>
      <c r="I321" s="238"/>
      <c r="J321" s="41"/>
      <c r="K321" s="41"/>
      <c r="L321" s="45"/>
      <c r="M321" s="239"/>
      <c r="N321" s="240"/>
      <c r="O321" s="92"/>
      <c r="P321" s="92"/>
      <c r="Q321" s="92"/>
      <c r="R321" s="92"/>
      <c r="S321" s="92"/>
      <c r="T321" s="93"/>
      <c r="U321" s="39"/>
      <c r="V321" s="39"/>
      <c r="W321" s="39"/>
      <c r="X321" s="39"/>
      <c r="Y321" s="39"/>
      <c r="Z321" s="39"/>
      <c r="AA321" s="39"/>
      <c r="AB321" s="39"/>
      <c r="AC321" s="39"/>
      <c r="AD321" s="39"/>
      <c r="AE321" s="39"/>
      <c r="AT321" s="18" t="s">
        <v>214</v>
      </c>
      <c r="AU321" s="18" t="s">
        <v>83</v>
      </c>
    </row>
    <row r="322" s="2" customFormat="1">
      <c r="A322" s="39"/>
      <c r="B322" s="40"/>
      <c r="C322" s="41"/>
      <c r="D322" s="241" t="s">
        <v>216</v>
      </c>
      <c r="E322" s="41"/>
      <c r="F322" s="242" t="s">
        <v>1110</v>
      </c>
      <c r="G322" s="41"/>
      <c r="H322" s="41"/>
      <c r="I322" s="238"/>
      <c r="J322" s="41"/>
      <c r="K322" s="41"/>
      <c r="L322" s="45"/>
      <c r="M322" s="239"/>
      <c r="N322" s="240"/>
      <c r="O322" s="92"/>
      <c r="P322" s="92"/>
      <c r="Q322" s="92"/>
      <c r="R322" s="92"/>
      <c r="S322" s="92"/>
      <c r="T322" s="93"/>
      <c r="U322" s="39"/>
      <c r="V322" s="39"/>
      <c r="W322" s="39"/>
      <c r="X322" s="39"/>
      <c r="Y322" s="39"/>
      <c r="Z322" s="39"/>
      <c r="AA322" s="39"/>
      <c r="AB322" s="39"/>
      <c r="AC322" s="39"/>
      <c r="AD322" s="39"/>
      <c r="AE322" s="39"/>
      <c r="AT322" s="18" t="s">
        <v>216</v>
      </c>
      <c r="AU322" s="18" t="s">
        <v>83</v>
      </c>
    </row>
    <row r="323" s="2" customFormat="1" ht="24.15" customHeight="1">
      <c r="A323" s="39"/>
      <c r="B323" s="40"/>
      <c r="C323" s="222" t="s">
        <v>742</v>
      </c>
      <c r="D323" s="222" t="s">
        <v>208</v>
      </c>
      <c r="E323" s="223" t="s">
        <v>2273</v>
      </c>
      <c r="F323" s="224" t="s">
        <v>2274</v>
      </c>
      <c r="G323" s="225" t="s">
        <v>225</v>
      </c>
      <c r="H323" s="226">
        <v>94.760000000000005</v>
      </c>
      <c r="I323" s="227"/>
      <c r="J323" s="228">
        <f>ROUND(I323*H323,2)</f>
        <v>0</v>
      </c>
      <c r="K323" s="229"/>
      <c r="L323" s="45"/>
      <c r="M323" s="230" t="s">
        <v>1</v>
      </c>
      <c r="N323" s="231" t="s">
        <v>41</v>
      </c>
      <c r="O323" s="92"/>
      <c r="P323" s="232">
        <f>O323*H323</f>
        <v>0</v>
      </c>
      <c r="Q323" s="232">
        <v>0.040289999999999999</v>
      </c>
      <c r="R323" s="232">
        <f>Q323*H323</f>
        <v>3.8178804</v>
      </c>
      <c r="S323" s="232">
        <v>0</v>
      </c>
      <c r="T323" s="233">
        <f>S323*H323</f>
        <v>0</v>
      </c>
      <c r="U323" s="39"/>
      <c r="V323" s="39"/>
      <c r="W323" s="39"/>
      <c r="X323" s="39"/>
      <c r="Y323" s="39"/>
      <c r="Z323" s="39"/>
      <c r="AA323" s="39"/>
      <c r="AB323" s="39"/>
      <c r="AC323" s="39"/>
      <c r="AD323" s="39"/>
      <c r="AE323" s="39"/>
      <c r="AR323" s="234" t="s">
        <v>212</v>
      </c>
      <c r="AT323" s="234" t="s">
        <v>208</v>
      </c>
      <c r="AU323" s="234" t="s">
        <v>83</v>
      </c>
      <c r="AY323" s="18" t="s">
        <v>207</v>
      </c>
      <c r="BE323" s="235">
        <f>IF(N323="základní",J323,0)</f>
        <v>0</v>
      </c>
      <c r="BF323" s="235">
        <f>IF(N323="snížená",J323,0)</f>
        <v>0</v>
      </c>
      <c r="BG323" s="235">
        <f>IF(N323="zákl. přenesená",J323,0)</f>
        <v>0</v>
      </c>
      <c r="BH323" s="235">
        <f>IF(N323="sníž. přenesená",J323,0)</f>
        <v>0</v>
      </c>
      <c r="BI323" s="235">
        <f>IF(N323="nulová",J323,0)</f>
        <v>0</v>
      </c>
      <c r="BJ323" s="18" t="s">
        <v>83</v>
      </c>
      <c r="BK323" s="235">
        <f>ROUND(I323*H323,2)</f>
        <v>0</v>
      </c>
      <c r="BL323" s="18" t="s">
        <v>212</v>
      </c>
      <c r="BM323" s="234" t="s">
        <v>2275</v>
      </c>
    </row>
    <row r="324" s="2" customFormat="1">
      <c r="A324" s="39"/>
      <c r="B324" s="40"/>
      <c r="C324" s="41"/>
      <c r="D324" s="236" t="s">
        <v>214</v>
      </c>
      <c r="E324" s="41"/>
      <c r="F324" s="237" t="s">
        <v>2276</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214</v>
      </c>
      <c r="AU324" s="18" t="s">
        <v>83</v>
      </c>
    </row>
    <row r="325" s="2" customFormat="1">
      <c r="A325" s="39"/>
      <c r="B325" s="40"/>
      <c r="C325" s="41"/>
      <c r="D325" s="241" t="s">
        <v>216</v>
      </c>
      <c r="E325" s="41"/>
      <c r="F325" s="242" t="s">
        <v>2277</v>
      </c>
      <c r="G325" s="41"/>
      <c r="H325" s="41"/>
      <c r="I325" s="238"/>
      <c r="J325" s="41"/>
      <c r="K325" s="41"/>
      <c r="L325" s="45"/>
      <c r="M325" s="239"/>
      <c r="N325" s="240"/>
      <c r="O325" s="92"/>
      <c r="P325" s="92"/>
      <c r="Q325" s="92"/>
      <c r="R325" s="92"/>
      <c r="S325" s="92"/>
      <c r="T325" s="93"/>
      <c r="U325" s="39"/>
      <c r="V325" s="39"/>
      <c r="W325" s="39"/>
      <c r="X325" s="39"/>
      <c r="Y325" s="39"/>
      <c r="Z325" s="39"/>
      <c r="AA325" s="39"/>
      <c r="AB325" s="39"/>
      <c r="AC325" s="39"/>
      <c r="AD325" s="39"/>
      <c r="AE325" s="39"/>
      <c r="AT325" s="18" t="s">
        <v>216</v>
      </c>
      <c r="AU325" s="18" t="s">
        <v>83</v>
      </c>
    </row>
    <row r="326" s="13" customFormat="1">
      <c r="A326" s="13"/>
      <c r="B326" s="253"/>
      <c r="C326" s="254"/>
      <c r="D326" s="236" t="s">
        <v>218</v>
      </c>
      <c r="E326" s="255" t="s">
        <v>1</v>
      </c>
      <c r="F326" s="256" t="s">
        <v>405</v>
      </c>
      <c r="G326" s="254"/>
      <c r="H326" s="257">
        <v>21.809999999999999</v>
      </c>
      <c r="I326" s="258"/>
      <c r="J326" s="254"/>
      <c r="K326" s="254"/>
      <c r="L326" s="259"/>
      <c r="M326" s="260"/>
      <c r="N326" s="261"/>
      <c r="O326" s="261"/>
      <c r="P326" s="261"/>
      <c r="Q326" s="261"/>
      <c r="R326" s="261"/>
      <c r="S326" s="261"/>
      <c r="T326" s="262"/>
      <c r="U326" s="13"/>
      <c r="V326" s="13"/>
      <c r="W326" s="13"/>
      <c r="X326" s="13"/>
      <c r="Y326" s="13"/>
      <c r="Z326" s="13"/>
      <c r="AA326" s="13"/>
      <c r="AB326" s="13"/>
      <c r="AC326" s="13"/>
      <c r="AD326" s="13"/>
      <c r="AE326" s="13"/>
      <c r="AT326" s="263" t="s">
        <v>218</v>
      </c>
      <c r="AU326" s="263" t="s">
        <v>83</v>
      </c>
      <c r="AV326" s="13" t="s">
        <v>85</v>
      </c>
      <c r="AW326" s="13" t="s">
        <v>32</v>
      </c>
      <c r="AX326" s="13" t="s">
        <v>76</v>
      </c>
      <c r="AY326" s="263" t="s">
        <v>207</v>
      </c>
    </row>
    <row r="327" s="13" customFormat="1">
      <c r="A327" s="13"/>
      <c r="B327" s="253"/>
      <c r="C327" s="254"/>
      <c r="D327" s="236" t="s">
        <v>218</v>
      </c>
      <c r="E327" s="255" t="s">
        <v>1</v>
      </c>
      <c r="F327" s="256" t="s">
        <v>429</v>
      </c>
      <c r="G327" s="254"/>
      <c r="H327" s="257">
        <v>12.5</v>
      </c>
      <c r="I327" s="258"/>
      <c r="J327" s="254"/>
      <c r="K327" s="254"/>
      <c r="L327" s="259"/>
      <c r="M327" s="260"/>
      <c r="N327" s="261"/>
      <c r="O327" s="261"/>
      <c r="P327" s="261"/>
      <c r="Q327" s="261"/>
      <c r="R327" s="261"/>
      <c r="S327" s="261"/>
      <c r="T327" s="262"/>
      <c r="U327" s="13"/>
      <c r="V327" s="13"/>
      <c r="W327" s="13"/>
      <c r="X327" s="13"/>
      <c r="Y327" s="13"/>
      <c r="Z327" s="13"/>
      <c r="AA327" s="13"/>
      <c r="AB327" s="13"/>
      <c r="AC327" s="13"/>
      <c r="AD327" s="13"/>
      <c r="AE327" s="13"/>
      <c r="AT327" s="263" t="s">
        <v>218</v>
      </c>
      <c r="AU327" s="263" t="s">
        <v>83</v>
      </c>
      <c r="AV327" s="13" t="s">
        <v>85</v>
      </c>
      <c r="AW327" s="13" t="s">
        <v>32</v>
      </c>
      <c r="AX327" s="13" t="s">
        <v>76</v>
      </c>
      <c r="AY327" s="263" t="s">
        <v>207</v>
      </c>
    </row>
    <row r="328" s="13" customFormat="1">
      <c r="A328" s="13"/>
      <c r="B328" s="253"/>
      <c r="C328" s="254"/>
      <c r="D328" s="236" t="s">
        <v>218</v>
      </c>
      <c r="E328" s="255" t="s">
        <v>1</v>
      </c>
      <c r="F328" s="256" t="s">
        <v>426</v>
      </c>
      <c r="G328" s="254"/>
      <c r="H328" s="257">
        <v>7.8799999999999999</v>
      </c>
      <c r="I328" s="258"/>
      <c r="J328" s="254"/>
      <c r="K328" s="254"/>
      <c r="L328" s="259"/>
      <c r="M328" s="260"/>
      <c r="N328" s="261"/>
      <c r="O328" s="261"/>
      <c r="P328" s="261"/>
      <c r="Q328" s="261"/>
      <c r="R328" s="261"/>
      <c r="S328" s="261"/>
      <c r="T328" s="262"/>
      <c r="U328" s="13"/>
      <c r="V328" s="13"/>
      <c r="W328" s="13"/>
      <c r="X328" s="13"/>
      <c r="Y328" s="13"/>
      <c r="Z328" s="13"/>
      <c r="AA328" s="13"/>
      <c r="AB328" s="13"/>
      <c r="AC328" s="13"/>
      <c r="AD328" s="13"/>
      <c r="AE328" s="13"/>
      <c r="AT328" s="263" t="s">
        <v>218</v>
      </c>
      <c r="AU328" s="263" t="s">
        <v>83</v>
      </c>
      <c r="AV328" s="13" t="s">
        <v>85</v>
      </c>
      <c r="AW328" s="13" t="s">
        <v>32</v>
      </c>
      <c r="AX328" s="13" t="s">
        <v>76</v>
      </c>
      <c r="AY328" s="263" t="s">
        <v>207</v>
      </c>
    </row>
    <row r="329" s="13" customFormat="1">
      <c r="A329" s="13"/>
      <c r="B329" s="253"/>
      <c r="C329" s="254"/>
      <c r="D329" s="236" t="s">
        <v>218</v>
      </c>
      <c r="E329" s="255" t="s">
        <v>1</v>
      </c>
      <c r="F329" s="256" t="s">
        <v>458</v>
      </c>
      <c r="G329" s="254"/>
      <c r="H329" s="257">
        <v>24.300000000000001</v>
      </c>
      <c r="I329" s="258"/>
      <c r="J329" s="254"/>
      <c r="K329" s="254"/>
      <c r="L329" s="259"/>
      <c r="M329" s="260"/>
      <c r="N329" s="261"/>
      <c r="O329" s="261"/>
      <c r="P329" s="261"/>
      <c r="Q329" s="261"/>
      <c r="R329" s="261"/>
      <c r="S329" s="261"/>
      <c r="T329" s="262"/>
      <c r="U329" s="13"/>
      <c r="V329" s="13"/>
      <c r="W329" s="13"/>
      <c r="X329" s="13"/>
      <c r="Y329" s="13"/>
      <c r="Z329" s="13"/>
      <c r="AA329" s="13"/>
      <c r="AB329" s="13"/>
      <c r="AC329" s="13"/>
      <c r="AD329" s="13"/>
      <c r="AE329" s="13"/>
      <c r="AT329" s="263" t="s">
        <v>218</v>
      </c>
      <c r="AU329" s="263" t="s">
        <v>83</v>
      </c>
      <c r="AV329" s="13" t="s">
        <v>85</v>
      </c>
      <c r="AW329" s="13" t="s">
        <v>32</v>
      </c>
      <c r="AX329" s="13" t="s">
        <v>76</v>
      </c>
      <c r="AY329" s="263" t="s">
        <v>207</v>
      </c>
    </row>
    <row r="330" s="13" customFormat="1">
      <c r="A330" s="13"/>
      <c r="B330" s="253"/>
      <c r="C330" s="254"/>
      <c r="D330" s="236" t="s">
        <v>218</v>
      </c>
      <c r="E330" s="255" t="s">
        <v>1</v>
      </c>
      <c r="F330" s="256" t="s">
        <v>461</v>
      </c>
      <c r="G330" s="254"/>
      <c r="H330" s="257">
        <v>26.600000000000001</v>
      </c>
      <c r="I330" s="258"/>
      <c r="J330" s="254"/>
      <c r="K330" s="254"/>
      <c r="L330" s="259"/>
      <c r="M330" s="260"/>
      <c r="N330" s="261"/>
      <c r="O330" s="261"/>
      <c r="P330" s="261"/>
      <c r="Q330" s="261"/>
      <c r="R330" s="261"/>
      <c r="S330" s="261"/>
      <c r="T330" s="262"/>
      <c r="U330" s="13"/>
      <c r="V330" s="13"/>
      <c r="W330" s="13"/>
      <c r="X330" s="13"/>
      <c r="Y330" s="13"/>
      <c r="Z330" s="13"/>
      <c r="AA330" s="13"/>
      <c r="AB330" s="13"/>
      <c r="AC330" s="13"/>
      <c r="AD330" s="13"/>
      <c r="AE330" s="13"/>
      <c r="AT330" s="263" t="s">
        <v>218</v>
      </c>
      <c r="AU330" s="263" t="s">
        <v>83</v>
      </c>
      <c r="AV330" s="13" t="s">
        <v>85</v>
      </c>
      <c r="AW330" s="13" t="s">
        <v>32</v>
      </c>
      <c r="AX330" s="13" t="s">
        <v>76</v>
      </c>
      <c r="AY330" s="263" t="s">
        <v>207</v>
      </c>
    </row>
    <row r="331" s="13" customFormat="1">
      <c r="A331" s="13"/>
      <c r="B331" s="253"/>
      <c r="C331" s="254"/>
      <c r="D331" s="236" t="s">
        <v>218</v>
      </c>
      <c r="E331" s="255" t="s">
        <v>1</v>
      </c>
      <c r="F331" s="256" t="s">
        <v>464</v>
      </c>
      <c r="G331" s="254"/>
      <c r="H331" s="257">
        <v>1.6699999999999999</v>
      </c>
      <c r="I331" s="258"/>
      <c r="J331" s="254"/>
      <c r="K331" s="254"/>
      <c r="L331" s="259"/>
      <c r="M331" s="260"/>
      <c r="N331" s="261"/>
      <c r="O331" s="261"/>
      <c r="P331" s="261"/>
      <c r="Q331" s="261"/>
      <c r="R331" s="261"/>
      <c r="S331" s="261"/>
      <c r="T331" s="262"/>
      <c r="U331" s="13"/>
      <c r="V331" s="13"/>
      <c r="W331" s="13"/>
      <c r="X331" s="13"/>
      <c r="Y331" s="13"/>
      <c r="Z331" s="13"/>
      <c r="AA331" s="13"/>
      <c r="AB331" s="13"/>
      <c r="AC331" s="13"/>
      <c r="AD331" s="13"/>
      <c r="AE331" s="13"/>
      <c r="AT331" s="263" t="s">
        <v>218</v>
      </c>
      <c r="AU331" s="263" t="s">
        <v>83</v>
      </c>
      <c r="AV331" s="13" t="s">
        <v>85</v>
      </c>
      <c r="AW331" s="13" t="s">
        <v>32</v>
      </c>
      <c r="AX331" s="13" t="s">
        <v>76</v>
      </c>
      <c r="AY331" s="263" t="s">
        <v>207</v>
      </c>
    </row>
    <row r="332" s="14" customFormat="1">
      <c r="A332" s="14"/>
      <c r="B332" s="264"/>
      <c r="C332" s="265"/>
      <c r="D332" s="236" t="s">
        <v>218</v>
      </c>
      <c r="E332" s="266" t="s">
        <v>1</v>
      </c>
      <c r="F332" s="267" t="s">
        <v>222</v>
      </c>
      <c r="G332" s="265"/>
      <c r="H332" s="268">
        <v>94.760000000000005</v>
      </c>
      <c r="I332" s="269"/>
      <c r="J332" s="265"/>
      <c r="K332" s="265"/>
      <c r="L332" s="270"/>
      <c r="M332" s="271"/>
      <c r="N332" s="272"/>
      <c r="O332" s="272"/>
      <c r="P332" s="272"/>
      <c r="Q332" s="272"/>
      <c r="R332" s="272"/>
      <c r="S332" s="272"/>
      <c r="T332" s="273"/>
      <c r="U332" s="14"/>
      <c r="V332" s="14"/>
      <c r="W332" s="14"/>
      <c r="X332" s="14"/>
      <c r="Y332" s="14"/>
      <c r="Z332" s="14"/>
      <c r="AA332" s="14"/>
      <c r="AB332" s="14"/>
      <c r="AC332" s="14"/>
      <c r="AD332" s="14"/>
      <c r="AE332" s="14"/>
      <c r="AT332" s="274" t="s">
        <v>218</v>
      </c>
      <c r="AU332" s="274" t="s">
        <v>83</v>
      </c>
      <c r="AV332" s="14" t="s">
        <v>212</v>
      </c>
      <c r="AW332" s="14" t="s">
        <v>32</v>
      </c>
      <c r="AX332" s="14" t="s">
        <v>83</v>
      </c>
      <c r="AY332" s="274" t="s">
        <v>207</v>
      </c>
    </row>
    <row r="333" s="2" customFormat="1" ht="24.15" customHeight="1">
      <c r="A333" s="39"/>
      <c r="B333" s="40"/>
      <c r="C333" s="222" t="s">
        <v>748</v>
      </c>
      <c r="D333" s="222" t="s">
        <v>208</v>
      </c>
      <c r="E333" s="223" t="s">
        <v>2278</v>
      </c>
      <c r="F333" s="224" t="s">
        <v>2279</v>
      </c>
      <c r="G333" s="225" t="s">
        <v>225</v>
      </c>
      <c r="H333" s="226">
        <v>80</v>
      </c>
      <c r="I333" s="227"/>
      <c r="J333" s="228">
        <f>ROUND(I333*H333,2)</f>
        <v>0</v>
      </c>
      <c r="K333" s="229"/>
      <c r="L333" s="45"/>
      <c r="M333" s="230" t="s">
        <v>1</v>
      </c>
      <c r="N333" s="231" t="s">
        <v>41</v>
      </c>
      <c r="O333" s="92"/>
      <c r="P333" s="232">
        <f>O333*H333</f>
        <v>0</v>
      </c>
      <c r="Q333" s="232">
        <v>0.0015299999999999999</v>
      </c>
      <c r="R333" s="232">
        <f>Q333*H333</f>
        <v>0.1224</v>
      </c>
      <c r="S333" s="232">
        <v>0</v>
      </c>
      <c r="T333" s="233">
        <f>S333*H333</f>
        <v>0</v>
      </c>
      <c r="U333" s="39"/>
      <c r="V333" s="39"/>
      <c r="W333" s="39"/>
      <c r="X333" s="39"/>
      <c r="Y333" s="39"/>
      <c r="Z333" s="39"/>
      <c r="AA333" s="39"/>
      <c r="AB333" s="39"/>
      <c r="AC333" s="39"/>
      <c r="AD333" s="39"/>
      <c r="AE333" s="39"/>
      <c r="AR333" s="234" t="s">
        <v>212</v>
      </c>
      <c r="AT333" s="234" t="s">
        <v>208</v>
      </c>
      <c r="AU333" s="234" t="s">
        <v>83</v>
      </c>
      <c r="AY333" s="18" t="s">
        <v>207</v>
      </c>
      <c r="BE333" s="235">
        <f>IF(N333="základní",J333,0)</f>
        <v>0</v>
      </c>
      <c r="BF333" s="235">
        <f>IF(N333="snížená",J333,0)</f>
        <v>0</v>
      </c>
      <c r="BG333" s="235">
        <f>IF(N333="zákl. přenesená",J333,0)</f>
        <v>0</v>
      </c>
      <c r="BH333" s="235">
        <f>IF(N333="sníž. přenesená",J333,0)</f>
        <v>0</v>
      </c>
      <c r="BI333" s="235">
        <f>IF(N333="nulová",J333,0)</f>
        <v>0</v>
      </c>
      <c r="BJ333" s="18" t="s">
        <v>83</v>
      </c>
      <c r="BK333" s="235">
        <f>ROUND(I333*H333,2)</f>
        <v>0</v>
      </c>
      <c r="BL333" s="18" t="s">
        <v>212</v>
      </c>
      <c r="BM333" s="234" t="s">
        <v>2280</v>
      </c>
    </row>
    <row r="334" s="2" customFormat="1">
      <c r="A334" s="39"/>
      <c r="B334" s="40"/>
      <c r="C334" s="41"/>
      <c r="D334" s="236" t="s">
        <v>214</v>
      </c>
      <c r="E334" s="41"/>
      <c r="F334" s="237" t="s">
        <v>2281</v>
      </c>
      <c r="G334" s="41"/>
      <c r="H334" s="41"/>
      <c r="I334" s="238"/>
      <c r="J334" s="41"/>
      <c r="K334" s="41"/>
      <c r="L334" s="45"/>
      <c r="M334" s="239"/>
      <c r="N334" s="240"/>
      <c r="O334" s="92"/>
      <c r="P334" s="92"/>
      <c r="Q334" s="92"/>
      <c r="R334" s="92"/>
      <c r="S334" s="92"/>
      <c r="T334" s="93"/>
      <c r="U334" s="39"/>
      <c r="V334" s="39"/>
      <c r="W334" s="39"/>
      <c r="X334" s="39"/>
      <c r="Y334" s="39"/>
      <c r="Z334" s="39"/>
      <c r="AA334" s="39"/>
      <c r="AB334" s="39"/>
      <c r="AC334" s="39"/>
      <c r="AD334" s="39"/>
      <c r="AE334" s="39"/>
      <c r="AT334" s="18" t="s">
        <v>214</v>
      </c>
      <c r="AU334" s="18" t="s">
        <v>83</v>
      </c>
    </row>
    <row r="335" s="2" customFormat="1">
      <c r="A335" s="39"/>
      <c r="B335" s="40"/>
      <c r="C335" s="41"/>
      <c r="D335" s="241" t="s">
        <v>216</v>
      </c>
      <c r="E335" s="41"/>
      <c r="F335" s="242" t="s">
        <v>2282</v>
      </c>
      <c r="G335" s="41"/>
      <c r="H335" s="41"/>
      <c r="I335" s="238"/>
      <c r="J335" s="41"/>
      <c r="K335" s="41"/>
      <c r="L335" s="45"/>
      <c r="M335" s="239"/>
      <c r="N335" s="240"/>
      <c r="O335" s="92"/>
      <c r="P335" s="92"/>
      <c r="Q335" s="92"/>
      <c r="R335" s="92"/>
      <c r="S335" s="92"/>
      <c r="T335" s="93"/>
      <c r="U335" s="39"/>
      <c r="V335" s="39"/>
      <c r="W335" s="39"/>
      <c r="X335" s="39"/>
      <c r="Y335" s="39"/>
      <c r="Z335" s="39"/>
      <c r="AA335" s="39"/>
      <c r="AB335" s="39"/>
      <c r="AC335" s="39"/>
      <c r="AD335" s="39"/>
      <c r="AE335" s="39"/>
      <c r="AT335" s="18" t="s">
        <v>216</v>
      </c>
      <c r="AU335" s="18" t="s">
        <v>83</v>
      </c>
    </row>
    <row r="336" s="2" customFormat="1" ht="24.15" customHeight="1">
      <c r="A336" s="39"/>
      <c r="B336" s="40"/>
      <c r="C336" s="222" t="s">
        <v>751</v>
      </c>
      <c r="D336" s="222" t="s">
        <v>208</v>
      </c>
      <c r="E336" s="223" t="s">
        <v>2283</v>
      </c>
      <c r="F336" s="224" t="s">
        <v>2284</v>
      </c>
      <c r="G336" s="225" t="s">
        <v>225</v>
      </c>
      <c r="H336" s="226">
        <v>30</v>
      </c>
      <c r="I336" s="227"/>
      <c r="J336" s="228">
        <f>ROUND(I336*H336,2)</f>
        <v>0</v>
      </c>
      <c r="K336" s="229"/>
      <c r="L336" s="45"/>
      <c r="M336" s="230" t="s">
        <v>1</v>
      </c>
      <c r="N336" s="231" t="s">
        <v>41</v>
      </c>
      <c r="O336" s="92"/>
      <c r="P336" s="232">
        <f>O336*H336</f>
        <v>0</v>
      </c>
      <c r="Q336" s="232">
        <v>0.0013400000000000001</v>
      </c>
      <c r="R336" s="232">
        <f>Q336*H336</f>
        <v>0.0402</v>
      </c>
      <c r="S336" s="232">
        <v>0</v>
      </c>
      <c r="T336" s="233">
        <f>S336*H336</f>
        <v>0</v>
      </c>
      <c r="U336" s="39"/>
      <c r="V336" s="39"/>
      <c r="W336" s="39"/>
      <c r="X336" s="39"/>
      <c r="Y336" s="39"/>
      <c r="Z336" s="39"/>
      <c r="AA336" s="39"/>
      <c r="AB336" s="39"/>
      <c r="AC336" s="39"/>
      <c r="AD336" s="39"/>
      <c r="AE336" s="39"/>
      <c r="AR336" s="234" t="s">
        <v>212</v>
      </c>
      <c r="AT336" s="234" t="s">
        <v>208</v>
      </c>
      <c r="AU336" s="234" t="s">
        <v>83</v>
      </c>
      <c r="AY336" s="18" t="s">
        <v>207</v>
      </c>
      <c r="BE336" s="235">
        <f>IF(N336="základní",J336,0)</f>
        <v>0</v>
      </c>
      <c r="BF336" s="235">
        <f>IF(N336="snížená",J336,0)</f>
        <v>0</v>
      </c>
      <c r="BG336" s="235">
        <f>IF(N336="zákl. přenesená",J336,0)</f>
        <v>0</v>
      </c>
      <c r="BH336" s="235">
        <f>IF(N336="sníž. přenesená",J336,0)</f>
        <v>0</v>
      </c>
      <c r="BI336" s="235">
        <f>IF(N336="nulová",J336,0)</f>
        <v>0</v>
      </c>
      <c r="BJ336" s="18" t="s">
        <v>83</v>
      </c>
      <c r="BK336" s="235">
        <f>ROUND(I336*H336,2)</f>
        <v>0</v>
      </c>
      <c r="BL336" s="18" t="s">
        <v>212</v>
      </c>
      <c r="BM336" s="234" t="s">
        <v>2285</v>
      </c>
    </row>
    <row r="337" s="2" customFormat="1">
      <c r="A337" s="39"/>
      <c r="B337" s="40"/>
      <c r="C337" s="41"/>
      <c r="D337" s="236" t="s">
        <v>214</v>
      </c>
      <c r="E337" s="41"/>
      <c r="F337" s="237" t="s">
        <v>2286</v>
      </c>
      <c r="G337" s="41"/>
      <c r="H337" s="41"/>
      <c r="I337" s="238"/>
      <c r="J337" s="41"/>
      <c r="K337" s="41"/>
      <c r="L337" s="45"/>
      <c r="M337" s="239"/>
      <c r="N337" s="240"/>
      <c r="O337" s="92"/>
      <c r="P337" s="92"/>
      <c r="Q337" s="92"/>
      <c r="R337" s="92"/>
      <c r="S337" s="92"/>
      <c r="T337" s="93"/>
      <c r="U337" s="39"/>
      <c r="V337" s="39"/>
      <c r="W337" s="39"/>
      <c r="X337" s="39"/>
      <c r="Y337" s="39"/>
      <c r="Z337" s="39"/>
      <c r="AA337" s="39"/>
      <c r="AB337" s="39"/>
      <c r="AC337" s="39"/>
      <c r="AD337" s="39"/>
      <c r="AE337" s="39"/>
      <c r="AT337" s="18" t="s">
        <v>214</v>
      </c>
      <c r="AU337" s="18" t="s">
        <v>83</v>
      </c>
    </row>
    <row r="338" s="2" customFormat="1">
      <c r="A338" s="39"/>
      <c r="B338" s="40"/>
      <c r="C338" s="41"/>
      <c r="D338" s="241" t="s">
        <v>216</v>
      </c>
      <c r="E338" s="41"/>
      <c r="F338" s="242" t="s">
        <v>2287</v>
      </c>
      <c r="G338" s="41"/>
      <c r="H338" s="41"/>
      <c r="I338" s="238"/>
      <c r="J338" s="41"/>
      <c r="K338" s="41"/>
      <c r="L338" s="45"/>
      <c r="M338" s="239"/>
      <c r="N338" s="240"/>
      <c r="O338" s="92"/>
      <c r="P338" s="92"/>
      <c r="Q338" s="92"/>
      <c r="R338" s="92"/>
      <c r="S338" s="92"/>
      <c r="T338" s="93"/>
      <c r="U338" s="39"/>
      <c r="V338" s="39"/>
      <c r="W338" s="39"/>
      <c r="X338" s="39"/>
      <c r="Y338" s="39"/>
      <c r="Z338" s="39"/>
      <c r="AA338" s="39"/>
      <c r="AB338" s="39"/>
      <c r="AC338" s="39"/>
      <c r="AD338" s="39"/>
      <c r="AE338" s="39"/>
      <c r="AT338" s="18" t="s">
        <v>216</v>
      </c>
      <c r="AU338" s="18" t="s">
        <v>83</v>
      </c>
    </row>
    <row r="339" s="2" customFormat="1" ht="24.15" customHeight="1">
      <c r="A339" s="39"/>
      <c r="B339" s="40"/>
      <c r="C339" s="222" t="s">
        <v>757</v>
      </c>
      <c r="D339" s="222" t="s">
        <v>208</v>
      </c>
      <c r="E339" s="223" t="s">
        <v>2288</v>
      </c>
      <c r="F339" s="224" t="s">
        <v>2289</v>
      </c>
      <c r="G339" s="225" t="s">
        <v>783</v>
      </c>
      <c r="H339" s="226">
        <v>204.80000000000001</v>
      </c>
      <c r="I339" s="227"/>
      <c r="J339" s="228">
        <f>ROUND(I339*H339,2)</f>
        <v>0</v>
      </c>
      <c r="K339" s="229"/>
      <c r="L339" s="45"/>
      <c r="M339" s="230" t="s">
        <v>1</v>
      </c>
      <c r="N339" s="231" t="s">
        <v>41</v>
      </c>
      <c r="O339" s="92"/>
      <c r="P339" s="232">
        <f>O339*H339</f>
        <v>0</v>
      </c>
      <c r="Q339" s="232">
        <v>0.00042999999999999999</v>
      </c>
      <c r="R339" s="232">
        <f>Q339*H339</f>
        <v>0.088064000000000003</v>
      </c>
      <c r="S339" s="232">
        <v>0</v>
      </c>
      <c r="T339" s="233">
        <f>S339*H339</f>
        <v>0</v>
      </c>
      <c r="U339" s="39"/>
      <c r="V339" s="39"/>
      <c r="W339" s="39"/>
      <c r="X339" s="39"/>
      <c r="Y339" s="39"/>
      <c r="Z339" s="39"/>
      <c r="AA339" s="39"/>
      <c r="AB339" s="39"/>
      <c r="AC339" s="39"/>
      <c r="AD339" s="39"/>
      <c r="AE339" s="39"/>
      <c r="AR339" s="234" t="s">
        <v>212</v>
      </c>
      <c r="AT339" s="234" t="s">
        <v>208</v>
      </c>
      <c r="AU339" s="234" t="s">
        <v>83</v>
      </c>
      <c r="AY339" s="18" t="s">
        <v>207</v>
      </c>
      <c r="BE339" s="235">
        <f>IF(N339="základní",J339,0)</f>
        <v>0</v>
      </c>
      <c r="BF339" s="235">
        <f>IF(N339="snížená",J339,0)</f>
        <v>0</v>
      </c>
      <c r="BG339" s="235">
        <f>IF(N339="zákl. přenesená",J339,0)</f>
        <v>0</v>
      </c>
      <c r="BH339" s="235">
        <f>IF(N339="sníž. přenesená",J339,0)</f>
        <v>0</v>
      </c>
      <c r="BI339" s="235">
        <f>IF(N339="nulová",J339,0)</f>
        <v>0</v>
      </c>
      <c r="BJ339" s="18" t="s">
        <v>83</v>
      </c>
      <c r="BK339" s="235">
        <f>ROUND(I339*H339,2)</f>
        <v>0</v>
      </c>
      <c r="BL339" s="18" t="s">
        <v>212</v>
      </c>
      <c r="BM339" s="234" t="s">
        <v>2290</v>
      </c>
    </row>
    <row r="340" s="2" customFormat="1">
      <c r="A340" s="39"/>
      <c r="B340" s="40"/>
      <c r="C340" s="41"/>
      <c r="D340" s="236" t="s">
        <v>214</v>
      </c>
      <c r="E340" s="41"/>
      <c r="F340" s="237" t="s">
        <v>2291</v>
      </c>
      <c r="G340" s="41"/>
      <c r="H340" s="41"/>
      <c r="I340" s="238"/>
      <c r="J340" s="41"/>
      <c r="K340" s="41"/>
      <c r="L340" s="45"/>
      <c r="M340" s="239"/>
      <c r="N340" s="240"/>
      <c r="O340" s="92"/>
      <c r="P340" s="92"/>
      <c r="Q340" s="92"/>
      <c r="R340" s="92"/>
      <c r="S340" s="92"/>
      <c r="T340" s="93"/>
      <c r="U340" s="39"/>
      <c r="V340" s="39"/>
      <c r="W340" s="39"/>
      <c r="X340" s="39"/>
      <c r="Y340" s="39"/>
      <c r="Z340" s="39"/>
      <c r="AA340" s="39"/>
      <c r="AB340" s="39"/>
      <c r="AC340" s="39"/>
      <c r="AD340" s="39"/>
      <c r="AE340" s="39"/>
      <c r="AT340" s="18" t="s">
        <v>214</v>
      </c>
      <c r="AU340" s="18" t="s">
        <v>83</v>
      </c>
    </row>
    <row r="341" s="2" customFormat="1">
      <c r="A341" s="39"/>
      <c r="B341" s="40"/>
      <c r="C341" s="41"/>
      <c r="D341" s="241" t="s">
        <v>216</v>
      </c>
      <c r="E341" s="41"/>
      <c r="F341" s="242" t="s">
        <v>2292</v>
      </c>
      <c r="G341" s="41"/>
      <c r="H341" s="41"/>
      <c r="I341" s="238"/>
      <c r="J341" s="41"/>
      <c r="K341" s="41"/>
      <c r="L341" s="45"/>
      <c r="M341" s="239"/>
      <c r="N341" s="240"/>
      <c r="O341" s="92"/>
      <c r="P341" s="92"/>
      <c r="Q341" s="92"/>
      <c r="R341" s="92"/>
      <c r="S341" s="92"/>
      <c r="T341" s="93"/>
      <c r="U341" s="39"/>
      <c r="V341" s="39"/>
      <c r="W341" s="39"/>
      <c r="X341" s="39"/>
      <c r="Y341" s="39"/>
      <c r="Z341" s="39"/>
      <c r="AA341" s="39"/>
      <c r="AB341" s="39"/>
      <c r="AC341" s="39"/>
      <c r="AD341" s="39"/>
      <c r="AE341" s="39"/>
      <c r="AT341" s="18" t="s">
        <v>216</v>
      </c>
      <c r="AU341" s="18" t="s">
        <v>83</v>
      </c>
    </row>
    <row r="342" s="12" customFormat="1">
      <c r="A342" s="12"/>
      <c r="B342" s="243"/>
      <c r="C342" s="244"/>
      <c r="D342" s="236" t="s">
        <v>218</v>
      </c>
      <c r="E342" s="245" t="s">
        <v>1</v>
      </c>
      <c r="F342" s="246" t="s">
        <v>2210</v>
      </c>
      <c r="G342" s="244"/>
      <c r="H342" s="245" t="s">
        <v>1</v>
      </c>
      <c r="I342" s="247"/>
      <c r="J342" s="244"/>
      <c r="K342" s="244"/>
      <c r="L342" s="248"/>
      <c r="M342" s="249"/>
      <c r="N342" s="250"/>
      <c r="O342" s="250"/>
      <c r="P342" s="250"/>
      <c r="Q342" s="250"/>
      <c r="R342" s="250"/>
      <c r="S342" s="250"/>
      <c r="T342" s="251"/>
      <c r="U342" s="12"/>
      <c r="V342" s="12"/>
      <c r="W342" s="12"/>
      <c r="X342" s="12"/>
      <c r="Y342" s="12"/>
      <c r="Z342" s="12"/>
      <c r="AA342" s="12"/>
      <c r="AB342" s="12"/>
      <c r="AC342" s="12"/>
      <c r="AD342" s="12"/>
      <c r="AE342" s="12"/>
      <c r="AT342" s="252" t="s">
        <v>218</v>
      </c>
      <c r="AU342" s="252" t="s">
        <v>83</v>
      </c>
      <c r="AV342" s="12" t="s">
        <v>83</v>
      </c>
      <c r="AW342" s="12" t="s">
        <v>32</v>
      </c>
      <c r="AX342" s="12" t="s">
        <v>76</v>
      </c>
      <c r="AY342" s="252" t="s">
        <v>207</v>
      </c>
    </row>
    <row r="343" s="13" customFormat="1">
      <c r="A343" s="13"/>
      <c r="B343" s="253"/>
      <c r="C343" s="254"/>
      <c r="D343" s="236" t="s">
        <v>218</v>
      </c>
      <c r="E343" s="255" t="s">
        <v>1</v>
      </c>
      <c r="F343" s="256" t="s">
        <v>2293</v>
      </c>
      <c r="G343" s="254"/>
      <c r="H343" s="257">
        <v>204.80000000000001</v>
      </c>
      <c r="I343" s="258"/>
      <c r="J343" s="254"/>
      <c r="K343" s="254"/>
      <c r="L343" s="259"/>
      <c r="M343" s="260"/>
      <c r="N343" s="261"/>
      <c r="O343" s="261"/>
      <c r="P343" s="261"/>
      <c r="Q343" s="261"/>
      <c r="R343" s="261"/>
      <c r="S343" s="261"/>
      <c r="T343" s="262"/>
      <c r="U343" s="13"/>
      <c r="V343" s="13"/>
      <c r="W343" s="13"/>
      <c r="X343" s="13"/>
      <c r="Y343" s="13"/>
      <c r="Z343" s="13"/>
      <c r="AA343" s="13"/>
      <c r="AB343" s="13"/>
      <c r="AC343" s="13"/>
      <c r="AD343" s="13"/>
      <c r="AE343" s="13"/>
      <c r="AT343" s="263" t="s">
        <v>218</v>
      </c>
      <c r="AU343" s="263" t="s">
        <v>83</v>
      </c>
      <c r="AV343" s="13" t="s">
        <v>85</v>
      </c>
      <c r="AW343" s="13" t="s">
        <v>32</v>
      </c>
      <c r="AX343" s="13" t="s">
        <v>83</v>
      </c>
      <c r="AY343" s="263" t="s">
        <v>207</v>
      </c>
    </row>
    <row r="344" s="2" customFormat="1" ht="24.15" customHeight="1">
      <c r="A344" s="39"/>
      <c r="B344" s="40"/>
      <c r="C344" s="293" t="s">
        <v>763</v>
      </c>
      <c r="D344" s="293" t="s">
        <v>690</v>
      </c>
      <c r="E344" s="294" t="s">
        <v>2294</v>
      </c>
      <c r="F344" s="295" t="s">
        <v>2295</v>
      </c>
      <c r="G344" s="296" t="s">
        <v>237</v>
      </c>
      <c r="H344" s="297">
        <v>0.182</v>
      </c>
      <c r="I344" s="298"/>
      <c r="J344" s="299">
        <f>ROUND(I344*H344,2)</f>
        <v>0</v>
      </c>
      <c r="K344" s="300"/>
      <c r="L344" s="301"/>
      <c r="M344" s="302" t="s">
        <v>1</v>
      </c>
      <c r="N344" s="303" t="s">
        <v>41</v>
      </c>
      <c r="O344" s="92"/>
      <c r="P344" s="232">
        <f>O344*H344</f>
        <v>0</v>
      </c>
      <c r="Q344" s="232">
        <v>1</v>
      </c>
      <c r="R344" s="232">
        <f>Q344*H344</f>
        <v>0.182</v>
      </c>
      <c r="S344" s="232">
        <v>0</v>
      </c>
      <c r="T344" s="233">
        <f>S344*H344</f>
        <v>0</v>
      </c>
      <c r="U344" s="39"/>
      <c r="V344" s="39"/>
      <c r="W344" s="39"/>
      <c r="X344" s="39"/>
      <c r="Y344" s="39"/>
      <c r="Z344" s="39"/>
      <c r="AA344" s="39"/>
      <c r="AB344" s="39"/>
      <c r="AC344" s="39"/>
      <c r="AD344" s="39"/>
      <c r="AE344" s="39"/>
      <c r="AR344" s="234" t="s">
        <v>282</v>
      </c>
      <c r="AT344" s="234" t="s">
        <v>690</v>
      </c>
      <c r="AU344" s="234" t="s">
        <v>83</v>
      </c>
      <c r="AY344" s="18" t="s">
        <v>207</v>
      </c>
      <c r="BE344" s="235">
        <f>IF(N344="základní",J344,0)</f>
        <v>0</v>
      </c>
      <c r="BF344" s="235">
        <f>IF(N344="snížená",J344,0)</f>
        <v>0</v>
      </c>
      <c r="BG344" s="235">
        <f>IF(N344="zákl. přenesená",J344,0)</f>
        <v>0</v>
      </c>
      <c r="BH344" s="235">
        <f>IF(N344="sníž. přenesená",J344,0)</f>
        <v>0</v>
      </c>
      <c r="BI344" s="235">
        <f>IF(N344="nulová",J344,0)</f>
        <v>0</v>
      </c>
      <c r="BJ344" s="18" t="s">
        <v>83</v>
      </c>
      <c r="BK344" s="235">
        <f>ROUND(I344*H344,2)</f>
        <v>0</v>
      </c>
      <c r="BL344" s="18" t="s">
        <v>212</v>
      </c>
      <c r="BM344" s="234" t="s">
        <v>2296</v>
      </c>
    </row>
    <row r="345" s="2" customFormat="1">
      <c r="A345" s="39"/>
      <c r="B345" s="40"/>
      <c r="C345" s="41"/>
      <c r="D345" s="236" t="s">
        <v>214</v>
      </c>
      <c r="E345" s="41"/>
      <c r="F345" s="237" t="s">
        <v>2295</v>
      </c>
      <c r="G345" s="41"/>
      <c r="H345" s="41"/>
      <c r="I345" s="238"/>
      <c r="J345" s="41"/>
      <c r="K345" s="41"/>
      <c r="L345" s="45"/>
      <c r="M345" s="239"/>
      <c r="N345" s="240"/>
      <c r="O345" s="92"/>
      <c r="P345" s="92"/>
      <c r="Q345" s="92"/>
      <c r="R345" s="92"/>
      <c r="S345" s="92"/>
      <c r="T345" s="93"/>
      <c r="U345" s="39"/>
      <c r="V345" s="39"/>
      <c r="W345" s="39"/>
      <c r="X345" s="39"/>
      <c r="Y345" s="39"/>
      <c r="Z345" s="39"/>
      <c r="AA345" s="39"/>
      <c r="AB345" s="39"/>
      <c r="AC345" s="39"/>
      <c r="AD345" s="39"/>
      <c r="AE345" s="39"/>
      <c r="AT345" s="18" t="s">
        <v>214</v>
      </c>
      <c r="AU345" s="18" t="s">
        <v>83</v>
      </c>
    </row>
    <row r="346" s="2" customFormat="1">
      <c r="A346" s="39"/>
      <c r="B346" s="40"/>
      <c r="C346" s="41"/>
      <c r="D346" s="236" t="s">
        <v>385</v>
      </c>
      <c r="E346" s="41"/>
      <c r="F346" s="290" t="s">
        <v>2297</v>
      </c>
      <c r="G346" s="41"/>
      <c r="H346" s="41"/>
      <c r="I346" s="238"/>
      <c r="J346" s="41"/>
      <c r="K346" s="41"/>
      <c r="L346" s="45"/>
      <c r="M346" s="239"/>
      <c r="N346" s="240"/>
      <c r="O346" s="92"/>
      <c r="P346" s="92"/>
      <c r="Q346" s="92"/>
      <c r="R346" s="92"/>
      <c r="S346" s="92"/>
      <c r="T346" s="93"/>
      <c r="U346" s="39"/>
      <c r="V346" s="39"/>
      <c r="W346" s="39"/>
      <c r="X346" s="39"/>
      <c r="Y346" s="39"/>
      <c r="Z346" s="39"/>
      <c r="AA346" s="39"/>
      <c r="AB346" s="39"/>
      <c r="AC346" s="39"/>
      <c r="AD346" s="39"/>
      <c r="AE346" s="39"/>
      <c r="AT346" s="18" t="s">
        <v>385</v>
      </c>
      <c r="AU346" s="18" t="s">
        <v>83</v>
      </c>
    </row>
    <row r="347" s="12" customFormat="1">
      <c r="A347" s="12"/>
      <c r="B347" s="243"/>
      <c r="C347" s="244"/>
      <c r="D347" s="236" t="s">
        <v>218</v>
      </c>
      <c r="E347" s="245" t="s">
        <v>1</v>
      </c>
      <c r="F347" s="246" t="s">
        <v>2298</v>
      </c>
      <c r="G347" s="244"/>
      <c r="H347" s="245" t="s">
        <v>1</v>
      </c>
      <c r="I347" s="247"/>
      <c r="J347" s="244"/>
      <c r="K347" s="244"/>
      <c r="L347" s="248"/>
      <c r="M347" s="249"/>
      <c r="N347" s="250"/>
      <c r="O347" s="250"/>
      <c r="P347" s="250"/>
      <c r="Q347" s="250"/>
      <c r="R347" s="250"/>
      <c r="S347" s="250"/>
      <c r="T347" s="251"/>
      <c r="U347" s="12"/>
      <c r="V347" s="12"/>
      <c r="W347" s="12"/>
      <c r="X347" s="12"/>
      <c r="Y347" s="12"/>
      <c r="Z347" s="12"/>
      <c r="AA347" s="12"/>
      <c r="AB347" s="12"/>
      <c r="AC347" s="12"/>
      <c r="AD347" s="12"/>
      <c r="AE347" s="12"/>
      <c r="AT347" s="252" t="s">
        <v>218</v>
      </c>
      <c r="AU347" s="252" t="s">
        <v>83</v>
      </c>
      <c r="AV347" s="12" t="s">
        <v>83</v>
      </c>
      <c r="AW347" s="12" t="s">
        <v>32</v>
      </c>
      <c r="AX347" s="12" t="s">
        <v>76</v>
      </c>
      <c r="AY347" s="252" t="s">
        <v>207</v>
      </c>
    </row>
    <row r="348" s="13" customFormat="1">
      <c r="A348" s="13"/>
      <c r="B348" s="253"/>
      <c r="C348" s="254"/>
      <c r="D348" s="236" t="s">
        <v>218</v>
      </c>
      <c r="E348" s="255" t="s">
        <v>1</v>
      </c>
      <c r="F348" s="256" t="s">
        <v>2299</v>
      </c>
      <c r="G348" s="254"/>
      <c r="H348" s="257">
        <v>0.182</v>
      </c>
      <c r="I348" s="258"/>
      <c r="J348" s="254"/>
      <c r="K348" s="254"/>
      <c r="L348" s="259"/>
      <c r="M348" s="260"/>
      <c r="N348" s="261"/>
      <c r="O348" s="261"/>
      <c r="P348" s="261"/>
      <c r="Q348" s="261"/>
      <c r="R348" s="261"/>
      <c r="S348" s="261"/>
      <c r="T348" s="262"/>
      <c r="U348" s="13"/>
      <c r="V348" s="13"/>
      <c r="W348" s="13"/>
      <c r="X348" s="13"/>
      <c r="Y348" s="13"/>
      <c r="Z348" s="13"/>
      <c r="AA348" s="13"/>
      <c r="AB348" s="13"/>
      <c r="AC348" s="13"/>
      <c r="AD348" s="13"/>
      <c r="AE348" s="13"/>
      <c r="AT348" s="263" t="s">
        <v>218</v>
      </c>
      <c r="AU348" s="263" t="s">
        <v>83</v>
      </c>
      <c r="AV348" s="13" t="s">
        <v>85</v>
      </c>
      <c r="AW348" s="13" t="s">
        <v>32</v>
      </c>
      <c r="AX348" s="13" t="s">
        <v>83</v>
      </c>
      <c r="AY348" s="263" t="s">
        <v>207</v>
      </c>
    </row>
    <row r="349" s="2" customFormat="1" ht="33" customHeight="1">
      <c r="A349" s="39"/>
      <c r="B349" s="40"/>
      <c r="C349" s="222" t="s">
        <v>769</v>
      </c>
      <c r="D349" s="222" t="s">
        <v>208</v>
      </c>
      <c r="E349" s="223" t="s">
        <v>2300</v>
      </c>
      <c r="F349" s="224" t="s">
        <v>2301</v>
      </c>
      <c r="G349" s="225" t="s">
        <v>783</v>
      </c>
      <c r="H349" s="226">
        <v>130</v>
      </c>
      <c r="I349" s="227"/>
      <c r="J349" s="228">
        <f>ROUND(I349*H349,2)</f>
        <v>0</v>
      </c>
      <c r="K349" s="229"/>
      <c r="L349" s="45"/>
      <c r="M349" s="230" t="s">
        <v>1</v>
      </c>
      <c r="N349" s="231" t="s">
        <v>41</v>
      </c>
      <c r="O349" s="92"/>
      <c r="P349" s="232">
        <f>O349*H349</f>
        <v>0</v>
      </c>
      <c r="Q349" s="232">
        <v>0.0012099999999999999</v>
      </c>
      <c r="R349" s="232">
        <f>Q349*H349</f>
        <v>0.1573</v>
      </c>
      <c r="S349" s="232">
        <v>0</v>
      </c>
      <c r="T349" s="233">
        <f>S349*H349</f>
        <v>0</v>
      </c>
      <c r="U349" s="39"/>
      <c r="V349" s="39"/>
      <c r="W349" s="39"/>
      <c r="X349" s="39"/>
      <c r="Y349" s="39"/>
      <c r="Z349" s="39"/>
      <c r="AA349" s="39"/>
      <c r="AB349" s="39"/>
      <c r="AC349" s="39"/>
      <c r="AD349" s="39"/>
      <c r="AE349" s="39"/>
      <c r="AR349" s="234" t="s">
        <v>212</v>
      </c>
      <c r="AT349" s="234" t="s">
        <v>208</v>
      </c>
      <c r="AU349" s="234" t="s">
        <v>83</v>
      </c>
      <c r="AY349" s="18" t="s">
        <v>207</v>
      </c>
      <c r="BE349" s="235">
        <f>IF(N349="základní",J349,0)</f>
        <v>0</v>
      </c>
      <c r="BF349" s="235">
        <f>IF(N349="snížená",J349,0)</f>
        <v>0</v>
      </c>
      <c r="BG349" s="235">
        <f>IF(N349="zákl. přenesená",J349,0)</f>
        <v>0</v>
      </c>
      <c r="BH349" s="235">
        <f>IF(N349="sníž. přenesená",J349,0)</f>
        <v>0</v>
      </c>
      <c r="BI349" s="235">
        <f>IF(N349="nulová",J349,0)</f>
        <v>0</v>
      </c>
      <c r="BJ349" s="18" t="s">
        <v>83</v>
      </c>
      <c r="BK349" s="235">
        <f>ROUND(I349*H349,2)</f>
        <v>0</v>
      </c>
      <c r="BL349" s="18" t="s">
        <v>212</v>
      </c>
      <c r="BM349" s="234" t="s">
        <v>2302</v>
      </c>
    </row>
    <row r="350" s="2" customFormat="1">
      <c r="A350" s="39"/>
      <c r="B350" s="40"/>
      <c r="C350" s="41"/>
      <c r="D350" s="236" t="s">
        <v>214</v>
      </c>
      <c r="E350" s="41"/>
      <c r="F350" s="237" t="s">
        <v>2303</v>
      </c>
      <c r="G350" s="41"/>
      <c r="H350" s="41"/>
      <c r="I350" s="238"/>
      <c r="J350" s="41"/>
      <c r="K350" s="41"/>
      <c r="L350" s="45"/>
      <c r="M350" s="239"/>
      <c r="N350" s="240"/>
      <c r="O350" s="92"/>
      <c r="P350" s="92"/>
      <c r="Q350" s="92"/>
      <c r="R350" s="92"/>
      <c r="S350" s="92"/>
      <c r="T350" s="93"/>
      <c r="U350" s="39"/>
      <c r="V350" s="39"/>
      <c r="W350" s="39"/>
      <c r="X350" s="39"/>
      <c r="Y350" s="39"/>
      <c r="Z350" s="39"/>
      <c r="AA350" s="39"/>
      <c r="AB350" s="39"/>
      <c r="AC350" s="39"/>
      <c r="AD350" s="39"/>
      <c r="AE350" s="39"/>
      <c r="AT350" s="18" t="s">
        <v>214</v>
      </c>
      <c r="AU350" s="18" t="s">
        <v>83</v>
      </c>
    </row>
    <row r="351" s="2" customFormat="1">
      <c r="A351" s="39"/>
      <c r="B351" s="40"/>
      <c r="C351" s="41"/>
      <c r="D351" s="241" t="s">
        <v>216</v>
      </c>
      <c r="E351" s="41"/>
      <c r="F351" s="242" t="s">
        <v>2304</v>
      </c>
      <c r="G351" s="41"/>
      <c r="H351" s="41"/>
      <c r="I351" s="238"/>
      <c r="J351" s="41"/>
      <c r="K351" s="41"/>
      <c r="L351" s="45"/>
      <c r="M351" s="239"/>
      <c r="N351" s="240"/>
      <c r="O351" s="92"/>
      <c r="P351" s="92"/>
      <c r="Q351" s="92"/>
      <c r="R351" s="92"/>
      <c r="S351" s="92"/>
      <c r="T351" s="93"/>
      <c r="U351" s="39"/>
      <c r="V351" s="39"/>
      <c r="W351" s="39"/>
      <c r="X351" s="39"/>
      <c r="Y351" s="39"/>
      <c r="Z351" s="39"/>
      <c r="AA351" s="39"/>
      <c r="AB351" s="39"/>
      <c r="AC351" s="39"/>
      <c r="AD351" s="39"/>
      <c r="AE351" s="39"/>
      <c r="AT351" s="18" t="s">
        <v>216</v>
      </c>
      <c r="AU351" s="18" t="s">
        <v>83</v>
      </c>
    </row>
    <row r="352" s="13" customFormat="1">
      <c r="A352" s="13"/>
      <c r="B352" s="253"/>
      <c r="C352" s="254"/>
      <c r="D352" s="236" t="s">
        <v>218</v>
      </c>
      <c r="E352" s="255" t="s">
        <v>1</v>
      </c>
      <c r="F352" s="256" t="s">
        <v>2305</v>
      </c>
      <c r="G352" s="254"/>
      <c r="H352" s="257">
        <v>130</v>
      </c>
      <c r="I352" s="258"/>
      <c r="J352" s="254"/>
      <c r="K352" s="254"/>
      <c r="L352" s="259"/>
      <c r="M352" s="260"/>
      <c r="N352" s="261"/>
      <c r="O352" s="261"/>
      <c r="P352" s="261"/>
      <c r="Q352" s="261"/>
      <c r="R352" s="261"/>
      <c r="S352" s="261"/>
      <c r="T352" s="262"/>
      <c r="U352" s="13"/>
      <c r="V352" s="13"/>
      <c r="W352" s="13"/>
      <c r="X352" s="13"/>
      <c r="Y352" s="13"/>
      <c r="Z352" s="13"/>
      <c r="AA352" s="13"/>
      <c r="AB352" s="13"/>
      <c r="AC352" s="13"/>
      <c r="AD352" s="13"/>
      <c r="AE352" s="13"/>
      <c r="AT352" s="263" t="s">
        <v>218</v>
      </c>
      <c r="AU352" s="263" t="s">
        <v>83</v>
      </c>
      <c r="AV352" s="13" t="s">
        <v>85</v>
      </c>
      <c r="AW352" s="13" t="s">
        <v>32</v>
      </c>
      <c r="AX352" s="13" t="s">
        <v>83</v>
      </c>
      <c r="AY352" s="263" t="s">
        <v>207</v>
      </c>
    </row>
    <row r="353" s="2" customFormat="1" ht="33" customHeight="1">
      <c r="A353" s="39"/>
      <c r="B353" s="40"/>
      <c r="C353" s="222" t="s">
        <v>774</v>
      </c>
      <c r="D353" s="222" t="s">
        <v>208</v>
      </c>
      <c r="E353" s="223" t="s">
        <v>2306</v>
      </c>
      <c r="F353" s="224" t="s">
        <v>2307</v>
      </c>
      <c r="G353" s="225" t="s">
        <v>783</v>
      </c>
      <c r="H353" s="226">
        <v>84</v>
      </c>
      <c r="I353" s="227"/>
      <c r="J353" s="228">
        <f>ROUND(I353*H353,2)</f>
        <v>0</v>
      </c>
      <c r="K353" s="229"/>
      <c r="L353" s="45"/>
      <c r="M353" s="230" t="s">
        <v>1</v>
      </c>
      <c r="N353" s="231" t="s">
        <v>41</v>
      </c>
      <c r="O353" s="92"/>
      <c r="P353" s="232">
        <f>O353*H353</f>
        <v>0</v>
      </c>
      <c r="Q353" s="232">
        <v>0.0030599999999999998</v>
      </c>
      <c r="R353" s="232">
        <f>Q353*H353</f>
        <v>0.25703999999999999</v>
      </c>
      <c r="S353" s="232">
        <v>0</v>
      </c>
      <c r="T353" s="233">
        <f>S353*H353</f>
        <v>0</v>
      </c>
      <c r="U353" s="39"/>
      <c r="V353" s="39"/>
      <c r="W353" s="39"/>
      <c r="X353" s="39"/>
      <c r="Y353" s="39"/>
      <c r="Z353" s="39"/>
      <c r="AA353" s="39"/>
      <c r="AB353" s="39"/>
      <c r="AC353" s="39"/>
      <c r="AD353" s="39"/>
      <c r="AE353" s="39"/>
      <c r="AR353" s="234" t="s">
        <v>212</v>
      </c>
      <c r="AT353" s="234" t="s">
        <v>208</v>
      </c>
      <c r="AU353" s="234" t="s">
        <v>83</v>
      </c>
      <c r="AY353" s="18" t="s">
        <v>207</v>
      </c>
      <c r="BE353" s="235">
        <f>IF(N353="základní",J353,0)</f>
        <v>0</v>
      </c>
      <c r="BF353" s="235">
        <f>IF(N353="snížená",J353,0)</f>
        <v>0</v>
      </c>
      <c r="BG353" s="235">
        <f>IF(N353="zákl. přenesená",J353,0)</f>
        <v>0</v>
      </c>
      <c r="BH353" s="235">
        <f>IF(N353="sníž. přenesená",J353,0)</f>
        <v>0</v>
      </c>
      <c r="BI353" s="235">
        <f>IF(N353="nulová",J353,0)</f>
        <v>0</v>
      </c>
      <c r="BJ353" s="18" t="s">
        <v>83</v>
      </c>
      <c r="BK353" s="235">
        <f>ROUND(I353*H353,2)</f>
        <v>0</v>
      </c>
      <c r="BL353" s="18" t="s">
        <v>212</v>
      </c>
      <c r="BM353" s="234" t="s">
        <v>2308</v>
      </c>
    </row>
    <row r="354" s="2" customFormat="1">
      <c r="A354" s="39"/>
      <c r="B354" s="40"/>
      <c r="C354" s="41"/>
      <c r="D354" s="236" t="s">
        <v>214</v>
      </c>
      <c r="E354" s="41"/>
      <c r="F354" s="237" t="s">
        <v>2309</v>
      </c>
      <c r="G354" s="41"/>
      <c r="H354" s="41"/>
      <c r="I354" s="238"/>
      <c r="J354" s="41"/>
      <c r="K354" s="41"/>
      <c r="L354" s="45"/>
      <c r="M354" s="239"/>
      <c r="N354" s="240"/>
      <c r="O354" s="92"/>
      <c r="P354" s="92"/>
      <c r="Q354" s="92"/>
      <c r="R354" s="92"/>
      <c r="S354" s="92"/>
      <c r="T354" s="93"/>
      <c r="U354" s="39"/>
      <c r="V354" s="39"/>
      <c r="W354" s="39"/>
      <c r="X354" s="39"/>
      <c r="Y354" s="39"/>
      <c r="Z354" s="39"/>
      <c r="AA354" s="39"/>
      <c r="AB354" s="39"/>
      <c r="AC354" s="39"/>
      <c r="AD354" s="39"/>
      <c r="AE354" s="39"/>
      <c r="AT354" s="18" t="s">
        <v>214</v>
      </c>
      <c r="AU354" s="18" t="s">
        <v>83</v>
      </c>
    </row>
    <row r="355" s="2" customFormat="1">
      <c r="A355" s="39"/>
      <c r="B355" s="40"/>
      <c r="C355" s="41"/>
      <c r="D355" s="241" t="s">
        <v>216</v>
      </c>
      <c r="E355" s="41"/>
      <c r="F355" s="242" t="s">
        <v>2310</v>
      </c>
      <c r="G355" s="41"/>
      <c r="H355" s="41"/>
      <c r="I355" s="238"/>
      <c r="J355" s="41"/>
      <c r="K355" s="41"/>
      <c r="L355" s="45"/>
      <c r="M355" s="239"/>
      <c r="N355" s="240"/>
      <c r="O355" s="92"/>
      <c r="P355" s="92"/>
      <c r="Q355" s="92"/>
      <c r="R355" s="92"/>
      <c r="S355" s="92"/>
      <c r="T355" s="93"/>
      <c r="U355" s="39"/>
      <c r="V355" s="39"/>
      <c r="W355" s="39"/>
      <c r="X355" s="39"/>
      <c r="Y355" s="39"/>
      <c r="Z355" s="39"/>
      <c r="AA355" s="39"/>
      <c r="AB355" s="39"/>
      <c r="AC355" s="39"/>
      <c r="AD355" s="39"/>
      <c r="AE355" s="39"/>
      <c r="AT355" s="18" t="s">
        <v>216</v>
      </c>
      <c r="AU355" s="18" t="s">
        <v>83</v>
      </c>
    </row>
    <row r="356" s="13" customFormat="1">
      <c r="A356" s="13"/>
      <c r="B356" s="253"/>
      <c r="C356" s="254"/>
      <c r="D356" s="236" t="s">
        <v>218</v>
      </c>
      <c r="E356" s="255" t="s">
        <v>1</v>
      </c>
      <c r="F356" s="256" t="s">
        <v>2311</v>
      </c>
      <c r="G356" s="254"/>
      <c r="H356" s="257">
        <v>84</v>
      </c>
      <c r="I356" s="258"/>
      <c r="J356" s="254"/>
      <c r="K356" s="254"/>
      <c r="L356" s="259"/>
      <c r="M356" s="260"/>
      <c r="N356" s="261"/>
      <c r="O356" s="261"/>
      <c r="P356" s="261"/>
      <c r="Q356" s="261"/>
      <c r="R356" s="261"/>
      <c r="S356" s="261"/>
      <c r="T356" s="262"/>
      <c r="U356" s="13"/>
      <c r="V356" s="13"/>
      <c r="W356" s="13"/>
      <c r="X356" s="13"/>
      <c r="Y356" s="13"/>
      <c r="Z356" s="13"/>
      <c r="AA356" s="13"/>
      <c r="AB356" s="13"/>
      <c r="AC356" s="13"/>
      <c r="AD356" s="13"/>
      <c r="AE356" s="13"/>
      <c r="AT356" s="263" t="s">
        <v>218</v>
      </c>
      <c r="AU356" s="263" t="s">
        <v>83</v>
      </c>
      <c r="AV356" s="13" t="s">
        <v>85</v>
      </c>
      <c r="AW356" s="13" t="s">
        <v>32</v>
      </c>
      <c r="AX356" s="13" t="s">
        <v>83</v>
      </c>
      <c r="AY356" s="263" t="s">
        <v>207</v>
      </c>
    </row>
    <row r="357" s="2" customFormat="1" ht="24.15" customHeight="1">
      <c r="A357" s="39"/>
      <c r="B357" s="40"/>
      <c r="C357" s="222" t="s">
        <v>780</v>
      </c>
      <c r="D357" s="222" t="s">
        <v>208</v>
      </c>
      <c r="E357" s="223" t="s">
        <v>2312</v>
      </c>
      <c r="F357" s="224" t="s">
        <v>2313</v>
      </c>
      <c r="G357" s="225" t="s">
        <v>783</v>
      </c>
      <c r="H357" s="226">
        <v>1061.4000000000001</v>
      </c>
      <c r="I357" s="227"/>
      <c r="J357" s="228">
        <f>ROUND(I357*H357,2)</f>
        <v>0</v>
      </c>
      <c r="K357" s="229"/>
      <c r="L357" s="45"/>
      <c r="M357" s="230" t="s">
        <v>1</v>
      </c>
      <c r="N357" s="231" t="s">
        <v>41</v>
      </c>
      <c r="O357" s="92"/>
      <c r="P357" s="232">
        <f>O357*H357</f>
        <v>0</v>
      </c>
      <c r="Q357" s="232">
        <v>0.00044000000000000002</v>
      </c>
      <c r="R357" s="232">
        <f>Q357*H357</f>
        <v>0.46701600000000004</v>
      </c>
      <c r="S357" s="232">
        <v>0.001</v>
      </c>
      <c r="T357" s="233">
        <f>S357*H357</f>
        <v>1.0614000000000001</v>
      </c>
      <c r="U357" s="39"/>
      <c r="V357" s="39"/>
      <c r="W357" s="39"/>
      <c r="X357" s="39"/>
      <c r="Y357" s="39"/>
      <c r="Z357" s="39"/>
      <c r="AA357" s="39"/>
      <c r="AB357" s="39"/>
      <c r="AC357" s="39"/>
      <c r="AD357" s="39"/>
      <c r="AE357" s="39"/>
      <c r="AR357" s="234" t="s">
        <v>212</v>
      </c>
      <c r="AT357" s="234" t="s">
        <v>208</v>
      </c>
      <c r="AU357" s="234" t="s">
        <v>83</v>
      </c>
      <c r="AY357" s="18" t="s">
        <v>207</v>
      </c>
      <c r="BE357" s="235">
        <f>IF(N357="základní",J357,0)</f>
        <v>0</v>
      </c>
      <c r="BF357" s="235">
        <f>IF(N357="snížená",J357,0)</f>
        <v>0</v>
      </c>
      <c r="BG357" s="235">
        <f>IF(N357="zákl. přenesená",J357,0)</f>
        <v>0</v>
      </c>
      <c r="BH357" s="235">
        <f>IF(N357="sníž. přenesená",J357,0)</f>
        <v>0</v>
      </c>
      <c r="BI357" s="235">
        <f>IF(N357="nulová",J357,0)</f>
        <v>0</v>
      </c>
      <c r="BJ357" s="18" t="s">
        <v>83</v>
      </c>
      <c r="BK357" s="235">
        <f>ROUND(I357*H357,2)</f>
        <v>0</v>
      </c>
      <c r="BL357" s="18" t="s">
        <v>212</v>
      </c>
      <c r="BM357" s="234" t="s">
        <v>2314</v>
      </c>
    </row>
    <row r="358" s="2" customFormat="1">
      <c r="A358" s="39"/>
      <c r="B358" s="40"/>
      <c r="C358" s="41"/>
      <c r="D358" s="236" t="s">
        <v>214</v>
      </c>
      <c r="E358" s="41"/>
      <c r="F358" s="237" t="s">
        <v>2315</v>
      </c>
      <c r="G358" s="41"/>
      <c r="H358" s="41"/>
      <c r="I358" s="238"/>
      <c r="J358" s="41"/>
      <c r="K358" s="41"/>
      <c r="L358" s="45"/>
      <c r="M358" s="239"/>
      <c r="N358" s="240"/>
      <c r="O358" s="92"/>
      <c r="P358" s="92"/>
      <c r="Q358" s="92"/>
      <c r="R358" s="92"/>
      <c r="S358" s="92"/>
      <c r="T358" s="93"/>
      <c r="U358" s="39"/>
      <c r="V358" s="39"/>
      <c r="W358" s="39"/>
      <c r="X358" s="39"/>
      <c r="Y358" s="39"/>
      <c r="Z358" s="39"/>
      <c r="AA358" s="39"/>
      <c r="AB358" s="39"/>
      <c r="AC358" s="39"/>
      <c r="AD358" s="39"/>
      <c r="AE358" s="39"/>
      <c r="AT358" s="18" t="s">
        <v>214</v>
      </c>
      <c r="AU358" s="18" t="s">
        <v>83</v>
      </c>
    </row>
    <row r="359" s="2" customFormat="1">
      <c r="A359" s="39"/>
      <c r="B359" s="40"/>
      <c r="C359" s="41"/>
      <c r="D359" s="241" t="s">
        <v>216</v>
      </c>
      <c r="E359" s="41"/>
      <c r="F359" s="242" t="s">
        <v>2316</v>
      </c>
      <c r="G359" s="41"/>
      <c r="H359" s="41"/>
      <c r="I359" s="238"/>
      <c r="J359" s="41"/>
      <c r="K359" s="41"/>
      <c r="L359" s="45"/>
      <c r="M359" s="239"/>
      <c r="N359" s="240"/>
      <c r="O359" s="92"/>
      <c r="P359" s="92"/>
      <c r="Q359" s="92"/>
      <c r="R359" s="92"/>
      <c r="S359" s="92"/>
      <c r="T359" s="93"/>
      <c r="U359" s="39"/>
      <c r="V359" s="39"/>
      <c r="W359" s="39"/>
      <c r="X359" s="39"/>
      <c r="Y359" s="39"/>
      <c r="Z359" s="39"/>
      <c r="AA359" s="39"/>
      <c r="AB359" s="39"/>
      <c r="AC359" s="39"/>
      <c r="AD359" s="39"/>
      <c r="AE359" s="39"/>
      <c r="AT359" s="18" t="s">
        <v>216</v>
      </c>
      <c r="AU359" s="18" t="s">
        <v>83</v>
      </c>
    </row>
    <row r="360" s="12" customFormat="1">
      <c r="A360" s="12"/>
      <c r="B360" s="243"/>
      <c r="C360" s="244"/>
      <c r="D360" s="236" t="s">
        <v>218</v>
      </c>
      <c r="E360" s="245" t="s">
        <v>1</v>
      </c>
      <c r="F360" s="246" t="s">
        <v>2317</v>
      </c>
      <c r="G360" s="244"/>
      <c r="H360" s="245" t="s">
        <v>1</v>
      </c>
      <c r="I360" s="247"/>
      <c r="J360" s="244"/>
      <c r="K360" s="244"/>
      <c r="L360" s="248"/>
      <c r="M360" s="249"/>
      <c r="N360" s="250"/>
      <c r="O360" s="250"/>
      <c r="P360" s="250"/>
      <c r="Q360" s="250"/>
      <c r="R360" s="250"/>
      <c r="S360" s="250"/>
      <c r="T360" s="251"/>
      <c r="U360" s="12"/>
      <c r="V360" s="12"/>
      <c r="W360" s="12"/>
      <c r="X360" s="12"/>
      <c r="Y360" s="12"/>
      <c r="Z360" s="12"/>
      <c r="AA360" s="12"/>
      <c r="AB360" s="12"/>
      <c r="AC360" s="12"/>
      <c r="AD360" s="12"/>
      <c r="AE360" s="12"/>
      <c r="AT360" s="252" t="s">
        <v>218</v>
      </c>
      <c r="AU360" s="252" t="s">
        <v>83</v>
      </c>
      <c r="AV360" s="12" t="s">
        <v>83</v>
      </c>
      <c r="AW360" s="12" t="s">
        <v>32</v>
      </c>
      <c r="AX360" s="12" t="s">
        <v>76</v>
      </c>
      <c r="AY360" s="252" t="s">
        <v>207</v>
      </c>
    </row>
    <row r="361" s="13" customFormat="1">
      <c r="A361" s="13"/>
      <c r="B361" s="253"/>
      <c r="C361" s="254"/>
      <c r="D361" s="236" t="s">
        <v>218</v>
      </c>
      <c r="E361" s="255" t="s">
        <v>1</v>
      </c>
      <c r="F361" s="256" t="s">
        <v>2318</v>
      </c>
      <c r="G361" s="254"/>
      <c r="H361" s="257">
        <v>307.19999999999999</v>
      </c>
      <c r="I361" s="258"/>
      <c r="J361" s="254"/>
      <c r="K361" s="254"/>
      <c r="L361" s="259"/>
      <c r="M361" s="260"/>
      <c r="N361" s="261"/>
      <c r="O361" s="261"/>
      <c r="P361" s="261"/>
      <c r="Q361" s="261"/>
      <c r="R361" s="261"/>
      <c r="S361" s="261"/>
      <c r="T361" s="262"/>
      <c r="U361" s="13"/>
      <c r="V361" s="13"/>
      <c r="W361" s="13"/>
      <c r="X361" s="13"/>
      <c r="Y361" s="13"/>
      <c r="Z361" s="13"/>
      <c r="AA361" s="13"/>
      <c r="AB361" s="13"/>
      <c r="AC361" s="13"/>
      <c r="AD361" s="13"/>
      <c r="AE361" s="13"/>
      <c r="AT361" s="263" t="s">
        <v>218</v>
      </c>
      <c r="AU361" s="263" t="s">
        <v>83</v>
      </c>
      <c r="AV361" s="13" t="s">
        <v>85</v>
      </c>
      <c r="AW361" s="13" t="s">
        <v>32</v>
      </c>
      <c r="AX361" s="13" t="s">
        <v>76</v>
      </c>
      <c r="AY361" s="263" t="s">
        <v>207</v>
      </c>
    </row>
    <row r="362" s="13" customFormat="1">
      <c r="A362" s="13"/>
      <c r="B362" s="253"/>
      <c r="C362" s="254"/>
      <c r="D362" s="236" t="s">
        <v>218</v>
      </c>
      <c r="E362" s="255" t="s">
        <v>1</v>
      </c>
      <c r="F362" s="256" t="s">
        <v>2319</v>
      </c>
      <c r="G362" s="254"/>
      <c r="H362" s="257">
        <v>121.8</v>
      </c>
      <c r="I362" s="258"/>
      <c r="J362" s="254"/>
      <c r="K362" s="254"/>
      <c r="L362" s="259"/>
      <c r="M362" s="260"/>
      <c r="N362" s="261"/>
      <c r="O362" s="261"/>
      <c r="P362" s="261"/>
      <c r="Q362" s="261"/>
      <c r="R362" s="261"/>
      <c r="S362" s="261"/>
      <c r="T362" s="262"/>
      <c r="U362" s="13"/>
      <c r="V362" s="13"/>
      <c r="W362" s="13"/>
      <c r="X362" s="13"/>
      <c r="Y362" s="13"/>
      <c r="Z362" s="13"/>
      <c r="AA362" s="13"/>
      <c r="AB362" s="13"/>
      <c r="AC362" s="13"/>
      <c r="AD362" s="13"/>
      <c r="AE362" s="13"/>
      <c r="AT362" s="263" t="s">
        <v>218</v>
      </c>
      <c r="AU362" s="263" t="s">
        <v>83</v>
      </c>
      <c r="AV362" s="13" t="s">
        <v>85</v>
      </c>
      <c r="AW362" s="13" t="s">
        <v>32</v>
      </c>
      <c r="AX362" s="13" t="s">
        <v>76</v>
      </c>
      <c r="AY362" s="263" t="s">
        <v>207</v>
      </c>
    </row>
    <row r="363" s="12" customFormat="1">
      <c r="A363" s="12"/>
      <c r="B363" s="243"/>
      <c r="C363" s="244"/>
      <c r="D363" s="236" t="s">
        <v>218</v>
      </c>
      <c r="E363" s="245" t="s">
        <v>1</v>
      </c>
      <c r="F363" s="246" t="s">
        <v>2320</v>
      </c>
      <c r="G363" s="244"/>
      <c r="H363" s="245" t="s">
        <v>1</v>
      </c>
      <c r="I363" s="247"/>
      <c r="J363" s="244"/>
      <c r="K363" s="244"/>
      <c r="L363" s="248"/>
      <c r="M363" s="249"/>
      <c r="N363" s="250"/>
      <c r="O363" s="250"/>
      <c r="P363" s="250"/>
      <c r="Q363" s="250"/>
      <c r="R363" s="250"/>
      <c r="S363" s="250"/>
      <c r="T363" s="251"/>
      <c r="U363" s="12"/>
      <c r="V363" s="12"/>
      <c r="W363" s="12"/>
      <c r="X363" s="12"/>
      <c r="Y363" s="12"/>
      <c r="Z363" s="12"/>
      <c r="AA363" s="12"/>
      <c r="AB363" s="12"/>
      <c r="AC363" s="12"/>
      <c r="AD363" s="12"/>
      <c r="AE363" s="12"/>
      <c r="AT363" s="252" t="s">
        <v>218</v>
      </c>
      <c r="AU363" s="252" t="s">
        <v>83</v>
      </c>
      <c r="AV363" s="12" t="s">
        <v>83</v>
      </c>
      <c r="AW363" s="12" t="s">
        <v>32</v>
      </c>
      <c r="AX363" s="12" t="s">
        <v>76</v>
      </c>
      <c r="AY363" s="252" t="s">
        <v>207</v>
      </c>
    </row>
    <row r="364" s="13" customFormat="1">
      <c r="A364" s="13"/>
      <c r="B364" s="253"/>
      <c r="C364" s="254"/>
      <c r="D364" s="236" t="s">
        <v>218</v>
      </c>
      <c r="E364" s="255" t="s">
        <v>1</v>
      </c>
      <c r="F364" s="256" t="s">
        <v>2321</v>
      </c>
      <c r="G364" s="254"/>
      <c r="H364" s="257">
        <v>339</v>
      </c>
      <c r="I364" s="258"/>
      <c r="J364" s="254"/>
      <c r="K364" s="254"/>
      <c r="L364" s="259"/>
      <c r="M364" s="260"/>
      <c r="N364" s="261"/>
      <c r="O364" s="261"/>
      <c r="P364" s="261"/>
      <c r="Q364" s="261"/>
      <c r="R364" s="261"/>
      <c r="S364" s="261"/>
      <c r="T364" s="262"/>
      <c r="U364" s="13"/>
      <c r="V364" s="13"/>
      <c r="W364" s="13"/>
      <c r="X364" s="13"/>
      <c r="Y364" s="13"/>
      <c r="Z364" s="13"/>
      <c r="AA364" s="13"/>
      <c r="AB364" s="13"/>
      <c r="AC364" s="13"/>
      <c r="AD364" s="13"/>
      <c r="AE364" s="13"/>
      <c r="AT364" s="263" t="s">
        <v>218</v>
      </c>
      <c r="AU364" s="263" t="s">
        <v>83</v>
      </c>
      <c r="AV364" s="13" t="s">
        <v>85</v>
      </c>
      <c r="AW364" s="13" t="s">
        <v>32</v>
      </c>
      <c r="AX364" s="13" t="s">
        <v>76</v>
      </c>
      <c r="AY364" s="263" t="s">
        <v>207</v>
      </c>
    </row>
    <row r="365" s="13" customFormat="1">
      <c r="A365" s="13"/>
      <c r="B365" s="253"/>
      <c r="C365" s="254"/>
      <c r="D365" s="236" t="s">
        <v>218</v>
      </c>
      <c r="E365" s="255" t="s">
        <v>1</v>
      </c>
      <c r="F365" s="256" t="s">
        <v>2322</v>
      </c>
      <c r="G365" s="254"/>
      <c r="H365" s="257">
        <v>120.59999999999999</v>
      </c>
      <c r="I365" s="258"/>
      <c r="J365" s="254"/>
      <c r="K365" s="254"/>
      <c r="L365" s="259"/>
      <c r="M365" s="260"/>
      <c r="N365" s="261"/>
      <c r="O365" s="261"/>
      <c r="P365" s="261"/>
      <c r="Q365" s="261"/>
      <c r="R365" s="261"/>
      <c r="S365" s="261"/>
      <c r="T365" s="262"/>
      <c r="U365" s="13"/>
      <c r="V365" s="13"/>
      <c r="W365" s="13"/>
      <c r="X365" s="13"/>
      <c r="Y365" s="13"/>
      <c r="Z365" s="13"/>
      <c r="AA365" s="13"/>
      <c r="AB365" s="13"/>
      <c r="AC365" s="13"/>
      <c r="AD365" s="13"/>
      <c r="AE365" s="13"/>
      <c r="AT365" s="263" t="s">
        <v>218</v>
      </c>
      <c r="AU365" s="263" t="s">
        <v>83</v>
      </c>
      <c r="AV365" s="13" t="s">
        <v>85</v>
      </c>
      <c r="AW365" s="13" t="s">
        <v>32</v>
      </c>
      <c r="AX365" s="13" t="s">
        <v>76</v>
      </c>
      <c r="AY365" s="263" t="s">
        <v>207</v>
      </c>
    </row>
    <row r="366" s="12" customFormat="1">
      <c r="A366" s="12"/>
      <c r="B366" s="243"/>
      <c r="C366" s="244"/>
      <c r="D366" s="236" t="s">
        <v>218</v>
      </c>
      <c r="E366" s="245" t="s">
        <v>1</v>
      </c>
      <c r="F366" s="246" t="s">
        <v>2323</v>
      </c>
      <c r="G366" s="244"/>
      <c r="H366" s="245" t="s">
        <v>1</v>
      </c>
      <c r="I366" s="247"/>
      <c r="J366" s="244"/>
      <c r="K366" s="244"/>
      <c r="L366" s="248"/>
      <c r="M366" s="249"/>
      <c r="N366" s="250"/>
      <c r="O366" s="250"/>
      <c r="P366" s="250"/>
      <c r="Q366" s="250"/>
      <c r="R366" s="250"/>
      <c r="S366" s="250"/>
      <c r="T366" s="251"/>
      <c r="U366" s="12"/>
      <c r="V366" s="12"/>
      <c r="W366" s="12"/>
      <c r="X366" s="12"/>
      <c r="Y366" s="12"/>
      <c r="Z366" s="12"/>
      <c r="AA366" s="12"/>
      <c r="AB366" s="12"/>
      <c r="AC366" s="12"/>
      <c r="AD366" s="12"/>
      <c r="AE366" s="12"/>
      <c r="AT366" s="252" t="s">
        <v>218</v>
      </c>
      <c r="AU366" s="252" t="s">
        <v>83</v>
      </c>
      <c r="AV366" s="12" t="s">
        <v>83</v>
      </c>
      <c r="AW366" s="12" t="s">
        <v>32</v>
      </c>
      <c r="AX366" s="12" t="s">
        <v>76</v>
      </c>
      <c r="AY366" s="252" t="s">
        <v>207</v>
      </c>
    </row>
    <row r="367" s="13" customFormat="1">
      <c r="A367" s="13"/>
      <c r="B367" s="253"/>
      <c r="C367" s="254"/>
      <c r="D367" s="236" t="s">
        <v>218</v>
      </c>
      <c r="E367" s="255" t="s">
        <v>1</v>
      </c>
      <c r="F367" s="256" t="s">
        <v>2324</v>
      </c>
      <c r="G367" s="254"/>
      <c r="H367" s="257">
        <v>172.80000000000001</v>
      </c>
      <c r="I367" s="258"/>
      <c r="J367" s="254"/>
      <c r="K367" s="254"/>
      <c r="L367" s="259"/>
      <c r="M367" s="260"/>
      <c r="N367" s="261"/>
      <c r="O367" s="261"/>
      <c r="P367" s="261"/>
      <c r="Q367" s="261"/>
      <c r="R367" s="261"/>
      <c r="S367" s="261"/>
      <c r="T367" s="262"/>
      <c r="U367" s="13"/>
      <c r="V367" s="13"/>
      <c r="W367" s="13"/>
      <c r="X367" s="13"/>
      <c r="Y367" s="13"/>
      <c r="Z367" s="13"/>
      <c r="AA367" s="13"/>
      <c r="AB367" s="13"/>
      <c r="AC367" s="13"/>
      <c r="AD367" s="13"/>
      <c r="AE367" s="13"/>
      <c r="AT367" s="263" t="s">
        <v>218</v>
      </c>
      <c r="AU367" s="263" t="s">
        <v>83</v>
      </c>
      <c r="AV367" s="13" t="s">
        <v>85</v>
      </c>
      <c r="AW367" s="13" t="s">
        <v>32</v>
      </c>
      <c r="AX367" s="13" t="s">
        <v>76</v>
      </c>
      <c r="AY367" s="263" t="s">
        <v>207</v>
      </c>
    </row>
    <row r="368" s="14" customFormat="1">
      <c r="A368" s="14"/>
      <c r="B368" s="264"/>
      <c r="C368" s="265"/>
      <c r="D368" s="236" t="s">
        <v>218</v>
      </c>
      <c r="E368" s="266" t="s">
        <v>1</v>
      </c>
      <c r="F368" s="267" t="s">
        <v>222</v>
      </c>
      <c r="G368" s="265"/>
      <c r="H368" s="268">
        <v>1061.4000000000001</v>
      </c>
      <c r="I368" s="269"/>
      <c r="J368" s="265"/>
      <c r="K368" s="265"/>
      <c r="L368" s="270"/>
      <c r="M368" s="271"/>
      <c r="N368" s="272"/>
      <c r="O368" s="272"/>
      <c r="P368" s="272"/>
      <c r="Q368" s="272"/>
      <c r="R368" s="272"/>
      <c r="S368" s="272"/>
      <c r="T368" s="273"/>
      <c r="U368" s="14"/>
      <c r="V368" s="14"/>
      <c r="W368" s="14"/>
      <c r="X368" s="14"/>
      <c r="Y368" s="14"/>
      <c r="Z368" s="14"/>
      <c r="AA368" s="14"/>
      <c r="AB368" s="14"/>
      <c r="AC368" s="14"/>
      <c r="AD368" s="14"/>
      <c r="AE368" s="14"/>
      <c r="AT368" s="274" t="s">
        <v>218</v>
      </c>
      <c r="AU368" s="274" t="s">
        <v>83</v>
      </c>
      <c r="AV368" s="14" t="s">
        <v>212</v>
      </c>
      <c r="AW368" s="14" t="s">
        <v>32</v>
      </c>
      <c r="AX368" s="14" t="s">
        <v>83</v>
      </c>
      <c r="AY368" s="274" t="s">
        <v>207</v>
      </c>
    </row>
    <row r="369" s="2" customFormat="1" ht="24.15" customHeight="1">
      <c r="A369" s="39"/>
      <c r="B369" s="40"/>
      <c r="C369" s="222" t="s">
        <v>788</v>
      </c>
      <c r="D369" s="222" t="s">
        <v>208</v>
      </c>
      <c r="E369" s="223" t="s">
        <v>2325</v>
      </c>
      <c r="F369" s="224" t="s">
        <v>2326</v>
      </c>
      <c r="G369" s="225" t="s">
        <v>783</v>
      </c>
      <c r="H369" s="226">
        <v>841.91999999999996</v>
      </c>
      <c r="I369" s="227"/>
      <c r="J369" s="228">
        <f>ROUND(I369*H369,2)</f>
        <v>0</v>
      </c>
      <c r="K369" s="229"/>
      <c r="L369" s="45"/>
      <c r="M369" s="230" t="s">
        <v>1</v>
      </c>
      <c r="N369" s="231" t="s">
        <v>41</v>
      </c>
      <c r="O369" s="92"/>
      <c r="P369" s="232">
        <f>O369*H369</f>
        <v>0</v>
      </c>
      <c r="Q369" s="232">
        <v>0.00079000000000000001</v>
      </c>
      <c r="R369" s="232">
        <f>Q369*H369</f>
        <v>0.66511679999999995</v>
      </c>
      <c r="S369" s="232">
        <v>0.001</v>
      </c>
      <c r="T369" s="233">
        <f>S369*H369</f>
        <v>0.84192</v>
      </c>
      <c r="U369" s="39"/>
      <c r="V369" s="39"/>
      <c r="W369" s="39"/>
      <c r="X369" s="39"/>
      <c r="Y369" s="39"/>
      <c r="Z369" s="39"/>
      <c r="AA369" s="39"/>
      <c r="AB369" s="39"/>
      <c r="AC369" s="39"/>
      <c r="AD369" s="39"/>
      <c r="AE369" s="39"/>
      <c r="AR369" s="234" t="s">
        <v>212</v>
      </c>
      <c r="AT369" s="234" t="s">
        <v>208</v>
      </c>
      <c r="AU369" s="234" t="s">
        <v>83</v>
      </c>
      <c r="AY369" s="18" t="s">
        <v>207</v>
      </c>
      <c r="BE369" s="235">
        <f>IF(N369="základní",J369,0)</f>
        <v>0</v>
      </c>
      <c r="BF369" s="235">
        <f>IF(N369="snížená",J369,0)</f>
        <v>0</v>
      </c>
      <c r="BG369" s="235">
        <f>IF(N369="zákl. přenesená",J369,0)</f>
        <v>0</v>
      </c>
      <c r="BH369" s="235">
        <f>IF(N369="sníž. přenesená",J369,0)</f>
        <v>0</v>
      </c>
      <c r="BI369" s="235">
        <f>IF(N369="nulová",J369,0)</f>
        <v>0</v>
      </c>
      <c r="BJ369" s="18" t="s">
        <v>83</v>
      </c>
      <c r="BK369" s="235">
        <f>ROUND(I369*H369,2)</f>
        <v>0</v>
      </c>
      <c r="BL369" s="18" t="s">
        <v>212</v>
      </c>
      <c r="BM369" s="234" t="s">
        <v>2327</v>
      </c>
    </row>
    <row r="370" s="2" customFormat="1">
      <c r="A370" s="39"/>
      <c r="B370" s="40"/>
      <c r="C370" s="41"/>
      <c r="D370" s="236" t="s">
        <v>214</v>
      </c>
      <c r="E370" s="41"/>
      <c r="F370" s="237" t="s">
        <v>2328</v>
      </c>
      <c r="G370" s="41"/>
      <c r="H370" s="41"/>
      <c r="I370" s="238"/>
      <c r="J370" s="41"/>
      <c r="K370" s="41"/>
      <c r="L370" s="45"/>
      <c r="M370" s="239"/>
      <c r="N370" s="240"/>
      <c r="O370" s="92"/>
      <c r="P370" s="92"/>
      <c r="Q370" s="92"/>
      <c r="R370" s="92"/>
      <c r="S370" s="92"/>
      <c r="T370" s="93"/>
      <c r="U370" s="39"/>
      <c r="V370" s="39"/>
      <c r="W370" s="39"/>
      <c r="X370" s="39"/>
      <c r="Y370" s="39"/>
      <c r="Z370" s="39"/>
      <c r="AA370" s="39"/>
      <c r="AB370" s="39"/>
      <c r="AC370" s="39"/>
      <c r="AD370" s="39"/>
      <c r="AE370" s="39"/>
      <c r="AT370" s="18" t="s">
        <v>214</v>
      </c>
      <c r="AU370" s="18" t="s">
        <v>83</v>
      </c>
    </row>
    <row r="371" s="2" customFormat="1">
      <c r="A371" s="39"/>
      <c r="B371" s="40"/>
      <c r="C371" s="41"/>
      <c r="D371" s="241" t="s">
        <v>216</v>
      </c>
      <c r="E371" s="41"/>
      <c r="F371" s="242" t="s">
        <v>2329</v>
      </c>
      <c r="G371" s="41"/>
      <c r="H371" s="41"/>
      <c r="I371" s="238"/>
      <c r="J371" s="41"/>
      <c r="K371" s="41"/>
      <c r="L371" s="45"/>
      <c r="M371" s="239"/>
      <c r="N371" s="240"/>
      <c r="O371" s="92"/>
      <c r="P371" s="92"/>
      <c r="Q371" s="92"/>
      <c r="R371" s="92"/>
      <c r="S371" s="92"/>
      <c r="T371" s="93"/>
      <c r="U371" s="39"/>
      <c r="V371" s="39"/>
      <c r="W371" s="39"/>
      <c r="X371" s="39"/>
      <c r="Y371" s="39"/>
      <c r="Z371" s="39"/>
      <c r="AA371" s="39"/>
      <c r="AB371" s="39"/>
      <c r="AC371" s="39"/>
      <c r="AD371" s="39"/>
      <c r="AE371" s="39"/>
      <c r="AT371" s="18" t="s">
        <v>216</v>
      </c>
      <c r="AU371" s="18" t="s">
        <v>83</v>
      </c>
    </row>
    <row r="372" s="12" customFormat="1">
      <c r="A372" s="12"/>
      <c r="B372" s="243"/>
      <c r="C372" s="244"/>
      <c r="D372" s="236" t="s">
        <v>218</v>
      </c>
      <c r="E372" s="245" t="s">
        <v>1</v>
      </c>
      <c r="F372" s="246" t="s">
        <v>2330</v>
      </c>
      <c r="G372" s="244"/>
      <c r="H372" s="245" t="s">
        <v>1</v>
      </c>
      <c r="I372" s="247"/>
      <c r="J372" s="244"/>
      <c r="K372" s="244"/>
      <c r="L372" s="248"/>
      <c r="M372" s="249"/>
      <c r="N372" s="250"/>
      <c r="O372" s="250"/>
      <c r="P372" s="250"/>
      <c r="Q372" s="250"/>
      <c r="R372" s="250"/>
      <c r="S372" s="250"/>
      <c r="T372" s="251"/>
      <c r="U372" s="12"/>
      <c r="V372" s="12"/>
      <c r="W372" s="12"/>
      <c r="X372" s="12"/>
      <c r="Y372" s="12"/>
      <c r="Z372" s="12"/>
      <c r="AA372" s="12"/>
      <c r="AB372" s="12"/>
      <c r="AC372" s="12"/>
      <c r="AD372" s="12"/>
      <c r="AE372" s="12"/>
      <c r="AT372" s="252" t="s">
        <v>218</v>
      </c>
      <c r="AU372" s="252" t="s">
        <v>83</v>
      </c>
      <c r="AV372" s="12" t="s">
        <v>83</v>
      </c>
      <c r="AW372" s="12" t="s">
        <v>32</v>
      </c>
      <c r="AX372" s="12" t="s">
        <v>76</v>
      </c>
      <c r="AY372" s="252" t="s">
        <v>207</v>
      </c>
    </row>
    <row r="373" s="13" customFormat="1">
      <c r="A373" s="13"/>
      <c r="B373" s="253"/>
      <c r="C373" s="254"/>
      <c r="D373" s="236" t="s">
        <v>218</v>
      </c>
      <c r="E373" s="255" t="s">
        <v>1</v>
      </c>
      <c r="F373" s="256" t="s">
        <v>2331</v>
      </c>
      <c r="G373" s="254"/>
      <c r="H373" s="257">
        <v>76.799999999999997</v>
      </c>
      <c r="I373" s="258"/>
      <c r="J373" s="254"/>
      <c r="K373" s="254"/>
      <c r="L373" s="259"/>
      <c r="M373" s="260"/>
      <c r="N373" s="261"/>
      <c r="O373" s="261"/>
      <c r="P373" s="261"/>
      <c r="Q373" s="261"/>
      <c r="R373" s="261"/>
      <c r="S373" s="261"/>
      <c r="T373" s="262"/>
      <c r="U373" s="13"/>
      <c r="V373" s="13"/>
      <c r="W373" s="13"/>
      <c r="X373" s="13"/>
      <c r="Y373" s="13"/>
      <c r="Z373" s="13"/>
      <c r="AA373" s="13"/>
      <c r="AB373" s="13"/>
      <c r="AC373" s="13"/>
      <c r="AD373" s="13"/>
      <c r="AE373" s="13"/>
      <c r="AT373" s="263" t="s">
        <v>218</v>
      </c>
      <c r="AU373" s="263" t="s">
        <v>83</v>
      </c>
      <c r="AV373" s="13" t="s">
        <v>85</v>
      </c>
      <c r="AW373" s="13" t="s">
        <v>32</v>
      </c>
      <c r="AX373" s="13" t="s">
        <v>76</v>
      </c>
      <c r="AY373" s="263" t="s">
        <v>207</v>
      </c>
    </row>
    <row r="374" s="13" customFormat="1">
      <c r="A374" s="13"/>
      <c r="B374" s="253"/>
      <c r="C374" s="254"/>
      <c r="D374" s="236" t="s">
        <v>218</v>
      </c>
      <c r="E374" s="255" t="s">
        <v>1</v>
      </c>
      <c r="F374" s="256" t="s">
        <v>2331</v>
      </c>
      <c r="G374" s="254"/>
      <c r="H374" s="257">
        <v>76.799999999999997</v>
      </c>
      <c r="I374" s="258"/>
      <c r="J374" s="254"/>
      <c r="K374" s="254"/>
      <c r="L374" s="259"/>
      <c r="M374" s="260"/>
      <c r="N374" s="261"/>
      <c r="O374" s="261"/>
      <c r="P374" s="261"/>
      <c r="Q374" s="261"/>
      <c r="R374" s="261"/>
      <c r="S374" s="261"/>
      <c r="T374" s="262"/>
      <c r="U374" s="13"/>
      <c r="V374" s="13"/>
      <c r="W374" s="13"/>
      <c r="X374" s="13"/>
      <c r="Y374" s="13"/>
      <c r="Z374" s="13"/>
      <c r="AA374" s="13"/>
      <c r="AB374" s="13"/>
      <c r="AC374" s="13"/>
      <c r="AD374" s="13"/>
      <c r="AE374" s="13"/>
      <c r="AT374" s="263" t="s">
        <v>218</v>
      </c>
      <c r="AU374" s="263" t="s">
        <v>83</v>
      </c>
      <c r="AV374" s="13" t="s">
        <v>85</v>
      </c>
      <c r="AW374" s="13" t="s">
        <v>32</v>
      </c>
      <c r="AX374" s="13" t="s">
        <v>76</v>
      </c>
      <c r="AY374" s="263" t="s">
        <v>207</v>
      </c>
    </row>
    <row r="375" s="12" customFormat="1">
      <c r="A375" s="12"/>
      <c r="B375" s="243"/>
      <c r="C375" s="244"/>
      <c r="D375" s="236" t="s">
        <v>218</v>
      </c>
      <c r="E375" s="245" t="s">
        <v>1</v>
      </c>
      <c r="F375" s="246" t="s">
        <v>2323</v>
      </c>
      <c r="G375" s="244"/>
      <c r="H375" s="245" t="s">
        <v>1</v>
      </c>
      <c r="I375" s="247"/>
      <c r="J375" s="244"/>
      <c r="K375" s="244"/>
      <c r="L375" s="248"/>
      <c r="M375" s="249"/>
      <c r="N375" s="250"/>
      <c r="O375" s="250"/>
      <c r="P375" s="250"/>
      <c r="Q375" s="250"/>
      <c r="R375" s="250"/>
      <c r="S375" s="250"/>
      <c r="T375" s="251"/>
      <c r="U375" s="12"/>
      <c r="V375" s="12"/>
      <c r="W375" s="12"/>
      <c r="X375" s="12"/>
      <c r="Y375" s="12"/>
      <c r="Z375" s="12"/>
      <c r="AA375" s="12"/>
      <c r="AB375" s="12"/>
      <c r="AC375" s="12"/>
      <c r="AD375" s="12"/>
      <c r="AE375" s="12"/>
      <c r="AT375" s="252" t="s">
        <v>218</v>
      </c>
      <c r="AU375" s="252" t="s">
        <v>83</v>
      </c>
      <c r="AV375" s="12" t="s">
        <v>83</v>
      </c>
      <c r="AW375" s="12" t="s">
        <v>32</v>
      </c>
      <c r="AX375" s="12" t="s">
        <v>76</v>
      </c>
      <c r="AY375" s="252" t="s">
        <v>207</v>
      </c>
    </row>
    <row r="376" s="13" customFormat="1">
      <c r="A376" s="13"/>
      <c r="B376" s="253"/>
      <c r="C376" s="254"/>
      <c r="D376" s="236" t="s">
        <v>218</v>
      </c>
      <c r="E376" s="255" t="s">
        <v>1</v>
      </c>
      <c r="F376" s="256" t="s">
        <v>2332</v>
      </c>
      <c r="G376" s="254"/>
      <c r="H376" s="257">
        <v>257.75999999999999</v>
      </c>
      <c r="I376" s="258"/>
      <c r="J376" s="254"/>
      <c r="K376" s="254"/>
      <c r="L376" s="259"/>
      <c r="M376" s="260"/>
      <c r="N376" s="261"/>
      <c r="O376" s="261"/>
      <c r="P376" s="261"/>
      <c r="Q376" s="261"/>
      <c r="R376" s="261"/>
      <c r="S376" s="261"/>
      <c r="T376" s="262"/>
      <c r="U376" s="13"/>
      <c r="V376" s="13"/>
      <c r="W376" s="13"/>
      <c r="X376" s="13"/>
      <c r="Y376" s="13"/>
      <c r="Z376" s="13"/>
      <c r="AA376" s="13"/>
      <c r="AB376" s="13"/>
      <c r="AC376" s="13"/>
      <c r="AD376" s="13"/>
      <c r="AE376" s="13"/>
      <c r="AT376" s="263" t="s">
        <v>218</v>
      </c>
      <c r="AU376" s="263" t="s">
        <v>83</v>
      </c>
      <c r="AV376" s="13" t="s">
        <v>85</v>
      </c>
      <c r="AW376" s="13" t="s">
        <v>32</v>
      </c>
      <c r="AX376" s="13" t="s">
        <v>76</v>
      </c>
      <c r="AY376" s="263" t="s">
        <v>207</v>
      </c>
    </row>
    <row r="377" s="13" customFormat="1">
      <c r="A377" s="13"/>
      <c r="B377" s="253"/>
      <c r="C377" s="254"/>
      <c r="D377" s="236" t="s">
        <v>218</v>
      </c>
      <c r="E377" s="255" t="s">
        <v>1</v>
      </c>
      <c r="F377" s="256" t="s">
        <v>2332</v>
      </c>
      <c r="G377" s="254"/>
      <c r="H377" s="257">
        <v>257.75999999999999</v>
      </c>
      <c r="I377" s="258"/>
      <c r="J377" s="254"/>
      <c r="K377" s="254"/>
      <c r="L377" s="259"/>
      <c r="M377" s="260"/>
      <c r="N377" s="261"/>
      <c r="O377" s="261"/>
      <c r="P377" s="261"/>
      <c r="Q377" s="261"/>
      <c r="R377" s="261"/>
      <c r="S377" s="261"/>
      <c r="T377" s="262"/>
      <c r="U377" s="13"/>
      <c r="V377" s="13"/>
      <c r="W377" s="13"/>
      <c r="X377" s="13"/>
      <c r="Y377" s="13"/>
      <c r="Z377" s="13"/>
      <c r="AA377" s="13"/>
      <c r="AB377" s="13"/>
      <c r="AC377" s="13"/>
      <c r="AD377" s="13"/>
      <c r="AE377" s="13"/>
      <c r="AT377" s="263" t="s">
        <v>218</v>
      </c>
      <c r="AU377" s="263" t="s">
        <v>83</v>
      </c>
      <c r="AV377" s="13" t="s">
        <v>85</v>
      </c>
      <c r="AW377" s="13" t="s">
        <v>32</v>
      </c>
      <c r="AX377" s="13" t="s">
        <v>76</v>
      </c>
      <c r="AY377" s="263" t="s">
        <v>207</v>
      </c>
    </row>
    <row r="378" s="13" customFormat="1">
      <c r="A378" s="13"/>
      <c r="B378" s="253"/>
      <c r="C378" s="254"/>
      <c r="D378" s="236" t="s">
        <v>218</v>
      </c>
      <c r="E378" s="255" t="s">
        <v>1</v>
      </c>
      <c r="F378" s="256" t="s">
        <v>2324</v>
      </c>
      <c r="G378" s="254"/>
      <c r="H378" s="257">
        <v>172.80000000000001</v>
      </c>
      <c r="I378" s="258"/>
      <c r="J378" s="254"/>
      <c r="K378" s="254"/>
      <c r="L378" s="259"/>
      <c r="M378" s="260"/>
      <c r="N378" s="261"/>
      <c r="O378" s="261"/>
      <c r="P378" s="261"/>
      <c r="Q378" s="261"/>
      <c r="R378" s="261"/>
      <c r="S378" s="261"/>
      <c r="T378" s="262"/>
      <c r="U378" s="13"/>
      <c r="V378" s="13"/>
      <c r="W378" s="13"/>
      <c r="X378" s="13"/>
      <c r="Y378" s="13"/>
      <c r="Z378" s="13"/>
      <c r="AA378" s="13"/>
      <c r="AB378" s="13"/>
      <c r="AC378" s="13"/>
      <c r="AD378" s="13"/>
      <c r="AE378" s="13"/>
      <c r="AT378" s="263" t="s">
        <v>218</v>
      </c>
      <c r="AU378" s="263" t="s">
        <v>83</v>
      </c>
      <c r="AV378" s="13" t="s">
        <v>85</v>
      </c>
      <c r="AW378" s="13" t="s">
        <v>32</v>
      </c>
      <c r="AX378" s="13" t="s">
        <v>76</v>
      </c>
      <c r="AY378" s="263" t="s">
        <v>207</v>
      </c>
    </row>
    <row r="379" s="14" customFormat="1">
      <c r="A379" s="14"/>
      <c r="B379" s="264"/>
      <c r="C379" s="265"/>
      <c r="D379" s="236" t="s">
        <v>218</v>
      </c>
      <c r="E379" s="266" t="s">
        <v>1</v>
      </c>
      <c r="F379" s="267" t="s">
        <v>222</v>
      </c>
      <c r="G379" s="265"/>
      <c r="H379" s="268">
        <v>841.91999999999996</v>
      </c>
      <c r="I379" s="269"/>
      <c r="J379" s="265"/>
      <c r="K379" s="265"/>
      <c r="L379" s="270"/>
      <c r="M379" s="271"/>
      <c r="N379" s="272"/>
      <c r="O379" s="272"/>
      <c r="P379" s="272"/>
      <c r="Q379" s="272"/>
      <c r="R379" s="272"/>
      <c r="S379" s="272"/>
      <c r="T379" s="273"/>
      <c r="U379" s="14"/>
      <c r="V379" s="14"/>
      <c r="W379" s="14"/>
      <c r="X379" s="14"/>
      <c r="Y379" s="14"/>
      <c r="Z379" s="14"/>
      <c r="AA379" s="14"/>
      <c r="AB379" s="14"/>
      <c r="AC379" s="14"/>
      <c r="AD379" s="14"/>
      <c r="AE379" s="14"/>
      <c r="AT379" s="274" t="s">
        <v>218</v>
      </c>
      <c r="AU379" s="274" t="s">
        <v>83</v>
      </c>
      <c r="AV379" s="14" t="s">
        <v>212</v>
      </c>
      <c r="AW379" s="14" t="s">
        <v>32</v>
      </c>
      <c r="AX379" s="14" t="s">
        <v>83</v>
      </c>
      <c r="AY379" s="274" t="s">
        <v>207</v>
      </c>
    </row>
    <row r="380" s="2" customFormat="1" ht="24.15" customHeight="1">
      <c r="A380" s="39"/>
      <c r="B380" s="40"/>
      <c r="C380" s="222" t="s">
        <v>793</v>
      </c>
      <c r="D380" s="222" t="s">
        <v>208</v>
      </c>
      <c r="E380" s="223" t="s">
        <v>2333</v>
      </c>
      <c r="F380" s="224" t="s">
        <v>2334</v>
      </c>
      <c r="G380" s="225" t="s">
        <v>225</v>
      </c>
      <c r="H380" s="226">
        <v>115.95099999999999</v>
      </c>
      <c r="I380" s="227"/>
      <c r="J380" s="228">
        <f>ROUND(I380*H380,2)</f>
        <v>0</v>
      </c>
      <c r="K380" s="229"/>
      <c r="L380" s="45"/>
      <c r="M380" s="230" t="s">
        <v>1</v>
      </c>
      <c r="N380" s="231" t="s">
        <v>41</v>
      </c>
      <c r="O380" s="92"/>
      <c r="P380" s="232">
        <f>O380*H380</f>
        <v>0</v>
      </c>
      <c r="Q380" s="232">
        <v>0</v>
      </c>
      <c r="R380" s="232">
        <f>Q380*H380</f>
        <v>0</v>
      </c>
      <c r="S380" s="232">
        <v>0.023599999999999999</v>
      </c>
      <c r="T380" s="233">
        <f>S380*H380</f>
        <v>2.7364435999999999</v>
      </c>
      <c r="U380" s="39"/>
      <c r="V380" s="39"/>
      <c r="W380" s="39"/>
      <c r="X380" s="39"/>
      <c r="Y380" s="39"/>
      <c r="Z380" s="39"/>
      <c r="AA380" s="39"/>
      <c r="AB380" s="39"/>
      <c r="AC380" s="39"/>
      <c r="AD380" s="39"/>
      <c r="AE380" s="39"/>
      <c r="AR380" s="234" t="s">
        <v>212</v>
      </c>
      <c r="AT380" s="234" t="s">
        <v>208</v>
      </c>
      <c r="AU380" s="234" t="s">
        <v>83</v>
      </c>
      <c r="AY380" s="18" t="s">
        <v>207</v>
      </c>
      <c r="BE380" s="235">
        <f>IF(N380="základní",J380,0)</f>
        <v>0</v>
      </c>
      <c r="BF380" s="235">
        <f>IF(N380="snížená",J380,0)</f>
        <v>0</v>
      </c>
      <c r="BG380" s="235">
        <f>IF(N380="zákl. přenesená",J380,0)</f>
        <v>0</v>
      </c>
      <c r="BH380" s="235">
        <f>IF(N380="sníž. přenesená",J380,0)</f>
        <v>0</v>
      </c>
      <c r="BI380" s="235">
        <f>IF(N380="nulová",J380,0)</f>
        <v>0</v>
      </c>
      <c r="BJ380" s="18" t="s">
        <v>83</v>
      </c>
      <c r="BK380" s="235">
        <f>ROUND(I380*H380,2)</f>
        <v>0</v>
      </c>
      <c r="BL380" s="18" t="s">
        <v>212</v>
      </c>
      <c r="BM380" s="234" t="s">
        <v>2335</v>
      </c>
    </row>
    <row r="381" s="2" customFormat="1">
      <c r="A381" s="39"/>
      <c r="B381" s="40"/>
      <c r="C381" s="41"/>
      <c r="D381" s="236" t="s">
        <v>214</v>
      </c>
      <c r="E381" s="41"/>
      <c r="F381" s="237" t="s">
        <v>2336</v>
      </c>
      <c r="G381" s="41"/>
      <c r="H381" s="41"/>
      <c r="I381" s="238"/>
      <c r="J381" s="41"/>
      <c r="K381" s="41"/>
      <c r="L381" s="45"/>
      <c r="M381" s="239"/>
      <c r="N381" s="240"/>
      <c r="O381" s="92"/>
      <c r="P381" s="92"/>
      <c r="Q381" s="92"/>
      <c r="R381" s="92"/>
      <c r="S381" s="92"/>
      <c r="T381" s="93"/>
      <c r="U381" s="39"/>
      <c r="V381" s="39"/>
      <c r="W381" s="39"/>
      <c r="X381" s="39"/>
      <c r="Y381" s="39"/>
      <c r="Z381" s="39"/>
      <c r="AA381" s="39"/>
      <c r="AB381" s="39"/>
      <c r="AC381" s="39"/>
      <c r="AD381" s="39"/>
      <c r="AE381" s="39"/>
      <c r="AT381" s="18" t="s">
        <v>214</v>
      </c>
      <c r="AU381" s="18" t="s">
        <v>83</v>
      </c>
    </row>
    <row r="382" s="2" customFormat="1">
      <c r="A382" s="39"/>
      <c r="B382" s="40"/>
      <c r="C382" s="41"/>
      <c r="D382" s="241" t="s">
        <v>216</v>
      </c>
      <c r="E382" s="41"/>
      <c r="F382" s="242" t="s">
        <v>2337</v>
      </c>
      <c r="G382" s="41"/>
      <c r="H382" s="41"/>
      <c r="I382" s="238"/>
      <c r="J382" s="41"/>
      <c r="K382" s="41"/>
      <c r="L382" s="45"/>
      <c r="M382" s="239"/>
      <c r="N382" s="240"/>
      <c r="O382" s="92"/>
      <c r="P382" s="92"/>
      <c r="Q382" s="92"/>
      <c r="R382" s="92"/>
      <c r="S382" s="92"/>
      <c r="T382" s="93"/>
      <c r="U382" s="39"/>
      <c r="V382" s="39"/>
      <c r="W382" s="39"/>
      <c r="X382" s="39"/>
      <c r="Y382" s="39"/>
      <c r="Z382" s="39"/>
      <c r="AA382" s="39"/>
      <c r="AB382" s="39"/>
      <c r="AC382" s="39"/>
      <c r="AD382" s="39"/>
      <c r="AE382" s="39"/>
      <c r="AT382" s="18" t="s">
        <v>216</v>
      </c>
      <c r="AU382" s="18" t="s">
        <v>83</v>
      </c>
    </row>
    <row r="383" s="12" customFormat="1">
      <c r="A383" s="12"/>
      <c r="B383" s="243"/>
      <c r="C383" s="244"/>
      <c r="D383" s="236" t="s">
        <v>218</v>
      </c>
      <c r="E383" s="245" t="s">
        <v>1</v>
      </c>
      <c r="F383" s="246" t="s">
        <v>1026</v>
      </c>
      <c r="G383" s="244"/>
      <c r="H383" s="245" t="s">
        <v>1</v>
      </c>
      <c r="I383" s="247"/>
      <c r="J383" s="244"/>
      <c r="K383" s="244"/>
      <c r="L383" s="248"/>
      <c r="M383" s="249"/>
      <c r="N383" s="250"/>
      <c r="O383" s="250"/>
      <c r="P383" s="250"/>
      <c r="Q383" s="250"/>
      <c r="R383" s="250"/>
      <c r="S383" s="250"/>
      <c r="T383" s="251"/>
      <c r="U383" s="12"/>
      <c r="V383" s="12"/>
      <c r="W383" s="12"/>
      <c r="X383" s="12"/>
      <c r="Y383" s="12"/>
      <c r="Z383" s="12"/>
      <c r="AA383" s="12"/>
      <c r="AB383" s="12"/>
      <c r="AC383" s="12"/>
      <c r="AD383" s="12"/>
      <c r="AE383" s="12"/>
      <c r="AT383" s="252" t="s">
        <v>218</v>
      </c>
      <c r="AU383" s="252" t="s">
        <v>83</v>
      </c>
      <c r="AV383" s="12" t="s">
        <v>83</v>
      </c>
      <c r="AW383" s="12" t="s">
        <v>32</v>
      </c>
      <c r="AX383" s="12" t="s">
        <v>76</v>
      </c>
      <c r="AY383" s="252" t="s">
        <v>207</v>
      </c>
    </row>
    <row r="384" s="13" customFormat="1">
      <c r="A384" s="13"/>
      <c r="B384" s="253"/>
      <c r="C384" s="254"/>
      <c r="D384" s="236" t="s">
        <v>218</v>
      </c>
      <c r="E384" s="255" t="s">
        <v>1</v>
      </c>
      <c r="F384" s="256" t="s">
        <v>1296</v>
      </c>
      <c r="G384" s="254"/>
      <c r="H384" s="257">
        <v>93.390000000000001</v>
      </c>
      <c r="I384" s="258"/>
      <c r="J384" s="254"/>
      <c r="K384" s="254"/>
      <c r="L384" s="259"/>
      <c r="M384" s="260"/>
      <c r="N384" s="261"/>
      <c r="O384" s="261"/>
      <c r="P384" s="261"/>
      <c r="Q384" s="261"/>
      <c r="R384" s="261"/>
      <c r="S384" s="261"/>
      <c r="T384" s="262"/>
      <c r="U384" s="13"/>
      <c r="V384" s="13"/>
      <c r="W384" s="13"/>
      <c r="X384" s="13"/>
      <c r="Y384" s="13"/>
      <c r="Z384" s="13"/>
      <c r="AA384" s="13"/>
      <c r="AB384" s="13"/>
      <c r="AC384" s="13"/>
      <c r="AD384" s="13"/>
      <c r="AE384" s="13"/>
      <c r="AT384" s="263" t="s">
        <v>218</v>
      </c>
      <c r="AU384" s="263" t="s">
        <v>83</v>
      </c>
      <c r="AV384" s="13" t="s">
        <v>85</v>
      </c>
      <c r="AW384" s="13" t="s">
        <v>32</v>
      </c>
      <c r="AX384" s="13" t="s">
        <v>76</v>
      </c>
      <c r="AY384" s="263" t="s">
        <v>207</v>
      </c>
    </row>
    <row r="385" s="12" customFormat="1">
      <c r="A385" s="12"/>
      <c r="B385" s="243"/>
      <c r="C385" s="244"/>
      <c r="D385" s="236" t="s">
        <v>218</v>
      </c>
      <c r="E385" s="245" t="s">
        <v>1</v>
      </c>
      <c r="F385" s="246" t="s">
        <v>1028</v>
      </c>
      <c r="G385" s="244"/>
      <c r="H385" s="245" t="s">
        <v>1</v>
      </c>
      <c r="I385" s="247"/>
      <c r="J385" s="244"/>
      <c r="K385" s="244"/>
      <c r="L385" s="248"/>
      <c r="M385" s="249"/>
      <c r="N385" s="250"/>
      <c r="O385" s="250"/>
      <c r="P385" s="250"/>
      <c r="Q385" s="250"/>
      <c r="R385" s="250"/>
      <c r="S385" s="250"/>
      <c r="T385" s="251"/>
      <c r="U385" s="12"/>
      <c r="V385" s="12"/>
      <c r="W385" s="12"/>
      <c r="X385" s="12"/>
      <c r="Y385" s="12"/>
      <c r="Z385" s="12"/>
      <c r="AA385" s="12"/>
      <c r="AB385" s="12"/>
      <c r="AC385" s="12"/>
      <c r="AD385" s="12"/>
      <c r="AE385" s="12"/>
      <c r="AT385" s="252" t="s">
        <v>218</v>
      </c>
      <c r="AU385" s="252" t="s">
        <v>83</v>
      </c>
      <c r="AV385" s="12" t="s">
        <v>83</v>
      </c>
      <c r="AW385" s="12" t="s">
        <v>32</v>
      </c>
      <c r="AX385" s="12" t="s">
        <v>76</v>
      </c>
      <c r="AY385" s="252" t="s">
        <v>207</v>
      </c>
    </row>
    <row r="386" s="13" customFormat="1">
      <c r="A386" s="13"/>
      <c r="B386" s="253"/>
      <c r="C386" s="254"/>
      <c r="D386" s="236" t="s">
        <v>218</v>
      </c>
      <c r="E386" s="255" t="s">
        <v>1</v>
      </c>
      <c r="F386" s="256" t="s">
        <v>1297</v>
      </c>
      <c r="G386" s="254"/>
      <c r="H386" s="257">
        <v>-3.4620000000000002</v>
      </c>
      <c r="I386" s="258"/>
      <c r="J386" s="254"/>
      <c r="K386" s="254"/>
      <c r="L386" s="259"/>
      <c r="M386" s="260"/>
      <c r="N386" s="261"/>
      <c r="O386" s="261"/>
      <c r="P386" s="261"/>
      <c r="Q386" s="261"/>
      <c r="R386" s="261"/>
      <c r="S386" s="261"/>
      <c r="T386" s="262"/>
      <c r="U386" s="13"/>
      <c r="V386" s="13"/>
      <c r="W386" s="13"/>
      <c r="X386" s="13"/>
      <c r="Y386" s="13"/>
      <c r="Z386" s="13"/>
      <c r="AA386" s="13"/>
      <c r="AB386" s="13"/>
      <c r="AC386" s="13"/>
      <c r="AD386" s="13"/>
      <c r="AE386" s="13"/>
      <c r="AT386" s="263" t="s">
        <v>218</v>
      </c>
      <c r="AU386" s="263" t="s">
        <v>83</v>
      </c>
      <c r="AV386" s="13" t="s">
        <v>85</v>
      </c>
      <c r="AW386" s="13" t="s">
        <v>32</v>
      </c>
      <c r="AX386" s="13" t="s">
        <v>76</v>
      </c>
      <c r="AY386" s="263" t="s">
        <v>207</v>
      </c>
    </row>
    <row r="387" s="12" customFormat="1">
      <c r="A387" s="12"/>
      <c r="B387" s="243"/>
      <c r="C387" s="244"/>
      <c r="D387" s="236" t="s">
        <v>218</v>
      </c>
      <c r="E387" s="245" t="s">
        <v>1</v>
      </c>
      <c r="F387" s="246" t="s">
        <v>1030</v>
      </c>
      <c r="G387" s="244"/>
      <c r="H387" s="245" t="s">
        <v>1</v>
      </c>
      <c r="I387" s="247"/>
      <c r="J387" s="244"/>
      <c r="K387" s="244"/>
      <c r="L387" s="248"/>
      <c r="M387" s="249"/>
      <c r="N387" s="250"/>
      <c r="O387" s="250"/>
      <c r="P387" s="250"/>
      <c r="Q387" s="250"/>
      <c r="R387" s="250"/>
      <c r="S387" s="250"/>
      <c r="T387" s="251"/>
      <c r="U387" s="12"/>
      <c r="V387" s="12"/>
      <c r="W387" s="12"/>
      <c r="X387" s="12"/>
      <c r="Y387" s="12"/>
      <c r="Z387" s="12"/>
      <c r="AA387" s="12"/>
      <c r="AB387" s="12"/>
      <c r="AC387" s="12"/>
      <c r="AD387" s="12"/>
      <c r="AE387" s="12"/>
      <c r="AT387" s="252" t="s">
        <v>218</v>
      </c>
      <c r="AU387" s="252" t="s">
        <v>83</v>
      </c>
      <c r="AV387" s="12" t="s">
        <v>83</v>
      </c>
      <c r="AW387" s="12" t="s">
        <v>32</v>
      </c>
      <c r="AX387" s="12" t="s">
        <v>76</v>
      </c>
      <c r="AY387" s="252" t="s">
        <v>207</v>
      </c>
    </row>
    <row r="388" s="13" customFormat="1">
      <c r="A388" s="13"/>
      <c r="B388" s="253"/>
      <c r="C388" s="254"/>
      <c r="D388" s="236" t="s">
        <v>218</v>
      </c>
      <c r="E388" s="255" t="s">
        <v>1</v>
      </c>
      <c r="F388" s="256" t="s">
        <v>1298</v>
      </c>
      <c r="G388" s="254"/>
      <c r="H388" s="257">
        <v>26.023</v>
      </c>
      <c r="I388" s="258"/>
      <c r="J388" s="254"/>
      <c r="K388" s="254"/>
      <c r="L388" s="259"/>
      <c r="M388" s="260"/>
      <c r="N388" s="261"/>
      <c r="O388" s="261"/>
      <c r="P388" s="261"/>
      <c r="Q388" s="261"/>
      <c r="R388" s="261"/>
      <c r="S388" s="261"/>
      <c r="T388" s="262"/>
      <c r="U388" s="13"/>
      <c r="V388" s="13"/>
      <c r="W388" s="13"/>
      <c r="X388" s="13"/>
      <c r="Y388" s="13"/>
      <c r="Z388" s="13"/>
      <c r="AA388" s="13"/>
      <c r="AB388" s="13"/>
      <c r="AC388" s="13"/>
      <c r="AD388" s="13"/>
      <c r="AE388" s="13"/>
      <c r="AT388" s="263" t="s">
        <v>218</v>
      </c>
      <c r="AU388" s="263" t="s">
        <v>83</v>
      </c>
      <c r="AV388" s="13" t="s">
        <v>85</v>
      </c>
      <c r="AW388" s="13" t="s">
        <v>32</v>
      </c>
      <c r="AX388" s="13" t="s">
        <v>76</v>
      </c>
      <c r="AY388" s="263" t="s">
        <v>207</v>
      </c>
    </row>
    <row r="389" s="14" customFormat="1">
      <c r="A389" s="14"/>
      <c r="B389" s="264"/>
      <c r="C389" s="265"/>
      <c r="D389" s="236" t="s">
        <v>218</v>
      </c>
      <c r="E389" s="266" t="s">
        <v>1</v>
      </c>
      <c r="F389" s="267" t="s">
        <v>222</v>
      </c>
      <c r="G389" s="265"/>
      <c r="H389" s="268">
        <v>115.95099999999999</v>
      </c>
      <c r="I389" s="269"/>
      <c r="J389" s="265"/>
      <c r="K389" s="265"/>
      <c r="L389" s="270"/>
      <c r="M389" s="271"/>
      <c r="N389" s="272"/>
      <c r="O389" s="272"/>
      <c r="P389" s="272"/>
      <c r="Q389" s="272"/>
      <c r="R389" s="272"/>
      <c r="S389" s="272"/>
      <c r="T389" s="273"/>
      <c r="U389" s="14"/>
      <c r="V389" s="14"/>
      <c r="W389" s="14"/>
      <c r="X389" s="14"/>
      <c r="Y389" s="14"/>
      <c r="Z389" s="14"/>
      <c r="AA389" s="14"/>
      <c r="AB389" s="14"/>
      <c r="AC389" s="14"/>
      <c r="AD389" s="14"/>
      <c r="AE389" s="14"/>
      <c r="AT389" s="274" t="s">
        <v>218</v>
      </c>
      <c r="AU389" s="274" t="s">
        <v>83</v>
      </c>
      <c r="AV389" s="14" t="s">
        <v>212</v>
      </c>
      <c r="AW389" s="14" t="s">
        <v>32</v>
      </c>
      <c r="AX389" s="14" t="s">
        <v>83</v>
      </c>
      <c r="AY389" s="274" t="s">
        <v>207</v>
      </c>
    </row>
    <row r="390" s="2" customFormat="1" ht="33" customHeight="1">
      <c r="A390" s="39"/>
      <c r="B390" s="40"/>
      <c r="C390" s="222" t="s">
        <v>799</v>
      </c>
      <c r="D390" s="222" t="s">
        <v>208</v>
      </c>
      <c r="E390" s="223" t="s">
        <v>2338</v>
      </c>
      <c r="F390" s="224" t="s">
        <v>2339</v>
      </c>
      <c r="G390" s="225" t="s">
        <v>225</v>
      </c>
      <c r="H390" s="226">
        <v>579.755</v>
      </c>
      <c r="I390" s="227"/>
      <c r="J390" s="228">
        <f>ROUND(I390*H390,2)</f>
        <v>0</v>
      </c>
      <c r="K390" s="229"/>
      <c r="L390" s="45"/>
      <c r="M390" s="230" t="s">
        <v>1</v>
      </c>
      <c r="N390" s="231" t="s">
        <v>41</v>
      </c>
      <c r="O390" s="92"/>
      <c r="P390" s="232">
        <f>O390*H390</f>
        <v>0</v>
      </c>
      <c r="Q390" s="232">
        <v>0</v>
      </c>
      <c r="R390" s="232">
        <f>Q390*H390</f>
        <v>0</v>
      </c>
      <c r="S390" s="232">
        <v>0.0047000000000000002</v>
      </c>
      <c r="T390" s="233">
        <f>S390*H390</f>
        <v>2.7248485000000002</v>
      </c>
      <c r="U390" s="39"/>
      <c r="V390" s="39"/>
      <c r="W390" s="39"/>
      <c r="X390" s="39"/>
      <c r="Y390" s="39"/>
      <c r="Z390" s="39"/>
      <c r="AA390" s="39"/>
      <c r="AB390" s="39"/>
      <c r="AC390" s="39"/>
      <c r="AD390" s="39"/>
      <c r="AE390" s="39"/>
      <c r="AR390" s="234" t="s">
        <v>212</v>
      </c>
      <c r="AT390" s="234" t="s">
        <v>208</v>
      </c>
      <c r="AU390" s="234" t="s">
        <v>83</v>
      </c>
      <c r="AY390" s="18" t="s">
        <v>207</v>
      </c>
      <c r="BE390" s="235">
        <f>IF(N390="základní",J390,0)</f>
        <v>0</v>
      </c>
      <c r="BF390" s="235">
        <f>IF(N390="snížená",J390,0)</f>
        <v>0</v>
      </c>
      <c r="BG390" s="235">
        <f>IF(N390="zákl. přenesená",J390,0)</f>
        <v>0</v>
      </c>
      <c r="BH390" s="235">
        <f>IF(N390="sníž. přenesená",J390,0)</f>
        <v>0</v>
      </c>
      <c r="BI390" s="235">
        <f>IF(N390="nulová",J390,0)</f>
        <v>0</v>
      </c>
      <c r="BJ390" s="18" t="s">
        <v>83</v>
      </c>
      <c r="BK390" s="235">
        <f>ROUND(I390*H390,2)</f>
        <v>0</v>
      </c>
      <c r="BL390" s="18" t="s">
        <v>212</v>
      </c>
      <c r="BM390" s="234" t="s">
        <v>2340</v>
      </c>
    </row>
    <row r="391" s="2" customFormat="1">
      <c r="A391" s="39"/>
      <c r="B391" s="40"/>
      <c r="C391" s="41"/>
      <c r="D391" s="236" t="s">
        <v>214</v>
      </c>
      <c r="E391" s="41"/>
      <c r="F391" s="237" t="s">
        <v>2341</v>
      </c>
      <c r="G391" s="41"/>
      <c r="H391" s="41"/>
      <c r="I391" s="238"/>
      <c r="J391" s="41"/>
      <c r="K391" s="41"/>
      <c r="L391" s="45"/>
      <c r="M391" s="239"/>
      <c r="N391" s="240"/>
      <c r="O391" s="92"/>
      <c r="P391" s="92"/>
      <c r="Q391" s="92"/>
      <c r="R391" s="92"/>
      <c r="S391" s="92"/>
      <c r="T391" s="93"/>
      <c r="U391" s="39"/>
      <c r="V391" s="39"/>
      <c r="W391" s="39"/>
      <c r="X391" s="39"/>
      <c r="Y391" s="39"/>
      <c r="Z391" s="39"/>
      <c r="AA391" s="39"/>
      <c r="AB391" s="39"/>
      <c r="AC391" s="39"/>
      <c r="AD391" s="39"/>
      <c r="AE391" s="39"/>
      <c r="AT391" s="18" t="s">
        <v>214</v>
      </c>
      <c r="AU391" s="18" t="s">
        <v>83</v>
      </c>
    </row>
    <row r="392" s="2" customFormat="1">
      <c r="A392" s="39"/>
      <c r="B392" s="40"/>
      <c r="C392" s="41"/>
      <c r="D392" s="241" t="s">
        <v>216</v>
      </c>
      <c r="E392" s="41"/>
      <c r="F392" s="242" t="s">
        <v>2342</v>
      </c>
      <c r="G392" s="41"/>
      <c r="H392" s="41"/>
      <c r="I392" s="238"/>
      <c r="J392" s="41"/>
      <c r="K392" s="41"/>
      <c r="L392" s="45"/>
      <c r="M392" s="239"/>
      <c r="N392" s="240"/>
      <c r="O392" s="92"/>
      <c r="P392" s="92"/>
      <c r="Q392" s="92"/>
      <c r="R392" s="92"/>
      <c r="S392" s="92"/>
      <c r="T392" s="93"/>
      <c r="U392" s="39"/>
      <c r="V392" s="39"/>
      <c r="W392" s="39"/>
      <c r="X392" s="39"/>
      <c r="Y392" s="39"/>
      <c r="Z392" s="39"/>
      <c r="AA392" s="39"/>
      <c r="AB392" s="39"/>
      <c r="AC392" s="39"/>
      <c r="AD392" s="39"/>
      <c r="AE392" s="39"/>
      <c r="AT392" s="18" t="s">
        <v>216</v>
      </c>
      <c r="AU392" s="18" t="s">
        <v>83</v>
      </c>
    </row>
    <row r="393" s="13" customFormat="1">
      <c r="A393" s="13"/>
      <c r="B393" s="253"/>
      <c r="C393" s="254"/>
      <c r="D393" s="236" t="s">
        <v>218</v>
      </c>
      <c r="E393" s="255" t="s">
        <v>1</v>
      </c>
      <c r="F393" s="256" t="s">
        <v>2343</v>
      </c>
      <c r="G393" s="254"/>
      <c r="H393" s="257">
        <v>579.755</v>
      </c>
      <c r="I393" s="258"/>
      <c r="J393" s="254"/>
      <c r="K393" s="254"/>
      <c r="L393" s="259"/>
      <c r="M393" s="260"/>
      <c r="N393" s="261"/>
      <c r="O393" s="261"/>
      <c r="P393" s="261"/>
      <c r="Q393" s="261"/>
      <c r="R393" s="261"/>
      <c r="S393" s="261"/>
      <c r="T393" s="262"/>
      <c r="U393" s="13"/>
      <c r="V393" s="13"/>
      <c r="W393" s="13"/>
      <c r="X393" s="13"/>
      <c r="Y393" s="13"/>
      <c r="Z393" s="13"/>
      <c r="AA393" s="13"/>
      <c r="AB393" s="13"/>
      <c r="AC393" s="13"/>
      <c r="AD393" s="13"/>
      <c r="AE393" s="13"/>
      <c r="AT393" s="263" t="s">
        <v>218</v>
      </c>
      <c r="AU393" s="263" t="s">
        <v>83</v>
      </c>
      <c r="AV393" s="13" t="s">
        <v>85</v>
      </c>
      <c r="AW393" s="13" t="s">
        <v>32</v>
      </c>
      <c r="AX393" s="13" t="s">
        <v>83</v>
      </c>
      <c r="AY393" s="263" t="s">
        <v>207</v>
      </c>
    </row>
    <row r="394" s="2" customFormat="1" ht="24.15" customHeight="1">
      <c r="A394" s="39"/>
      <c r="B394" s="40"/>
      <c r="C394" s="222" t="s">
        <v>824</v>
      </c>
      <c r="D394" s="222" t="s">
        <v>208</v>
      </c>
      <c r="E394" s="223" t="s">
        <v>2344</v>
      </c>
      <c r="F394" s="224" t="s">
        <v>2345</v>
      </c>
      <c r="G394" s="225" t="s">
        <v>225</v>
      </c>
      <c r="H394" s="226">
        <v>55</v>
      </c>
      <c r="I394" s="227"/>
      <c r="J394" s="228">
        <f>ROUND(I394*H394,2)</f>
        <v>0</v>
      </c>
      <c r="K394" s="229"/>
      <c r="L394" s="45"/>
      <c r="M394" s="230" t="s">
        <v>1</v>
      </c>
      <c r="N394" s="231" t="s">
        <v>41</v>
      </c>
      <c r="O394" s="92"/>
      <c r="P394" s="232">
        <f>O394*H394</f>
        <v>0</v>
      </c>
      <c r="Q394" s="232">
        <v>0</v>
      </c>
      <c r="R394" s="232">
        <f>Q394*H394</f>
        <v>0</v>
      </c>
      <c r="S394" s="232">
        <v>0.022499999999999999</v>
      </c>
      <c r="T394" s="233">
        <f>S394*H394</f>
        <v>1.2375</v>
      </c>
      <c r="U394" s="39"/>
      <c r="V394" s="39"/>
      <c r="W394" s="39"/>
      <c r="X394" s="39"/>
      <c r="Y394" s="39"/>
      <c r="Z394" s="39"/>
      <c r="AA394" s="39"/>
      <c r="AB394" s="39"/>
      <c r="AC394" s="39"/>
      <c r="AD394" s="39"/>
      <c r="AE394" s="39"/>
      <c r="AR394" s="234" t="s">
        <v>212</v>
      </c>
      <c r="AT394" s="234" t="s">
        <v>208</v>
      </c>
      <c r="AU394" s="234" t="s">
        <v>83</v>
      </c>
      <c r="AY394" s="18" t="s">
        <v>207</v>
      </c>
      <c r="BE394" s="235">
        <f>IF(N394="základní",J394,0)</f>
        <v>0</v>
      </c>
      <c r="BF394" s="235">
        <f>IF(N394="snížená",J394,0)</f>
        <v>0</v>
      </c>
      <c r="BG394" s="235">
        <f>IF(N394="zákl. přenesená",J394,0)</f>
        <v>0</v>
      </c>
      <c r="BH394" s="235">
        <f>IF(N394="sníž. přenesená",J394,0)</f>
        <v>0</v>
      </c>
      <c r="BI394" s="235">
        <f>IF(N394="nulová",J394,0)</f>
        <v>0</v>
      </c>
      <c r="BJ394" s="18" t="s">
        <v>83</v>
      </c>
      <c r="BK394" s="235">
        <f>ROUND(I394*H394,2)</f>
        <v>0</v>
      </c>
      <c r="BL394" s="18" t="s">
        <v>212</v>
      </c>
      <c r="BM394" s="234" t="s">
        <v>2346</v>
      </c>
    </row>
    <row r="395" s="2" customFormat="1">
      <c r="A395" s="39"/>
      <c r="B395" s="40"/>
      <c r="C395" s="41"/>
      <c r="D395" s="236" t="s">
        <v>214</v>
      </c>
      <c r="E395" s="41"/>
      <c r="F395" s="237" t="s">
        <v>2347</v>
      </c>
      <c r="G395" s="41"/>
      <c r="H395" s="41"/>
      <c r="I395" s="238"/>
      <c r="J395" s="41"/>
      <c r="K395" s="41"/>
      <c r="L395" s="45"/>
      <c r="M395" s="239"/>
      <c r="N395" s="240"/>
      <c r="O395" s="92"/>
      <c r="P395" s="92"/>
      <c r="Q395" s="92"/>
      <c r="R395" s="92"/>
      <c r="S395" s="92"/>
      <c r="T395" s="93"/>
      <c r="U395" s="39"/>
      <c r="V395" s="39"/>
      <c r="W395" s="39"/>
      <c r="X395" s="39"/>
      <c r="Y395" s="39"/>
      <c r="Z395" s="39"/>
      <c r="AA395" s="39"/>
      <c r="AB395" s="39"/>
      <c r="AC395" s="39"/>
      <c r="AD395" s="39"/>
      <c r="AE395" s="39"/>
      <c r="AT395" s="18" t="s">
        <v>214</v>
      </c>
      <c r="AU395" s="18" t="s">
        <v>83</v>
      </c>
    </row>
    <row r="396" s="2" customFormat="1">
      <c r="A396" s="39"/>
      <c r="B396" s="40"/>
      <c r="C396" s="41"/>
      <c r="D396" s="241" t="s">
        <v>216</v>
      </c>
      <c r="E396" s="41"/>
      <c r="F396" s="242" t="s">
        <v>2348</v>
      </c>
      <c r="G396" s="41"/>
      <c r="H396" s="41"/>
      <c r="I396" s="238"/>
      <c r="J396" s="41"/>
      <c r="K396" s="41"/>
      <c r="L396" s="45"/>
      <c r="M396" s="239"/>
      <c r="N396" s="240"/>
      <c r="O396" s="92"/>
      <c r="P396" s="92"/>
      <c r="Q396" s="92"/>
      <c r="R396" s="92"/>
      <c r="S396" s="92"/>
      <c r="T396" s="93"/>
      <c r="U396" s="39"/>
      <c r="V396" s="39"/>
      <c r="W396" s="39"/>
      <c r="X396" s="39"/>
      <c r="Y396" s="39"/>
      <c r="Z396" s="39"/>
      <c r="AA396" s="39"/>
      <c r="AB396" s="39"/>
      <c r="AC396" s="39"/>
      <c r="AD396" s="39"/>
      <c r="AE396" s="39"/>
      <c r="AT396" s="18" t="s">
        <v>216</v>
      </c>
      <c r="AU396" s="18" t="s">
        <v>83</v>
      </c>
    </row>
    <row r="397" s="12" customFormat="1">
      <c r="A397" s="12"/>
      <c r="B397" s="243"/>
      <c r="C397" s="244"/>
      <c r="D397" s="236" t="s">
        <v>218</v>
      </c>
      <c r="E397" s="245" t="s">
        <v>1</v>
      </c>
      <c r="F397" s="246" t="s">
        <v>2298</v>
      </c>
      <c r="G397" s="244"/>
      <c r="H397" s="245" t="s">
        <v>1</v>
      </c>
      <c r="I397" s="247"/>
      <c r="J397" s="244"/>
      <c r="K397" s="244"/>
      <c r="L397" s="248"/>
      <c r="M397" s="249"/>
      <c r="N397" s="250"/>
      <c r="O397" s="250"/>
      <c r="P397" s="250"/>
      <c r="Q397" s="250"/>
      <c r="R397" s="250"/>
      <c r="S397" s="250"/>
      <c r="T397" s="251"/>
      <c r="U397" s="12"/>
      <c r="V397" s="12"/>
      <c r="W397" s="12"/>
      <c r="X397" s="12"/>
      <c r="Y397" s="12"/>
      <c r="Z397" s="12"/>
      <c r="AA397" s="12"/>
      <c r="AB397" s="12"/>
      <c r="AC397" s="12"/>
      <c r="AD397" s="12"/>
      <c r="AE397" s="12"/>
      <c r="AT397" s="252" t="s">
        <v>218</v>
      </c>
      <c r="AU397" s="252" t="s">
        <v>83</v>
      </c>
      <c r="AV397" s="12" t="s">
        <v>83</v>
      </c>
      <c r="AW397" s="12" t="s">
        <v>32</v>
      </c>
      <c r="AX397" s="12" t="s">
        <v>76</v>
      </c>
      <c r="AY397" s="252" t="s">
        <v>207</v>
      </c>
    </row>
    <row r="398" s="13" customFormat="1">
      <c r="A398" s="13"/>
      <c r="B398" s="253"/>
      <c r="C398" s="254"/>
      <c r="D398" s="236" t="s">
        <v>218</v>
      </c>
      <c r="E398" s="255" t="s">
        <v>1</v>
      </c>
      <c r="F398" s="256" t="s">
        <v>2349</v>
      </c>
      <c r="G398" s="254"/>
      <c r="H398" s="257">
        <v>55</v>
      </c>
      <c r="I398" s="258"/>
      <c r="J398" s="254"/>
      <c r="K398" s="254"/>
      <c r="L398" s="259"/>
      <c r="M398" s="260"/>
      <c r="N398" s="261"/>
      <c r="O398" s="261"/>
      <c r="P398" s="261"/>
      <c r="Q398" s="261"/>
      <c r="R398" s="261"/>
      <c r="S398" s="261"/>
      <c r="T398" s="262"/>
      <c r="U398" s="13"/>
      <c r="V398" s="13"/>
      <c r="W398" s="13"/>
      <c r="X398" s="13"/>
      <c r="Y398" s="13"/>
      <c r="Z398" s="13"/>
      <c r="AA398" s="13"/>
      <c r="AB398" s="13"/>
      <c r="AC398" s="13"/>
      <c r="AD398" s="13"/>
      <c r="AE398" s="13"/>
      <c r="AT398" s="263" t="s">
        <v>218</v>
      </c>
      <c r="AU398" s="263" t="s">
        <v>83</v>
      </c>
      <c r="AV398" s="13" t="s">
        <v>85</v>
      </c>
      <c r="AW398" s="13" t="s">
        <v>32</v>
      </c>
      <c r="AX398" s="13" t="s">
        <v>83</v>
      </c>
      <c r="AY398" s="263" t="s">
        <v>207</v>
      </c>
    </row>
    <row r="399" s="2" customFormat="1" ht="24.15" customHeight="1">
      <c r="A399" s="39"/>
      <c r="B399" s="40"/>
      <c r="C399" s="222" t="s">
        <v>828</v>
      </c>
      <c r="D399" s="222" t="s">
        <v>208</v>
      </c>
      <c r="E399" s="223" t="s">
        <v>2350</v>
      </c>
      <c r="F399" s="224" t="s">
        <v>2351</v>
      </c>
      <c r="G399" s="225" t="s">
        <v>225</v>
      </c>
      <c r="H399" s="226">
        <v>275</v>
      </c>
      <c r="I399" s="227"/>
      <c r="J399" s="228">
        <f>ROUND(I399*H399,2)</f>
        <v>0</v>
      </c>
      <c r="K399" s="229"/>
      <c r="L399" s="45"/>
      <c r="M399" s="230" t="s">
        <v>1</v>
      </c>
      <c r="N399" s="231" t="s">
        <v>41</v>
      </c>
      <c r="O399" s="92"/>
      <c r="P399" s="232">
        <f>O399*H399</f>
        <v>0</v>
      </c>
      <c r="Q399" s="232">
        <v>0</v>
      </c>
      <c r="R399" s="232">
        <f>Q399*H399</f>
        <v>0</v>
      </c>
      <c r="S399" s="232">
        <v>0.0044999999999999997</v>
      </c>
      <c r="T399" s="233">
        <f>S399*H399</f>
        <v>1.2374999999999998</v>
      </c>
      <c r="U399" s="39"/>
      <c r="V399" s="39"/>
      <c r="W399" s="39"/>
      <c r="X399" s="39"/>
      <c r="Y399" s="39"/>
      <c r="Z399" s="39"/>
      <c r="AA399" s="39"/>
      <c r="AB399" s="39"/>
      <c r="AC399" s="39"/>
      <c r="AD399" s="39"/>
      <c r="AE399" s="39"/>
      <c r="AR399" s="234" t="s">
        <v>212</v>
      </c>
      <c r="AT399" s="234" t="s">
        <v>208</v>
      </c>
      <c r="AU399" s="234" t="s">
        <v>83</v>
      </c>
      <c r="AY399" s="18" t="s">
        <v>207</v>
      </c>
      <c r="BE399" s="235">
        <f>IF(N399="základní",J399,0)</f>
        <v>0</v>
      </c>
      <c r="BF399" s="235">
        <f>IF(N399="snížená",J399,0)</f>
        <v>0</v>
      </c>
      <c r="BG399" s="235">
        <f>IF(N399="zákl. přenesená",J399,0)</f>
        <v>0</v>
      </c>
      <c r="BH399" s="235">
        <f>IF(N399="sníž. přenesená",J399,0)</f>
        <v>0</v>
      </c>
      <c r="BI399" s="235">
        <f>IF(N399="nulová",J399,0)</f>
        <v>0</v>
      </c>
      <c r="BJ399" s="18" t="s">
        <v>83</v>
      </c>
      <c r="BK399" s="235">
        <f>ROUND(I399*H399,2)</f>
        <v>0</v>
      </c>
      <c r="BL399" s="18" t="s">
        <v>212</v>
      </c>
      <c r="BM399" s="234" t="s">
        <v>2352</v>
      </c>
    </row>
    <row r="400" s="2" customFormat="1">
      <c r="A400" s="39"/>
      <c r="B400" s="40"/>
      <c r="C400" s="41"/>
      <c r="D400" s="236" t="s">
        <v>214</v>
      </c>
      <c r="E400" s="41"/>
      <c r="F400" s="237" t="s">
        <v>2353</v>
      </c>
      <c r="G400" s="41"/>
      <c r="H400" s="41"/>
      <c r="I400" s="238"/>
      <c r="J400" s="41"/>
      <c r="K400" s="41"/>
      <c r="L400" s="45"/>
      <c r="M400" s="239"/>
      <c r="N400" s="240"/>
      <c r="O400" s="92"/>
      <c r="P400" s="92"/>
      <c r="Q400" s="92"/>
      <c r="R400" s="92"/>
      <c r="S400" s="92"/>
      <c r="T400" s="93"/>
      <c r="U400" s="39"/>
      <c r="V400" s="39"/>
      <c r="W400" s="39"/>
      <c r="X400" s="39"/>
      <c r="Y400" s="39"/>
      <c r="Z400" s="39"/>
      <c r="AA400" s="39"/>
      <c r="AB400" s="39"/>
      <c r="AC400" s="39"/>
      <c r="AD400" s="39"/>
      <c r="AE400" s="39"/>
      <c r="AT400" s="18" t="s">
        <v>214</v>
      </c>
      <c r="AU400" s="18" t="s">
        <v>83</v>
      </c>
    </row>
    <row r="401" s="2" customFormat="1">
      <c r="A401" s="39"/>
      <c r="B401" s="40"/>
      <c r="C401" s="41"/>
      <c r="D401" s="241" t="s">
        <v>216</v>
      </c>
      <c r="E401" s="41"/>
      <c r="F401" s="242" t="s">
        <v>2354</v>
      </c>
      <c r="G401" s="41"/>
      <c r="H401" s="41"/>
      <c r="I401" s="238"/>
      <c r="J401" s="41"/>
      <c r="K401" s="41"/>
      <c r="L401" s="45"/>
      <c r="M401" s="239"/>
      <c r="N401" s="240"/>
      <c r="O401" s="92"/>
      <c r="P401" s="92"/>
      <c r="Q401" s="92"/>
      <c r="R401" s="92"/>
      <c r="S401" s="92"/>
      <c r="T401" s="93"/>
      <c r="U401" s="39"/>
      <c r="V401" s="39"/>
      <c r="W401" s="39"/>
      <c r="X401" s="39"/>
      <c r="Y401" s="39"/>
      <c r="Z401" s="39"/>
      <c r="AA401" s="39"/>
      <c r="AB401" s="39"/>
      <c r="AC401" s="39"/>
      <c r="AD401" s="39"/>
      <c r="AE401" s="39"/>
      <c r="AT401" s="18" t="s">
        <v>216</v>
      </c>
      <c r="AU401" s="18" t="s">
        <v>83</v>
      </c>
    </row>
    <row r="402" s="13" customFormat="1">
      <c r="A402" s="13"/>
      <c r="B402" s="253"/>
      <c r="C402" s="254"/>
      <c r="D402" s="236" t="s">
        <v>218</v>
      </c>
      <c r="E402" s="255" t="s">
        <v>1</v>
      </c>
      <c r="F402" s="256" t="s">
        <v>2355</v>
      </c>
      <c r="G402" s="254"/>
      <c r="H402" s="257">
        <v>275</v>
      </c>
      <c r="I402" s="258"/>
      <c r="J402" s="254"/>
      <c r="K402" s="254"/>
      <c r="L402" s="259"/>
      <c r="M402" s="260"/>
      <c r="N402" s="261"/>
      <c r="O402" s="261"/>
      <c r="P402" s="261"/>
      <c r="Q402" s="261"/>
      <c r="R402" s="261"/>
      <c r="S402" s="261"/>
      <c r="T402" s="262"/>
      <c r="U402" s="13"/>
      <c r="V402" s="13"/>
      <c r="W402" s="13"/>
      <c r="X402" s="13"/>
      <c r="Y402" s="13"/>
      <c r="Z402" s="13"/>
      <c r="AA402" s="13"/>
      <c r="AB402" s="13"/>
      <c r="AC402" s="13"/>
      <c r="AD402" s="13"/>
      <c r="AE402" s="13"/>
      <c r="AT402" s="263" t="s">
        <v>218</v>
      </c>
      <c r="AU402" s="263" t="s">
        <v>83</v>
      </c>
      <c r="AV402" s="13" t="s">
        <v>85</v>
      </c>
      <c r="AW402" s="13" t="s">
        <v>32</v>
      </c>
      <c r="AX402" s="13" t="s">
        <v>83</v>
      </c>
      <c r="AY402" s="263" t="s">
        <v>207</v>
      </c>
    </row>
    <row r="403" s="2" customFormat="1" ht="24.15" customHeight="1">
      <c r="A403" s="39"/>
      <c r="B403" s="40"/>
      <c r="C403" s="222" t="s">
        <v>836</v>
      </c>
      <c r="D403" s="222" t="s">
        <v>208</v>
      </c>
      <c r="E403" s="223" t="s">
        <v>2356</v>
      </c>
      <c r="F403" s="224" t="s">
        <v>2357</v>
      </c>
      <c r="G403" s="225" t="s">
        <v>237</v>
      </c>
      <c r="H403" s="226">
        <v>0.11600000000000001</v>
      </c>
      <c r="I403" s="227"/>
      <c r="J403" s="228">
        <f>ROUND(I403*H403,2)</f>
        <v>0</v>
      </c>
      <c r="K403" s="229"/>
      <c r="L403" s="45"/>
      <c r="M403" s="230" t="s">
        <v>1</v>
      </c>
      <c r="N403" s="231" t="s">
        <v>41</v>
      </c>
      <c r="O403" s="92"/>
      <c r="P403" s="232">
        <f>O403*H403</f>
        <v>0</v>
      </c>
      <c r="Q403" s="232">
        <v>1.0670999999999999</v>
      </c>
      <c r="R403" s="232">
        <f>Q403*H403</f>
        <v>0.12378359999999999</v>
      </c>
      <c r="S403" s="232">
        <v>0</v>
      </c>
      <c r="T403" s="233">
        <f>S403*H403</f>
        <v>0</v>
      </c>
      <c r="U403" s="39"/>
      <c r="V403" s="39"/>
      <c r="W403" s="39"/>
      <c r="X403" s="39"/>
      <c r="Y403" s="39"/>
      <c r="Z403" s="39"/>
      <c r="AA403" s="39"/>
      <c r="AB403" s="39"/>
      <c r="AC403" s="39"/>
      <c r="AD403" s="39"/>
      <c r="AE403" s="39"/>
      <c r="AR403" s="234" t="s">
        <v>212</v>
      </c>
      <c r="AT403" s="234" t="s">
        <v>208</v>
      </c>
      <c r="AU403" s="234" t="s">
        <v>83</v>
      </c>
      <c r="AY403" s="18" t="s">
        <v>207</v>
      </c>
      <c r="BE403" s="235">
        <f>IF(N403="základní",J403,0)</f>
        <v>0</v>
      </c>
      <c r="BF403" s="235">
        <f>IF(N403="snížená",J403,0)</f>
        <v>0</v>
      </c>
      <c r="BG403" s="235">
        <f>IF(N403="zákl. přenesená",J403,0)</f>
        <v>0</v>
      </c>
      <c r="BH403" s="235">
        <f>IF(N403="sníž. přenesená",J403,0)</f>
        <v>0</v>
      </c>
      <c r="BI403" s="235">
        <f>IF(N403="nulová",J403,0)</f>
        <v>0</v>
      </c>
      <c r="BJ403" s="18" t="s">
        <v>83</v>
      </c>
      <c r="BK403" s="235">
        <f>ROUND(I403*H403,2)</f>
        <v>0</v>
      </c>
      <c r="BL403" s="18" t="s">
        <v>212</v>
      </c>
      <c r="BM403" s="234" t="s">
        <v>2358</v>
      </c>
    </row>
    <row r="404" s="2" customFormat="1">
      <c r="A404" s="39"/>
      <c r="B404" s="40"/>
      <c r="C404" s="41"/>
      <c r="D404" s="236" t="s">
        <v>214</v>
      </c>
      <c r="E404" s="41"/>
      <c r="F404" s="237" t="s">
        <v>2359</v>
      </c>
      <c r="G404" s="41"/>
      <c r="H404" s="41"/>
      <c r="I404" s="238"/>
      <c r="J404" s="41"/>
      <c r="K404" s="41"/>
      <c r="L404" s="45"/>
      <c r="M404" s="239"/>
      <c r="N404" s="240"/>
      <c r="O404" s="92"/>
      <c r="P404" s="92"/>
      <c r="Q404" s="92"/>
      <c r="R404" s="92"/>
      <c r="S404" s="92"/>
      <c r="T404" s="93"/>
      <c r="U404" s="39"/>
      <c r="V404" s="39"/>
      <c r="W404" s="39"/>
      <c r="X404" s="39"/>
      <c r="Y404" s="39"/>
      <c r="Z404" s="39"/>
      <c r="AA404" s="39"/>
      <c r="AB404" s="39"/>
      <c r="AC404" s="39"/>
      <c r="AD404" s="39"/>
      <c r="AE404" s="39"/>
      <c r="AT404" s="18" t="s">
        <v>214</v>
      </c>
      <c r="AU404" s="18" t="s">
        <v>83</v>
      </c>
    </row>
    <row r="405" s="2" customFormat="1">
      <c r="A405" s="39"/>
      <c r="B405" s="40"/>
      <c r="C405" s="41"/>
      <c r="D405" s="241" t="s">
        <v>216</v>
      </c>
      <c r="E405" s="41"/>
      <c r="F405" s="242" t="s">
        <v>2360</v>
      </c>
      <c r="G405" s="41"/>
      <c r="H405" s="41"/>
      <c r="I405" s="238"/>
      <c r="J405" s="41"/>
      <c r="K405" s="41"/>
      <c r="L405" s="45"/>
      <c r="M405" s="239"/>
      <c r="N405" s="240"/>
      <c r="O405" s="92"/>
      <c r="P405" s="92"/>
      <c r="Q405" s="92"/>
      <c r="R405" s="92"/>
      <c r="S405" s="92"/>
      <c r="T405" s="93"/>
      <c r="U405" s="39"/>
      <c r="V405" s="39"/>
      <c r="W405" s="39"/>
      <c r="X405" s="39"/>
      <c r="Y405" s="39"/>
      <c r="Z405" s="39"/>
      <c r="AA405" s="39"/>
      <c r="AB405" s="39"/>
      <c r="AC405" s="39"/>
      <c r="AD405" s="39"/>
      <c r="AE405" s="39"/>
      <c r="AT405" s="18" t="s">
        <v>216</v>
      </c>
      <c r="AU405" s="18" t="s">
        <v>83</v>
      </c>
    </row>
    <row r="406" s="12" customFormat="1">
      <c r="A406" s="12"/>
      <c r="B406" s="243"/>
      <c r="C406" s="244"/>
      <c r="D406" s="236" t="s">
        <v>218</v>
      </c>
      <c r="E406" s="245" t="s">
        <v>1</v>
      </c>
      <c r="F406" s="246" t="s">
        <v>2361</v>
      </c>
      <c r="G406" s="244"/>
      <c r="H406" s="245" t="s">
        <v>1</v>
      </c>
      <c r="I406" s="247"/>
      <c r="J406" s="244"/>
      <c r="K406" s="244"/>
      <c r="L406" s="248"/>
      <c r="M406" s="249"/>
      <c r="N406" s="250"/>
      <c r="O406" s="250"/>
      <c r="P406" s="250"/>
      <c r="Q406" s="250"/>
      <c r="R406" s="250"/>
      <c r="S406" s="250"/>
      <c r="T406" s="251"/>
      <c r="U406" s="12"/>
      <c r="V406" s="12"/>
      <c r="W406" s="12"/>
      <c r="X406" s="12"/>
      <c r="Y406" s="12"/>
      <c r="Z406" s="12"/>
      <c r="AA406" s="12"/>
      <c r="AB406" s="12"/>
      <c r="AC406" s="12"/>
      <c r="AD406" s="12"/>
      <c r="AE406" s="12"/>
      <c r="AT406" s="252" t="s">
        <v>218</v>
      </c>
      <c r="AU406" s="252" t="s">
        <v>83</v>
      </c>
      <c r="AV406" s="12" t="s">
        <v>83</v>
      </c>
      <c r="AW406" s="12" t="s">
        <v>32</v>
      </c>
      <c r="AX406" s="12" t="s">
        <v>76</v>
      </c>
      <c r="AY406" s="252" t="s">
        <v>207</v>
      </c>
    </row>
    <row r="407" s="12" customFormat="1">
      <c r="A407" s="12"/>
      <c r="B407" s="243"/>
      <c r="C407" s="244"/>
      <c r="D407" s="236" t="s">
        <v>218</v>
      </c>
      <c r="E407" s="245" t="s">
        <v>1</v>
      </c>
      <c r="F407" s="246" t="s">
        <v>2362</v>
      </c>
      <c r="G407" s="244"/>
      <c r="H407" s="245" t="s">
        <v>1</v>
      </c>
      <c r="I407" s="247"/>
      <c r="J407" s="244"/>
      <c r="K407" s="244"/>
      <c r="L407" s="248"/>
      <c r="M407" s="249"/>
      <c r="N407" s="250"/>
      <c r="O407" s="250"/>
      <c r="P407" s="250"/>
      <c r="Q407" s="250"/>
      <c r="R407" s="250"/>
      <c r="S407" s="250"/>
      <c r="T407" s="251"/>
      <c r="U407" s="12"/>
      <c r="V407" s="12"/>
      <c r="W407" s="12"/>
      <c r="X407" s="12"/>
      <c r="Y407" s="12"/>
      <c r="Z407" s="12"/>
      <c r="AA407" s="12"/>
      <c r="AB407" s="12"/>
      <c r="AC407" s="12"/>
      <c r="AD407" s="12"/>
      <c r="AE407" s="12"/>
      <c r="AT407" s="252" t="s">
        <v>218</v>
      </c>
      <c r="AU407" s="252" t="s">
        <v>83</v>
      </c>
      <c r="AV407" s="12" t="s">
        <v>83</v>
      </c>
      <c r="AW407" s="12" t="s">
        <v>32</v>
      </c>
      <c r="AX407" s="12" t="s">
        <v>76</v>
      </c>
      <c r="AY407" s="252" t="s">
        <v>207</v>
      </c>
    </row>
    <row r="408" s="13" customFormat="1">
      <c r="A408" s="13"/>
      <c r="B408" s="253"/>
      <c r="C408" s="254"/>
      <c r="D408" s="236" t="s">
        <v>218</v>
      </c>
      <c r="E408" s="255" t="s">
        <v>1</v>
      </c>
      <c r="F408" s="256" t="s">
        <v>2363</v>
      </c>
      <c r="G408" s="254"/>
      <c r="H408" s="257">
        <v>0.11600000000000001</v>
      </c>
      <c r="I408" s="258"/>
      <c r="J408" s="254"/>
      <c r="K408" s="254"/>
      <c r="L408" s="259"/>
      <c r="M408" s="260"/>
      <c r="N408" s="261"/>
      <c r="O408" s="261"/>
      <c r="P408" s="261"/>
      <c r="Q408" s="261"/>
      <c r="R408" s="261"/>
      <c r="S408" s="261"/>
      <c r="T408" s="262"/>
      <c r="U408" s="13"/>
      <c r="V408" s="13"/>
      <c r="W408" s="13"/>
      <c r="X408" s="13"/>
      <c r="Y408" s="13"/>
      <c r="Z408" s="13"/>
      <c r="AA408" s="13"/>
      <c r="AB408" s="13"/>
      <c r="AC408" s="13"/>
      <c r="AD408" s="13"/>
      <c r="AE408" s="13"/>
      <c r="AT408" s="263" t="s">
        <v>218</v>
      </c>
      <c r="AU408" s="263" t="s">
        <v>83</v>
      </c>
      <c r="AV408" s="13" t="s">
        <v>85</v>
      </c>
      <c r="AW408" s="13" t="s">
        <v>32</v>
      </c>
      <c r="AX408" s="13" t="s">
        <v>83</v>
      </c>
      <c r="AY408" s="263" t="s">
        <v>207</v>
      </c>
    </row>
    <row r="409" s="2" customFormat="1" ht="33" customHeight="1">
      <c r="A409" s="39"/>
      <c r="B409" s="40"/>
      <c r="C409" s="222" t="s">
        <v>840</v>
      </c>
      <c r="D409" s="222" t="s">
        <v>208</v>
      </c>
      <c r="E409" s="223" t="s">
        <v>2364</v>
      </c>
      <c r="F409" s="224" t="s">
        <v>2365</v>
      </c>
      <c r="G409" s="225" t="s">
        <v>237</v>
      </c>
      <c r="H409" s="226">
        <v>0.17399999999999999</v>
      </c>
      <c r="I409" s="227"/>
      <c r="J409" s="228">
        <f>ROUND(I409*H409,2)</f>
        <v>0</v>
      </c>
      <c r="K409" s="229"/>
      <c r="L409" s="45"/>
      <c r="M409" s="230" t="s">
        <v>1</v>
      </c>
      <c r="N409" s="231" t="s">
        <v>41</v>
      </c>
      <c r="O409" s="92"/>
      <c r="P409" s="232">
        <f>O409*H409</f>
        <v>0</v>
      </c>
      <c r="Q409" s="232">
        <v>1.2547999999999999</v>
      </c>
      <c r="R409" s="232">
        <f>Q409*H409</f>
        <v>0.21833519999999998</v>
      </c>
      <c r="S409" s="232">
        <v>0</v>
      </c>
      <c r="T409" s="233">
        <f>S409*H409</f>
        <v>0</v>
      </c>
      <c r="U409" s="39"/>
      <c r="V409" s="39"/>
      <c r="W409" s="39"/>
      <c r="X409" s="39"/>
      <c r="Y409" s="39"/>
      <c r="Z409" s="39"/>
      <c r="AA409" s="39"/>
      <c r="AB409" s="39"/>
      <c r="AC409" s="39"/>
      <c r="AD409" s="39"/>
      <c r="AE409" s="39"/>
      <c r="AR409" s="234" t="s">
        <v>212</v>
      </c>
      <c r="AT409" s="234" t="s">
        <v>208</v>
      </c>
      <c r="AU409" s="234" t="s">
        <v>83</v>
      </c>
      <c r="AY409" s="18" t="s">
        <v>207</v>
      </c>
      <c r="BE409" s="235">
        <f>IF(N409="základní",J409,0)</f>
        <v>0</v>
      </c>
      <c r="BF409" s="235">
        <f>IF(N409="snížená",J409,0)</f>
        <v>0</v>
      </c>
      <c r="BG409" s="235">
        <f>IF(N409="zákl. přenesená",J409,0)</f>
        <v>0</v>
      </c>
      <c r="BH409" s="235">
        <f>IF(N409="sníž. přenesená",J409,0)</f>
        <v>0</v>
      </c>
      <c r="BI409" s="235">
        <f>IF(N409="nulová",J409,0)</f>
        <v>0</v>
      </c>
      <c r="BJ409" s="18" t="s">
        <v>83</v>
      </c>
      <c r="BK409" s="235">
        <f>ROUND(I409*H409,2)</f>
        <v>0</v>
      </c>
      <c r="BL409" s="18" t="s">
        <v>212</v>
      </c>
      <c r="BM409" s="234" t="s">
        <v>2366</v>
      </c>
    </row>
    <row r="410" s="2" customFormat="1">
      <c r="A410" s="39"/>
      <c r="B410" s="40"/>
      <c r="C410" s="41"/>
      <c r="D410" s="236" t="s">
        <v>214</v>
      </c>
      <c r="E410" s="41"/>
      <c r="F410" s="237" t="s">
        <v>2367</v>
      </c>
      <c r="G410" s="41"/>
      <c r="H410" s="41"/>
      <c r="I410" s="238"/>
      <c r="J410" s="41"/>
      <c r="K410" s="41"/>
      <c r="L410" s="45"/>
      <c r="M410" s="239"/>
      <c r="N410" s="240"/>
      <c r="O410" s="92"/>
      <c r="P410" s="92"/>
      <c r="Q410" s="92"/>
      <c r="R410" s="92"/>
      <c r="S410" s="92"/>
      <c r="T410" s="93"/>
      <c r="U410" s="39"/>
      <c r="V410" s="39"/>
      <c r="W410" s="39"/>
      <c r="X410" s="39"/>
      <c r="Y410" s="39"/>
      <c r="Z410" s="39"/>
      <c r="AA410" s="39"/>
      <c r="AB410" s="39"/>
      <c r="AC410" s="39"/>
      <c r="AD410" s="39"/>
      <c r="AE410" s="39"/>
      <c r="AT410" s="18" t="s">
        <v>214</v>
      </c>
      <c r="AU410" s="18" t="s">
        <v>83</v>
      </c>
    </row>
    <row r="411" s="2" customFormat="1">
      <c r="A411" s="39"/>
      <c r="B411" s="40"/>
      <c r="C411" s="41"/>
      <c r="D411" s="241" t="s">
        <v>216</v>
      </c>
      <c r="E411" s="41"/>
      <c r="F411" s="242" t="s">
        <v>2368</v>
      </c>
      <c r="G411" s="41"/>
      <c r="H411" s="41"/>
      <c r="I411" s="238"/>
      <c r="J411" s="41"/>
      <c r="K411" s="41"/>
      <c r="L411" s="45"/>
      <c r="M411" s="239"/>
      <c r="N411" s="240"/>
      <c r="O411" s="92"/>
      <c r="P411" s="92"/>
      <c r="Q411" s="92"/>
      <c r="R411" s="92"/>
      <c r="S411" s="92"/>
      <c r="T411" s="93"/>
      <c r="U411" s="39"/>
      <c r="V411" s="39"/>
      <c r="W411" s="39"/>
      <c r="X411" s="39"/>
      <c r="Y411" s="39"/>
      <c r="Z411" s="39"/>
      <c r="AA411" s="39"/>
      <c r="AB411" s="39"/>
      <c r="AC411" s="39"/>
      <c r="AD411" s="39"/>
      <c r="AE411" s="39"/>
      <c r="AT411" s="18" t="s">
        <v>216</v>
      </c>
      <c r="AU411" s="18" t="s">
        <v>83</v>
      </c>
    </row>
    <row r="412" s="12" customFormat="1">
      <c r="A412" s="12"/>
      <c r="B412" s="243"/>
      <c r="C412" s="244"/>
      <c r="D412" s="236" t="s">
        <v>218</v>
      </c>
      <c r="E412" s="245" t="s">
        <v>1</v>
      </c>
      <c r="F412" s="246" t="s">
        <v>2361</v>
      </c>
      <c r="G412" s="244"/>
      <c r="H412" s="245" t="s">
        <v>1</v>
      </c>
      <c r="I412" s="247"/>
      <c r="J412" s="244"/>
      <c r="K412" s="244"/>
      <c r="L412" s="248"/>
      <c r="M412" s="249"/>
      <c r="N412" s="250"/>
      <c r="O412" s="250"/>
      <c r="P412" s="250"/>
      <c r="Q412" s="250"/>
      <c r="R412" s="250"/>
      <c r="S412" s="250"/>
      <c r="T412" s="251"/>
      <c r="U412" s="12"/>
      <c r="V412" s="12"/>
      <c r="W412" s="12"/>
      <c r="X412" s="12"/>
      <c r="Y412" s="12"/>
      <c r="Z412" s="12"/>
      <c r="AA412" s="12"/>
      <c r="AB412" s="12"/>
      <c r="AC412" s="12"/>
      <c r="AD412" s="12"/>
      <c r="AE412" s="12"/>
      <c r="AT412" s="252" t="s">
        <v>218</v>
      </c>
      <c r="AU412" s="252" t="s">
        <v>83</v>
      </c>
      <c r="AV412" s="12" t="s">
        <v>83</v>
      </c>
      <c r="AW412" s="12" t="s">
        <v>32</v>
      </c>
      <c r="AX412" s="12" t="s">
        <v>76</v>
      </c>
      <c r="AY412" s="252" t="s">
        <v>207</v>
      </c>
    </row>
    <row r="413" s="12" customFormat="1">
      <c r="A413" s="12"/>
      <c r="B413" s="243"/>
      <c r="C413" s="244"/>
      <c r="D413" s="236" t="s">
        <v>218</v>
      </c>
      <c r="E413" s="245" t="s">
        <v>1</v>
      </c>
      <c r="F413" s="246" t="s">
        <v>2362</v>
      </c>
      <c r="G413" s="244"/>
      <c r="H413" s="245" t="s">
        <v>1</v>
      </c>
      <c r="I413" s="247"/>
      <c r="J413" s="244"/>
      <c r="K413" s="244"/>
      <c r="L413" s="248"/>
      <c r="M413" s="249"/>
      <c r="N413" s="250"/>
      <c r="O413" s="250"/>
      <c r="P413" s="250"/>
      <c r="Q413" s="250"/>
      <c r="R413" s="250"/>
      <c r="S413" s="250"/>
      <c r="T413" s="251"/>
      <c r="U413" s="12"/>
      <c r="V413" s="12"/>
      <c r="W413" s="12"/>
      <c r="X413" s="12"/>
      <c r="Y413" s="12"/>
      <c r="Z413" s="12"/>
      <c r="AA413" s="12"/>
      <c r="AB413" s="12"/>
      <c r="AC413" s="12"/>
      <c r="AD413" s="12"/>
      <c r="AE413" s="12"/>
      <c r="AT413" s="252" t="s">
        <v>218</v>
      </c>
      <c r="AU413" s="252" t="s">
        <v>83</v>
      </c>
      <c r="AV413" s="12" t="s">
        <v>83</v>
      </c>
      <c r="AW413" s="12" t="s">
        <v>32</v>
      </c>
      <c r="AX413" s="12" t="s">
        <v>76</v>
      </c>
      <c r="AY413" s="252" t="s">
        <v>207</v>
      </c>
    </row>
    <row r="414" s="13" customFormat="1">
      <c r="A414" s="13"/>
      <c r="B414" s="253"/>
      <c r="C414" s="254"/>
      <c r="D414" s="236" t="s">
        <v>218</v>
      </c>
      <c r="E414" s="255" t="s">
        <v>1</v>
      </c>
      <c r="F414" s="256" t="s">
        <v>2369</v>
      </c>
      <c r="G414" s="254"/>
      <c r="H414" s="257">
        <v>0.17399999999999999</v>
      </c>
      <c r="I414" s="258"/>
      <c r="J414" s="254"/>
      <c r="K414" s="254"/>
      <c r="L414" s="259"/>
      <c r="M414" s="260"/>
      <c r="N414" s="261"/>
      <c r="O414" s="261"/>
      <c r="P414" s="261"/>
      <c r="Q414" s="261"/>
      <c r="R414" s="261"/>
      <c r="S414" s="261"/>
      <c r="T414" s="262"/>
      <c r="U414" s="13"/>
      <c r="V414" s="13"/>
      <c r="W414" s="13"/>
      <c r="X414" s="13"/>
      <c r="Y414" s="13"/>
      <c r="Z414" s="13"/>
      <c r="AA414" s="13"/>
      <c r="AB414" s="13"/>
      <c r="AC414" s="13"/>
      <c r="AD414" s="13"/>
      <c r="AE414" s="13"/>
      <c r="AT414" s="263" t="s">
        <v>218</v>
      </c>
      <c r="AU414" s="263" t="s">
        <v>83</v>
      </c>
      <c r="AV414" s="13" t="s">
        <v>85</v>
      </c>
      <c r="AW414" s="13" t="s">
        <v>32</v>
      </c>
      <c r="AX414" s="13" t="s">
        <v>83</v>
      </c>
      <c r="AY414" s="263" t="s">
        <v>207</v>
      </c>
    </row>
    <row r="415" s="2" customFormat="1" ht="44.25" customHeight="1">
      <c r="A415" s="39"/>
      <c r="B415" s="40"/>
      <c r="C415" s="222" t="s">
        <v>846</v>
      </c>
      <c r="D415" s="222" t="s">
        <v>208</v>
      </c>
      <c r="E415" s="223" t="s">
        <v>2370</v>
      </c>
      <c r="F415" s="224" t="s">
        <v>2371</v>
      </c>
      <c r="G415" s="225" t="s">
        <v>225</v>
      </c>
      <c r="H415" s="226">
        <v>144</v>
      </c>
      <c r="I415" s="227"/>
      <c r="J415" s="228">
        <f>ROUND(I415*H415,2)</f>
        <v>0</v>
      </c>
      <c r="K415" s="229"/>
      <c r="L415" s="45"/>
      <c r="M415" s="230" t="s">
        <v>1</v>
      </c>
      <c r="N415" s="231" t="s">
        <v>41</v>
      </c>
      <c r="O415" s="92"/>
      <c r="P415" s="232">
        <f>O415*H415</f>
        <v>0</v>
      </c>
      <c r="Q415" s="232">
        <v>0.0089999999999999993</v>
      </c>
      <c r="R415" s="232">
        <f>Q415*H415</f>
        <v>1.2959999999999998</v>
      </c>
      <c r="S415" s="232">
        <v>0</v>
      </c>
      <c r="T415" s="233">
        <f>S415*H415</f>
        <v>0</v>
      </c>
      <c r="U415" s="39"/>
      <c r="V415" s="39"/>
      <c r="W415" s="39"/>
      <c r="X415" s="39"/>
      <c r="Y415" s="39"/>
      <c r="Z415" s="39"/>
      <c r="AA415" s="39"/>
      <c r="AB415" s="39"/>
      <c r="AC415" s="39"/>
      <c r="AD415" s="39"/>
      <c r="AE415" s="39"/>
      <c r="AR415" s="234" t="s">
        <v>212</v>
      </c>
      <c r="AT415" s="234" t="s">
        <v>208</v>
      </c>
      <c r="AU415" s="234" t="s">
        <v>83</v>
      </c>
      <c r="AY415" s="18" t="s">
        <v>207</v>
      </c>
      <c r="BE415" s="235">
        <f>IF(N415="základní",J415,0)</f>
        <v>0</v>
      </c>
      <c r="BF415" s="235">
        <f>IF(N415="snížená",J415,0)</f>
        <v>0</v>
      </c>
      <c r="BG415" s="235">
        <f>IF(N415="zákl. přenesená",J415,0)</f>
        <v>0</v>
      </c>
      <c r="BH415" s="235">
        <f>IF(N415="sníž. přenesená",J415,0)</f>
        <v>0</v>
      </c>
      <c r="BI415" s="235">
        <f>IF(N415="nulová",J415,0)</f>
        <v>0</v>
      </c>
      <c r="BJ415" s="18" t="s">
        <v>83</v>
      </c>
      <c r="BK415" s="235">
        <f>ROUND(I415*H415,2)</f>
        <v>0</v>
      </c>
      <c r="BL415" s="18" t="s">
        <v>212</v>
      </c>
      <c r="BM415" s="234" t="s">
        <v>2372</v>
      </c>
    </row>
    <row r="416" s="2" customFormat="1">
      <c r="A416" s="39"/>
      <c r="B416" s="40"/>
      <c r="C416" s="41"/>
      <c r="D416" s="236" t="s">
        <v>214</v>
      </c>
      <c r="E416" s="41"/>
      <c r="F416" s="237" t="s">
        <v>2371</v>
      </c>
      <c r="G416" s="41"/>
      <c r="H416" s="41"/>
      <c r="I416" s="238"/>
      <c r="J416" s="41"/>
      <c r="K416" s="41"/>
      <c r="L416" s="45"/>
      <c r="M416" s="239"/>
      <c r="N416" s="240"/>
      <c r="O416" s="92"/>
      <c r="P416" s="92"/>
      <c r="Q416" s="92"/>
      <c r="R416" s="92"/>
      <c r="S416" s="92"/>
      <c r="T416" s="93"/>
      <c r="U416" s="39"/>
      <c r="V416" s="39"/>
      <c r="W416" s="39"/>
      <c r="X416" s="39"/>
      <c r="Y416" s="39"/>
      <c r="Z416" s="39"/>
      <c r="AA416" s="39"/>
      <c r="AB416" s="39"/>
      <c r="AC416" s="39"/>
      <c r="AD416" s="39"/>
      <c r="AE416" s="39"/>
      <c r="AT416" s="18" t="s">
        <v>214</v>
      </c>
      <c r="AU416" s="18" t="s">
        <v>83</v>
      </c>
    </row>
    <row r="417" s="12" customFormat="1">
      <c r="A417" s="12"/>
      <c r="B417" s="243"/>
      <c r="C417" s="244"/>
      <c r="D417" s="236" t="s">
        <v>218</v>
      </c>
      <c r="E417" s="245" t="s">
        <v>1</v>
      </c>
      <c r="F417" s="246" t="s">
        <v>2362</v>
      </c>
      <c r="G417" s="244"/>
      <c r="H417" s="245" t="s">
        <v>1</v>
      </c>
      <c r="I417" s="247"/>
      <c r="J417" s="244"/>
      <c r="K417" s="244"/>
      <c r="L417" s="248"/>
      <c r="M417" s="249"/>
      <c r="N417" s="250"/>
      <c r="O417" s="250"/>
      <c r="P417" s="250"/>
      <c r="Q417" s="250"/>
      <c r="R417" s="250"/>
      <c r="S417" s="250"/>
      <c r="T417" s="251"/>
      <c r="U417" s="12"/>
      <c r="V417" s="12"/>
      <c r="W417" s="12"/>
      <c r="X417" s="12"/>
      <c r="Y417" s="12"/>
      <c r="Z417" s="12"/>
      <c r="AA417" s="12"/>
      <c r="AB417" s="12"/>
      <c r="AC417" s="12"/>
      <c r="AD417" s="12"/>
      <c r="AE417" s="12"/>
      <c r="AT417" s="252" t="s">
        <v>218</v>
      </c>
      <c r="AU417" s="252" t="s">
        <v>83</v>
      </c>
      <c r="AV417" s="12" t="s">
        <v>83</v>
      </c>
      <c r="AW417" s="12" t="s">
        <v>32</v>
      </c>
      <c r="AX417" s="12" t="s">
        <v>76</v>
      </c>
      <c r="AY417" s="252" t="s">
        <v>207</v>
      </c>
    </row>
    <row r="418" s="13" customFormat="1">
      <c r="A418" s="13"/>
      <c r="B418" s="253"/>
      <c r="C418" s="254"/>
      <c r="D418" s="236" t="s">
        <v>218</v>
      </c>
      <c r="E418" s="255" t="s">
        <v>1</v>
      </c>
      <c r="F418" s="256" t="s">
        <v>2373</v>
      </c>
      <c r="G418" s="254"/>
      <c r="H418" s="257">
        <v>144</v>
      </c>
      <c r="I418" s="258"/>
      <c r="J418" s="254"/>
      <c r="K418" s="254"/>
      <c r="L418" s="259"/>
      <c r="M418" s="260"/>
      <c r="N418" s="261"/>
      <c r="O418" s="261"/>
      <c r="P418" s="261"/>
      <c r="Q418" s="261"/>
      <c r="R418" s="261"/>
      <c r="S418" s="261"/>
      <c r="T418" s="262"/>
      <c r="U418" s="13"/>
      <c r="V418" s="13"/>
      <c r="W418" s="13"/>
      <c r="X418" s="13"/>
      <c r="Y418" s="13"/>
      <c r="Z418" s="13"/>
      <c r="AA418" s="13"/>
      <c r="AB418" s="13"/>
      <c r="AC418" s="13"/>
      <c r="AD418" s="13"/>
      <c r="AE418" s="13"/>
      <c r="AT418" s="263" t="s">
        <v>218</v>
      </c>
      <c r="AU418" s="263" t="s">
        <v>83</v>
      </c>
      <c r="AV418" s="13" t="s">
        <v>85</v>
      </c>
      <c r="AW418" s="13" t="s">
        <v>32</v>
      </c>
      <c r="AX418" s="13" t="s">
        <v>83</v>
      </c>
      <c r="AY418" s="263" t="s">
        <v>207</v>
      </c>
    </row>
    <row r="419" s="2" customFormat="1" ht="33" customHeight="1">
      <c r="A419" s="39"/>
      <c r="B419" s="40"/>
      <c r="C419" s="222" t="s">
        <v>852</v>
      </c>
      <c r="D419" s="222" t="s">
        <v>208</v>
      </c>
      <c r="E419" s="223" t="s">
        <v>2374</v>
      </c>
      <c r="F419" s="224" t="s">
        <v>2375</v>
      </c>
      <c r="G419" s="225" t="s">
        <v>225</v>
      </c>
      <c r="H419" s="226">
        <v>55</v>
      </c>
      <c r="I419" s="227"/>
      <c r="J419" s="228">
        <f>ROUND(I419*H419,2)</f>
        <v>0</v>
      </c>
      <c r="K419" s="229"/>
      <c r="L419" s="45"/>
      <c r="M419" s="230" t="s">
        <v>1</v>
      </c>
      <c r="N419" s="231" t="s">
        <v>41</v>
      </c>
      <c r="O419" s="92"/>
      <c r="P419" s="232">
        <f>O419*H419</f>
        <v>0</v>
      </c>
      <c r="Q419" s="232">
        <v>0.00183</v>
      </c>
      <c r="R419" s="232">
        <f>Q419*H419</f>
        <v>0.10065</v>
      </c>
      <c r="S419" s="232">
        <v>0</v>
      </c>
      <c r="T419" s="233">
        <f>S419*H419</f>
        <v>0</v>
      </c>
      <c r="U419" s="39"/>
      <c r="V419" s="39"/>
      <c r="W419" s="39"/>
      <c r="X419" s="39"/>
      <c r="Y419" s="39"/>
      <c r="Z419" s="39"/>
      <c r="AA419" s="39"/>
      <c r="AB419" s="39"/>
      <c r="AC419" s="39"/>
      <c r="AD419" s="39"/>
      <c r="AE419" s="39"/>
      <c r="AR419" s="234" t="s">
        <v>212</v>
      </c>
      <c r="AT419" s="234" t="s">
        <v>208</v>
      </c>
      <c r="AU419" s="234" t="s">
        <v>83</v>
      </c>
      <c r="AY419" s="18" t="s">
        <v>207</v>
      </c>
      <c r="BE419" s="235">
        <f>IF(N419="základní",J419,0)</f>
        <v>0</v>
      </c>
      <c r="BF419" s="235">
        <f>IF(N419="snížená",J419,0)</f>
        <v>0</v>
      </c>
      <c r="BG419" s="235">
        <f>IF(N419="zákl. přenesená",J419,0)</f>
        <v>0</v>
      </c>
      <c r="BH419" s="235">
        <f>IF(N419="sníž. přenesená",J419,0)</f>
        <v>0</v>
      </c>
      <c r="BI419" s="235">
        <f>IF(N419="nulová",J419,0)</f>
        <v>0</v>
      </c>
      <c r="BJ419" s="18" t="s">
        <v>83</v>
      </c>
      <c r="BK419" s="235">
        <f>ROUND(I419*H419,2)</f>
        <v>0</v>
      </c>
      <c r="BL419" s="18" t="s">
        <v>212</v>
      </c>
      <c r="BM419" s="234" t="s">
        <v>2376</v>
      </c>
    </row>
    <row r="420" s="2" customFormat="1">
      <c r="A420" s="39"/>
      <c r="B420" s="40"/>
      <c r="C420" s="41"/>
      <c r="D420" s="236" t="s">
        <v>214</v>
      </c>
      <c r="E420" s="41"/>
      <c r="F420" s="237" t="s">
        <v>2377</v>
      </c>
      <c r="G420" s="41"/>
      <c r="H420" s="41"/>
      <c r="I420" s="238"/>
      <c r="J420" s="41"/>
      <c r="K420" s="41"/>
      <c r="L420" s="45"/>
      <c r="M420" s="239"/>
      <c r="N420" s="240"/>
      <c r="O420" s="92"/>
      <c r="P420" s="92"/>
      <c r="Q420" s="92"/>
      <c r="R420" s="92"/>
      <c r="S420" s="92"/>
      <c r="T420" s="93"/>
      <c r="U420" s="39"/>
      <c r="V420" s="39"/>
      <c r="W420" s="39"/>
      <c r="X420" s="39"/>
      <c r="Y420" s="39"/>
      <c r="Z420" s="39"/>
      <c r="AA420" s="39"/>
      <c r="AB420" s="39"/>
      <c r="AC420" s="39"/>
      <c r="AD420" s="39"/>
      <c r="AE420" s="39"/>
      <c r="AT420" s="18" t="s">
        <v>214</v>
      </c>
      <c r="AU420" s="18" t="s">
        <v>83</v>
      </c>
    </row>
    <row r="421" s="2" customFormat="1">
      <c r="A421" s="39"/>
      <c r="B421" s="40"/>
      <c r="C421" s="41"/>
      <c r="D421" s="241" t="s">
        <v>216</v>
      </c>
      <c r="E421" s="41"/>
      <c r="F421" s="242" t="s">
        <v>2378</v>
      </c>
      <c r="G421" s="41"/>
      <c r="H421" s="41"/>
      <c r="I421" s="238"/>
      <c r="J421" s="41"/>
      <c r="K421" s="41"/>
      <c r="L421" s="45"/>
      <c r="M421" s="239"/>
      <c r="N421" s="240"/>
      <c r="O421" s="92"/>
      <c r="P421" s="92"/>
      <c r="Q421" s="92"/>
      <c r="R421" s="92"/>
      <c r="S421" s="92"/>
      <c r="T421" s="93"/>
      <c r="U421" s="39"/>
      <c r="V421" s="39"/>
      <c r="W421" s="39"/>
      <c r="X421" s="39"/>
      <c r="Y421" s="39"/>
      <c r="Z421" s="39"/>
      <c r="AA421" s="39"/>
      <c r="AB421" s="39"/>
      <c r="AC421" s="39"/>
      <c r="AD421" s="39"/>
      <c r="AE421" s="39"/>
      <c r="AT421" s="18" t="s">
        <v>216</v>
      </c>
      <c r="AU421" s="18" t="s">
        <v>83</v>
      </c>
    </row>
    <row r="422" s="12" customFormat="1">
      <c r="A422" s="12"/>
      <c r="B422" s="243"/>
      <c r="C422" s="244"/>
      <c r="D422" s="236" t="s">
        <v>218</v>
      </c>
      <c r="E422" s="245" t="s">
        <v>1</v>
      </c>
      <c r="F422" s="246" t="s">
        <v>2298</v>
      </c>
      <c r="G422" s="244"/>
      <c r="H422" s="245" t="s">
        <v>1</v>
      </c>
      <c r="I422" s="247"/>
      <c r="J422" s="244"/>
      <c r="K422" s="244"/>
      <c r="L422" s="248"/>
      <c r="M422" s="249"/>
      <c r="N422" s="250"/>
      <c r="O422" s="250"/>
      <c r="P422" s="250"/>
      <c r="Q422" s="250"/>
      <c r="R422" s="250"/>
      <c r="S422" s="250"/>
      <c r="T422" s="251"/>
      <c r="U422" s="12"/>
      <c r="V422" s="12"/>
      <c r="W422" s="12"/>
      <c r="X422" s="12"/>
      <c r="Y422" s="12"/>
      <c r="Z422" s="12"/>
      <c r="AA422" s="12"/>
      <c r="AB422" s="12"/>
      <c r="AC422" s="12"/>
      <c r="AD422" s="12"/>
      <c r="AE422" s="12"/>
      <c r="AT422" s="252" t="s">
        <v>218</v>
      </c>
      <c r="AU422" s="252" t="s">
        <v>83</v>
      </c>
      <c r="AV422" s="12" t="s">
        <v>83</v>
      </c>
      <c r="AW422" s="12" t="s">
        <v>32</v>
      </c>
      <c r="AX422" s="12" t="s">
        <v>76</v>
      </c>
      <c r="AY422" s="252" t="s">
        <v>207</v>
      </c>
    </row>
    <row r="423" s="13" customFormat="1">
      <c r="A423" s="13"/>
      <c r="B423" s="253"/>
      <c r="C423" s="254"/>
      <c r="D423" s="236" t="s">
        <v>218</v>
      </c>
      <c r="E423" s="255" t="s">
        <v>1</v>
      </c>
      <c r="F423" s="256" t="s">
        <v>2349</v>
      </c>
      <c r="G423" s="254"/>
      <c r="H423" s="257">
        <v>55</v>
      </c>
      <c r="I423" s="258"/>
      <c r="J423" s="254"/>
      <c r="K423" s="254"/>
      <c r="L423" s="259"/>
      <c r="M423" s="260"/>
      <c r="N423" s="261"/>
      <c r="O423" s="261"/>
      <c r="P423" s="261"/>
      <c r="Q423" s="261"/>
      <c r="R423" s="261"/>
      <c r="S423" s="261"/>
      <c r="T423" s="262"/>
      <c r="U423" s="13"/>
      <c r="V423" s="13"/>
      <c r="W423" s="13"/>
      <c r="X423" s="13"/>
      <c r="Y423" s="13"/>
      <c r="Z423" s="13"/>
      <c r="AA423" s="13"/>
      <c r="AB423" s="13"/>
      <c r="AC423" s="13"/>
      <c r="AD423" s="13"/>
      <c r="AE423" s="13"/>
      <c r="AT423" s="263" t="s">
        <v>218</v>
      </c>
      <c r="AU423" s="263" t="s">
        <v>83</v>
      </c>
      <c r="AV423" s="13" t="s">
        <v>85</v>
      </c>
      <c r="AW423" s="13" t="s">
        <v>32</v>
      </c>
      <c r="AX423" s="13" t="s">
        <v>83</v>
      </c>
      <c r="AY423" s="263" t="s">
        <v>207</v>
      </c>
    </row>
    <row r="424" s="2" customFormat="1" ht="24.15" customHeight="1">
      <c r="A424" s="39"/>
      <c r="B424" s="40"/>
      <c r="C424" s="222" t="s">
        <v>860</v>
      </c>
      <c r="D424" s="222" t="s">
        <v>208</v>
      </c>
      <c r="E424" s="223" t="s">
        <v>2379</v>
      </c>
      <c r="F424" s="224" t="s">
        <v>2380</v>
      </c>
      <c r="G424" s="225" t="s">
        <v>225</v>
      </c>
      <c r="H424" s="226">
        <v>416.19999999999999</v>
      </c>
      <c r="I424" s="227"/>
      <c r="J424" s="228">
        <f>ROUND(I424*H424,2)</f>
        <v>0</v>
      </c>
      <c r="K424" s="229"/>
      <c r="L424" s="45"/>
      <c r="M424" s="230" t="s">
        <v>1</v>
      </c>
      <c r="N424" s="231" t="s">
        <v>41</v>
      </c>
      <c r="O424" s="92"/>
      <c r="P424" s="232">
        <f>O424*H424</f>
        <v>0</v>
      </c>
      <c r="Q424" s="232">
        <v>0.00044999999999999999</v>
      </c>
      <c r="R424" s="232">
        <f>Q424*H424</f>
        <v>0.18728999999999998</v>
      </c>
      <c r="S424" s="232">
        <v>0</v>
      </c>
      <c r="T424" s="233">
        <f>S424*H424</f>
        <v>0</v>
      </c>
      <c r="U424" s="39"/>
      <c r="V424" s="39"/>
      <c r="W424" s="39"/>
      <c r="X424" s="39"/>
      <c r="Y424" s="39"/>
      <c r="Z424" s="39"/>
      <c r="AA424" s="39"/>
      <c r="AB424" s="39"/>
      <c r="AC424" s="39"/>
      <c r="AD424" s="39"/>
      <c r="AE424" s="39"/>
      <c r="AR424" s="234" t="s">
        <v>212</v>
      </c>
      <c r="AT424" s="234" t="s">
        <v>208</v>
      </c>
      <c r="AU424" s="234" t="s">
        <v>83</v>
      </c>
      <c r="AY424" s="18" t="s">
        <v>207</v>
      </c>
      <c r="BE424" s="235">
        <f>IF(N424="základní",J424,0)</f>
        <v>0</v>
      </c>
      <c r="BF424" s="235">
        <f>IF(N424="snížená",J424,0)</f>
        <v>0</v>
      </c>
      <c r="BG424" s="235">
        <f>IF(N424="zákl. přenesená",J424,0)</f>
        <v>0</v>
      </c>
      <c r="BH424" s="235">
        <f>IF(N424="sníž. přenesená",J424,0)</f>
        <v>0</v>
      </c>
      <c r="BI424" s="235">
        <f>IF(N424="nulová",J424,0)</f>
        <v>0</v>
      </c>
      <c r="BJ424" s="18" t="s">
        <v>83</v>
      </c>
      <c r="BK424" s="235">
        <f>ROUND(I424*H424,2)</f>
        <v>0</v>
      </c>
      <c r="BL424" s="18" t="s">
        <v>212</v>
      </c>
      <c r="BM424" s="234" t="s">
        <v>2381</v>
      </c>
    </row>
    <row r="425" s="2" customFormat="1">
      <c r="A425" s="39"/>
      <c r="B425" s="40"/>
      <c r="C425" s="41"/>
      <c r="D425" s="236" t="s">
        <v>214</v>
      </c>
      <c r="E425" s="41"/>
      <c r="F425" s="237" t="s">
        <v>2380</v>
      </c>
      <c r="G425" s="41"/>
      <c r="H425" s="41"/>
      <c r="I425" s="238"/>
      <c r="J425" s="41"/>
      <c r="K425" s="41"/>
      <c r="L425" s="45"/>
      <c r="M425" s="239"/>
      <c r="N425" s="240"/>
      <c r="O425" s="92"/>
      <c r="P425" s="92"/>
      <c r="Q425" s="92"/>
      <c r="R425" s="92"/>
      <c r="S425" s="92"/>
      <c r="T425" s="93"/>
      <c r="U425" s="39"/>
      <c r="V425" s="39"/>
      <c r="W425" s="39"/>
      <c r="X425" s="39"/>
      <c r="Y425" s="39"/>
      <c r="Z425" s="39"/>
      <c r="AA425" s="39"/>
      <c r="AB425" s="39"/>
      <c r="AC425" s="39"/>
      <c r="AD425" s="39"/>
      <c r="AE425" s="39"/>
      <c r="AT425" s="18" t="s">
        <v>214</v>
      </c>
      <c r="AU425" s="18" t="s">
        <v>83</v>
      </c>
    </row>
    <row r="426" s="2" customFormat="1">
      <c r="A426" s="39"/>
      <c r="B426" s="40"/>
      <c r="C426" s="41"/>
      <c r="D426" s="241" t="s">
        <v>216</v>
      </c>
      <c r="E426" s="41"/>
      <c r="F426" s="242" t="s">
        <v>2382</v>
      </c>
      <c r="G426" s="41"/>
      <c r="H426" s="41"/>
      <c r="I426" s="238"/>
      <c r="J426" s="41"/>
      <c r="K426" s="41"/>
      <c r="L426" s="45"/>
      <c r="M426" s="239"/>
      <c r="N426" s="240"/>
      <c r="O426" s="92"/>
      <c r="P426" s="92"/>
      <c r="Q426" s="92"/>
      <c r="R426" s="92"/>
      <c r="S426" s="92"/>
      <c r="T426" s="93"/>
      <c r="U426" s="39"/>
      <c r="V426" s="39"/>
      <c r="W426" s="39"/>
      <c r="X426" s="39"/>
      <c r="Y426" s="39"/>
      <c r="Z426" s="39"/>
      <c r="AA426" s="39"/>
      <c r="AB426" s="39"/>
      <c r="AC426" s="39"/>
      <c r="AD426" s="39"/>
      <c r="AE426" s="39"/>
      <c r="AT426" s="18" t="s">
        <v>216</v>
      </c>
      <c r="AU426" s="18" t="s">
        <v>83</v>
      </c>
    </row>
    <row r="427" s="13" customFormat="1">
      <c r="A427" s="13"/>
      <c r="B427" s="253"/>
      <c r="C427" s="254"/>
      <c r="D427" s="236" t="s">
        <v>218</v>
      </c>
      <c r="E427" s="255" t="s">
        <v>1</v>
      </c>
      <c r="F427" s="256" t="s">
        <v>426</v>
      </c>
      <c r="G427" s="254"/>
      <c r="H427" s="257">
        <v>7.8799999999999999</v>
      </c>
      <c r="I427" s="258"/>
      <c r="J427" s="254"/>
      <c r="K427" s="254"/>
      <c r="L427" s="259"/>
      <c r="M427" s="260"/>
      <c r="N427" s="261"/>
      <c r="O427" s="261"/>
      <c r="P427" s="261"/>
      <c r="Q427" s="261"/>
      <c r="R427" s="261"/>
      <c r="S427" s="261"/>
      <c r="T427" s="262"/>
      <c r="U427" s="13"/>
      <c r="V427" s="13"/>
      <c r="W427" s="13"/>
      <c r="X427" s="13"/>
      <c r="Y427" s="13"/>
      <c r="Z427" s="13"/>
      <c r="AA427" s="13"/>
      <c r="AB427" s="13"/>
      <c r="AC427" s="13"/>
      <c r="AD427" s="13"/>
      <c r="AE427" s="13"/>
      <c r="AT427" s="263" t="s">
        <v>218</v>
      </c>
      <c r="AU427" s="263" t="s">
        <v>83</v>
      </c>
      <c r="AV427" s="13" t="s">
        <v>85</v>
      </c>
      <c r="AW427" s="13" t="s">
        <v>32</v>
      </c>
      <c r="AX427" s="13" t="s">
        <v>76</v>
      </c>
      <c r="AY427" s="263" t="s">
        <v>207</v>
      </c>
    </row>
    <row r="428" s="13" customFormat="1">
      <c r="A428" s="13"/>
      <c r="B428" s="253"/>
      <c r="C428" s="254"/>
      <c r="D428" s="236" t="s">
        <v>218</v>
      </c>
      <c r="E428" s="255" t="s">
        <v>1</v>
      </c>
      <c r="F428" s="256" t="s">
        <v>429</v>
      </c>
      <c r="G428" s="254"/>
      <c r="H428" s="257">
        <v>12.5</v>
      </c>
      <c r="I428" s="258"/>
      <c r="J428" s="254"/>
      <c r="K428" s="254"/>
      <c r="L428" s="259"/>
      <c r="M428" s="260"/>
      <c r="N428" s="261"/>
      <c r="O428" s="261"/>
      <c r="P428" s="261"/>
      <c r="Q428" s="261"/>
      <c r="R428" s="261"/>
      <c r="S428" s="261"/>
      <c r="T428" s="262"/>
      <c r="U428" s="13"/>
      <c r="V428" s="13"/>
      <c r="W428" s="13"/>
      <c r="X428" s="13"/>
      <c r="Y428" s="13"/>
      <c r="Z428" s="13"/>
      <c r="AA428" s="13"/>
      <c r="AB428" s="13"/>
      <c r="AC428" s="13"/>
      <c r="AD428" s="13"/>
      <c r="AE428" s="13"/>
      <c r="AT428" s="263" t="s">
        <v>218</v>
      </c>
      <c r="AU428" s="263" t="s">
        <v>83</v>
      </c>
      <c r="AV428" s="13" t="s">
        <v>85</v>
      </c>
      <c r="AW428" s="13" t="s">
        <v>32</v>
      </c>
      <c r="AX428" s="13" t="s">
        <v>76</v>
      </c>
      <c r="AY428" s="263" t="s">
        <v>207</v>
      </c>
    </row>
    <row r="429" s="13" customFormat="1">
      <c r="A429" s="13"/>
      <c r="B429" s="253"/>
      <c r="C429" s="254"/>
      <c r="D429" s="236" t="s">
        <v>218</v>
      </c>
      <c r="E429" s="255" t="s">
        <v>1</v>
      </c>
      <c r="F429" s="256" t="s">
        <v>876</v>
      </c>
      <c r="G429" s="254"/>
      <c r="H429" s="257">
        <v>43.280000000000001</v>
      </c>
      <c r="I429" s="258"/>
      <c r="J429" s="254"/>
      <c r="K429" s="254"/>
      <c r="L429" s="259"/>
      <c r="M429" s="260"/>
      <c r="N429" s="261"/>
      <c r="O429" s="261"/>
      <c r="P429" s="261"/>
      <c r="Q429" s="261"/>
      <c r="R429" s="261"/>
      <c r="S429" s="261"/>
      <c r="T429" s="262"/>
      <c r="U429" s="13"/>
      <c r="V429" s="13"/>
      <c r="W429" s="13"/>
      <c r="X429" s="13"/>
      <c r="Y429" s="13"/>
      <c r="Z429" s="13"/>
      <c r="AA429" s="13"/>
      <c r="AB429" s="13"/>
      <c r="AC429" s="13"/>
      <c r="AD429" s="13"/>
      <c r="AE429" s="13"/>
      <c r="AT429" s="263" t="s">
        <v>218</v>
      </c>
      <c r="AU429" s="263" t="s">
        <v>83</v>
      </c>
      <c r="AV429" s="13" t="s">
        <v>85</v>
      </c>
      <c r="AW429" s="13" t="s">
        <v>32</v>
      </c>
      <c r="AX429" s="13" t="s">
        <v>76</v>
      </c>
      <c r="AY429" s="263" t="s">
        <v>207</v>
      </c>
    </row>
    <row r="430" s="13" customFormat="1">
      <c r="A430" s="13"/>
      <c r="B430" s="253"/>
      <c r="C430" s="254"/>
      <c r="D430" s="236" t="s">
        <v>218</v>
      </c>
      <c r="E430" s="255" t="s">
        <v>1</v>
      </c>
      <c r="F430" s="256" t="s">
        <v>877</v>
      </c>
      <c r="G430" s="254"/>
      <c r="H430" s="257">
        <v>21.620000000000001</v>
      </c>
      <c r="I430" s="258"/>
      <c r="J430" s="254"/>
      <c r="K430" s="254"/>
      <c r="L430" s="259"/>
      <c r="M430" s="260"/>
      <c r="N430" s="261"/>
      <c r="O430" s="261"/>
      <c r="P430" s="261"/>
      <c r="Q430" s="261"/>
      <c r="R430" s="261"/>
      <c r="S430" s="261"/>
      <c r="T430" s="262"/>
      <c r="U430" s="13"/>
      <c r="V430" s="13"/>
      <c r="W430" s="13"/>
      <c r="X430" s="13"/>
      <c r="Y430" s="13"/>
      <c r="Z430" s="13"/>
      <c r="AA430" s="13"/>
      <c r="AB430" s="13"/>
      <c r="AC430" s="13"/>
      <c r="AD430" s="13"/>
      <c r="AE430" s="13"/>
      <c r="AT430" s="263" t="s">
        <v>218</v>
      </c>
      <c r="AU430" s="263" t="s">
        <v>83</v>
      </c>
      <c r="AV430" s="13" t="s">
        <v>85</v>
      </c>
      <c r="AW430" s="13" t="s">
        <v>32</v>
      </c>
      <c r="AX430" s="13" t="s">
        <v>76</v>
      </c>
      <c r="AY430" s="263" t="s">
        <v>207</v>
      </c>
    </row>
    <row r="431" s="13" customFormat="1">
      <c r="A431" s="13"/>
      <c r="B431" s="253"/>
      <c r="C431" s="254"/>
      <c r="D431" s="236" t="s">
        <v>218</v>
      </c>
      <c r="E431" s="255" t="s">
        <v>1</v>
      </c>
      <c r="F431" s="256" t="s">
        <v>446</v>
      </c>
      <c r="G431" s="254"/>
      <c r="H431" s="257">
        <v>2.3799999999999999</v>
      </c>
      <c r="I431" s="258"/>
      <c r="J431" s="254"/>
      <c r="K431" s="254"/>
      <c r="L431" s="259"/>
      <c r="M431" s="260"/>
      <c r="N431" s="261"/>
      <c r="O431" s="261"/>
      <c r="P431" s="261"/>
      <c r="Q431" s="261"/>
      <c r="R431" s="261"/>
      <c r="S431" s="261"/>
      <c r="T431" s="262"/>
      <c r="U431" s="13"/>
      <c r="V431" s="13"/>
      <c r="W431" s="13"/>
      <c r="X431" s="13"/>
      <c r="Y431" s="13"/>
      <c r="Z431" s="13"/>
      <c r="AA431" s="13"/>
      <c r="AB431" s="13"/>
      <c r="AC431" s="13"/>
      <c r="AD431" s="13"/>
      <c r="AE431" s="13"/>
      <c r="AT431" s="263" t="s">
        <v>218</v>
      </c>
      <c r="AU431" s="263" t="s">
        <v>83</v>
      </c>
      <c r="AV431" s="13" t="s">
        <v>85</v>
      </c>
      <c r="AW431" s="13" t="s">
        <v>32</v>
      </c>
      <c r="AX431" s="13" t="s">
        <v>76</v>
      </c>
      <c r="AY431" s="263" t="s">
        <v>207</v>
      </c>
    </row>
    <row r="432" s="13" customFormat="1">
      <c r="A432" s="13"/>
      <c r="B432" s="253"/>
      <c r="C432" s="254"/>
      <c r="D432" s="236" t="s">
        <v>218</v>
      </c>
      <c r="E432" s="255" t="s">
        <v>1</v>
      </c>
      <c r="F432" s="256" t="s">
        <v>448</v>
      </c>
      <c r="G432" s="254"/>
      <c r="H432" s="257">
        <v>1.19</v>
      </c>
      <c r="I432" s="258"/>
      <c r="J432" s="254"/>
      <c r="K432" s="254"/>
      <c r="L432" s="259"/>
      <c r="M432" s="260"/>
      <c r="N432" s="261"/>
      <c r="O432" s="261"/>
      <c r="P432" s="261"/>
      <c r="Q432" s="261"/>
      <c r="R432" s="261"/>
      <c r="S432" s="261"/>
      <c r="T432" s="262"/>
      <c r="U432" s="13"/>
      <c r="V432" s="13"/>
      <c r="W432" s="13"/>
      <c r="X432" s="13"/>
      <c r="Y432" s="13"/>
      <c r="Z432" s="13"/>
      <c r="AA432" s="13"/>
      <c r="AB432" s="13"/>
      <c r="AC432" s="13"/>
      <c r="AD432" s="13"/>
      <c r="AE432" s="13"/>
      <c r="AT432" s="263" t="s">
        <v>218</v>
      </c>
      <c r="AU432" s="263" t="s">
        <v>83</v>
      </c>
      <c r="AV432" s="13" t="s">
        <v>85</v>
      </c>
      <c r="AW432" s="13" t="s">
        <v>32</v>
      </c>
      <c r="AX432" s="13" t="s">
        <v>76</v>
      </c>
      <c r="AY432" s="263" t="s">
        <v>207</v>
      </c>
    </row>
    <row r="433" s="13" customFormat="1">
      <c r="A433" s="13"/>
      <c r="B433" s="253"/>
      <c r="C433" s="254"/>
      <c r="D433" s="236" t="s">
        <v>218</v>
      </c>
      <c r="E433" s="255" t="s">
        <v>1</v>
      </c>
      <c r="F433" s="256" t="s">
        <v>450</v>
      </c>
      <c r="G433" s="254"/>
      <c r="H433" s="257">
        <v>19.510000000000002</v>
      </c>
      <c r="I433" s="258"/>
      <c r="J433" s="254"/>
      <c r="K433" s="254"/>
      <c r="L433" s="259"/>
      <c r="M433" s="260"/>
      <c r="N433" s="261"/>
      <c r="O433" s="261"/>
      <c r="P433" s="261"/>
      <c r="Q433" s="261"/>
      <c r="R433" s="261"/>
      <c r="S433" s="261"/>
      <c r="T433" s="262"/>
      <c r="U433" s="13"/>
      <c r="V433" s="13"/>
      <c r="W433" s="13"/>
      <c r="X433" s="13"/>
      <c r="Y433" s="13"/>
      <c r="Z433" s="13"/>
      <c r="AA433" s="13"/>
      <c r="AB433" s="13"/>
      <c r="AC433" s="13"/>
      <c r="AD433" s="13"/>
      <c r="AE433" s="13"/>
      <c r="AT433" s="263" t="s">
        <v>218</v>
      </c>
      <c r="AU433" s="263" t="s">
        <v>83</v>
      </c>
      <c r="AV433" s="13" t="s">
        <v>85</v>
      </c>
      <c r="AW433" s="13" t="s">
        <v>32</v>
      </c>
      <c r="AX433" s="13" t="s">
        <v>76</v>
      </c>
      <c r="AY433" s="263" t="s">
        <v>207</v>
      </c>
    </row>
    <row r="434" s="13" customFormat="1">
      <c r="A434" s="13"/>
      <c r="B434" s="253"/>
      <c r="C434" s="254"/>
      <c r="D434" s="236" t="s">
        <v>218</v>
      </c>
      <c r="E434" s="255" t="s">
        <v>1</v>
      </c>
      <c r="F434" s="256" t="s">
        <v>453</v>
      </c>
      <c r="G434" s="254"/>
      <c r="H434" s="257">
        <v>19.510000000000002</v>
      </c>
      <c r="I434" s="258"/>
      <c r="J434" s="254"/>
      <c r="K434" s="254"/>
      <c r="L434" s="259"/>
      <c r="M434" s="260"/>
      <c r="N434" s="261"/>
      <c r="O434" s="261"/>
      <c r="P434" s="261"/>
      <c r="Q434" s="261"/>
      <c r="R434" s="261"/>
      <c r="S434" s="261"/>
      <c r="T434" s="262"/>
      <c r="U434" s="13"/>
      <c r="V434" s="13"/>
      <c r="W434" s="13"/>
      <c r="X434" s="13"/>
      <c r="Y434" s="13"/>
      <c r="Z434" s="13"/>
      <c r="AA434" s="13"/>
      <c r="AB434" s="13"/>
      <c r="AC434" s="13"/>
      <c r="AD434" s="13"/>
      <c r="AE434" s="13"/>
      <c r="AT434" s="263" t="s">
        <v>218</v>
      </c>
      <c r="AU434" s="263" t="s">
        <v>83</v>
      </c>
      <c r="AV434" s="13" t="s">
        <v>85</v>
      </c>
      <c r="AW434" s="13" t="s">
        <v>32</v>
      </c>
      <c r="AX434" s="13" t="s">
        <v>76</v>
      </c>
      <c r="AY434" s="263" t="s">
        <v>207</v>
      </c>
    </row>
    <row r="435" s="13" customFormat="1">
      <c r="A435" s="13"/>
      <c r="B435" s="253"/>
      <c r="C435" s="254"/>
      <c r="D435" s="236" t="s">
        <v>218</v>
      </c>
      <c r="E435" s="255" t="s">
        <v>1</v>
      </c>
      <c r="F435" s="256" t="s">
        <v>455</v>
      </c>
      <c r="G435" s="254"/>
      <c r="H435" s="257">
        <v>39.020000000000003</v>
      </c>
      <c r="I435" s="258"/>
      <c r="J435" s="254"/>
      <c r="K435" s="254"/>
      <c r="L435" s="259"/>
      <c r="M435" s="260"/>
      <c r="N435" s="261"/>
      <c r="O435" s="261"/>
      <c r="P435" s="261"/>
      <c r="Q435" s="261"/>
      <c r="R435" s="261"/>
      <c r="S435" s="261"/>
      <c r="T435" s="262"/>
      <c r="U435" s="13"/>
      <c r="V435" s="13"/>
      <c r="W435" s="13"/>
      <c r="X435" s="13"/>
      <c r="Y435" s="13"/>
      <c r="Z435" s="13"/>
      <c r="AA435" s="13"/>
      <c r="AB435" s="13"/>
      <c r="AC435" s="13"/>
      <c r="AD435" s="13"/>
      <c r="AE435" s="13"/>
      <c r="AT435" s="263" t="s">
        <v>218</v>
      </c>
      <c r="AU435" s="263" t="s">
        <v>83</v>
      </c>
      <c r="AV435" s="13" t="s">
        <v>85</v>
      </c>
      <c r="AW435" s="13" t="s">
        <v>32</v>
      </c>
      <c r="AX435" s="13" t="s">
        <v>76</v>
      </c>
      <c r="AY435" s="263" t="s">
        <v>207</v>
      </c>
    </row>
    <row r="436" s="13" customFormat="1">
      <c r="A436" s="13"/>
      <c r="B436" s="253"/>
      <c r="C436" s="254"/>
      <c r="D436" s="236" t="s">
        <v>218</v>
      </c>
      <c r="E436" s="255" t="s">
        <v>1</v>
      </c>
      <c r="F436" s="256" t="s">
        <v>458</v>
      </c>
      <c r="G436" s="254"/>
      <c r="H436" s="257">
        <v>24.300000000000001</v>
      </c>
      <c r="I436" s="258"/>
      <c r="J436" s="254"/>
      <c r="K436" s="254"/>
      <c r="L436" s="259"/>
      <c r="M436" s="260"/>
      <c r="N436" s="261"/>
      <c r="O436" s="261"/>
      <c r="P436" s="261"/>
      <c r="Q436" s="261"/>
      <c r="R436" s="261"/>
      <c r="S436" s="261"/>
      <c r="T436" s="262"/>
      <c r="U436" s="13"/>
      <c r="V436" s="13"/>
      <c r="W436" s="13"/>
      <c r="X436" s="13"/>
      <c r="Y436" s="13"/>
      <c r="Z436" s="13"/>
      <c r="AA436" s="13"/>
      <c r="AB436" s="13"/>
      <c r="AC436" s="13"/>
      <c r="AD436" s="13"/>
      <c r="AE436" s="13"/>
      <c r="AT436" s="263" t="s">
        <v>218</v>
      </c>
      <c r="AU436" s="263" t="s">
        <v>83</v>
      </c>
      <c r="AV436" s="13" t="s">
        <v>85</v>
      </c>
      <c r="AW436" s="13" t="s">
        <v>32</v>
      </c>
      <c r="AX436" s="13" t="s">
        <v>76</v>
      </c>
      <c r="AY436" s="263" t="s">
        <v>207</v>
      </c>
    </row>
    <row r="437" s="13" customFormat="1">
      <c r="A437" s="13"/>
      <c r="B437" s="253"/>
      <c r="C437" s="254"/>
      <c r="D437" s="236" t="s">
        <v>218</v>
      </c>
      <c r="E437" s="255" t="s">
        <v>1</v>
      </c>
      <c r="F437" s="256" t="s">
        <v>461</v>
      </c>
      <c r="G437" s="254"/>
      <c r="H437" s="257">
        <v>26.600000000000001</v>
      </c>
      <c r="I437" s="258"/>
      <c r="J437" s="254"/>
      <c r="K437" s="254"/>
      <c r="L437" s="259"/>
      <c r="M437" s="260"/>
      <c r="N437" s="261"/>
      <c r="O437" s="261"/>
      <c r="P437" s="261"/>
      <c r="Q437" s="261"/>
      <c r="R437" s="261"/>
      <c r="S437" s="261"/>
      <c r="T437" s="262"/>
      <c r="U437" s="13"/>
      <c r="V437" s="13"/>
      <c r="W437" s="13"/>
      <c r="X437" s="13"/>
      <c r="Y437" s="13"/>
      <c r="Z437" s="13"/>
      <c r="AA437" s="13"/>
      <c r="AB437" s="13"/>
      <c r="AC437" s="13"/>
      <c r="AD437" s="13"/>
      <c r="AE437" s="13"/>
      <c r="AT437" s="263" t="s">
        <v>218</v>
      </c>
      <c r="AU437" s="263" t="s">
        <v>83</v>
      </c>
      <c r="AV437" s="13" t="s">
        <v>85</v>
      </c>
      <c r="AW437" s="13" t="s">
        <v>32</v>
      </c>
      <c r="AX437" s="13" t="s">
        <v>76</v>
      </c>
      <c r="AY437" s="263" t="s">
        <v>207</v>
      </c>
    </row>
    <row r="438" s="13" customFormat="1">
      <c r="A438" s="13"/>
      <c r="B438" s="253"/>
      <c r="C438" s="254"/>
      <c r="D438" s="236" t="s">
        <v>218</v>
      </c>
      <c r="E438" s="255" t="s">
        <v>1</v>
      </c>
      <c r="F438" s="256" t="s">
        <v>464</v>
      </c>
      <c r="G438" s="254"/>
      <c r="H438" s="257">
        <v>1.6699999999999999</v>
      </c>
      <c r="I438" s="258"/>
      <c r="J438" s="254"/>
      <c r="K438" s="254"/>
      <c r="L438" s="259"/>
      <c r="M438" s="260"/>
      <c r="N438" s="261"/>
      <c r="O438" s="261"/>
      <c r="P438" s="261"/>
      <c r="Q438" s="261"/>
      <c r="R438" s="261"/>
      <c r="S438" s="261"/>
      <c r="T438" s="262"/>
      <c r="U438" s="13"/>
      <c r="V438" s="13"/>
      <c r="W438" s="13"/>
      <c r="X438" s="13"/>
      <c r="Y438" s="13"/>
      <c r="Z438" s="13"/>
      <c r="AA438" s="13"/>
      <c r="AB438" s="13"/>
      <c r="AC438" s="13"/>
      <c r="AD438" s="13"/>
      <c r="AE438" s="13"/>
      <c r="AT438" s="263" t="s">
        <v>218</v>
      </c>
      <c r="AU438" s="263" t="s">
        <v>83</v>
      </c>
      <c r="AV438" s="13" t="s">
        <v>85</v>
      </c>
      <c r="AW438" s="13" t="s">
        <v>32</v>
      </c>
      <c r="AX438" s="13" t="s">
        <v>76</v>
      </c>
      <c r="AY438" s="263" t="s">
        <v>207</v>
      </c>
    </row>
    <row r="439" s="13" customFormat="1">
      <c r="A439" s="13"/>
      <c r="B439" s="253"/>
      <c r="C439" s="254"/>
      <c r="D439" s="236" t="s">
        <v>218</v>
      </c>
      <c r="E439" s="255" t="s">
        <v>1</v>
      </c>
      <c r="F439" s="256" t="s">
        <v>408</v>
      </c>
      <c r="G439" s="254"/>
      <c r="H439" s="257">
        <v>94.239999999999995</v>
      </c>
      <c r="I439" s="258"/>
      <c r="J439" s="254"/>
      <c r="K439" s="254"/>
      <c r="L439" s="259"/>
      <c r="M439" s="260"/>
      <c r="N439" s="261"/>
      <c r="O439" s="261"/>
      <c r="P439" s="261"/>
      <c r="Q439" s="261"/>
      <c r="R439" s="261"/>
      <c r="S439" s="261"/>
      <c r="T439" s="262"/>
      <c r="U439" s="13"/>
      <c r="V439" s="13"/>
      <c r="W439" s="13"/>
      <c r="X439" s="13"/>
      <c r="Y439" s="13"/>
      <c r="Z439" s="13"/>
      <c r="AA439" s="13"/>
      <c r="AB439" s="13"/>
      <c r="AC439" s="13"/>
      <c r="AD439" s="13"/>
      <c r="AE439" s="13"/>
      <c r="AT439" s="263" t="s">
        <v>218</v>
      </c>
      <c r="AU439" s="263" t="s">
        <v>83</v>
      </c>
      <c r="AV439" s="13" t="s">
        <v>85</v>
      </c>
      <c r="AW439" s="13" t="s">
        <v>32</v>
      </c>
      <c r="AX439" s="13" t="s">
        <v>76</v>
      </c>
      <c r="AY439" s="263" t="s">
        <v>207</v>
      </c>
    </row>
    <row r="440" s="13" customFormat="1">
      <c r="A440" s="13"/>
      <c r="B440" s="253"/>
      <c r="C440" s="254"/>
      <c r="D440" s="236" t="s">
        <v>218</v>
      </c>
      <c r="E440" s="255" t="s">
        <v>1</v>
      </c>
      <c r="F440" s="256" t="s">
        <v>412</v>
      </c>
      <c r="G440" s="254"/>
      <c r="H440" s="257">
        <v>102.5</v>
      </c>
      <c r="I440" s="258"/>
      <c r="J440" s="254"/>
      <c r="K440" s="254"/>
      <c r="L440" s="259"/>
      <c r="M440" s="260"/>
      <c r="N440" s="261"/>
      <c r="O440" s="261"/>
      <c r="P440" s="261"/>
      <c r="Q440" s="261"/>
      <c r="R440" s="261"/>
      <c r="S440" s="261"/>
      <c r="T440" s="262"/>
      <c r="U440" s="13"/>
      <c r="V440" s="13"/>
      <c r="W440" s="13"/>
      <c r="X440" s="13"/>
      <c r="Y440" s="13"/>
      <c r="Z440" s="13"/>
      <c r="AA440" s="13"/>
      <c r="AB440" s="13"/>
      <c r="AC440" s="13"/>
      <c r="AD440" s="13"/>
      <c r="AE440" s="13"/>
      <c r="AT440" s="263" t="s">
        <v>218</v>
      </c>
      <c r="AU440" s="263" t="s">
        <v>83</v>
      </c>
      <c r="AV440" s="13" t="s">
        <v>85</v>
      </c>
      <c r="AW440" s="13" t="s">
        <v>32</v>
      </c>
      <c r="AX440" s="13" t="s">
        <v>76</v>
      </c>
      <c r="AY440" s="263" t="s">
        <v>207</v>
      </c>
    </row>
    <row r="441" s="14" customFormat="1">
      <c r="A441" s="14"/>
      <c r="B441" s="264"/>
      <c r="C441" s="265"/>
      <c r="D441" s="236" t="s">
        <v>218</v>
      </c>
      <c r="E441" s="266" t="s">
        <v>1</v>
      </c>
      <c r="F441" s="267" t="s">
        <v>222</v>
      </c>
      <c r="G441" s="265"/>
      <c r="H441" s="268">
        <v>416.19999999999999</v>
      </c>
      <c r="I441" s="269"/>
      <c r="J441" s="265"/>
      <c r="K441" s="265"/>
      <c r="L441" s="270"/>
      <c r="M441" s="271"/>
      <c r="N441" s="272"/>
      <c r="O441" s="272"/>
      <c r="P441" s="272"/>
      <c r="Q441" s="272"/>
      <c r="R441" s="272"/>
      <c r="S441" s="272"/>
      <c r="T441" s="273"/>
      <c r="U441" s="14"/>
      <c r="V441" s="14"/>
      <c r="W441" s="14"/>
      <c r="X441" s="14"/>
      <c r="Y441" s="14"/>
      <c r="Z441" s="14"/>
      <c r="AA441" s="14"/>
      <c r="AB441" s="14"/>
      <c r="AC441" s="14"/>
      <c r="AD441" s="14"/>
      <c r="AE441" s="14"/>
      <c r="AT441" s="274" t="s">
        <v>218</v>
      </c>
      <c r="AU441" s="274" t="s">
        <v>83</v>
      </c>
      <c r="AV441" s="14" t="s">
        <v>212</v>
      </c>
      <c r="AW441" s="14" t="s">
        <v>32</v>
      </c>
      <c r="AX441" s="14" t="s">
        <v>83</v>
      </c>
      <c r="AY441" s="274" t="s">
        <v>207</v>
      </c>
    </row>
    <row r="442" s="11" customFormat="1" ht="25.92" customHeight="1">
      <c r="A442" s="11"/>
      <c r="B442" s="208"/>
      <c r="C442" s="209"/>
      <c r="D442" s="210" t="s">
        <v>75</v>
      </c>
      <c r="E442" s="211" t="s">
        <v>369</v>
      </c>
      <c r="F442" s="211" t="s">
        <v>370</v>
      </c>
      <c r="G442" s="209"/>
      <c r="H442" s="209"/>
      <c r="I442" s="212"/>
      <c r="J442" s="213">
        <f>BK442</f>
        <v>0</v>
      </c>
      <c r="K442" s="209"/>
      <c r="L442" s="214"/>
      <c r="M442" s="215"/>
      <c r="N442" s="216"/>
      <c r="O442" s="216"/>
      <c r="P442" s="217">
        <f>SUM(P443:P445)</f>
        <v>0</v>
      </c>
      <c r="Q442" s="216"/>
      <c r="R442" s="217">
        <f>SUM(R443:R445)</f>
        <v>0</v>
      </c>
      <c r="S442" s="216"/>
      <c r="T442" s="218">
        <f>SUM(T443:T445)</f>
        <v>0</v>
      </c>
      <c r="U442" s="11"/>
      <c r="V442" s="11"/>
      <c r="W442" s="11"/>
      <c r="X442" s="11"/>
      <c r="Y442" s="11"/>
      <c r="Z442" s="11"/>
      <c r="AA442" s="11"/>
      <c r="AB442" s="11"/>
      <c r="AC442" s="11"/>
      <c r="AD442" s="11"/>
      <c r="AE442" s="11"/>
      <c r="AR442" s="219" t="s">
        <v>83</v>
      </c>
      <c r="AT442" s="220" t="s">
        <v>75</v>
      </c>
      <c r="AU442" s="220" t="s">
        <v>76</v>
      </c>
      <c r="AY442" s="219" t="s">
        <v>207</v>
      </c>
      <c r="BK442" s="221">
        <f>SUM(BK443:BK445)</f>
        <v>0</v>
      </c>
    </row>
    <row r="443" s="2" customFormat="1" ht="33" customHeight="1">
      <c r="A443" s="39"/>
      <c r="B443" s="40"/>
      <c r="C443" s="222" t="s">
        <v>866</v>
      </c>
      <c r="D443" s="222" t="s">
        <v>208</v>
      </c>
      <c r="E443" s="223" t="s">
        <v>372</v>
      </c>
      <c r="F443" s="224" t="s">
        <v>373</v>
      </c>
      <c r="G443" s="225" t="s">
        <v>237</v>
      </c>
      <c r="H443" s="226">
        <v>297.03899999999999</v>
      </c>
      <c r="I443" s="227"/>
      <c r="J443" s="228">
        <f>ROUND(I443*H443,2)</f>
        <v>0</v>
      </c>
      <c r="K443" s="229"/>
      <c r="L443" s="45"/>
      <c r="M443" s="230" t="s">
        <v>1</v>
      </c>
      <c r="N443" s="231" t="s">
        <v>41</v>
      </c>
      <c r="O443" s="92"/>
      <c r="P443" s="232">
        <f>O443*H443</f>
        <v>0</v>
      </c>
      <c r="Q443" s="232">
        <v>0</v>
      </c>
      <c r="R443" s="232">
        <f>Q443*H443</f>
        <v>0</v>
      </c>
      <c r="S443" s="232">
        <v>0</v>
      </c>
      <c r="T443" s="233">
        <f>S443*H443</f>
        <v>0</v>
      </c>
      <c r="U443" s="39"/>
      <c r="V443" s="39"/>
      <c r="W443" s="39"/>
      <c r="X443" s="39"/>
      <c r="Y443" s="39"/>
      <c r="Z443" s="39"/>
      <c r="AA443" s="39"/>
      <c r="AB443" s="39"/>
      <c r="AC443" s="39"/>
      <c r="AD443" s="39"/>
      <c r="AE443" s="39"/>
      <c r="AR443" s="234" t="s">
        <v>212</v>
      </c>
      <c r="AT443" s="234" t="s">
        <v>208</v>
      </c>
      <c r="AU443" s="234" t="s">
        <v>83</v>
      </c>
      <c r="AY443" s="18" t="s">
        <v>207</v>
      </c>
      <c r="BE443" s="235">
        <f>IF(N443="základní",J443,0)</f>
        <v>0</v>
      </c>
      <c r="BF443" s="235">
        <f>IF(N443="snížená",J443,0)</f>
        <v>0</v>
      </c>
      <c r="BG443" s="235">
        <f>IF(N443="zákl. přenesená",J443,0)</f>
        <v>0</v>
      </c>
      <c r="BH443" s="235">
        <f>IF(N443="sníž. přenesená",J443,0)</f>
        <v>0</v>
      </c>
      <c r="BI443" s="235">
        <f>IF(N443="nulová",J443,0)</f>
        <v>0</v>
      </c>
      <c r="BJ443" s="18" t="s">
        <v>83</v>
      </c>
      <c r="BK443" s="235">
        <f>ROUND(I443*H443,2)</f>
        <v>0</v>
      </c>
      <c r="BL443" s="18" t="s">
        <v>212</v>
      </c>
      <c r="BM443" s="234" t="s">
        <v>2383</v>
      </c>
    </row>
    <row r="444" s="2" customFormat="1">
      <c r="A444" s="39"/>
      <c r="B444" s="40"/>
      <c r="C444" s="41"/>
      <c r="D444" s="236" t="s">
        <v>214</v>
      </c>
      <c r="E444" s="41"/>
      <c r="F444" s="237" t="s">
        <v>375</v>
      </c>
      <c r="G444" s="41"/>
      <c r="H444" s="41"/>
      <c r="I444" s="238"/>
      <c r="J444" s="41"/>
      <c r="K444" s="41"/>
      <c r="L444" s="45"/>
      <c r="M444" s="239"/>
      <c r="N444" s="240"/>
      <c r="O444" s="92"/>
      <c r="P444" s="92"/>
      <c r="Q444" s="92"/>
      <c r="R444" s="92"/>
      <c r="S444" s="92"/>
      <c r="T444" s="93"/>
      <c r="U444" s="39"/>
      <c r="V444" s="39"/>
      <c r="W444" s="39"/>
      <c r="X444" s="39"/>
      <c r="Y444" s="39"/>
      <c r="Z444" s="39"/>
      <c r="AA444" s="39"/>
      <c r="AB444" s="39"/>
      <c r="AC444" s="39"/>
      <c r="AD444" s="39"/>
      <c r="AE444" s="39"/>
      <c r="AT444" s="18" t="s">
        <v>214</v>
      </c>
      <c r="AU444" s="18" t="s">
        <v>83</v>
      </c>
    </row>
    <row r="445" s="2" customFormat="1">
      <c r="A445" s="39"/>
      <c r="B445" s="40"/>
      <c r="C445" s="41"/>
      <c r="D445" s="241" t="s">
        <v>216</v>
      </c>
      <c r="E445" s="41"/>
      <c r="F445" s="242" t="s">
        <v>376</v>
      </c>
      <c r="G445" s="41"/>
      <c r="H445" s="41"/>
      <c r="I445" s="238"/>
      <c r="J445" s="41"/>
      <c r="K445" s="41"/>
      <c r="L445" s="45"/>
      <c r="M445" s="239"/>
      <c r="N445" s="240"/>
      <c r="O445" s="92"/>
      <c r="P445" s="92"/>
      <c r="Q445" s="92"/>
      <c r="R445" s="92"/>
      <c r="S445" s="92"/>
      <c r="T445" s="93"/>
      <c r="U445" s="39"/>
      <c r="V445" s="39"/>
      <c r="W445" s="39"/>
      <c r="X445" s="39"/>
      <c r="Y445" s="39"/>
      <c r="Z445" s="39"/>
      <c r="AA445" s="39"/>
      <c r="AB445" s="39"/>
      <c r="AC445" s="39"/>
      <c r="AD445" s="39"/>
      <c r="AE445" s="39"/>
      <c r="AT445" s="18" t="s">
        <v>216</v>
      </c>
      <c r="AU445" s="18" t="s">
        <v>83</v>
      </c>
    </row>
    <row r="446" s="11" customFormat="1" ht="25.92" customHeight="1">
      <c r="A446" s="11"/>
      <c r="B446" s="208"/>
      <c r="C446" s="209"/>
      <c r="D446" s="210" t="s">
        <v>75</v>
      </c>
      <c r="E446" s="211" t="s">
        <v>1635</v>
      </c>
      <c r="F446" s="211" t="s">
        <v>1636</v>
      </c>
      <c r="G446" s="209"/>
      <c r="H446" s="209"/>
      <c r="I446" s="212"/>
      <c r="J446" s="213">
        <f>BK446</f>
        <v>0</v>
      </c>
      <c r="K446" s="209"/>
      <c r="L446" s="214"/>
      <c r="M446" s="215"/>
      <c r="N446" s="216"/>
      <c r="O446" s="216"/>
      <c r="P446" s="217">
        <f>SUM(P447:P491)</f>
        <v>0</v>
      </c>
      <c r="Q446" s="216"/>
      <c r="R446" s="217">
        <f>SUM(R447:R491)</f>
        <v>0.31615000000000004</v>
      </c>
      <c r="S446" s="216"/>
      <c r="T446" s="218">
        <f>SUM(T447:T491)</f>
        <v>0</v>
      </c>
      <c r="U446" s="11"/>
      <c r="V446" s="11"/>
      <c r="W446" s="11"/>
      <c r="X446" s="11"/>
      <c r="Y446" s="11"/>
      <c r="Z446" s="11"/>
      <c r="AA446" s="11"/>
      <c r="AB446" s="11"/>
      <c r="AC446" s="11"/>
      <c r="AD446" s="11"/>
      <c r="AE446" s="11"/>
      <c r="AR446" s="219" t="s">
        <v>85</v>
      </c>
      <c r="AT446" s="220" t="s">
        <v>75</v>
      </c>
      <c r="AU446" s="220" t="s">
        <v>76</v>
      </c>
      <c r="AY446" s="219" t="s">
        <v>207</v>
      </c>
      <c r="BK446" s="221">
        <f>SUM(BK447:BK491)</f>
        <v>0</v>
      </c>
    </row>
    <row r="447" s="2" customFormat="1" ht="24.15" customHeight="1">
      <c r="A447" s="39"/>
      <c r="B447" s="40"/>
      <c r="C447" s="222" t="s">
        <v>870</v>
      </c>
      <c r="D447" s="222" t="s">
        <v>208</v>
      </c>
      <c r="E447" s="223" t="s">
        <v>2384</v>
      </c>
      <c r="F447" s="224" t="s">
        <v>2385</v>
      </c>
      <c r="G447" s="225" t="s">
        <v>1218</v>
      </c>
      <c r="H447" s="226">
        <v>1254</v>
      </c>
      <c r="I447" s="227"/>
      <c r="J447" s="228">
        <f>ROUND(I447*H447,2)</f>
        <v>0</v>
      </c>
      <c r="K447" s="229"/>
      <c r="L447" s="45"/>
      <c r="M447" s="230" t="s">
        <v>1</v>
      </c>
      <c r="N447" s="231" t="s">
        <v>41</v>
      </c>
      <c r="O447" s="92"/>
      <c r="P447" s="232">
        <f>O447*H447</f>
        <v>0</v>
      </c>
      <c r="Q447" s="232">
        <v>5.0000000000000002E-05</v>
      </c>
      <c r="R447" s="232">
        <f>Q447*H447</f>
        <v>0.062700000000000006</v>
      </c>
      <c r="S447" s="232">
        <v>0</v>
      </c>
      <c r="T447" s="233">
        <f>S447*H447</f>
        <v>0</v>
      </c>
      <c r="U447" s="39"/>
      <c r="V447" s="39"/>
      <c r="W447" s="39"/>
      <c r="X447" s="39"/>
      <c r="Y447" s="39"/>
      <c r="Z447" s="39"/>
      <c r="AA447" s="39"/>
      <c r="AB447" s="39"/>
      <c r="AC447" s="39"/>
      <c r="AD447" s="39"/>
      <c r="AE447" s="39"/>
      <c r="AR447" s="234" t="s">
        <v>212</v>
      </c>
      <c r="AT447" s="234" t="s">
        <v>208</v>
      </c>
      <c r="AU447" s="234" t="s">
        <v>83</v>
      </c>
      <c r="AY447" s="18" t="s">
        <v>207</v>
      </c>
      <c r="BE447" s="235">
        <f>IF(N447="základní",J447,0)</f>
        <v>0</v>
      </c>
      <c r="BF447" s="235">
        <f>IF(N447="snížená",J447,0)</f>
        <v>0</v>
      </c>
      <c r="BG447" s="235">
        <f>IF(N447="zákl. přenesená",J447,0)</f>
        <v>0</v>
      </c>
      <c r="BH447" s="235">
        <f>IF(N447="sníž. přenesená",J447,0)</f>
        <v>0</v>
      </c>
      <c r="BI447" s="235">
        <f>IF(N447="nulová",J447,0)</f>
        <v>0</v>
      </c>
      <c r="BJ447" s="18" t="s">
        <v>83</v>
      </c>
      <c r="BK447" s="235">
        <f>ROUND(I447*H447,2)</f>
        <v>0</v>
      </c>
      <c r="BL447" s="18" t="s">
        <v>212</v>
      </c>
      <c r="BM447" s="234" t="s">
        <v>2386</v>
      </c>
    </row>
    <row r="448" s="2" customFormat="1">
      <c r="A448" s="39"/>
      <c r="B448" s="40"/>
      <c r="C448" s="41"/>
      <c r="D448" s="236" t="s">
        <v>214</v>
      </c>
      <c r="E448" s="41"/>
      <c r="F448" s="237" t="s">
        <v>2387</v>
      </c>
      <c r="G448" s="41"/>
      <c r="H448" s="41"/>
      <c r="I448" s="238"/>
      <c r="J448" s="41"/>
      <c r="K448" s="41"/>
      <c r="L448" s="45"/>
      <c r="M448" s="239"/>
      <c r="N448" s="240"/>
      <c r="O448" s="92"/>
      <c r="P448" s="92"/>
      <c r="Q448" s="92"/>
      <c r="R448" s="92"/>
      <c r="S448" s="92"/>
      <c r="T448" s="93"/>
      <c r="U448" s="39"/>
      <c r="V448" s="39"/>
      <c r="W448" s="39"/>
      <c r="X448" s="39"/>
      <c r="Y448" s="39"/>
      <c r="Z448" s="39"/>
      <c r="AA448" s="39"/>
      <c r="AB448" s="39"/>
      <c r="AC448" s="39"/>
      <c r="AD448" s="39"/>
      <c r="AE448" s="39"/>
      <c r="AT448" s="18" t="s">
        <v>214</v>
      </c>
      <c r="AU448" s="18" t="s">
        <v>83</v>
      </c>
    </row>
    <row r="449" s="2" customFormat="1">
      <c r="A449" s="39"/>
      <c r="B449" s="40"/>
      <c r="C449" s="41"/>
      <c r="D449" s="241" t="s">
        <v>216</v>
      </c>
      <c r="E449" s="41"/>
      <c r="F449" s="242" t="s">
        <v>2388</v>
      </c>
      <c r="G449" s="41"/>
      <c r="H449" s="41"/>
      <c r="I449" s="238"/>
      <c r="J449" s="41"/>
      <c r="K449" s="41"/>
      <c r="L449" s="45"/>
      <c r="M449" s="239"/>
      <c r="N449" s="240"/>
      <c r="O449" s="92"/>
      <c r="P449" s="92"/>
      <c r="Q449" s="92"/>
      <c r="R449" s="92"/>
      <c r="S449" s="92"/>
      <c r="T449" s="93"/>
      <c r="U449" s="39"/>
      <c r="V449" s="39"/>
      <c r="W449" s="39"/>
      <c r="X449" s="39"/>
      <c r="Y449" s="39"/>
      <c r="Z449" s="39"/>
      <c r="AA449" s="39"/>
      <c r="AB449" s="39"/>
      <c r="AC449" s="39"/>
      <c r="AD449" s="39"/>
      <c r="AE449" s="39"/>
      <c r="AT449" s="18" t="s">
        <v>216</v>
      </c>
      <c r="AU449" s="18" t="s">
        <v>83</v>
      </c>
    </row>
    <row r="450" s="2" customFormat="1" ht="24.15" customHeight="1">
      <c r="A450" s="39"/>
      <c r="B450" s="40"/>
      <c r="C450" s="222" t="s">
        <v>879</v>
      </c>
      <c r="D450" s="222" t="s">
        <v>208</v>
      </c>
      <c r="E450" s="223" t="s">
        <v>2389</v>
      </c>
      <c r="F450" s="224" t="s">
        <v>2390</v>
      </c>
      <c r="G450" s="225" t="s">
        <v>1218</v>
      </c>
      <c r="H450" s="226">
        <v>213</v>
      </c>
      <c r="I450" s="227"/>
      <c r="J450" s="228">
        <f>ROUND(I450*H450,2)</f>
        <v>0</v>
      </c>
      <c r="K450" s="229"/>
      <c r="L450" s="45"/>
      <c r="M450" s="230" t="s">
        <v>1</v>
      </c>
      <c r="N450" s="231" t="s">
        <v>41</v>
      </c>
      <c r="O450" s="92"/>
      <c r="P450" s="232">
        <f>O450*H450</f>
        <v>0</v>
      </c>
      <c r="Q450" s="232">
        <v>0</v>
      </c>
      <c r="R450" s="232">
        <f>Q450*H450</f>
        <v>0</v>
      </c>
      <c r="S450" s="232">
        <v>0</v>
      </c>
      <c r="T450" s="233">
        <f>S450*H450</f>
        <v>0</v>
      </c>
      <c r="U450" s="39"/>
      <c r="V450" s="39"/>
      <c r="W450" s="39"/>
      <c r="X450" s="39"/>
      <c r="Y450" s="39"/>
      <c r="Z450" s="39"/>
      <c r="AA450" s="39"/>
      <c r="AB450" s="39"/>
      <c r="AC450" s="39"/>
      <c r="AD450" s="39"/>
      <c r="AE450" s="39"/>
      <c r="AR450" s="234" t="s">
        <v>361</v>
      </c>
      <c r="AT450" s="234" t="s">
        <v>208</v>
      </c>
      <c r="AU450" s="234" t="s">
        <v>83</v>
      </c>
      <c r="AY450" s="18" t="s">
        <v>207</v>
      </c>
      <c r="BE450" s="235">
        <f>IF(N450="základní",J450,0)</f>
        <v>0</v>
      </c>
      <c r="BF450" s="235">
        <f>IF(N450="snížená",J450,0)</f>
        <v>0</v>
      </c>
      <c r="BG450" s="235">
        <f>IF(N450="zákl. přenesená",J450,0)</f>
        <v>0</v>
      </c>
      <c r="BH450" s="235">
        <f>IF(N450="sníž. přenesená",J450,0)</f>
        <v>0</v>
      </c>
      <c r="BI450" s="235">
        <f>IF(N450="nulová",J450,0)</f>
        <v>0</v>
      </c>
      <c r="BJ450" s="18" t="s">
        <v>83</v>
      </c>
      <c r="BK450" s="235">
        <f>ROUND(I450*H450,2)</f>
        <v>0</v>
      </c>
      <c r="BL450" s="18" t="s">
        <v>361</v>
      </c>
      <c r="BM450" s="234" t="s">
        <v>2391</v>
      </c>
    </row>
    <row r="451" s="2" customFormat="1">
      <c r="A451" s="39"/>
      <c r="B451" s="40"/>
      <c r="C451" s="41"/>
      <c r="D451" s="236" t="s">
        <v>214</v>
      </c>
      <c r="E451" s="41"/>
      <c r="F451" s="237" t="s">
        <v>2392</v>
      </c>
      <c r="G451" s="41"/>
      <c r="H451" s="41"/>
      <c r="I451" s="238"/>
      <c r="J451" s="41"/>
      <c r="K451" s="41"/>
      <c r="L451" s="45"/>
      <c r="M451" s="239"/>
      <c r="N451" s="240"/>
      <c r="O451" s="92"/>
      <c r="P451" s="92"/>
      <c r="Q451" s="92"/>
      <c r="R451" s="92"/>
      <c r="S451" s="92"/>
      <c r="T451" s="93"/>
      <c r="U451" s="39"/>
      <c r="V451" s="39"/>
      <c r="W451" s="39"/>
      <c r="X451" s="39"/>
      <c r="Y451" s="39"/>
      <c r="Z451" s="39"/>
      <c r="AA451" s="39"/>
      <c r="AB451" s="39"/>
      <c r="AC451" s="39"/>
      <c r="AD451" s="39"/>
      <c r="AE451" s="39"/>
      <c r="AT451" s="18" t="s">
        <v>214</v>
      </c>
      <c r="AU451" s="18" t="s">
        <v>83</v>
      </c>
    </row>
    <row r="452" s="2" customFormat="1" ht="33" customHeight="1">
      <c r="A452" s="39"/>
      <c r="B452" s="40"/>
      <c r="C452" s="222" t="s">
        <v>892</v>
      </c>
      <c r="D452" s="222" t="s">
        <v>208</v>
      </c>
      <c r="E452" s="223" t="s">
        <v>2393</v>
      </c>
      <c r="F452" s="224" t="s">
        <v>2394</v>
      </c>
      <c r="G452" s="225" t="s">
        <v>1218</v>
      </c>
      <c r="H452" s="226">
        <v>100</v>
      </c>
      <c r="I452" s="227"/>
      <c r="J452" s="228">
        <f>ROUND(I452*H452,2)</f>
        <v>0</v>
      </c>
      <c r="K452" s="229"/>
      <c r="L452" s="45"/>
      <c r="M452" s="230" t="s">
        <v>1</v>
      </c>
      <c r="N452" s="231" t="s">
        <v>41</v>
      </c>
      <c r="O452" s="92"/>
      <c r="P452" s="232">
        <f>O452*H452</f>
        <v>0</v>
      </c>
      <c r="Q452" s="232">
        <v>0</v>
      </c>
      <c r="R452" s="232">
        <f>Q452*H452</f>
        <v>0</v>
      </c>
      <c r="S452" s="232">
        <v>0</v>
      </c>
      <c r="T452" s="233">
        <f>S452*H452</f>
        <v>0</v>
      </c>
      <c r="U452" s="39"/>
      <c r="V452" s="39"/>
      <c r="W452" s="39"/>
      <c r="X452" s="39"/>
      <c r="Y452" s="39"/>
      <c r="Z452" s="39"/>
      <c r="AA452" s="39"/>
      <c r="AB452" s="39"/>
      <c r="AC452" s="39"/>
      <c r="AD452" s="39"/>
      <c r="AE452" s="39"/>
      <c r="AR452" s="234" t="s">
        <v>361</v>
      </c>
      <c r="AT452" s="234" t="s">
        <v>208</v>
      </c>
      <c r="AU452" s="234" t="s">
        <v>83</v>
      </c>
      <c r="AY452" s="18" t="s">
        <v>207</v>
      </c>
      <c r="BE452" s="235">
        <f>IF(N452="základní",J452,0)</f>
        <v>0</v>
      </c>
      <c r="BF452" s="235">
        <f>IF(N452="snížená",J452,0)</f>
        <v>0</v>
      </c>
      <c r="BG452" s="235">
        <f>IF(N452="zákl. přenesená",J452,0)</f>
        <v>0</v>
      </c>
      <c r="BH452" s="235">
        <f>IF(N452="sníž. přenesená",J452,0)</f>
        <v>0</v>
      </c>
      <c r="BI452" s="235">
        <f>IF(N452="nulová",J452,0)</f>
        <v>0</v>
      </c>
      <c r="BJ452" s="18" t="s">
        <v>83</v>
      </c>
      <c r="BK452" s="235">
        <f>ROUND(I452*H452,2)</f>
        <v>0</v>
      </c>
      <c r="BL452" s="18" t="s">
        <v>361</v>
      </c>
      <c r="BM452" s="234" t="s">
        <v>2395</v>
      </c>
    </row>
    <row r="453" s="2" customFormat="1">
      <c r="A453" s="39"/>
      <c r="B453" s="40"/>
      <c r="C453" s="41"/>
      <c r="D453" s="236" t="s">
        <v>214</v>
      </c>
      <c r="E453" s="41"/>
      <c r="F453" s="237" t="s">
        <v>2396</v>
      </c>
      <c r="G453" s="41"/>
      <c r="H453" s="41"/>
      <c r="I453" s="238"/>
      <c r="J453" s="41"/>
      <c r="K453" s="41"/>
      <c r="L453" s="45"/>
      <c r="M453" s="239"/>
      <c r="N453" s="240"/>
      <c r="O453" s="92"/>
      <c r="P453" s="92"/>
      <c r="Q453" s="92"/>
      <c r="R453" s="92"/>
      <c r="S453" s="92"/>
      <c r="T453" s="93"/>
      <c r="U453" s="39"/>
      <c r="V453" s="39"/>
      <c r="W453" s="39"/>
      <c r="X453" s="39"/>
      <c r="Y453" s="39"/>
      <c r="Z453" s="39"/>
      <c r="AA453" s="39"/>
      <c r="AB453" s="39"/>
      <c r="AC453" s="39"/>
      <c r="AD453" s="39"/>
      <c r="AE453" s="39"/>
      <c r="AT453" s="18" t="s">
        <v>214</v>
      </c>
      <c r="AU453" s="18" t="s">
        <v>83</v>
      </c>
    </row>
    <row r="454" s="2" customFormat="1" ht="16.5" customHeight="1">
      <c r="A454" s="39"/>
      <c r="B454" s="40"/>
      <c r="C454" s="222" t="s">
        <v>910</v>
      </c>
      <c r="D454" s="222" t="s">
        <v>208</v>
      </c>
      <c r="E454" s="223" t="s">
        <v>2397</v>
      </c>
      <c r="F454" s="224" t="s">
        <v>2398</v>
      </c>
      <c r="G454" s="225" t="s">
        <v>1218</v>
      </c>
      <c r="H454" s="226">
        <v>50</v>
      </c>
      <c r="I454" s="227"/>
      <c r="J454" s="228">
        <f>ROUND(I454*H454,2)</f>
        <v>0</v>
      </c>
      <c r="K454" s="229"/>
      <c r="L454" s="45"/>
      <c r="M454" s="230" t="s">
        <v>1</v>
      </c>
      <c r="N454" s="231" t="s">
        <v>41</v>
      </c>
      <c r="O454" s="92"/>
      <c r="P454" s="232">
        <f>O454*H454</f>
        <v>0</v>
      </c>
      <c r="Q454" s="232">
        <v>0</v>
      </c>
      <c r="R454" s="232">
        <f>Q454*H454</f>
        <v>0</v>
      </c>
      <c r="S454" s="232">
        <v>0</v>
      </c>
      <c r="T454" s="233">
        <f>S454*H454</f>
        <v>0</v>
      </c>
      <c r="U454" s="39"/>
      <c r="V454" s="39"/>
      <c r="W454" s="39"/>
      <c r="X454" s="39"/>
      <c r="Y454" s="39"/>
      <c r="Z454" s="39"/>
      <c r="AA454" s="39"/>
      <c r="AB454" s="39"/>
      <c r="AC454" s="39"/>
      <c r="AD454" s="39"/>
      <c r="AE454" s="39"/>
      <c r="AR454" s="234" t="s">
        <v>361</v>
      </c>
      <c r="AT454" s="234" t="s">
        <v>208</v>
      </c>
      <c r="AU454" s="234" t="s">
        <v>83</v>
      </c>
      <c r="AY454" s="18" t="s">
        <v>207</v>
      </c>
      <c r="BE454" s="235">
        <f>IF(N454="základní",J454,0)</f>
        <v>0</v>
      </c>
      <c r="BF454" s="235">
        <f>IF(N454="snížená",J454,0)</f>
        <v>0</v>
      </c>
      <c r="BG454" s="235">
        <f>IF(N454="zákl. přenesená",J454,0)</f>
        <v>0</v>
      </c>
      <c r="BH454" s="235">
        <f>IF(N454="sníž. přenesená",J454,0)</f>
        <v>0</v>
      </c>
      <c r="BI454" s="235">
        <f>IF(N454="nulová",J454,0)</f>
        <v>0</v>
      </c>
      <c r="BJ454" s="18" t="s">
        <v>83</v>
      </c>
      <c r="BK454" s="235">
        <f>ROUND(I454*H454,2)</f>
        <v>0</v>
      </c>
      <c r="BL454" s="18" t="s">
        <v>361</v>
      </c>
      <c r="BM454" s="234" t="s">
        <v>2399</v>
      </c>
    </row>
    <row r="455" s="2" customFormat="1">
      <c r="A455" s="39"/>
      <c r="B455" s="40"/>
      <c r="C455" s="41"/>
      <c r="D455" s="236" t="s">
        <v>214</v>
      </c>
      <c r="E455" s="41"/>
      <c r="F455" s="237" t="s">
        <v>2398</v>
      </c>
      <c r="G455" s="41"/>
      <c r="H455" s="41"/>
      <c r="I455" s="238"/>
      <c r="J455" s="41"/>
      <c r="K455" s="41"/>
      <c r="L455" s="45"/>
      <c r="M455" s="239"/>
      <c r="N455" s="240"/>
      <c r="O455" s="92"/>
      <c r="P455" s="92"/>
      <c r="Q455" s="92"/>
      <c r="R455" s="92"/>
      <c r="S455" s="92"/>
      <c r="T455" s="93"/>
      <c r="U455" s="39"/>
      <c r="V455" s="39"/>
      <c r="W455" s="39"/>
      <c r="X455" s="39"/>
      <c r="Y455" s="39"/>
      <c r="Z455" s="39"/>
      <c r="AA455" s="39"/>
      <c r="AB455" s="39"/>
      <c r="AC455" s="39"/>
      <c r="AD455" s="39"/>
      <c r="AE455" s="39"/>
      <c r="AT455" s="18" t="s">
        <v>214</v>
      </c>
      <c r="AU455" s="18" t="s">
        <v>83</v>
      </c>
    </row>
    <row r="456" s="2" customFormat="1" ht="16.5" customHeight="1">
      <c r="A456" s="39"/>
      <c r="B456" s="40"/>
      <c r="C456" s="222" t="s">
        <v>918</v>
      </c>
      <c r="D456" s="222" t="s">
        <v>208</v>
      </c>
      <c r="E456" s="223" t="s">
        <v>2400</v>
      </c>
      <c r="F456" s="224" t="s">
        <v>2401</v>
      </c>
      <c r="G456" s="225" t="s">
        <v>931</v>
      </c>
      <c r="H456" s="226">
        <v>1</v>
      </c>
      <c r="I456" s="227"/>
      <c r="J456" s="228">
        <f>ROUND(I456*H456,2)</f>
        <v>0</v>
      </c>
      <c r="K456" s="229"/>
      <c r="L456" s="45"/>
      <c r="M456" s="230" t="s">
        <v>1</v>
      </c>
      <c r="N456" s="231" t="s">
        <v>41</v>
      </c>
      <c r="O456" s="92"/>
      <c r="P456" s="232">
        <f>O456*H456</f>
        <v>0</v>
      </c>
      <c r="Q456" s="232">
        <v>0</v>
      </c>
      <c r="R456" s="232">
        <f>Q456*H456</f>
        <v>0</v>
      </c>
      <c r="S456" s="232">
        <v>0</v>
      </c>
      <c r="T456" s="233">
        <f>S456*H456</f>
        <v>0</v>
      </c>
      <c r="U456" s="39"/>
      <c r="V456" s="39"/>
      <c r="W456" s="39"/>
      <c r="X456" s="39"/>
      <c r="Y456" s="39"/>
      <c r="Z456" s="39"/>
      <c r="AA456" s="39"/>
      <c r="AB456" s="39"/>
      <c r="AC456" s="39"/>
      <c r="AD456" s="39"/>
      <c r="AE456" s="39"/>
      <c r="AR456" s="234" t="s">
        <v>361</v>
      </c>
      <c r="AT456" s="234" t="s">
        <v>208</v>
      </c>
      <c r="AU456" s="234" t="s">
        <v>83</v>
      </c>
      <c r="AY456" s="18" t="s">
        <v>207</v>
      </c>
      <c r="BE456" s="235">
        <f>IF(N456="základní",J456,0)</f>
        <v>0</v>
      </c>
      <c r="BF456" s="235">
        <f>IF(N456="snížená",J456,0)</f>
        <v>0</v>
      </c>
      <c r="BG456" s="235">
        <f>IF(N456="zákl. přenesená",J456,0)</f>
        <v>0</v>
      </c>
      <c r="BH456" s="235">
        <f>IF(N456="sníž. přenesená",J456,0)</f>
        <v>0</v>
      </c>
      <c r="BI456" s="235">
        <f>IF(N456="nulová",J456,0)</f>
        <v>0</v>
      </c>
      <c r="BJ456" s="18" t="s">
        <v>83</v>
      </c>
      <c r="BK456" s="235">
        <f>ROUND(I456*H456,2)</f>
        <v>0</v>
      </c>
      <c r="BL456" s="18" t="s">
        <v>361</v>
      </c>
      <c r="BM456" s="234" t="s">
        <v>2402</v>
      </c>
    </row>
    <row r="457" s="2" customFormat="1">
      <c r="A457" s="39"/>
      <c r="B457" s="40"/>
      <c r="C457" s="41"/>
      <c r="D457" s="236" t="s">
        <v>214</v>
      </c>
      <c r="E457" s="41"/>
      <c r="F457" s="237" t="s">
        <v>2401</v>
      </c>
      <c r="G457" s="41"/>
      <c r="H457" s="41"/>
      <c r="I457" s="238"/>
      <c r="J457" s="41"/>
      <c r="K457" s="41"/>
      <c r="L457" s="45"/>
      <c r="M457" s="239"/>
      <c r="N457" s="240"/>
      <c r="O457" s="92"/>
      <c r="P457" s="92"/>
      <c r="Q457" s="92"/>
      <c r="R457" s="92"/>
      <c r="S457" s="92"/>
      <c r="T457" s="93"/>
      <c r="U457" s="39"/>
      <c r="V457" s="39"/>
      <c r="W457" s="39"/>
      <c r="X457" s="39"/>
      <c r="Y457" s="39"/>
      <c r="Z457" s="39"/>
      <c r="AA457" s="39"/>
      <c r="AB457" s="39"/>
      <c r="AC457" s="39"/>
      <c r="AD457" s="39"/>
      <c r="AE457" s="39"/>
      <c r="AT457" s="18" t="s">
        <v>214</v>
      </c>
      <c r="AU457" s="18" t="s">
        <v>83</v>
      </c>
    </row>
    <row r="458" s="2" customFormat="1" ht="24.15" customHeight="1">
      <c r="A458" s="39"/>
      <c r="B458" s="40"/>
      <c r="C458" s="222" t="s">
        <v>923</v>
      </c>
      <c r="D458" s="222" t="s">
        <v>208</v>
      </c>
      <c r="E458" s="223" t="s">
        <v>2403</v>
      </c>
      <c r="F458" s="224" t="s">
        <v>2404</v>
      </c>
      <c r="G458" s="225" t="s">
        <v>1218</v>
      </c>
      <c r="H458" s="226">
        <v>50</v>
      </c>
      <c r="I458" s="227"/>
      <c r="J458" s="228">
        <f>ROUND(I458*H458,2)</f>
        <v>0</v>
      </c>
      <c r="K458" s="229"/>
      <c r="L458" s="45"/>
      <c r="M458" s="230" t="s">
        <v>1</v>
      </c>
      <c r="N458" s="231" t="s">
        <v>41</v>
      </c>
      <c r="O458" s="92"/>
      <c r="P458" s="232">
        <f>O458*H458</f>
        <v>0</v>
      </c>
      <c r="Q458" s="232">
        <v>0</v>
      </c>
      <c r="R458" s="232">
        <f>Q458*H458</f>
        <v>0</v>
      </c>
      <c r="S458" s="232">
        <v>0</v>
      </c>
      <c r="T458" s="233">
        <f>S458*H458</f>
        <v>0</v>
      </c>
      <c r="U458" s="39"/>
      <c r="V458" s="39"/>
      <c r="W458" s="39"/>
      <c r="X458" s="39"/>
      <c r="Y458" s="39"/>
      <c r="Z458" s="39"/>
      <c r="AA458" s="39"/>
      <c r="AB458" s="39"/>
      <c r="AC458" s="39"/>
      <c r="AD458" s="39"/>
      <c r="AE458" s="39"/>
      <c r="AR458" s="234" t="s">
        <v>361</v>
      </c>
      <c r="AT458" s="234" t="s">
        <v>208</v>
      </c>
      <c r="AU458" s="234" t="s">
        <v>83</v>
      </c>
      <c r="AY458" s="18" t="s">
        <v>207</v>
      </c>
      <c r="BE458" s="235">
        <f>IF(N458="základní",J458,0)</f>
        <v>0</v>
      </c>
      <c r="BF458" s="235">
        <f>IF(N458="snížená",J458,0)</f>
        <v>0</v>
      </c>
      <c r="BG458" s="235">
        <f>IF(N458="zákl. přenesená",J458,0)</f>
        <v>0</v>
      </c>
      <c r="BH458" s="235">
        <f>IF(N458="sníž. přenesená",J458,0)</f>
        <v>0</v>
      </c>
      <c r="BI458" s="235">
        <f>IF(N458="nulová",J458,0)</f>
        <v>0</v>
      </c>
      <c r="BJ458" s="18" t="s">
        <v>83</v>
      </c>
      <c r="BK458" s="235">
        <f>ROUND(I458*H458,2)</f>
        <v>0</v>
      </c>
      <c r="BL458" s="18" t="s">
        <v>361</v>
      </c>
      <c r="BM458" s="234" t="s">
        <v>2405</v>
      </c>
    </row>
    <row r="459" s="2" customFormat="1">
      <c r="A459" s="39"/>
      <c r="B459" s="40"/>
      <c r="C459" s="41"/>
      <c r="D459" s="236" t="s">
        <v>214</v>
      </c>
      <c r="E459" s="41"/>
      <c r="F459" s="237" t="s">
        <v>2406</v>
      </c>
      <c r="G459" s="41"/>
      <c r="H459" s="41"/>
      <c r="I459" s="238"/>
      <c r="J459" s="41"/>
      <c r="K459" s="41"/>
      <c r="L459" s="45"/>
      <c r="M459" s="239"/>
      <c r="N459" s="240"/>
      <c r="O459" s="92"/>
      <c r="P459" s="92"/>
      <c r="Q459" s="92"/>
      <c r="R459" s="92"/>
      <c r="S459" s="92"/>
      <c r="T459" s="93"/>
      <c r="U459" s="39"/>
      <c r="V459" s="39"/>
      <c r="W459" s="39"/>
      <c r="X459" s="39"/>
      <c r="Y459" s="39"/>
      <c r="Z459" s="39"/>
      <c r="AA459" s="39"/>
      <c r="AB459" s="39"/>
      <c r="AC459" s="39"/>
      <c r="AD459" s="39"/>
      <c r="AE459" s="39"/>
      <c r="AT459" s="18" t="s">
        <v>214</v>
      </c>
      <c r="AU459" s="18" t="s">
        <v>83</v>
      </c>
    </row>
    <row r="460" s="2" customFormat="1" ht="16.5" customHeight="1">
      <c r="A460" s="39"/>
      <c r="B460" s="40"/>
      <c r="C460" s="222" t="s">
        <v>928</v>
      </c>
      <c r="D460" s="222" t="s">
        <v>208</v>
      </c>
      <c r="E460" s="223" t="s">
        <v>2407</v>
      </c>
      <c r="F460" s="224" t="s">
        <v>2408</v>
      </c>
      <c r="G460" s="225" t="s">
        <v>1218</v>
      </c>
      <c r="H460" s="226">
        <v>190</v>
      </c>
      <c r="I460" s="227"/>
      <c r="J460" s="228">
        <f>ROUND(I460*H460,2)</f>
        <v>0</v>
      </c>
      <c r="K460" s="229"/>
      <c r="L460" s="45"/>
      <c r="M460" s="230" t="s">
        <v>1</v>
      </c>
      <c r="N460" s="231" t="s">
        <v>41</v>
      </c>
      <c r="O460" s="92"/>
      <c r="P460" s="232">
        <f>O460*H460</f>
        <v>0</v>
      </c>
      <c r="Q460" s="232">
        <v>0</v>
      </c>
      <c r="R460" s="232">
        <f>Q460*H460</f>
        <v>0</v>
      </c>
      <c r="S460" s="232">
        <v>0</v>
      </c>
      <c r="T460" s="233">
        <f>S460*H460</f>
        <v>0</v>
      </c>
      <c r="U460" s="39"/>
      <c r="V460" s="39"/>
      <c r="W460" s="39"/>
      <c r="X460" s="39"/>
      <c r="Y460" s="39"/>
      <c r="Z460" s="39"/>
      <c r="AA460" s="39"/>
      <c r="AB460" s="39"/>
      <c r="AC460" s="39"/>
      <c r="AD460" s="39"/>
      <c r="AE460" s="39"/>
      <c r="AR460" s="234" t="s">
        <v>361</v>
      </c>
      <c r="AT460" s="234" t="s">
        <v>208</v>
      </c>
      <c r="AU460" s="234" t="s">
        <v>83</v>
      </c>
      <c r="AY460" s="18" t="s">
        <v>207</v>
      </c>
      <c r="BE460" s="235">
        <f>IF(N460="základní",J460,0)</f>
        <v>0</v>
      </c>
      <c r="BF460" s="235">
        <f>IF(N460="snížená",J460,0)</f>
        <v>0</v>
      </c>
      <c r="BG460" s="235">
        <f>IF(N460="zákl. přenesená",J460,0)</f>
        <v>0</v>
      </c>
      <c r="BH460" s="235">
        <f>IF(N460="sníž. přenesená",J460,0)</f>
        <v>0</v>
      </c>
      <c r="BI460" s="235">
        <f>IF(N460="nulová",J460,0)</f>
        <v>0</v>
      </c>
      <c r="BJ460" s="18" t="s">
        <v>83</v>
      </c>
      <c r="BK460" s="235">
        <f>ROUND(I460*H460,2)</f>
        <v>0</v>
      </c>
      <c r="BL460" s="18" t="s">
        <v>361</v>
      </c>
      <c r="BM460" s="234" t="s">
        <v>2409</v>
      </c>
    </row>
    <row r="461" s="2" customFormat="1">
      <c r="A461" s="39"/>
      <c r="B461" s="40"/>
      <c r="C461" s="41"/>
      <c r="D461" s="236" t="s">
        <v>214</v>
      </c>
      <c r="E461" s="41"/>
      <c r="F461" s="237" t="s">
        <v>2408</v>
      </c>
      <c r="G461" s="41"/>
      <c r="H461" s="41"/>
      <c r="I461" s="238"/>
      <c r="J461" s="41"/>
      <c r="K461" s="41"/>
      <c r="L461" s="45"/>
      <c r="M461" s="239"/>
      <c r="N461" s="240"/>
      <c r="O461" s="92"/>
      <c r="P461" s="92"/>
      <c r="Q461" s="92"/>
      <c r="R461" s="92"/>
      <c r="S461" s="92"/>
      <c r="T461" s="93"/>
      <c r="U461" s="39"/>
      <c r="V461" s="39"/>
      <c r="W461" s="39"/>
      <c r="X461" s="39"/>
      <c r="Y461" s="39"/>
      <c r="Z461" s="39"/>
      <c r="AA461" s="39"/>
      <c r="AB461" s="39"/>
      <c r="AC461" s="39"/>
      <c r="AD461" s="39"/>
      <c r="AE461" s="39"/>
      <c r="AT461" s="18" t="s">
        <v>214</v>
      </c>
      <c r="AU461" s="18" t="s">
        <v>83</v>
      </c>
    </row>
    <row r="462" s="2" customFormat="1" ht="24.15" customHeight="1">
      <c r="A462" s="39"/>
      <c r="B462" s="40"/>
      <c r="C462" s="222" t="s">
        <v>934</v>
      </c>
      <c r="D462" s="222" t="s">
        <v>208</v>
      </c>
      <c r="E462" s="223" t="s">
        <v>2410</v>
      </c>
      <c r="F462" s="224" t="s">
        <v>2411</v>
      </c>
      <c r="G462" s="225" t="s">
        <v>1218</v>
      </c>
      <c r="H462" s="226">
        <v>100</v>
      </c>
      <c r="I462" s="227"/>
      <c r="J462" s="228">
        <f>ROUND(I462*H462,2)</f>
        <v>0</v>
      </c>
      <c r="K462" s="229"/>
      <c r="L462" s="45"/>
      <c r="M462" s="230" t="s">
        <v>1</v>
      </c>
      <c r="N462" s="231" t="s">
        <v>41</v>
      </c>
      <c r="O462" s="92"/>
      <c r="P462" s="232">
        <f>O462*H462</f>
        <v>0</v>
      </c>
      <c r="Q462" s="232">
        <v>0</v>
      </c>
      <c r="R462" s="232">
        <f>Q462*H462</f>
        <v>0</v>
      </c>
      <c r="S462" s="232">
        <v>0</v>
      </c>
      <c r="T462" s="233">
        <f>S462*H462</f>
        <v>0</v>
      </c>
      <c r="U462" s="39"/>
      <c r="V462" s="39"/>
      <c r="W462" s="39"/>
      <c r="X462" s="39"/>
      <c r="Y462" s="39"/>
      <c r="Z462" s="39"/>
      <c r="AA462" s="39"/>
      <c r="AB462" s="39"/>
      <c r="AC462" s="39"/>
      <c r="AD462" s="39"/>
      <c r="AE462" s="39"/>
      <c r="AR462" s="234" t="s">
        <v>361</v>
      </c>
      <c r="AT462" s="234" t="s">
        <v>208</v>
      </c>
      <c r="AU462" s="234" t="s">
        <v>83</v>
      </c>
      <c r="AY462" s="18" t="s">
        <v>207</v>
      </c>
      <c r="BE462" s="235">
        <f>IF(N462="základní",J462,0)</f>
        <v>0</v>
      </c>
      <c r="BF462" s="235">
        <f>IF(N462="snížená",J462,0)</f>
        <v>0</v>
      </c>
      <c r="BG462" s="235">
        <f>IF(N462="zákl. přenesená",J462,0)</f>
        <v>0</v>
      </c>
      <c r="BH462" s="235">
        <f>IF(N462="sníž. přenesená",J462,0)</f>
        <v>0</v>
      </c>
      <c r="BI462" s="235">
        <f>IF(N462="nulová",J462,0)</f>
        <v>0</v>
      </c>
      <c r="BJ462" s="18" t="s">
        <v>83</v>
      </c>
      <c r="BK462" s="235">
        <f>ROUND(I462*H462,2)</f>
        <v>0</v>
      </c>
      <c r="BL462" s="18" t="s">
        <v>361</v>
      </c>
      <c r="BM462" s="234" t="s">
        <v>2412</v>
      </c>
    </row>
    <row r="463" s="2" customFormat="1">
      <c r="A463" s="39"/>
      <c r="B463" s="40"/>
      <c r="C463" s="41"/>
      <c r="D463" s="236" t="s">
        <v>214</v>
      </c>
      <c r="E463" s="41"/>
      <c r="F463" s="237" t="s">
        <v>2413</v>
      </c>
      <c r="G463" s="41"/>
      <c r="H463" s="41"/>
      <c r="I463" s="238"/>
      <c r="J463" s="41"/>
      <c r="K463" s="41"/>
      <c r="L463" s="45"/>
      <c r="M463" s="239"/>
      <c r="N463" s="240"/>
      <c r="O463" s="92"/>
      <c r="P463" s="92"/>
      <c r="Q463" s="92"/>
      <c r="R463" s="92"/>
      <c r="S463" s="92"/>
      <c r="T463" s="93"/>
      <c r="U463" s="39"/>
      <c r="V463" s="39"/>
      <c r="W463" s="39"/>
      <c r="X463" s="39"/>
      <c r="Y463" s="39"/>
      <c r="Z463" s="39"/>
      <c r="AA463" s="39"/>
      <c r="AB463" s="39"/>
      <c r="AC463" s="39"/>
      <c r="AD463" s="39"/>
      <c r="AE463" s="39"/>
      <c r="AT463" s="18" t="s">
        <v>214</v>
      </c>
      <c r="AU463" s="18" t="s">
        <v>83</v>
      </c>
    </row>
    <row r="464" s="2" customFormat="1" ht="24.15" customHeight="1">
      <c r="A464" s="39"/>
      <c r="B464" s="40"/>
      <c r="C464" s="222" t="s">
        <v>941</v>
      </c>
      <c r="D464" s="222" t="s">
        <v>208</v>
      </c>
      <c r="E464" s="223" t="s">
        <v>2414</v>
      </c>
      <c r="F464" s="224" t="s">
        <v>2415</v>
      </c>
      <c r="G464" s="225" t="s">
        <v>1218</v>
      </c>
      <c r="H464" s="226">
        <v>209</v>
      </c>
      <c r="I464" s="227"/>
      <c r="J464" s="228">
        <f>ROUND(I464*H464,2)</f>
        <v>0</v>
      </c>
      <c r="K464" s="229"/>
      <c r="L464" s="45"/>
      <c r="M464" s="230" t="s">
        <v>1</v>
      </c>
      <c r="N464" s="231" t="s">
        <v>41</v>
      </c>
      <c r="O464" s="92"/>
      <c r="P464" s="232">
        <f>O464*H464</f>
        <v>0</v>
      </c>
      <c r="Q464" s="232">
        <v>0</v>
      </c>
      <c r="R464" s="232">
        <f>Q464*H464</f>
        <v>0</v>
      </c>
      <c r="S464" s="232">
        <v>0</v>
      </c>
      <c r="T464" s="233">
        <f>S464*H464</f>
        <v>0</v>
      </c>
      <c r="U464" s="39"/>
      <c r="V464" s="39"/>
      <c r="W464" s="39"/>
      <c r="X464" s="39"/>
      <c r="Y464" s="39"/>
      <c r="Z464" s="39"/>
      <c r="AA464" s="39"/>
      <c r="AB464" s="39"/>
      <c r="AC464" s="39"/>
      <c r="AD464" s="39"/>
      <c r="AE464" s="39"/>
      <c r="AR464" s="234" t="s">
        <v>361</v>
      </c>
      <c r="AT464" s="234" t="s">
        <v>208</v>
      </c>
      <c r="AU464" s="234" t="s">
        <v>83</v>
      </c>
      <c r="AY464" s="18" t="s">
        <v>207</v>
      </c>
      <c r="BE464" s="235">
        <f>IF(N464="základní",J464,0)</f>
        <v>0</v>
      </c>
      <c r="BF464" s="235">
        <f>IF(N464="snížená",J464,0)</f>
        <v>0</v>
      </c>
      <c r="BG464" s="235">
        <f>IF(N464="zákl. přenesená",J464,0)</f>
        <v>0</v>
      </c>
      <c r="BH464" s="235">
        <f>IF(N464="sníž. přenesená",J464,0)</f>
        <v>0</v>
      </c>
      <c r="BI464" s="235">
        <f>IF(N464="nulová",J464,0)</f>
        <v>0</v>
      </c>
      <c r="BJ464" s="18" t="s">
        <v>83</v>
      </c>
      <c r="BK464" s="235">
        <f>ROUND(I464*H464,2)</f>
        <v>0</v>
      </c>
      <c r="BL464" s="18" t="s">
        <v>361</v>
      </c>
      <c r="BM464" s="234" t="s">
        <v>2416</v>
      </c>
    </row>
    <row r="465" s="2" customFormat="1">
      <c r="A465" s="39"/>
      <c r="B465" s="40"/>
      <c r="C465" s="41"/>
      <c r="D465" s="236" t="s">
        <v>214</v>
      </c>
      <c r="E465" s="41"/>
      <c r="F465" s="237" t="s">
        <v>2417</v>
      </c>
      <c r="G465" s="41"/>
      <c r="H465" s="41"/>
      <c r="I465" s="238"/>
      <c r="J465" s="41"/>
      <c r="K465" s="41"/>
      <c r="L465" s="45"/>
      <c r="M465" s="239"/>
      <c r="N465" s="240"/>
      <c r="O465" s="92"/>
      <c r="P465" s="92"/>
      <c r="Q465" s="92"/>
      <c r="R465" s="92"/>
      <c r="S465" s="92"/>
      <c r="T465" s="93"/>
      <c r="U465" s="39"/>
      <c r="V465" s="39"/>
      <c r="W465" s="39"/>
      <c r="X465" s="39"/>
      <c r="Y465" s="39"/>
      <c r="Z465" s="39"/>
      <c r="AA465" s="39"/>
      <c r="AB465" s="39"/>
      <c r="AC465" s="39"/>
      <c r="AD465" s="39"/>
      <c r="AE465" s="39"/>
      <c r="AT465" s="18" t="s">
        <v>214</v>
      </c>
      <c r="AU465" s="18" t="s">
        <v>83</v>
      </c>
    </row>
    <row r="466" s="2" customFormat="1" ht="24.15" customHeight="1">
      <c r="A466" s="39"/>
      <c r="B466" s="40"/>
      <c r="C466" s="222" t="s">
        <v>948</v>
      </c>
      <c r="D466" s="222" t="s">
        <v>208</v>
      </c>
      <c r="E466" s="223" t="s">
        <v>2418</v>
      </c>
      <c r="F466" s="224" t="s">
        <v>2419</v>
      </c>
      <c r="G466" s="225" t="s">
        <v>1218</v>
      </c>
      <c r="H466" s="226">
        <v>150</v>
      </c>
      <c r="I466" s="227"/>
      <c r="J466" s="228">
        <f>ROUND(I466*H466,2)</f>
        <v>0</v>
      </c>
      <c r="K466" s="229"/>
      <c r="L466" s="45"/>
      <c r="M466" s="230" t="s">
        <v>1</v>
      </c>
      <c r="N466" s="231" t="s">
        <v>41</v>
      </c>
      <c r="O466" s="92"/>
      <c r="P466" s="232">
        <f>O466*H466</f>
        <v>0</v>
      </c>
      <c r="Q466" s="232">
        <v>0</v>
      </c>
      <c r="R466" s="232">
        <f>Q466*H466</f>
        <v>0</v>
      </c>
      <c r="S466" s="232">
        <v>0</v>
      </c>
      <c r="T466" s="233">
        <f>S466*H466</f>
        <v>0</v>
      </c>
      <c r="U466" s="39"/>
      <c r="V466" s="39"/>
      <c r="W466" s="39"/>
      <c r="X466" s="39"/>
      <c r="Y466" s="39"/>
      <c r="Z466" s="39"/>
      <c r="AA466" s="39"/>
      <c r="AB466" s="39"/>
      <c r="AC466" s="39"/>
      <c r="AD466" s="39"/>
      <c r="AE466" s="39"/>
      <c r="AR466" s="234" t="s">
        <v>361</v>
      </c>
      <c r="AT466" s="234" t="s">
        <v>208</v>
      </c>
      <c r="AU466" s="234" t="s">
        <v>83</v>
      </c>
      <c r="AY466" s="18" t="s">
        <v>207</v>
      </c>
      <c r="BE466" s="235">
        <f>IF(N466="základní",J466,0)</f>
        <v>0</v>
      </c>
      <c r="BF466" s="235">
        <f>IF(N466="snížená",J466,0)</f>
        <v>0</v>
      </c>
      <c r="BG466" s="235">
        <f>IF(N466="zákl. přenesená",J466,0)</f>
        <v>0</v>
      </c>
      <c r="BH466" s="235">
        <f>IF(N466="sníž. přenesená",J466,0)</f>
        <v>0</v>
      </c>
      <c r="BI466" s="235">
        <f>IF(N466="nulová",J466,0)</f>
        <v>0</v>
      </c>
      <c r="BJ466" s="18" t="s">
        <v>83</v>
      </c>
      <c r="BK466" s="235">
        <f>ROUND(I466*H466,2)</f>
        <v>0</v>
      </c>
      <c r="BL466" s="18" t="s">
        <v>361</v>
      </c>
      <c r="BM466" s="234" t="s">
        <v>2420</v>
      </c>
    </row>
    <row r="467" s="2" customFormat="1">
      <c r="A467" s="39"/>
      <c r="B467" s="40"/>
      <c r="C467" s="41"/>
      <c r="D467" s="236" t="s">
        <v>214</v>
      </c>
      <c r="E467" s="41"/>
      <c r="F467" s="237" t="s">
        <v>2421</v>
      </c>
      <c r="G467" s="41"/>
      <c r="H467" s="41"/>
      <c r="I467" s="238"/>
      <c r="J467" s="41"/>
      <c r="K467" s="41"/>
      <c r="L467" s="45"/>
      <c r="M467" s="239"/>
      <c r="N467" s="240"/>
      <c r="O467" s="92"/>
      <c r="P467" s="92"/>
      <c r="Q467" s="92"/>
      <c r="R467" s="92"/>
      <c r="S467" s="92"/>
      <c r="T467" s="93"/>
      <c r="U467" s="39"/>
      <c r="V467" s="39"/>
      <c r="W467" s="39"/>
      <c r="X467" s="39"/>
      <c r="Y467" s="39"/>
      <c r="Z467" s="39"/>
      <c r="AA467" s="39"/>
      <c r="AB467" s="39"/>
      <c r="AC467" s="39"/>
      <c r="AD467" s="39"/>
      <c r="AE467" s="39"/>
      <c r="AT467" s="18" t="s">
        <v>214</v>
      </c>
      <c r="AU467" s="18" t="s">
        <v>83</v>
      </c>
    </row>
    <row r="468" s="2" customFormat="1" ht="16.5" customHeight="1">
      <c r="A468" s="39"/>
      <c r="B468" s="40"/>
      <c r="C468" s="222" t="s">
        <v>954</v>
      </c>
      <c r="D468" s="222" t="s">
        <v>208</v>
      </c>
      <c r="E468" s="223" t="s">
        <v>2422</v>
      </c>
      <c r="F468" s="224" t="s">
        <v>2423</v>
      </c>
      <c r="G468" s="225" t="s">
        <v>1218</v>
      </c>
      <c r="H468" s="226">
        <v>150</v>
      </c>
      <c r="I468" s="227"/>
      <c r="J468" s="228">
        <f>ROUND(I468*H468,2)</f>
        <v>0</v>
      </c>
      <c r="K468" s="229"/>
      <c r="L468" s="45"/>
      <c r="M468" s="230" t="s">
        <v>1</v>
      </c>
      <c r="N468" s="231" t="s">
        <v>41</v>
      </c>
      <c r="O468" s="92"/>
      <c r="P468" s="232">
        <f>O468*H468</f>
        <v>0</v>
      </c>
      <c r="Q468" s="232">
        <v>0</v>
      </c>
      <c r="R468" s="232">
        <f>Q468*H468</f>
        <v>0</v>
      </c>
      <c r="S468" s="232">
        <v>0</v>
      </c>
      <c r="T468" s="233">
        <f>S468*H468</f>
        <v>0</v>
      </c>
      <c r="U468" s="39"/>
      <c r="V468" s="39"/>
      <c r="W468" s="39"/>
      <c r="X468" s="39"/>
      <c r="Y468" s="39"/>
      <c r="Z468" s="39"/>
      <c r="AA468" s="39"/>
      <c r="AB468" s="39"/>
      <c r="AC468" s="39"/>
      <c r="AD468" s="39"/>
      <c r="AE468" s="39"/>
      <c r="AR468" s="234" t="s">
        <v>361</v>
      </c>
      <c r="AT468" s="234" t="s">
        <v>208</v>
      </c>
      <c r="AU468" s="234" t="s">
        <v>83</v>
      </c>
      <c r="AY468" s="18" t="s">
        <v>207</v>
      </c>
      <c r="BE468" s="235">
        <f>IF(N468="základní",J468,0)</f>
        <v>0</v>
      </c>
      <c r="BF468" s="235">
        <f>IF(N468="snížená",J468,0)</f>
        <v>0</v>
      </c>
      <c r="BG468" s="235">
        <f>IF(N468="zákl. přenesená",J468,0)</f>
        <v>0</v>
      </c>
      <c r="BH468" s="235">
        <f>IF(N468="sníž. přenesená",J468,0)</f>
        <v>0</v>
      </c>
      <c r="BI468" s="235">
        <f>IF(N468="nulová",J468,0)</f>
        <v>0</v>
      </c>
      <c r="BJ468" s="18" t="s">
        <v>83</v>
      </c>
      <c r="BK468" s="235">
        <f>ROUND(I468*H468,2)</f>
        <v>0</v>
      </c>
      <c r="BL468" s="18" t="s">
        <v>361</v>
      </c>
      <c r="BM468" s="234" t="s">
        <v>2424</v>
      </c>
    </row>
    <row r="469" s="2" customFormat="1">
      <c r="A469" s="39"/>
      <c r="B469" s="40"/>
      <c r="C469" s="41"/>
      <c r="D469" s="236" t="s">
        <v>214</v>
      </c>
      <c r="E469" s="41"/>
      <c r="F469" s="237" t="s">
        <v>2425</v>
      </c>
      <c r="G469" s="41"/>
      <c r="H469" s="41"/>
      <c r="I469" s="238"/>
      <c r="J469" s="41"/>
      <c r="K469" s="41"/>
      <c r="L469" s="45"/>
      <c r="M469" s="239"/>
      <c r="N469" s="240"/>
      <c r="O469" s="92"/>
      <c r="P469" s="92"/>
      <c r="Q469" s="92"/>
      <c r="R469" s="92"/>
      <c r="S469" s="92"/>
      <c r="T469" s="93"/>
      <c r="U469" s="39"/>
      <c r="V469" s="39"/>
      <c r="W469" s="39"/>
      <c r="X469" s="39"/>
      <c r="Y469" s="39"/>
      <c r="Z469" s="39"/>
      <c r="AA469" s="39"/>
      <c r="AB469" s="39"/>
      <c r="AC469" s="39"/>
      <c r="AD469" s="39"/>
      <c r="AE469" s="39"/>
      <c r="AT469" s="18" t="s">
        <v>214</v>
      </c>
      <c r="AU469" s="18" t="s">
        <v>83</v>
      </c>
    </row>
    <row r="470" s="2" customFormat="1" ht="16.5" customHeight="1">
      <c r="A470" s="39"/>
      <c r="B470" s="40"/>
      <c r="C470" s="222" t="s">
        <v>960</v>
      </c>
      <c r="D470" s="222" t="s">
        <v>208</v>
      </c>
      <c r="E470" s="223" t="s">
        <v>2426</v>
      </c>
      <c r="F470" s="224" t="s">
        <v>2427</v>
      </c>
      <c r="G470" s="225" t="s">
        <v>1218</v>
      </c>
      <c r="H470" s="226">
        <v>50</v>
      </c>
      <c r="I470" s="227"/>
      <c r="J470" s="228">
        <f>ROUND(I470*H470,2)</f>
        <v>0</v>
      </c>
      <c r="K470" s="229"/>
      <c r="L470" s="45"/>
      <c r="M470" s="230" t="s">
        <v>1</v>
      </c>
      <c r="N470" s="231" t="s">
        <v>41</v>
      </c>
      <c r="O470" s="92"/>
      <c r="P470" s="232">
        <f>O470*H470</f>
        <v>0</v>
      </c>
      <c r="Q470" s="232">
        <v>0</v>
      </c>
      <c r="R470" s="232">
        <f>Q470*H470</f>
        <v>0</v>
      </c>
      <c r="S470" s="232">
        <v>0</v>
      </c>
      <c r="T470" s="233">
        <f>S470*H470</f>
        <v>0</v>
      </c>
      <c r="U470" s="39"/>
      <c r="V470" s="39"/>
      <c r="W470" s="39"/>
      <c r="X470" s="39"/>
      <c r="Y470" s="39"/>
      <c r="Z470" s="39"/>
      <c r="AA470" s="39"/>
      <c r="AB470" s="39"/>
      <c r="AC470" s="39"/>
      <c r="AD470" s="39"/>
      <c r="AE470" s="39"/>
      <c r="AR470" s="234" t="s">
        <v>361</v>
      </c>
      <c r="AT470" s="234" t="s">
        <v>208</v>
      </c>
      <c r="AU470" s="234" t="s">
        <v>83</v>
      </c>
      <c r="AY470" s="18" t="s">
        <v>207</v>
      </c>
      <c r="BE470" s="235">
        <f>IF(N470="základní",J470,0)</f>
        <v>0</v>
      </c>
      <c r="BF470" s="235">
        <f>IF(N470="snížená",J470,0)</f>
        <v>0</v>
      </c>
      <c r="BG470" s="235">
        <f>IF(N470="zákl. přenesená",J470,0)</f>
        <v>0</v>
      </c>
      <c r="BH470" s="235">
        <f>IF(N470="sníž. přenesená",J470,0)</f>
        <v>0</v>
      </c>
      <c r="BI470" s="235">
        <f>IF(N470="nulová",J470,0)</f>
        <v>0</v>
      </c>
      <c r="BJ470" s="18" t="s">
        <v>83</v>
      </c>
      <c r="BK470" s="235">
        <f>ROUND(I470*H470,2)</f>
        <v>0</v>
      </c>
      <c r="BL470" s="18" t="s">
        <v>361</v>
      </c>
      <c r="BM470" s="234" t="s">
        <v>2428</v>
      </c>
    </row>
    <row r="471" s="2" customFormat="1">
      <c r="A471" s="39"/>
      <c r="B471" s="40"/>
      <c r="C471" s="41"/>
      <c r="D471" s="236" t="s">
        <v>214</v>
      </c>
      <c r="E471" s="41"/>
      <c r="F471" s="237" t="s">
        <v>2429</v>
      </c>
      <c r="G471" s="41"/>
      <c r="H471" s="41"/>
      <c r="I471" s="238"/>
      <c r="J471" s="41"/>
      <c r="K471" s="41"/>
      <c r="L471" s="45"/>
      <c r="M471" s="239"/>
      <c r="N471" s="240"/>
      <c r="O471" s="92"/>
      <c r="P471" s="92"/>
      <c r="Q471" s="92"/>
      <c r="R471" s="92"/>
      <c r="S471" s="92"/>
      <c r="T471" s="93"/>
      <c r="U471" s="39"/>
      <c r="V471" s="39"/>
      <c r="W471" s="39"/>
      <c r="X471" s="39"/>
      <c r="Y471" s="39"/>
      <c r="Z471" s="39"/>
      <c r="AA471" s="39"/>
      <c r="AB471" s="39"/>
      <c r="AC471" s="39"/>
      <c r="AD471" s="39"/>
      <c r="AE471" s="39"/>
      <c r="AT471" s="18" t="s">
        <v>214</v>
      </c>
      <c r="AU471" s="18" t="s">
        <v>83</v>
      </c>
    </row>
    <row r="472" s="2" customFormat="1" ht="24.15" customHeight="1">
      <c r="A472" s="39"/>
      <c r="B472" s="40"/>
      <c r="C472" s="222" t="s">
        <v>966</v>
      </c>
      <c r="D472" s="222" t="s">
        <v>208</v>
      </c>
      <c r="E472" s="223" t="s">
        <v>2430</v>
      </c>
      <c r="F472" s="224" t="s">
        <v>2431</v>
      </c>
      <c r="G472" s="225" t="s">
        <v>1218</v>
      </c>
      <c r="H472" s="226">
        <v>5069</v>
      </c>
      <c r="I472" s="227"/>
      <c r="J472" s="228">
        <f>ROUND(I472*H472,2)</f>
        <v>0</v>
      </c>
      <c r="K472" s="229"/>
      <c r="L472" s="45"/>
      <c r="M472" s="230" t="s">
        <v>1</v>
      </c>
      <c r="N472" s="231" t="s">
        <v>41</v>
      </c>
      <c r="O472" s="92"/>
      <c r="P472" s="232">
        <f>O472*H472</f>
        <v>0</v>
      </c>
      <c r="Q472" s="232">
        <v>5.0000000000000002E-05</v>
      </c>
      <c r="R472" s="232">
        <f>Q472*H472</f>
        <v>0.25345000000000001</v>
      </c>
      <c r="S472" s="232">
        <v>0</v>
      </c>
      <c r="T472" s="233">
        <f>S472*H472</f>
        <v>0</v>
      </c>
      <c r="U472" s="39"/>
      <c r="V472" s="39"/>
      <c r="W472" s="39"/>
      <c r="X472" s="39"/>
      <c r="Y472" s="39"/>
      <c r="Z472" s="39"/>
      <c r="AA472" s="39"/>
      <c r="AB472" s="39"/>
      <c r="AC472" s="39"/>
      <c r="AD472" s="39"/>
      <c r="AE472" s="39"/>
      <c r="AR472" s="234" t="s">
        <v>361</v>
      </c>
      <c r="AT472" s="234" t="s">
        <v>208</v>
      </c>
      <c r="AU472" s="234" t="s">
        <v>83</v>
      </c>
      <c r="AY472" s="18" t="s">
        <v>207</v>
      </c>
      <c r="BE472" s="235">
        <f>IF(N472="základní",J472,0)</f>
        <v>0</v>
      </c>
      <c r="BF472" s="235">
        <f>IF(N472="snížená",J472,0)</f>
        <v>0</v>
      </c>
      <c r="BG472" s="235">
        <f>IF(N472="zákl. přenesená",J472,0)</f>
        <v>0</v>
      </c>
      <c r="BH472" s="235">
        <f>IF(N472="sníž. přenesená",J472,0)</f>
        <v>0</v>
      </c>
      <c r="BI472" s="235">
        <f>IF(N472="nulová",J472,0)</f>
        <v>0</v>
      </c>
      <c r="BJ472" s="18" t="s">
        <v>83</v>
      </c>
      <c r="BK472" s="235">
        <f>ROUND(I472*H472,2)</f>
        <v>0</v>
      </c>
      <c r="BL472" s="18" t="s">
        <v>361</v>
      </c>
      <c r="BM472" s="234" t="s">
        <v>2432</v>
      </c>
    </row>
    <row r="473" s="2" customFormat="1">
      <c r="A473" s="39"/>
      <c r="B473" s="40"/>
      <c r="C473" s="41"/>
      <c r="D473" s="236" t="s">
        <v>214</v>
      </c>
      <c r="E473" s="41"/>
      <c r="F473" s="237" t="s">
        <v>2433</v>
      </c>
      <c r="G473" s="41"/>
      <c r="H473" s="41"/>
      <c r="I473" s="238"/>
      <c r="J473" s="41"/>
      <c r="K473" s="41"/>
      <c r="L473" s="45"/>
      <c r="M473" s="239"/>
      <c r="N473" s="240"/>
      <c r="O473" s="92"/>
      <c r="P473" s="92"/>
      <c r="Q473" s="92"/>
      <c r="R473" s="92"/>
      <c r="S473" s="92"/>
      <c r="T473" s="93"/>
      <c r="U473" s="39"/>
      <c r="V473" s="39"/>
      <c r="W473" s="39"/>
      <c r="X473" s="39"/>
      <c r="Y473" s="39"/>
      <c r="Z473" s="39"/>
      <c r="AA473" s="39"/>
      <c r="AB473" s="39"/>
      <c r="AC473" s="39"/>
      <c r="AD473" s="39"/>
      <c r="AE473" s="39"/>
      <c r="AT473" s="18" t="s">
        <v>214</v>
      </c>
      <c r="AU473" s="18" t="s">
        <v>83</v>
      </c>
    </row>
    <row r="474" s="2" customFormat="1">
      <c r="A474" s="39"/>
      <c r="B474" s="40"/>
      <c r="C474" s="41"/>
      <c r="D474" s="241" t="s">
        <v>216</v>
      </c>
      <c r="E474" s="41"/>
      <c r="F474" s="242" t="s">
        <v>2434</v>
      </c>
      <c r="G474" s="41"/>
      <c r="H474" s="41"/>
      <c r="I474" s="238"/>
      <c r="J474" s="41"/>
      <c r="K474" s="41"/>
      <c r="L474" s="45"/>
      <c r="M474" s="239"/>
      <c r="N474" s="240"/>
      <c r="O474" s="92"/>
      <c r="P474" s="92"/>
      <c r="Q474" s="92"/>
      <c r="R474" s="92"/>
      <c r="S474" s="92"/>
      <c r="T474" s="93"/>
      <c r="U474" s="39"/>
      <c r="V474" s="39"/>
      <c r="W474" s="39"/>
      <c r="X474" s="39"/>
      <c r="Y474" s="39"/>
      <c r="Z474" s="39"/>
      <c r="AA474" s="39"/>
      <c r="AB474" s="39"/>
      <c r="AC474" s="39"/>
      <c r="AD474" s="39"/>
      <c r="AE474" s="39"/>
      <c r="AT474" s="18" t="s">
        <v>216</v>
      </c>
      <c r="AU474" s="18" t="s">
        <v>83</v>
      </c>
    </row>
    <row r="475" s="2" customFormat="1" ht="24.15" customHeight="1">
      <c r="A475" s="39"/>
      <c r="B475" s="40"/>
      <c r="C475" s="222" t="s">
        <v>972</v>
      </c>
      <c r="D475" s="222" t="s">
        <v>208</v>
      </c>
      <c r="E475" s="223" t="s">
        <v>2435</v>
      </c>
      <c r="F475" s="224" t="s">
        <v>2436</v>
      </c>
      <c r="G475" s="225" t="s">
        <v>1218</v>
      </c>
      <c r="H475" s="226">
        <v>689</v>
      </c>
      <c r="I475" s="227"/>
      <c r="J475" s="228">
        <f>ROUND(I475*H475,2)</f>
        <v>0</v>
      </c>
      <c r="K475" s="229"/>
      <c r="L475" s="45"/>
      <c r="M475" s="230" t="s">
        <v>1</v>
      </c>
      <c r="N475" s="231" t="s">
        <v>41</v>
      </c>
      <c r="O475" s="92"/>
      <c r="P475" s="232">
        <f>O475*H475</f>
        <v>0</v>
      </c>
      <c r="Q475" s="232">
        <v>0</v>
      </c>
      <c r="R475" s="232">
        <f>Q475*H475</f>
        <v>0</v>
      </c>
      <c r="S475" s="232">
        <v>0</v>
      </c>
      <c r="T475" s="233">
        <f>S475*H475</f>
        <v>0</v>
      </c>
      <c r="U475" s="39"/>
      <c r="V475" s="39"/>
      <c r="W475" s="39"/>
      <c r="X475" s="39"/>
      <c r="Y475" s="39"/>
      <c r="Z475" s="39"/>
      <c r="AA475" s="39"/>
      <c r="AB475" s="39"/>
      <c r="AC475" s="39"/>
      <c r="AD475" s="39"/>
      <c r="AE475" s="39"/>
      <c r="AR475" s="234" t="s">
        <v>361</v>
      </c>
      <c r="AT475" s="234" t="s">
        <v>208</v>
      </c>
      <c r="AU475" s="234" t="s">
        <v>83</v>
      </c>
      <c r="AY475" s="18" t="s">
        <v>207</v>
      </c>
      <c r="BE475" s="235">
        <f>IF(N475="základní",J475,0)</f>
        <v>0</v>
      </c>
      <c r="BF475" s="235">
        <f>IF(N475="snížená",J475,0)</f>
        <v>0</v>
      </c>
      <c r="BG475" s="235">
        <f>IF(N475="zákl. přenesená",J475,0)</f>
        <v>0</v>
      </c>
      <c r="BH475" s="235">
        <f>IF(N475="sníž. přenesená",J475,0)</f>
        <v>0</v>
      </c>
      <c r="BI475" s="235">
        <f>IF(N475="nulová",J475,0)</f>
        <v>0</v>
      </c>
      <c r="BJ475" s="18" t="s">
        <v>83</v>
      </c>
      <c r="BK475" s="235">
        <f>ROUND(I475*H475,2)</f>
        <v>0</v>
      </c>
      <c r="BL475" s="18" t="s">
        <v>361</v>
      </c>
      <c r="BM475" s="234" t="s">
        <v>2437</v>
      </c>
    </row>
    <row r="476" s="2" customFormat="1">
      <c r="A476" s="39"/>
      <c r="B476" s="40"/>
      <c r="C476" s="41"/>
      <c r="D476" s="236" t="s">
        <v>214</v>
      </c>
      <c r="E476" s="41"/>
      <c r="F476" s="237" t="s">
        <v>2436</v>
      </c>
      <c r="G476" s="41"/>
      <c r="H476" s="41"/>
      <c r="I476" s="238"/>
      <c r="J476" s="41"/>
      <c r="K476" s="41"/>
      <c r="L476" s="45"/>
      <c r="M476" s="239"/>
      <c r="N476" s="240"/>
      <c r="O476" s="92"/>
      <c r="P476" s="92"/>
      <c r="Q476" s="92"/>
      <c r="R476" s="92"/>
      <c r="S476" s="92"/>
      <c r="T476" s="93"/>
      <c r="U476" s="39"/>
      <c r="V476" s="39"/>
      <c r="W476" s="39"/>
      <c r="X476" s="39"/>
      <c r="Y476" s="39"/>
      <c r="Z476" s="39"/>
      <c r="AA476" s="39"/>
      <c r="AB476" s="39"/>
      <c r="AC476" s="39"/>
      <c r="AD476" s="39"/>
      <c r="AE476" s="39"/>
      <c r="AT476" s="18" t="s">
        <v>214</v>
      </c>
      <c r="AU476" s="18" t="s">
        <v>83</v>
      </c>
    </row>
    <row r="477" s="2" customFormat="1" ht="24.15" customHeight="1">
      <c r="A477" s="39"/>
      <c r="B477" s="40"/>
      <c r="C477" s="222" t="s">
        <v>979</v>
      </c>
      <c r="D477" s="222" t="s">
        <v>208</v>
      </c>
      <c r="E477" s="223" t="s">
        <v>2438</v>
      </c>
      <c r="F477" s="224" t="s">
        <v>2439</v>
      </c>
      <c r="G477" s="225" t="s">
        <v>1218</v>
      </c>
      <c r="H477" s="226">
        <v>689</v>
      </c>
      <c r="I477" s="227"/>
      <c r="J477" s="228">
        <f>ROUND(I477*H477,2)</f>
        <v>0</v>
      </c>
      <c r="K477" s="229"/>
      <c r="L477" s="45"/>
      <c r="M477" s="230" t="s">
        <v>1</v>
      </c>
      <c r="N477" s="231" t="s">
        <v>41</v>
      </c>
      <c r="O477" s="92"/>
      <c r="P477" s="232">
        <f>O477*H477</f>
        <v>0</v>
      </c>
      <c r="Q477" s="232">
        <v>0</v>
      </c>
      <c r="R477" s="232">
        <f>Q477*H477</f>
        <v>0</v>
      </c>
      <c r="S477" s="232">
        <v>0</v>
      </c>
      <c r="T477" s="233">
        <f>S477*H477</f>
        <v>0</v>
      </c>
      <c r="U477" s="39"/>
      <c r="V477" s="39"/>
      <c r="W477" s="39"/>
      <c r="X477" s="39"/>
      <c r="Y477" s="39"/>
      <c r="Z477" s="39"/>
      <c r="AA477" s="39"/>
      <c r="AB477" s="39"/>
      <c r="AC477" s="39"/>
      <c r="AD477" s="39"/>
      <c r="AE477" s="39"/>
      <c r="AR477" s="234" t="s">
        <v>361</v>
      </c>
      <c r="AT477" s="234" t="s">
        <v>208</v>
      </c>
      <c r="AU477" s="234" t="s">
        <v>83</v>
      </c>
      <c r="AY477" s="18" t="s">
        <v>207</v>
      </c>
      <c r="BE477" s="235">
        <f>IF(N477="základní",J477,0)</f>
        <v>0</v>
      </c>
      <c r="BF477" s="235">
        <f>IF(N477="snížená",J477,0)</f>
        <v>0</v>
      </c>
      <c r="BG477" s="235">
        <f>IF(N477="zákl. přenesená",J477,0)</f>
        <v>0</v>
      </c>
      <c r="BH477" s="235">
        <f>IF(N477="sníž. přenesená",J477,0)</f>
        <v>0</v>
      </c>
      <c r="BI477" s="235">
        <f>IF(N477="nulová",J477,0)</f>
        <v>0</v>
      </c>
      <c r="BJ477" s="18" t="s">
        <v>83</v>
      </c>
      <c r="BK477" s="235">
        <f>ROUND(I477*H477,2)</f>
        <v>0</v>
      </c>
      <c r="BL477" s="18" t="s">
        <v>361</v>
      </c>
      <c r="BM477" s="234" t="s">
        <v>2440</v>
      </c>
    </row>
    <row r="478" s="2" customFormat="1">
      <c r="A478" s="39"/>
      <c r="B478" s="40"/>
      <c r="C478" s="41"/>
      <c r="D478" s="236" t="s">
        <v>214</v>
      </c>
      <c r="E478" s="41"/>
      <c r="F478" s="237" t="s">
        <v>2439</v>
      </c>
      <c r="G478" s="41"/>
      <c r="H478" s="41"/>
      <c r="I478" s="238"/>
      <c r="J478" s="41"/>
      <c r="K478" s="41"/>
      <c r="L478" s="45"/>
      <c r="M478" s="239"/>
      <c r="N478" s="240"/>
      <c r="O478" s="92"/>
      <c r="P478" s="92"/>
      <c r="Q478" s="92"/>
      <c r="R478" s="92"/>
      <c r="S478" s="92"/>
      <c r="T478" s="93"/>
      <c r="U478" s="39"/>
      <c r="V478" s="39"/>
      <c r="W478" s="39"/>
      <c r="X478" s="39"/>
      <c r="Y478" s="39"/>
      <c r="Z478" s="39"/>
      <c r="AA478" s="39"/>
      <c r="AB478" s="39"/>
      <c r="AC478" s="39"/>
      <c r="AD478" s="39"/>
      <c r="AE478" s="39"/>
      <c r="AT478" s="18" t="s">
        <v>214</v>
      </c>
      <c r="AU478" s="18" t="s">
        <v>83</v>
      </c>
    </row>
    <row r="479" s="2" customFormat="1" ht="21.75" customHeight="1">
      <c r="A479" s="39"/>
      <c r="B479" s="40"/>
      <c r="C479" s="222" t="s">
        <v>993</v>
      </c>
      <c r="D479" s="222" t="s">
        <v>208</v>
      </c>
      <c r="E479" s="223" t="s">
        <v>2441</v>
      </c>
      <c r="F479" s="224" t="s">
        <v>2442</v>
      </c>
      <c r="G479" s="225" t="s">
        <v>1218</v>
      </c>
      <c r="H479" s="226">
        <v>1168</v>
      </c>
      <c r="I479" s="227"/>
      <c r="J479" s="228">
        <f>ROUND(I479*H479,2)</f>
        <v>0</v>
      </c>
      <c r="K479" s="229"/>
      <c r="L479" s="45"/>
      <c r="M479" s="230" t="s">
        <v>1</v>
      </c>
      <c r="N479" s="231" t="s">
        <v>41</v>
      </c>
      <c r="O479" s="92"/>
      <c r="P479" s="232">
        <f>O479*H479</f>
        <v>0</v>
      </c>
      <c r="Q479" s="232">
        <v>0</v>
      </c>
      <c r="R479" s="232">
        <f>Q479*H479</f>
        <v>0</v>
      </c>
      <c r="S479" s="232">
        <v>0</v>
      </c>
      <c r="T479" s="233">
        <f>S479*H479</f>
        <v>0</v>
      </c>
      <c r="U479" s="39"/>
      <c r="V479" s="39"/>
      <c r="W479" s="39"/>
      <c r="X479" s="39"/>
      <c r="Y479" s="39"/>
      <c r="Z479" s="39"/>
      <c r="AA479" s="39"/>
      <c r="AB479" s="39"/>
      <c r="AC479" s="39"/>
      <c r="AD479" s="39"/>
      <c r="AE479" s="39"/>
      <c r="AR479" s="234" t="s">
        <v>361</v>
      </c>
      <c r="AT479" s="234" t="s">
        <v>208</v>
      </c>
      <c r="AU479" s="234" t="s">
        <v>83</v>
      </c>
      <c r="AY479" s="18" t="s">
        <v>207</v>
      </c>
      <c r="BE479" s="235">
        <f>IF(N479="základní",J479,0)</f>
        <v>0</v>
      </c>
      <c r="BF479" s="235">
        <f>IF(N479="snížená",J479,0)</f>
        <v>0</v>
      </c>
      <c r="BG479" s="235">
        <f>IF(N479="zákl. přenesená",J479,0)</f>
        <v>0</v>
      </c>
      <c r="BH479" s="235">
        <f>IF(N479="sníž. přenesená",J479,0)</f>
        <v>0</v>
      </c>
      <c r="BI479" s="235">
        <f>IF(N479="nulová",J479,0)</f>
        <v>0</v>
      </c>
      <c r="BJ479" s="18" t="s">
        <v>83</v>
      </c>
      <c r="BK479" s="235">
        <f>ROUND(I479*H479,2)</f>
        <v>0</v>
      </c>
      <c r="BL479" s="18" t="s">
        <v>361</v>
      </c>
      <c r="BM479" s="234" t="s">
        <v>2443</v>
      </c>
    </row>
    <row r="480" s="2" customFormat="1">
      <c r="A480" s="39"/>
      <c r="B480" s="40"/>
      <c r="C480" s="41"/>
      <c r="D480" s="236" t="s">
        <v>214</v>
      </c>
      <c r="E480" s="41"/>
      <c r="F480" s="237" t="s">
        <v>2442</v>
      </c>
      <c r="G480" s="41"/>
      <c r="H480" s="41"/>
      <c r="I480" s="238"/>
      <c r="J480" s="41"/>
      <c r="K480" s="41"/>
      <c r="L480" s="45"/>
      <c r="M480" s="239"/>
      <c r="N480" s="240"/>
      <c r="O480" s="92"/>
      <c r="P480" s="92"/>
      <c r="Q480" s="92"/>
      <c r="R480" s="92"/>
      <c r="S480" s="92"/>
      <c r="T480" s="93"/>
      <c r="U480" s="39"/>
      <c r="V480" s="39"/>
      <c r="W480" s="39"/>
      <c r="X480" s="39"/>
      <c r="Y480" s="39"/>
      <c r="Z480" s="39"/>
      <c r="AA480" s="39"/>
      <c r="AB480" s="39"/>
      <c r="AC480" s="39"/>
      <c r="AD480" s="39"/>
      <c r="AE480" s="39"/>
      <c r="AT480" s="18" t="s">
        <v>214</v>
      </c>
      <c r="AU480" s="18" t="s">
        <v>83</v>
      </c>
    </row>
    <row r="481" s="2" customFormat="1" ht="16.5" customHeight="1">
      <c r="A481" s="39"/>
      <c r="B481" s="40"/>
      <c r="C481" s="222" t="s">
        <v>1001</v>
      </c>
      <c r="D481" s="222" t="s">
        <v>208</v>
      </c>
      <c r="E481" s="223" t="s">
        <v>2444</v>
      </c>
      <c r="F481" s="224" t="s">
        <v>2445</v>
      </c>
      <c r="G481" s="225" t="s">
        <v>931</v>
      </c>
      <c r="H481" s="226">
        <v>1</v>
      </c>
      <c r="I481" s="227"/>
      <c r="J481" s="228">
        <f>ROUND(I481*H481,2)</f>
        <v>0</v>
      </c>
      <c r="K481" s="229"/>
      <c r="L481" s="45"/>
      <c r="M481" s="230" t="s">
        <v>1</v>
      </c>
      <c r="N481" s="231" t="s">
        <v>41</v>
      </c>
      <c r="O481" s="92"/>
      <c r="P481" s="232">
        <f>O481*H481</f>
        <v>0</v>
      </c>
      <c r="Q481" s="232">
        <v>0</v>
      </c>
      <c r="R481" s="232">
        <f>Q481*H481</f>
        <v>0</v>
      </c>
      <c r="S481" s="232">
        <v>0</v>
      </c>
      <c r="T481" s="233">
        <f>S481*H481</f>
        <v>0</v>
      </c>
      <c r="U481" s="39"/>
      <c r="V481" s="39"/>
      <c r="W481" s="39"/>
      <c r="X481" s="39"/>
      <c r="Y481" s="39"/>
      <c r="Z481" s="39"/>
      <c r="AA481" s="39"/>
      <c r="AB481" s="39"/>
      <c r="AC481" s="39"/>
      <c r="AD481" s="39"/>
      <c r="AE481" s="39"/>
      <c r="AR481" s="234" t="s">
        <v>361</v>
      </c>
      <c r="AT481" s="234" t="s">
        <v>208</v>
      </c>
      <c r="AU481" s="234" t="s">
        <v>83</v>
      </c>
      <c r="AY481" s="18" t="s">
        <v>207</v>
      </c>
      <c r="BE481" s="235">
        <f>IF(N481="základní",J481,0)</f>
        <v>0</v>
      </c>
      <c r="BF481" s="235">
        <f>IF(N481="snížená",J481,0)</f>
        <v>0</v>
      </c>
      <c r="BG481" s="235">
        <f>IF(N481="zákl. přenesená",J481,0)</f>
        <v>0</v>
      </c>
      <c r="BH481" s="235">
        <f>IF(N481="sníž. přenesená",J481,0)</f>
        <v>0</v>
      </c>
      <c r="BI481" s="235">
        <f>IF(N481="nulová",J481,0)</f>
        <v>0</v>
      </c>
      <c r="BJ481" s="18" t="s">
        <v>83</v>
      </c>
      <c r="BK481" s="235">
        <f>ROUND(I481*H481,2)</f>
        <v>0</v>
      </c>
      <c r="BL481" s="18" t="s">
        <v>361</v>
      </c>
      <c r="BM481" s="234" t="s">
        <v>2446</v>
      </c>
    </row>
    <row r="482" s="2" customFormat="1">
      <c r="A482" s="39"/>
      <c r="B482" s="40"/>
      <c r="C482" s="41"/>
      <c r="D482" s="236" t="s">
        <v>214</v>
      </c>
      <c r="E482" s="41"/>
      <c r="F482" s="237" t="s">
        <v>2445</v>
      </c>
      <c r="G482" s="41"/>
      <c r="H482" s="41"/>
      <c r="I482" s="238"/>
      <c r="J482" s="41"/>
      <c r="K482" s="41"/>
      <c r="L482" s="45"/>
      <c r="M482" s="239"/>
      <c r="N482" s="240"/>
      <c r="O482" s="92"/>
      <c r="P482" s="92"/>
      <c r="Q482" s="92"/>
      <c r="R482" s="92"/>
      <c r="S482" s="92"/>
      <c r="T482" s="93"/>
      <c r="U482" s="39"/>
      <c r="V482" s="39"/>
      <c r="W482" s="39"/>
      <c r="X482" s="39"/>
      <c r="Y482" s="39"/>
      <c r="Z482" s="39"/>
      <c r="AA482" s="39"/>
      <c r="AB482" s="39"/>
      <c r="AC482" s="39"/>
      <c r="AD482" s="39"/>
      <c r="AE482" s="39"/>
      <c r="AT482" s="18" t="s">
        <v>214</v>
      </c>
      <c r="AU482" s="18" t="s">
        <v>83</v>
      </c>
    </row>
    <row r="483" s="2" customFormat="1" ht="21.75" customHeight="1">
      <c r="A483" s="39"/>
      <c r="B483" s="40"/>
      <c r="C483" s="222" t="s">
        <v>1011</v>
      </c>
      <c r="D483" s="222" t="s">
        <v>208</v>
      </c>
      <c r="E483" s="223" t="s">
        <v>2447</v>
      </c>
      <c r="F483" s="224" t="s">
        <v>2448</v>
      </c>
      <c r="G483" s="225" t="s">
        <v>1218</v>
      </c>
      <c r="H483" s="226">
        <v>1592</v>
      </c>
      <c r="I483" s="227"/>
      <c r="J483" s="228">
        <f>ROUND(I483*H483,2)</f>
        <v>0</v>
      </c>
      <c r="K483" s="229"/>
      <c r="L483" s="45"/>
      <c r="M483" s="230" t="s">
        <v>1</v>
      </c>
      <c r="N483" s="231" t="s">
        <v>41</v>
      </c>
      <c r="O483" s="92"/>
      <c r="P483" s="232">
        <f>O483*H483</f>
        <v>0</v>
      </c>
      <c r="Q483" s="232">
        <v>0</v>
      </c>
      <c r="R483" s="232">
        <f>Q483*H483</f>
        <v>0</v>
      </c>
      <c r="S483" s="232">
        <v>0</v>
      </c>
      <c r="T483" s="233">
        <f>S483*H483</f>
        <v>0</v>
      </c>
      <c r="U483" s="39"/>
      <c r="V483" s="39"/>
      <c r="W483" s="39"/>
      <c r="X483" s="39"/>
      <c r="Y483" s="39"/>
      <c r="Z483" s="39"/>
      <c r="AA483" s="39"/>
      <c r="AB483" s="39"/>
      <c r="AC483" s="39"/>
      <c r="AD483" s="39"/>
      <c r="AE483" s="39"/>
      <c r="AR483" s="234" t="s">
        <v>361</v>
      </c>
      <c r="AT483" s="234" t="s">
        <v>208</v>
      </c>
      <c r="AU483" s="234" t="s">
        <v>83</v>
      </c>
      <c r="AY483" s="18" t="s">
        <v>207</v>
      </c>
      <c r="BE483" s="235">
        <f>IF(N483="základní",J483,0)</f>
        <v>0</v>
      </c>
      <c r="BF483" s="235">
        <f>IF(N483="snížená",J483,0)</f>
        <v>0</v>
      </c>
      <c r="BG483" s="235">
        <f>IF(N483="zákl. přenesená",J483,0)</f>
        <v>0</v>
      </c>
      <c r="BH483" s="235">
        <f>IF(N483="sníž. přenesená",J483,0)</f>
        <v>0</v>
      </c>
      <c r="BI483" s="235">
        <f>IF(N483="nulová",J483,0)</f>
        <v>0</v>
      </c>
      <c r="BJ483" s="18" t="s">
        <v>83</v>
      </c>
      <c r="BK483" s="235">
        <f>ROUND(I483*H483,2)</f>
        <v>0</v>
      </c>
      <c r="BL483" s="18" t="s">
        <v>361</v>
      </c>
      <c r="BM483" s="234" t="s">
        <v>2449</v>
      </c>
    </row>
    <row r="484" s="2" customFormat="1">
      <c r="A484" s="39"/>
      <c r="B484" s="40"/>
      <c r="C484" s="41"/>
      <c r="D484" s="236" t="s">
        <v>214</v>
      </c>
      <c r="E484" s="41"/>
      <c r="F484" s="237" t="s">
        <v>2448</v>
      </c>
      <c r="G484" s="41"/>
      <c r="H484" s="41"/>
      <c r="I484" s="238"/>
      <c r="J484" s="41"/>
      <c r="K484" s="41"/>
      <c r="L484" s="45"/>
      <c r="M484" s="239"/>
      <c r="N484" s="240"/>
      <c r="O484" s="92"/>
      <c r="P484" s="92"/>
      <c r="Q484" s="92"/>
      <c r="R484" s="92"/>
      <c r="S484" s="92"/>
      <c r="T484" s="93"/>
      <c r="U484" s="39"/>
      <c r="V484" s="39"/>
      <c r="W484" s="39"/>
      <c r="X484" s="39"/>
      <c r="Y484" s="39"/>
      <c r="Z484" s="39"/>
      <c r="AA484" s="39"/>
      <c r="AB484" s="39"/>
      <c r="AC484" s="39"/>
      <c r="AD484" s="39"/>
      <c r="AE484" s="39"/>
      <c r="AT484" s="18" t="s">
        <v>214</v>
      </c>
      <c r="AU484" s="18" t="s">
        <v>83</v>
      </c>
    </row>
    <row r="485" s="2" customFormat="1" ht="24.15" customHeight="1">
      <c r="A485" s="39"/>
      <c r="B485" s="40"/>
      <c r="C485" s="222" t="s">
        <v>1019</v>
      </c>
      <c r="D485" s="222" t="s">
        <v>208</v>
      </c>
      <c r="E485" s="223" t="s">
        <v>2450</v>
      </c>
      <c r="F485" s="224" t="s">
        <v>2451</v>
      </c>
      <c r="G485" s="225" t="s">
        <v>1218</v>
      </c>
      <c r="H485" s="226">
        <v>394</v>
      </c>
      <c r="I485" s="227"/>
      <c r="J485" s="228">
        <f>ROUND(I485*H485,2)</f>
        <v>0</v>
      </c>
      <c r="K485" s="229"/>
      <c r="L485" s="45"/>
      <c r="M485" s="230" t="s">
        <v>1</v>
      </c>
      <c r="N485" s="231" t="s">
        <v>41</v>
      </c>
      <c r="O485" s="92"/>
      <c r="P485" s="232">
        <f>O485*H485</f>
        <v>0</v>
      </c>
      <c r="Q485" s="232">
        <v>0</v>
      </c>
      <c r="R485" s="232">
        <f>Q485*H485</f>
        <v>0</v>
      </c>
      <c r="S485" s="232">
        <v>0</v>
      </c>
      <c r="T485" s="233">
        <f>S485*H485</f>
        <v>0</v>
      </c>
      <c r="U485" s="39"/>
      <c r="V485" s="39"/>
      <c r="W485" s="39"/>
      <c r="X485" s="39"/>
      <c r="Y485" s="39"/>
      <c r="Z485" s="39"/>
      <c r="AA485" s="39"/>
      <c r="AB485" s="39"/>
      <c r="AC485" s="39"/>
      <c r="AD485" s="39"/>
      <c r="AE485" s="39"/>
      <c r="AR485" s="234" t="s">
        <v>361</v>
      </c>
      <c r="AT485" s="234" t="s">
        <v>208</v>
      </c>
      <c r="AU485" s="234" t="s">
        <v>83</v>
      </c>
      <c r="AY485" s="18" t="s">
        <v>207</v>
      </c>
      <c r="BE485" s="235">
        <f>IF(N485="základní",J485,0)</f>
        <v>0</v>
      </c>
      <c r="BF485" s="235">
        <f>IF(N485="snížená",J485,0)</f>
        <v>0</v>
      </c>
      <c r="BG485" s="235">
        <f>IF(N485="zákl. přenesená",J485,0)</f>
        <v>0</v>
      </c>
      <c r="BH485" s="235">
        <f>IF(N485="sníž. přenesená",J485,0)</f>
        <v>0</v>
      </c>
      <c r="BI485" s="235">
        <f>IF(N485="nulová",J485,0)</f>
        <v>0</v>
      </c>
      <c r="BJ485" s="18" t="s">
        <v>83</v>
      </c>
      <c r="BK485" s="235">
        <f>ROUND(I485*H485,2)</f>
        <v>0</v>
      </c>
      <c r="BL485" s="18" t="s">
        <v>361</v>
      </c>
      <c r="BM485" s="234" t="s">
        <v>2452</v>
      </c>
    </row>
    <row r="486" s="2" customFormat="1">
      <c r="A486" s="39"/>
      <c r="B486" s="40"/>
      <c r="C486" s="41"/>
      <c r="D486" s="236" t="s">
        <v>214</v>
      </c>
      <c r="E486" s="41"/>
      <c r="F486" s="237" t="s">
        <v>2451</v>
      </c>
      <c r="G486" s="41"/>
      <c r="H486" s="41"/>
      <c r="I486" s="238"/>
      <c r="J486" s="41"/>
      <c r="K486" s="41"/>
      <c r="L486" s="45"/>
      <c r="M486" s="239"/>
      <c r="N486" s="240"/>
      <c r="O486" s="92"/>
      <c r="P486" s="92"/>
      <c r="Q486" s="92"/>
      <c r="R486" s="92"/>
      <c r="S486" s="92"/>
      <c r="T486" s="93"/>
      <c r="U486" s="39"/>
      <c r="V486" s="39"/>
      <c r="W486" s="39"/>
      <c r="X486" s="39"/>
      <c r="Y486" s="39"/>
      <c r="Z486" s="39"/>
      <c r="AA486" s="39"/>
      <c r="AB486" s="39"/>
      <c r="AC486" s="39"/>
      <c r="AD486" s="39"/>
      <c r="AE486" s="39"/>
      <c r="AT486" s="18" t="s">
        <v>214</v>
      </c>
      <c r="AU486" s="18" t="s">
        <v>83</v>
      </c>
    </row>
    <row r="487" s="2" customFormat="1" ht="24.15" customHeight="1">
      <c r="A487" s="39"/>
      <c r="B487" s="40"/>
      <c r="C487" s="222" t="s">
        <v>1032</v>
      </c>
      <c r="D487" s="222" t="s">
        <v>208</v>
      </c>
      <c r="E487" s="223" t="s">
        <v>2453</v>
      </c>
      <c r="F487" s="224" t="s">
        <v>2454</v>
      </c>
      <c r="G487" s="225" t="s">
        <v>1218</v>
      </c>
      <c r="H487" s="226">
        <v>536</v>
      </c>
      <c r="I487" s="227"/>
      <c r="J487" s="228">
        <f>ROUND(I487*H487,2)</f>
        <v>0</v>
      </c>
      <c r="K487" s="229"/>
      <c r="L487" s="45"/>
      <c r="M487" s="230" t="s">
        <v>1</v>
      </c>
      <c r="N487" s="231" t="s">
        <v>41</v>
      </c>
      <c r="O487" s="92"/>
      <c r="P487" s="232">
        <f>O487*H487</f>
        <v>0</v>
      </c>
      <c r="Q487" s="232">
        <v>0</v>
      </c>
      <c r="R487" s="232">
        <f>Q487*H487</f>
        <v>0</v>
      </c>
      <c r="S487" s="232">
        <v>0</v>
      </c>
      <c r="T487" s="233">
        <f>S487*H487</f>
        <v>0</v>
      </c>
      <c r="U487" s="39"/>
      <c r="V487" s="39"/>
      <c r="W487" s="39"/>
      <c r="X487" s="39"/>
      <c r="Y487" s="39"/>
      <c r="Z487" s="39"/>
      <c r="AA487" s="39"/>
      <c r="AB487" s="39"/>
      <c r="AC487" s="39"/>
      <c r="AD487" s="39"/>
      <c r="AE487" s="39"/>
      <c r="AR487" s="234" t="s">
        <v>361</v>
      </c>
      <c r="AT487" s="234" t="s">
        <v>208</v>
      </c>
      <c r="AU487" s="234" t="s">
        <v>83</v>
      </c>
      <c r="AY487" s="18" t="s">
        <v>207</v>
      </c>
      <c r="BE487" s="235">
        <f>IF(N487="základní",J487,0)</f>
        <v>0</v>
      </c>
      <c r="BF487" s="235">
        <f>IF(N487="snížená",J487,0)</f>
        <v>0</v>
      </c>
      <c r="BG487" s="235">
        <f>IF(N487="zákl. přenesená",J487,0)</f>
        <v>0</v>
      </c>
      <c r="BH487" s="235">
        <f>IF(N487="sníž. přenesená",J487,0)</f>
        <v>0</v>
      </c>
      <c r="BI487" s="235">
        <f>IF(N487="nulová",J487,0)</f>
        <v>0</v>
      </c>
      <c r="BJ487" s="18" t="s">
        <v>83</v>
      </c>
      <c r="BK487" s="235">
        <f>ROUND(I487*H487,2)</f>
        <v>0</v>
      </c>
      <c r="BL487" s="18" t="s">
        <v>361</v>
      </c>
      <c r="BM487" s="234" t="s">
        <v>2455</v>
      </c>
    </row>
    <row r="488" s="2" customFormat="1">
      <c r="A488" s="39"/>
      <c r="B488" s="40"/>
      <c r="C488" s="41"/>
      <c r="D488" s="236" t="s">
        <v>214</v>
      </c>
      <c r="E488" s="41"/>
      <c r="F488" s="237" t="s">
        <v>2454</v>
      </c>
      <c r="G488" s="41"/>
      <c r="H488" s="41"/>
      <c r="I488" s="238"/>
      <c r="J488" s="41"/>
      <c r="K488" s="41"/>
      <c r="L488" s="45"/>
      <c r="M488" s="239"/>
      <c r="N488" s="240"/>
      <c r="O488" s="92"/>
      <c r="P488" s="92"/>
      <c r="Q488" s="92"/>
      <c r="R488" s="92"/>
      <c r="S488" s="92"/>
      <c r="T488" s="93"/>
      <c r="U488" s="39"/>
      <c r="V488" s="39"/>
      <c r="W488" s="39"/>
      <c r="X488" s="39"/>
      <c r="Y488" s="39"/>
      <c r="Z488" s="39"/>
      <c r="AA488" s="39"/>
      <c r="AB488" s="39"/>
      <c r="AC488" s="39"/>
      <c r="AD488" s="39"/>
      <c r="AE488" s="39"/>
      <c r="AT488" s="18" t="s">
        <v>214</v>
      </c>
      <c r="AU488" s="18" t="s">
        <v>83</v>
      </c>
    </row>
    <row r="489" s="2" customFormat="1" ht="24.15" customHeight="1">
      <c r="A489" s="39"/>
      <c r="B489" s="40"/>
      <c r="C489" s="222" t="s">
        <v>1040</v>
      </c>
      <c r="D489" s="222" t="s">
        <v>208</v>
      </c>
      <c r="E489" s="223" t="s">
        <v>1813</v>
      </c>
      <c r="F489" s="224" t="s">
        <v>1814</v>
      </c>
      <c r="G489" s="225" t="s">
        <v>1228</v>
      </c>
      <c r="H489" s="304"/>
      <c r="I489" s="227"/>
      <c r="J489" s="228">
        <f>ROUND(I489*H489,2)</f>
        <v>0</v>
      </c>
      <c r="K489" s="229"/>
      <c r="L489" s="45"/>
      <c r="M489" s="230" t="s">
        <v>1</v>
      </c>
      <c r="N489" s="231" t="s">
        <v>41</v>
      </c>
      <c r="O489" s="92"/>
      <c r="P489" s="232">
        <f>O489*H489</f>
        <v>0</v>
      </c>
      <c r="Q489" s="232">
        <v>0</v>
      </c>
      <c r="R489" s="232">
        <f>Q489*H489</f>
        <v>0</v>
      </c>
      <c r="S489" s="232">
        <v>0</v>
      </c>
      <c r="T489" s="233">
        <f>S489*H489</f>
        <v>0</v>
      </c>
      <c r="U489" s="39"/>
      <c r="V489" s="39"/>
      <c r="W489" s="39"/>
      <c r="X489" s="39"/>
      <c r="Y489" s="39"/>
      <c r="Z489" s="39"/>
      <c r="AA489" s="39"/>
      <c r="AB489" s="39"/>
      <c r="AC489" s="39"/>
      <c r="AD489" s="39"/>
      <c r="AE489" s="39"/>
      <c r="AR489" s="234" t="s">
        <v>361</v>
      </c>
      <c r="AT489" s="234" t="s">
        <v>208</v>
      </c>
      <c r="AU489" s="234" t="s">
        <v>83</v>
      </c>
      <c r="AY489" s="18" t="s">
        <v>207</v>
      </c>
      <c r="BE489" s="235">
        <f>IF(N489="základní",J489,0)</f>
        <v>0</v>
      </c>
      <c r="BF489" s="235">
        <f>IF(N489="snížená",J489,0)</f>
        <v>0</v>
      </c>
      <c r="BG489" s="235">
        <f>IF(N489="zákl. přenesená",J489,0)</f>
        <v>0</v>
      </c>
      <c r="BH489" s="235">
        <f>IF(N489="sníž. přenesená",J489,0)</f>
        <v>0</v>
      </c>
      <c r="BI489" s="235">
        <f>IF(N489="nulová",J489,0)</f>
        <v>0</v>
      </c>
      <c r="BJ489" s="18" t="s">
        <v>83</v>
      </c>
      <c r="BK489" s="235">
        <f>ROUND(I489*H489,2)</f>
        <v>0</v>
      </c>
      <c r="BL489" s="18" t="s">
        <v>361</v>
      </c>
      <c r="BM489" s="234" t="s">
        <v>2456</v>
      </c>
    </row>
    <row r="490" s="2" customFormat="1">
      <c r="A490" s="39"/>
      <c r="B490" s="40"/>
      <c r="C490" s="41"/>
      <c r="D490" s="236" t="s">
        <v>214</v>
      </c>
      <c r="E490" s="41"/>
      <c r="F490" s="237" t="s">
        <v>1816</v>
      </c>
      <c r="G490" s="41"/>
      <c r="H490" s="41"/>
      <c r="I490" s="238"/>
      <c r="J490" s="41"/>
      <c r="K490" s="41"/>
      <c r="L490" s="45"/>
      <c r="M490" s="239"/>
      <c r="N490" s="240"/>
      <c r="O490" s="92"/>
      <c r="P490" s="92"/>
      <c r="Q490" s="92"/>
      <c r="R490" s="92"/>
      <c r="S490" s="92"/>
      <c r="T490" s="93"/>
      <c r="U490" s="39"/>
      <c r="V490" s="39"/>
      <c r="W490" s="39"/>
      <c r="X490" s="39"/>
      <c r="Y490" s="39"/>
      <c r="Z490" s="39"/>
      <c r="AA490" s="39"/>
      <c r="AB490" s="39"/>
      <c r="AC490" s="39"/>
      <c r="AD490" s="39"/>
      <c r="AE490" s="39"/>
      <c r="AT490" s="18" t="s">
        <v>214</v>
      </c>
      <c r="AU490" s="18" t="s">
        <v>83</v>
      </c>
    </row>
    <row r="491" s="2" customFormat="1">
      <c r="A491" s="39"/>
      <c r="B491" s="40"/>
      <c r="C491" s="41"/>
      <c r="D491" s="241" t="s">
        <v>216</v>
      </c>
      <c r="E491" s="41"/>
      <c r="F491" s="242" t="s">
        <v>1817</v>
      </c>
      <c r="G491" s="41"/>
      <c r="H491" s="41"/>
      <c r="I491" s="238"/>
      <c r="J491" s="41"/>
      <c r="K491" s="41"/>
      <c r="L491" s="45"/>
      <c r="M491" s="239"/>
      <c r="N491" s="240"/>
      <c r="O491" s="92"/>
      <c r="P491" s="92"/>
      <c r="Q491" s="92"/>
      <c r="R491" s="92"/>
      <c r="S491" s="92"/>
      <c r="T491" s="93"/>
      <c r="U491" s="39"/>
      <c r="V491" s="39"/>
      <c r="W491" s="39"/>
      <c r="X491" s="39"/>
      <c r="Y491" s="39"/>
      <c r="Z491" s="39"/>
      <c r="AA491" s="39"/>
      <c r="AB491" s="39"/>
      <c r="AC491" s="39"/>
      <c r="AD491" s="39"/>
      <c r="AE491" s="39"/>
      <c r="AT491" s="18" t="s">
        <v>216</v>
      </c>
      <c r="AU491" s="18" t="s">
        <v>83</v>
      </c>
    </row>
    <row r="492" s="11" customFormat="1" ht="25.92" customHeight="1">
      <c r="A492" s="11"/>
      <c r="B492" s="208"/>
      <c r="C492" s="209"/>
      <c r="D492" s="210" t="s">
        <v>75</v>
      </c>
      <c r="E492" s="211" t="s">
        <v>2457</v>
      </c>
      <c r="F492" s="211" t="s">
        <v>2458</v>
      </c>
      <c r="G492" s="209"/>
      <c r="H492" s="209"/>
      <c r="I492" s="212"/>
      <c r="J492" s="213">
        <f>BK492</f>
        <v>0</v>
      </c>
      <c r="K492" s="209"/>
      <c r="L492" s="214"/>
      <c r="M492" s="215"/>
      <c r="N492" s="216"/>
      <c r="O492" s="216"/>
      <c r="P492" s="217">
        <f>SUM(P493:P496)</f>
        <v>0</v>
      </c>
      <c r="Q492" s="216"/>
      <c r="R492" s="217">
        <f>SUM(R493:R496)</f>
        <v>680.46024</v>
      </c>
      <c r="S492" s="216"/>
      <c r="T492" s="218">
        <f>SUM(T493:T496)</f>
        <v>671.69799999999998</v>
      </c>
      <c r="U492" s="11"/>
      <c r="V492" s="11"/>
      <c r="W492" s="11"/>
      <c r="X492" s="11"/>
      <c r="Y492" s="11"/>
      <c r="Z492" s="11"/>
      <c r="AA492" s="11"/>
      <c r="AB492" s="11"/>
      <c r="AC492" s="11"/>
      <c r="AD492" s="11"/>
      <c r="AE492" s="11"/>
      <c r="AR492" s="219" t="s">
        <v>85</v>
      </c>
      <c r="AT492" s="220" t="s">
        <v>75</v>
      </c>
      <c r="AU492" s="220" t="s">
        <v>76</v>
      </c>
      <c r="AY492" s="219" t="s">
        <v>207</v>
      </c>
      <c r="BK492" s="221">
        <f>SUM(BK493:BK496)</f>
        <v>0</v>
      </c>
    </row>
    <row r="493" s="2" customFormat="1" ht="33" customHeight="1">
      <c r="A493" s="39"/>
      <c r="B493" s="40"/>
      <c r="C493" s="222" t="s">
        <v>1047</v>
      </c>
      <c r="D493" s="222" t="s">
        <v>208</v>
      </c>
      <c r="E493" s="223" t="s">
        <v>2459</v>
      </c>
      <c r="F493" s="224" t="s">
        <v>2460</v>
      </c>
      <c r="G493" s="225" t="s">
        <v>1218</v>
      </c>
      <c r="H493" s="226">
        <v>23162</v>
      </c>
      <c r="I493" s="227"/>
      <c r="J493" s="228">
        <f>ROUND(I493*H493,2)</f>
        <v>0</v>
      </c>
      <c r="K493" s="229"/>
      <c r="L493" s="45"/>
      <c r="M493" s="230" t="s">
        <v>1</v>
      </c>
      <c r="N493" s="231" t="s">
        <v>41</v>
      </c>
      <c r="O493" s="92"/>
      <c r="P493" s="232">
        <f>O493*H493</f>
        <v>0</v>
      </c>
      <c r="Q493" s="232">
        <v>0.029000000000000001</v>
      </c>
      <c r="R493" s="232">
        <f>Q493*H493</f>
        <v>671.69799999999998</v>
      </c>
      <c r="S493" s="232">
        <v>0.029000000000000001</v>
      </c>
      <c r="T493" s="233">
        <f>S493*H493</f>
        <v>671.69799999999998</v>
      </c>
      <c r="U493" s="39"/>
      <c r="V493" s="39"/>
      <c r="W493" s="39"/>
      <c r="X493" s="39"/>
      <c r="Y493" s="39"/>
      <c r="Z493" s="39"/>
      <c r="AA493" s="39"/>
      <c r="AB493" s="39"/>
      <c r="AC493" s="39"/>
      <c r="AD493" s="39"/>
      <c r="AE493" s="39"/>
      <c r="AR493" s="234" t="s">
        <v>361</v>
      </c>
      <c r="AT493" s="234" t="s">
        <v>208</v>
      </c>
      <c r="AU493" s="234" t="s">
        <v>83</v>
      </c>
      <c r="AY493" s="18" t="s">
        <v>207</v>
      </c>
      <c r="BE493" s="235">
        <f>IF(N493="základní",J493,0)</f>
        <v>0</v>
      </c>
      <c r="BF493" s="235">
        <f>IF(N493="snížená",J493,0)</f>
        <v>0</v>
      </c>
      <c r="BG493" s="235">
        <f>IF(N493="zákl. přenesená",J493,0)</f>
        <v>0</v>
      </c>
      <c r="BH493" s="235">
        <f>IF(N493="sníž. přenesená",J493,0)</f>
        <v>0</v>
      </c>
      <c r="BI493" s="235">
        <f>IF(N493="nulová",J493,0)</f>
        <v>0</v>
      </c>
      <c r="BJ493" s="18" t="s">
        <v>83</v>
      </c>
      <c r="BK493" s="235">
        <f>ROUND(I493*H493,2)</f>
        <v>0</v>
      </c>
      <c r="BL493" s="18" t="s">
        <v>361</v>
      </c>
      <c r="BM493" s="234" t="s">
        <v>2461</v>
      </c>
    </row>
    <row r="494" s="2" customFormat="1">
      <c r="A494" s="39"/>
      <c r="B494" s="40"/>
      <c r="C494" s="41"/>
      <c r="D494" s="236" t="s">
        <v>214</v>
      </c>
      <c r="E494" s="41"/>
      <c r="F494" s="237" t="s">
        <v>2462</v>
      </c>
      <c r="G494" s="41"/>
      <c r="H494" s="41"/>
      <c r="I494" s="238"/>
      <c r="J494" s="41"/>
      <c r="K494" s="41"/>
      <c r="L494" s="45"/>
      <c r="M494" s="239"/>
      <c r="N494" s="240"/>
      <c r="O494" s="92"/>
      <c r="P494" s="92"/>
      <c r="Q494" s="92"/>
      <c r="R494" s="92"/>
      <c r="S494" s="92"/>
      <c r="T494" s="93"/>
      <c r="U494" s="39"/>
      <c r="V494" s="39"/>
      <c r="W494" s="39"/>
      <c r="X494" s="39"/>
      <c r="Y494" s="39"/>
      <c r="Z494" s="39"/>
      <c r="AA494" s="39"/>
      <c r="AB494" s="39"/>
      <c r="AC494" s="39"/>
      <c r="AD494" s="39"/>
      <c r="AE494" s="39"/>
      <c r="AT494" s="18" t="s">
        <v>214</v>
      </c>
      <c r="AU494" s="18" t="s">
        <v>83</v>
      </c>
    </row>
    <row r="495" s="2" customFormat="1" ht="24.15" customHeight="1">
      <c r="A495" s="39"/>
      <c r="B495" s="40"/>
      <c r="C495" s="222" t="s">
        <v>1064</v>
      </c>
      <c r="D495" s="222" t="s">
        <v>208</v>
      </c>
      <c r="E495" s="223" t="s">
        <v>2463</v>
      </c>
      <c r="F495" s="224" t="s">
        <v>2464</v>
      </c>
      <c r="G495" s="225" t="s">
        <v>1218</v>
      </c>
      <c r="H495" s="226">
        <v>13691</v>
      </c>
      <c r="I495" s="227"/>
      <c r="J495" s="228">
        <f>ROUND(I495*H495,2)</f>
        <v>0</v>
      </c>
      <c r="K495" s="229"/>
      <c r="L495" s="45"/>
      <c r="M495" s="230" t="s">
        <v>1</v>
      </c>
      <c r="N495" s="231" t="s">
        <v>41</v>
      </c>
      <c r="O495" s="92"/>
      <c r="P495" s="232">
        <f>O495*H495</f>
        <v>0</v>
      </c>
      <c r="Q495" s="232">
        <v>0.00064000000000000005</v>
      </c>
      <c r="R495" s="232">
        <f>Q495*H495</f>
        <v>8.7622400000000003</v>
      </c>
      <c r="S495" s="232">
        <v>0</v>
      </c>
      <c r="T495" s="233">
        <f>S495*H495</f>
        <v>0</v>
      </c>
      <c r="U495" s="39"/>
      <c r="V495" s="39"/>
      <c r="W495" s="39"/>
      <c r="X495" s="39"/>
      <c r="Y495" s="39"/>
      <c r="Z495" s="39"/>
      <c r="AA495" s="39"/>
      <c r="AB495" s="39"/>
      <c r="AC495" s="39"/>
      <c r="AD495" s="39"/>
      <c r="AE495" s="39"/>
      <c r="AR495" s="234" t="s">
        <v>361</v>
      </c>
      <c r="AT495" s="234" t="s">
        <v>208</v>
      </c>
      <c r="AU495" s="234" t="s">
        <v>83</v>
      </c>
      <c r="AY495" s="18" t="s">
        <v>207</v>
      </c>
      <c r="BE495" s="235">
        <f>IF(N495="základní",J495,0)</f>
        <v>0</v>
      </c>
      <c r="BF495" s="235">
        <f>IF(N495="snížená",J495,0)</f>
        <v>0</v>
      </c>
      <c r="BG495" s="235">
        <f>IF(N495="zákl. přenesená",J495,0)</f>
        <v>0</v>
      </c>
      <c r="BH495" s="235">
        <f>IF(N495="sníž. přenesená",J495,0)</f>
        <v>0</v>
      </c>
      <c r="BI495" s="235">
        <f>IF(N495="nulová",J495,0)</f>
        <v>0</v>
      </c>
      <c r="BJ495" s="18" t="s">
        <v>83</v>
      </c>
      <c r="BK495" s="235">
        <f>ROUND(I495*H495,2)</f>
        <v>0</v>
      </c>
      <c r="BL495" s="18" t="s">
        <v>361</v>
      </c>
      <c r="BM495" s="234" t="s">
        <v>2465</v>
      </c>
    </row>
    <row r="496" s="2" customFormat="1">
      <c r="A496" s="39"/>
      <c r="B496" s="40"/>
      <c r="C496" s="41"/>
      <c r="D496" s="236" t="s">
        <v>214</v>
      </c>
      <c r="E496" s="41"/>
      <c r="F496" s="237" t="s">
        <v>2466</v>
      </c>
      <c r="G496" s="41"/>
      <c r="H496" s="41"/>
      <c r="I496" s="238"/>
      <c r="J496" s="41"/>
      <c r="K496" s="41"/>
      <c r="L496" s="45"/>
      <c r="M496" s="286"/>
      <c r="N496" s="287"/>
      <c r="O496" s="288"/>
      <c r="P496" s="288"/>
      <c r="Q496" s="288"/>
      <c r="R496" s="288"/>
      <c r="S496" s="288"/>
      <c r="T496" s="289"/>
      <c r="U496" s="39"/>
      <c r="V496" s="39"/>
      <c r="W496" s="39"/>
      <c r="X496" s="39"/>
      <c r="Y496" s="39"/>
      <c r="Z496" s="39"/>
      <c r="AA496" s="39"/>
      <c r="AB496" s="39"/>
      <c r="AC496" s="39"/>
      <c r="AD496" s="39"/>
      <c r="AE496" s="39"/>
      <c r="AT496" s="18" t="s">
        <v>214</v>
      </c>
      <c r="AU496" s="18" t="s">
        <v>83</v>
      </c>
    </row>
    <row r="497" s="2" customFormat="1" ht="6.96" customHeight="1">
      <c r="A497" s="39"/>
      <c r="B497" s="67"/>
      <c r="C497" s="68"/>
      <c r="D497" s="68"/>
      <c r="E497" s="68"/>
      <c r="F497" s="68"/>
      <c r="G497" s="68"/>
      <c r="H497" s="68"/>
      <c r="I497" s="68"/>
      <c r="J497" s="68"/>
      <c r="K497" s="68"/>
      <c r="L497" s="45"/>
      <c r="M497" s="39"/>
      <c r="O497" s="39"/>
      <c r="P497" s="39"/>
      <c r="Q497" s="39"/>
      <c r="R497" s="39"/>
      <c r="S497" s="39"/>
      <c r="T497" s="39"/>
      <c r="U497" s="39"/>
      <c r="V497" s="39"/>
      <c r="W497" s="39"/>
      <c r="X497" s="39"/>
      <c r="Y497" s="39"/>
      <c r="Z497" s="39"/>
      <c r="AA497" s="39"/>
      <c r="AB497" s="39"/>
      <c r="AC497" s="39"/>
      <c r="AD497" s="39"/>
      <c r="AE497" s="39"/>
    </row>
  </sheetData>
  <sheetProtection sheet="1" autoFilter="0" formatColumns="0" formatRows="0" objects="1" scenarios="1" spinCount="100000" saltValue="xqSoOOK8gOTSu/ksdG9hvAo+Dbeys2Mmcp5Cg6tidyAjDr1Ohu9mHaFN+EUMEBsll8VzFuVMbyPG7nDEjKieNQ==" hashValue="xPnfY8qjb6wQy14ggL4qnO56hLu3fvwRXKxXRNlvTAhOguJqZAi0pWhEm+yHP9A9CR83m/CDqedswZ1SRhVIuA==" algorithmName="SHA-512" password="CC35"/>
  <autoFilter ref="C125:K496"/>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0" r:id="rId1" display="https://podminky.urs.cz/item/CS_URS_2024_01/341321610"/>
    <hyperlink ref="F145" r:id="rId2" display="https://podminky.urs.cz/item/CS_URS_2024_01/341351111"/>
    <hyperlink ref="F161" r:id="rId3" display="https://podminky.urs.cz/item/CS_URS_2024_01/341351112"/>
    <hyperlink ref="F164" r:id="rId4" display="https://podminky.urs.cz/item/CS_URS_2024_01/341361821"/>
    <hyperlink ref="F172" r:id="rId5" display="https://podminky.urs.cz/item/CS_URS_2024_01/341362021"/>
    <hyperlink ref="F181" r:id="rId6" display="https://podminky.urs.cz/item/CS_URS_2024_01/411324646"/>
    <hyperlink ref="F211" r:id="rId7" display="https://podminky.urs.cz/item/CS_URS_2024_01/411351011"/>
    <hyperlink ref="F239" r:id="rId8" display="https://podminky.urs.cz/item/CS_URS_2024_01/411351012"/>
    <hyperlink ref="F242" r:id="rId9" display="https://podminky.urs.cz/item/CS_URS_2024_01/411354313"/>
    <hyperlink ref="F245" r:id="rId10" display="https://podminky.urs.cz/item/CS_URS_2024_01/411354314"/>
    <hyperlink ref="F248" r:id="rId11" display="https://podminky.urs.cz/item/CS_URS_2024_01/411361821"/>
    <hyperlink ref="F260" r:id="rId12" display="https://podminky.urs.cz/item/CS_URS_2024_01/411362021"/>
    <hyperlink ref="F281" r:id="rId13" display="https://podminky.urs.cz/item/CS_URS_2024_01/953946125"/>
    <hyperlink ref="F297" r:id="rId14" display="https://podminky.urs.cz/item/CS_URS_2024_01/985112111"/>
    <hyperlink ref="F300" r:id="rId15" display="https://podminky.urs.cz/item/CS_URS_2024_01/985112121"/>
    <hyperlink ref="F303" r:id="rId16" display="https://podminky.urs.cz/item/CS_URS_2024_01/985112131"/>
    <hyperlink ref="F306" r:id="rId17" display="https://podminky.urs.cz/item/CS_URS_2024_01/985131211"/>
    <hyperlink ref="F316" r:id="rId18" display="https://podminky.urs.cz/item/CS_URS_2024_01/985311111"/>
    <hyperlink ref="F319" r:id="rId19" display="https://podminky.urs.cz/item/CS_URS_2024_01/985311211"/>
    <hyperlink ref="F322" r:id="rId20" display="https://podminky.urs.cz/item/CS_URS_2024_01/985311311"/>
    <hyperlink ref="F325" r:id="rId21" display="https://podminky.urs.cz/item/CS_URS_2024_01/985311312"/>
    <hyperlink ref="F335" r:id="rId22" display="https://podminky.urs.cz/item/CS_URS_2024_01/985321111"/>
    <hyperlink ref="F338" r:id="rId23" display="https://podminky.urs.cz/item/CS_URS_2024_01/985321112"/>
    <hyperlink ref="F341" r:id="rId24" display="https://podminky.urs.cz/item/CS_URS_2024_01/985331213"/>
    <hyperlink ref="F351" r:id="rId25" display="https://podminky.urs.cz/item/CS_URS_2024_01/985422311"/>
    <hyperlink ref="F355" r:id="rId26" display="https://podminky.urs.cz/item/CS_URS_2024_01/985422321"/>
    <hyperlink ref="F359" r:id="rId27" display="https://podminky.urs.cz/item/CS_URS_2024_01/985441312"/>
    <hyperlink ref="F371" r:id="rId28" display="https://podminky.urs.cz/item/CS_URS_2024_01/985441314"/>
    <hyperlink ref="F382" r:id="rId29" display="https://podminky.urs.cz/item/CS_URS_2024_01/985511213"/>
    <hyperlink ref="F392" r:id="rId30" display="https://podminky.urs.cz/item/CS_URS_2024_01/985511219"/>
    <hyperlink ref="F396" r:id="rId31" display="https://podminky.urs.cz/item/CS_URS_2024_01/985512113"/>
    <hyperlink ref="F401" r:id="rId32" display="https://podminky.urs.cz/item/CS_URS_2024_01/985512119"/>
    <hyperlink ref="F405" r:id="rId33" display="https://podminky.urs.cz/item/CS_URS_2024_01/985561321"/>
    <hyperlink ref="F411" r:id="rId34" display="https://podminky.urs.cz/item/CS_URS_2024_01/985561323"/>
    <hyperlink ref="F421" r:id="rId35" display="https://podminky.urs.cz/item/CS_URS_2024_01/985562513"/>
    <hyperlink ref="F426" r:id="rId36" display="https://podminky.urs.cz/item/CS_URS_2024_01/985562517"/>
    <hyperlink ref="F445" r:id="rId37" display="https://podminky.urs.cz/item/CS_URS_2024_01/998012045"/>
    <hyperlink ref="F449" r:id="rId38" display="https://podminky.urs.cz/item/CS_URS_2024_01/767995116"/>
    <hyperlink ref="F474" r:id="rId39" display="https://podminky.urs.cz/item/CS_URS_2024_01/767995117"/>
    <hyperlink ref="F491" r:id="rId40" display="https://podminky.urs.cz/item/CS_URS_2024_01/998767205"/>
  </hyperlinks>
  <pageMargins left="0.39375" right="0.39375" top="0.39375" bottom="0.39375" header="0" footer="0"/>
  <pageSetup paperSize="9" orientation="portrait" blackAndWhite="1" fitToHeight="100"/>
  <headerFooter>
    <oddFooter>&amp;CStrana &amp;P z &amp;N</oddFooter>
  </headerFooter>
  <drawing r:id="rId4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2467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ROUND((SUM(BE126:BE436)),  2)</f>
        <v>0</v>
      </c>
      <c r="G35" s="39"/>
      <c r="H35" s="39"/>
      <c r="I35" s="166">
        <v>0.20999999999999999</v>
      </c>
      <c r="J35" s="165">
        <f>ROUND(((SUM(BE126:BE436))*I35),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ROUND((SUM(BF126:BF436)),  2)</f>
        <v>0</v>
      </c>
      <c r="G36" s="39"/>
      <c r="H36" s="39"/>
      <c r="I36" s="166">
        <v>0.12</v>
      </c>
      <c r="J36" s="165">
        <f>ROUND(((SUM(BF126:BF436))*I36),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ROUND((SUM(BG126:BG436)),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ROUND((SUM(BH126:BH436)),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ROUND((SUM(BI126:BI436)),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02-03 - Zařízení zdravotně technických instalací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2468</v>
      </c>
      <c r="E99" s="193"/>
      <c r="F99" s="193"/>
      <c r="G99" s="193"/>
      <c r="H99" s="193"/>
      <c r="I99" s="193"/>
      <c r="J99" s="194">
        <f>J127</f>
        <v>0</v>
      </c>
      <c r="K99" s="191"/>
      <c r="L99" s="195"/>
      <c r="S99" s="9"/>
      <c r="T99" s="9"/>
      <c r="U99" s="9"/>
      <c r="V99" s="9"/>
      <c r="W99" s="9"/>
      <c r="X99" s="9"/>
      <c r="Y99" s="9"/>
      <c r="Z99" s="9"/>
      <c r="AA99" s="9"/>
      <c r="AB99" s="9"/>
      <c r="AC99" s="9"/>
      <c r="AD99" s="9"/>
      <c r="AE99" s="9"/>
    </row>
    <row r="100" s="9" customFormat="1" ht="24.96" customHeight="1">
      <c r="A100" s="9"/>
      <c r="B100" s="190"/>
      <c r="C100" s="191"/>
      <c r="D100" s="192" t="s">
        <v>2469</v>
      </c>
      <c r="E100" s="193"/>
      <c r="F100" s="193"/>
      <c r="G100" s="193"/>
      <c r="H100" s="193"/>
      <c r="I100" s="193"/>
      <c r="J100" s="194">
        <f>J190</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2470</v>
      </c>
      <c r="E101" s="193"/>
      <c r="F101" s="193"/>
      <c r="G101" s="193"/>
      <c r="H101" s="193"/>
      <c r="I101" s="193"/>
      <c r="J101" s="194">
        <f>J320</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2471</v>
      </c>
      <c r="E102" s="193"/>
      <c r="F102" s="193"/>
      <c r="G102" s="193"/>
      <c r="H102" s="193"/>
      <c r="I102" s="193"/>
      <c r="J102" s="194">
        <f>J415</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2472</v>
      </c>
      <c r="E103" s="193"/>
      <c r="F103" s="193"/>
      <c r="G103" s="193"/>
      <c r="H103" s="193"/>
      <c r="I103" s="193"/>
      <c r="J103" s="194">
        <f>J428</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530</v>
      </c>
      <c r="E104" s="193"/>
      <c r="F104" s="193"/>
      <c r="G104" s="193"/>
      <c r="H104" s="193"/>
      <c r="I104" s="193"/>
      <c r="J104" s="194">
        <f>J431</f>
        <v>0</v>
      </c>
      <c r="K104" s="191"/>
      <c r="L104" s="195"/>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193</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85" t="str">
        <f>E7</f>
        <v>Konverze Vodárenské věže - výstavba větrné elektrárny Bohumín - Pudlov</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180</v>
      </c>
      <c r="D115" s="23"/>
      <c r="E115" s="23"/>
      <c r="F115" s="23"/>
      <c r="G115" s="23"/>
      <c r="H115" s="23"/>
      <c r="I115" s="23"/>
      <c r="J115" s="23"/>
      <c r="K115" s="23"/>
      <c r="L115" s="21"/>
    </row>
    <row r="116" s="2" customFormat="1" ht="16.5" customHeight="1">
      <c r="A116" s="39"/>
      <c r="B116" s="40"/>
      <c r="C116" s="41"/>
      <c r="D116" s="41"/>
      <c r="E116" s="185" t="s">
        <v>411</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182</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02-03 - Zařízení zdravotně technických instalací</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 xml:space="preserve"> </v>
      </c>
      <c r="G120" s="41"/>
      <c r="H120" s="41"/>
      <c r="I120" s="33" t="s">
        <v>22</v>
      </c>
      <c r="J120" s="80" t="str">
        <f>IF(J14="","",J14)</f>
        <v>19. 3. 2025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E17</f>
        <v>Ing. Vladimír Cigánek</v>
      </c>
      <c r="G122" s="41"/>
      <c r="H122" s="41"/>
      <c r="I122" s="33" t="s">
        <v>30</v>
      </c>
      <c r="J122" s="37" t="str">
        <f>E23</f>
        <v>PPS Kania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IF(E20="","",E20)</f>
        <v>Vyplň údaj</v>
      </c>
      <c r="G123" s="41"/>
      <c r="H123" s="41"/>
      <c r="I123" s="33" t="s">
        <v>33</v>
      </c>
      <c r="J123" s="37" t="str">
        <f>E26</f>
        <v>kolektiv autorů</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6"/>
      <c r="B125" s="197"/>
      <c r="C125" s="198" t="s">
        <v>194</v>
      </c>
      <c r="D125" s="199" t="s">
        <v>61</v>
      </c>
      <c r="E125" s="199" t="s">
        <v>57</v>
      </c>
      <c r="F125" s="199" t="s">
        <v>58</v>
      </c>
      <c r="G125" s="199" t="s">
        <v>195</v>
      </c>
      <c r="H125" s="199" t="s">
        <v>196</v>
      </c>
      <c r="I125" s="199" t="s">
        <v>197</v>
      </c>
      <c r="J125" s="200" t="s">
        <v>186</v>
      </c>
      <c r="K125" s="201" t="s">
        <v>198</v>
      </c>
      <c r="L125" s="202"/>
      <c r="M125" s="101" t="s">
        <v>1</v>
      </c>
      <c r="N125" s="102" t="s">
        <v>40</v>
      </c>
      <c r="O125" s="102" t="s">
        <v>199</v>
      </c>
      <c r="P125" s="102" t="s">
        <v>200</v>
      </c>
      <c r="Q125" s="102" t="s">
        <v>201</v>
      </c>
      <c r="R125" s="102" t="s">
        <v>202</v>
      </c>
      <c r="S125" s="102" t="s">
        <v>203</v>
      </c>
      <c r="T125" s="103" t="s">
        <v>204</v>
      </c>
      <c r="U125" s="196"/>
      <c r="V125" s="196"/>
      <c r="W125" s="196"/>
      <c r="X125" s="196"/>
      <c r="Y125" s="196"/>
      <c r="Z125" s="196"/>
      <c r="AA125" s="196"/>
      <c r="AB125" s="196"/>
      <c r="AC125" s="196"/>
      <c r="AD125" s="196"/>
      <c r="AE125" s="196"/>
    </row>
    <row r="126" s="2" customFormat="1" ht="22.8" customHeight="1">
      <c r="A126" s="39"/>
      <c r="B126" s="40"/>
      <c r="C126" s="108" t="s">
        <v>205</v>
      </c>
      <c r="D126" s="41"/>
      <c r="E126" s="41"/>
      <c r="F126" s="41"/>
      <c r="G126" s="41"/>
      <c r="H126" s="41"/>
      <c r="I126" s="41"/>
      <c r="J126" s="203">
        <f>BK126</f>
        <v>0</v>
      </c>
      <c r="K126" s="41"/>
      <c r="L126" s="45"/>
      <c r="M126" s="104"/>
      <c r="N126" s="204"/>
      <c r="O126" s="105"/>
      <c r="P126" s="205">
        <f>P127+P190+P320+P415+P428+P431</f>
        <v>0</v>
      </c>
      <c r="Q126" s="105"/>
      <c r="R126" s="205">
        <f>R127+R190+R320+R415+R428+R431</f>
        <v>1.6083800000000004</v>
      </c>
      <c r="S126" s="105"/>
      <c r="T126" s="206">
        <f>T127+T190+T320+T415+T428+T431</f>
        <v>0</v>
      </c>
      <c r="U126" s="39"/>
      <c r="V126" s="39"/>
      <c r="W126" s="39"/>
      <c r="X126" s="39"/>
      <c r="Y126" s="39"/>
      <c r="Z126" s="39"/>
      <c r="AA126" s="39"/>
      <c r="AB126" s="39"/>
      <c r="AC126" s="39"/>
      <c r="AD126" s="39"/>
      <c r="AE126" s="39"/>
      <c r="AT126" s="18" t="s">
        <v>75</v>
      </c>
      <c r="AU126" s="18" t="s">
        <v>188</v>
      </c>
      <c r="BK126" s="207">
        <f>BK127+BK190+BK320+BK415+BK428+BK431</f>
        <v>0</v>
      </c>
    </row>
    <row r="127" s="11" customFormat="1" ht="25.92" customHeight="1">
      <c r="A127" s="11"/>
      <c r="B127" s="208"/>
      <c r="C127" s="209"/>
      <c r="D127" s="210" t="s">
        <v>75</v>
      </c>
      <c r="E127" s="211" t="s">
        <v>2473</v>
      </c>
      <c r="F127" s="211" t="s">
        <v>2474</v>
      </c>
      <c r="G127" s="209"/>
      <c r="H127" s="209"/>
      <c r="I127" s="212"/>
      <c r="J127" s="213">
        <f>BK127</f>
        <v>0</v>
      </c>
      <c r="K127" s="209"/>
      <c r="L127" s="214"/>
      <c r="M127" s="215"/>
      <c r="N127" s="216"/>
      <c r="O127" s="216"/>
      <c r="P127" s="217">
        <f>SUM(P128:P189)</f>
        <v>0</v>
      </c>
      <c r="Q127" s="216"/>
      <c r="R127" s="217">
        <f>SUM(R128:R189)</f>
        <v>0.44067000000000001</v>
      </c>
      <c r="S127" s="216"/>
      <c r="T127" s="218">
        <f>SUM(T128:T189)</f>
        <v>0</v>
      </c>
      <c r="U127" s="11"/>
      <c r="V127" s="11"/>
      <c r="W127" s="11"/>
      <c r="X127" s="11"/>
      <c r="Y127" s="11"/>
      <c r="Z127" s="11"/>
      <c r="AA127" s="11"/>
      <c r="AB127" s="11"/>
      <c r="AC127" s="11"/>
      <c r="AD127" s="11"/>
      <c r="AE127" s="11"/>
      <c r="AR127" s="219" t="s">
        <v>85</v>
      </c>
      <c r="AT127" s="220" t="s">
        <v>75</v>
      </c>
      <c r="AU127" s="220" t="s">
        <v>76</v>
      </c>
      <c r="AY127" s="219" t="s">
        <v>207</v>
      </c>
      <c r="BK127" s="221">
        <f>SUM(BK128:BK189)</f>
        <v>0</v>
      </c>
    </row>
    <row r="128" s="2" customFormat="1" ht="16.5" customHeight="1">
      <c r="A128" s="39"/>
      <c r="B128" s="40"/>
      <c r="C128" s="222" t="s">
        <v>83</v>
      </c>
      <c r="D128" s="222" t="s">
        <v>208</v>
      </c>
      <c r="E128" s="223" t="s">
        <v>2475</v>
      </c>
      <c r="F128" s="224" t="s">
        <v>2476</v>
      </c>
      <c r="G128" s="225" t="s">
        <v>783</v>
      </c>
      <c r="H128" s="226">
        <v>110</v>
      </c>
      <c r="I128" s="227"/>
      <c r="J128" s="228">
        <f>ROUND(I128*H128,2)</f>
        <v>0</v>
      </c>
      <c r="K128" s="229"/>
      <c r="L128" s="45"/>
      <c r="M128" s="230" t="s">
        <v>1</v>
      </c>
      <c r="N128" s="231" t="s">
        <v>41</v>
      </c>
      <c r="O128" s="92"/>
      <c r="P128" s="232">
        <f>O128*H128</f>
        <v>0</v>
      </c>
      <c r="Q128" s="232">
        <v>0.00046999999999999999</v>
      </c>
      <c r="R128" s="232">
        <f>Q128*H128</f>
        <v>0.051699999999999996</v>
      </c>
      <c r="S128" s="232">
        <v>0</v>
      </c>
      <c r="T128" s="233">
        <f>S128*H128</f>
        <v>0</v>
      </c>
      <c r="U128" s="39"/>
      <c r="V128" s="39"/>
      <c r="W128" s="39"/>
      <c r="X128" s="39"/>
      <c r="Y128" s="39"/>
      <c r="Z128" s="39"/>
      <c r="AA128" s="39"/>
      <c r="AB128" s="39"/>
      <c r="AC128" s="39"/>
      <c r="AD128" s="39"/>
      <c r="AE128" s="39"/>
      <c r="AR128" s="234" t="s">
        <v>361</v>
      </c>
      <c r="AT128" s="234" t="s">
        <v>208</v>
      </c>
      <c r="AU128" s="234" t="s">
        <v>83</v>
      </c>
      <c r="AY128" s="18" t="s">
        <v>207</v>
      </c>
      <c r="BE128" s="235">
        <f>IF(N128="základní",J128,0)</f>
        <v>0</v>
      </c>
      <c r="BF128" s="235">
        <f>IF(N128="snížená",J128,0)</f>
        <v>0</v>
      </c>
      <c r="BG128" s="235">
        <f>IF(N128="zákl. přenesená",J128,0)</f>
        <v>0</v>
      </c>
      <c r="BH128" s="235">
        <f>IF(N128="sníž. přenesená",J128,0)</f>
        <v>0</v>
      </c>
      <c r="BI128" s="235">
        <f>IF(N128="nulová",J128,0)</f>
        <v>0</v>
      </c>
      <c r="BJ128" s="18" t="s">
        <v>83</v>
      </c>
      <c r="BK128" s="235">
        <f>ROUND(I128*H128,2)</f>
        <v>0</v>
      </c>
      <c r="BL128" s="18" t="s">
        <v>361</v>
      </c>
      <c r="BM128" s="234" t="s">
        <v>85</v>
      </c>
    </row>
    <row r="129" s="2" customFormat="1">
      <c r="A129" s="39"/>
      <c r="B129" s="40"/>
      <c r="C129" s="41"/>
      <c r="D129" s="236" t="s">
        <v>214</v>
      </c>
      <c r="E129" s="41"/>
      <c r="F129" s="237" t="s">
        <v>2477</v>
      </c>
      <c r="G129" s="41"/>
      <c r="H129" s="41"/>
      <c r="I129" s="238"/>
      <c r="J129" s="41"/>
      <c r="K129" s="41"/>
      <c r="L129" s="45"/>
      <c r="M129" s="239"/>
      <c r="N129" s="240"/>
      <c r="O129" s="92"/>
      <c r="P129" s="92"/>
      <c r="Q129" s="92"/>
      <c r="R129" s="92"/>
      <c r="S129" s="92"/>
      <c r="T129" s="93"/>
      <c r="U129" s="39"/>
      <c r="V129" s="39"/>
      <c r="W129" s="39"/>
      <c r="X129" s="39"/>
      <c r="Y129" s="39"/>
      <c r="Z129" s="39"/>
      <c r="AA129" s="39"/>
      <c r="AB129" s="39"/>
      <c r="AC129" s="39"/>
      <c r="AD129" s="39"/>
      <c r="AE129" s="39"/>
      <c r="AT129" s="18" t="s">
        <v>214</v>
      </c>
      <c r="AU129" s="18" t="s">
        <v>83</v>
      </c>
    </row>
    <row r="130" s="2" customFormat="1">
      <c r="A130" s="39"/>
      <c r="B130" s="40"/>
      <c r="C130" s="41"/>
      <c r="D130" s="241" t="s">
        <v>216</v>
      </c>
      <c r="E130" s="41"/>
      <c r="F130" s="242" t="s">
        <v>2478</v>
      </c>
      <c r="G130" s="41"/>
      <c r="H130" s="41"/>
      <c r="I130" s="238"/>
      <c r="J130" s="41"/>
      <c r="K130" s="41"/>
      <c r="L130" s="45"/>
      <c r="M130" s="239"/>
      <c r="N130" s="240"/>
      <c r="O130" s="92"/>
      <c r="P130" s="92"/>
      <c r="Q130" s="92"/>
      <c r="R130" s="92"/>
      <c r="S130" s="92"/>
      <c r="T130" s="93"/>
      <c r="U130" s="39"/>
      <c r="V130" s="39"/>
      <c r="W130" s="39"/>
      <c r="X130" s="39"/>
      <c r="Y130" s="39"/>
      <c r="Z130" s="39"/>
      <c r="AA130" s="39"/>
      <c r="AB130" s="39"/>
      <c r="AC130" s="39"/>
      <c r="AD130" s="39"/>
      <c r="AE130" s="39"/>
      <c r="AT130" s="18" t="s">
        <v>216</v>
      </c>
      <c r="AU130" s="18" t="s">
        <v>83</v>
      </c>
    </row>
    <row r="131" s="2" customFormat="1" ht="16.5" customHeight="1">
      <c r="A131" s="39"/>
      <c r="B131" s="40"/>
      <c r="C131" s="222" t="s">
        <v>85</v>
      </c>
      <c r="D131" s="222" t="s">
        <v>208</v>
      </c>
      <c r="E131" s="223" t="s">
        <v>2479</v>
      </c>
      <c r="F131" s="224" t="s">
        <v>2480</v>
      </c>
      <c r="G131" s="225" t="s">
        <v>783</v>
      </c>
      <c r="H131" s="226">
        <v>30</v>
      </c>
      <c r="I131" s="227"/>
      <c r="J131" s="228">
        <f>ROUND(I131*H131,2)</f>
        <v>0</v>
      </c>
      <c r="K131" s="229"/>
      <c r="L131" s="45"/>
      <c r="M131" s="230" t="s">
        <v>1</v>
      </c>
      <c r="N131" s="231" t="s">
        <v>41</v>
      </c>
      <c r="O131" s="92"/>
      <c r="P131" s="232">
        <f>O131*H131</f>
        <v>0</v>
      </c>
      <c r="Q131" s="232">
        <v>0.00072999999999999996</v>
      </c>
      <c r="R131" s="232">
        <f>Q131*H131</f>
        <v>0.021899999999999999</v>
      </c>
      <c r="S131" s="232">
        <v>0</v>
      </c>
      <c r="T131" s="233">
        <f>S131*H131</f>
        <v>0</v>
      </c>
      <c r="U131" s="39"/>
      <c r="V131" s="39"/>
      <c r="W131" s="39"/>
      <c r="X131" s="39"/>
      <c r="Y131" s="39"/>
      <c r="Z131" s="39"/>
      <c r="AA131" s="39"/>
      <c r="AB131" s="39"/>
      <c r="AC131" s="39"/>
      <c r="AD131" s="39"/>
      <c r="AE131" s="39"/>
      <c r="AR131" s="234" t="s">
        <v>361</v>
      </c>
      <c r="AT131" s="234" t="s">
        <v>208</v>
      </c>
      <c r="AU131" s="234" t="s">
        <v>83</v>
      </c>
      <c r="AY131" s="18" t="s">
        <v>207</v>
      </c>
      <c r="BE131" s="235">
        <f>IF(N131="základní",J131,0)</f>
        <v>0</v>
      </c>
      <c r="BF131" s="235">
        <f>IF(N131="snížená",J131,0)</f>
        <v>0</v>
      </c>
      <c r="BG131" s="235">
        <f>IF(N131="zákl. přenesená",J131,0)</f>
        <v>0</v>
      </c>
      <c r="BH131" s="235">
        <f>IF(N131="sníž. přenesená",J131,0)</f>
        <v>0</v>
      </c>
      <c r="BI131" s="235">
        <f>IF(N131="nulová",J131,0)</f>
        <v>0</v>
      </c>
      <c r="BJ131" s="18" t="s">
        <v>83</v>
      </c>
      <c r="BK131" s="235">
        <f>ROUND(I131*H131,2)</f>
        <v>0</v>
      </c>
      <c r="BL131" s="18" t="s">
        <v>361</v>
      </c>
      <c r="BM131" s="234" t="s">
        <v>212</v>
      </c>
    </row>
    <row r="132" s="2" customFormat="1">
      <c r="A132" s="39"/>
      <c r="B132" s="40"/>
      <c r="C132" s="41"/>
      <c r="D132" s="236" t="s">
        <v>214</v>
      </c>
      <c r="E132" s="41"/>
      <c r="F132" s="237" t="s">
        <v>2481</v>
      </c>
      <c r="G132" s="41"/>
      <c r="H132" s="41"/>
      <c r="I132" s="238"/>
      <c r="J132" s="41"/>
      <c r="K132" s="41"/>
      <c r="L132" s="45"/>
      <c r="M132" s="239"/>
      <c r="N132" s="240"/>
      <c r="O132" s="92"/>
      <c r="P132" s="92"/>
      <c r="Q132" s="92"/>
      <c r="R132" s="92"/>
      <c r="S132" s="92"/>
      <c r="T132" s="93"/>
      <c r="U132" s="39"/>
      <c r="V132" s="39"/>
      <c r="W132" s="39"/>
      <c r="X132" s="39"/>
      <c r="Y132" s="39"/>
      <c r="Z132" s="39"/>
      <c r="AA132" s="39"/>
      <c r="AB132" s="39"/>
      <c r="AC132" s="39"/>
      <c r="AD132" s="39"/>
      <c r="AE132" s="39"/>
      <c r="AT132" s="18" t="s">
        <v>214</v>
      </c>
      <c r="AU132" s="18" t="s">
        <v>83</v>
      </c>
    </row>
    <row r="133" s="2" customFormat="1">
      <c r="A133" s="39"/>
      <c r="B133" s="40"/>
      <c r="C133" s="41"/>
      <c r="D133" s="241" t="s">
        <v>216</v>
      </c>
      <c r="E133" s="41"/>
      <c r="F133" s="242" t="s">
        <v>2482</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216</v>
      </c>
      <c r="AU133" s="18" t="s">
        <v>83</v>
      </c>
    </row>
    <row r="134" s="2" customFormat="1" ht="16.5" customHeight="1">
      <c r="A134" s="39"/>
      <c r="B134" s="40"/>
      <c r="C134" s="222" t="s">
        <v>138</v>
      </c>
      <c r="D134" s="222" t="s">
        <v>208</v>
      </c>
      <c r="E134" s="223" t="s">
        <v>2483</v>
      </c>
      <c r="F134" s="224" t="s">
        <v>2484</v>
      </c>
      <c r="G134" s="225" t="s">
        <v>783</v>
      </c>
      <c r="H134" s="226">
        <v>60</v>
      </c>
      <c r="I134" s="227"/>
      <c r="J134" s="228">
        <f>ROUND(I134*H134,2)</f>
        <v>0</v>
      </c>
      <c r="K134" s="229"/>
      <c r="L134" s="45"/>
      <c r="M134" s="230" t="s">
        <v>1</v>
      </c>
      <c r="N134" s="231" t="s">
        <v>41</v>
      </c>
      <c r="O134" s="92"/>
      <c r="P134" s="232">
        <f>O134*H134</f>
        <v>0</v>
      </c>
      <c r="Q134" s="232">
        <v>0.00040999999999999999</v>
      </c>
      <c r="R134" s="232">
        <f>Q134*H134</f>
        <v>0.0246</v>
      </c>
      <c r="S134" s="232">
        <v>0</v>
      </c>
      <c r="T134" s="233">
        <f>S134*H134</f>
        <v>0</v>
      </c>
      <c r="U134" s="39"/>
      <c r="V134" s="39"/>
      <c r="W134" s="39"/>
      <c r="X134" s="39"/>
      <c r="Y134" s="39"/>
      <c r="Z134" s="39"/>
      <c r="AA134" s="39"/>
      <c r="AB134" s="39"/>
      <c r="AC134" s="39"/>
      <c r="AD134" s="39"/>
      <c r="AE134" s="39"/>
      <c r="AR134" s="234" t="s">
        <v>361</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361</v>
      </c>
      <c r="BM134" s="234" t="s">
        <v>261</v>
      </c>
    </row>
    <row r="135" s="2" customFormat="1">
      <c r="A135" s="39"/>
      <c r="B135" s="40"/>
      <c r="C135" s="41"/>
      <c r="D135" s="236" t="s">
        <v>214</v>
      </c>
      <c r="E135" s="41"/>
      <c r="F135" s="237" t="s">
        <v>2485</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c r="A136" s="39"/>
      <c r="B136" s="40"/>
      <c r="C136" s="41"/>
      <c r="D136" s="241" t="s">
        <v>216</v>
      </c>
      <c r="E136" s="41"/>
      <c r="F136" s="242" t="s">
        <v>2486</v>
      </c>
      <c r="G136" s="41"/>
      <c r="H136" s="41"/>
      <c r="I136" s="238"/>
      <c r="J136" s="41"/>
      <c r="K136" s="41"/>
      <c r="L136" s="45"/>
      <c r="M136" s="239"/>
      <c r="N136" s="240"/>
      <c r="O136" s="92"/>
      <c r="P136" s="92"/>
      <c r="Q136" s="92"/>
      <c r="R136" s="92"/>
      <c r="S136" s="92"/>
      <c r="T136" s="93"/>
      <c r="U136" s="39"/>
      <c r="V136" s="39"/>
      <c r="W136" s="39"/>
      <c r="X136" s="39"/>
      <c r="Y136" s="39"/>
      <c r="Z136" s="39"/>
      <c r="AA136" s="39"/>
      <c r="AB136" s="39"/>
      <c r="AC136" s="39"/>
      <c r="AD136" s="39"/>
      <c r="AE136" s="39"/>
      <c r="AT136" s="18" t="s">
        <v>216</v>
      </c>
      <c r="AU136" s="18" t="s">
        <v>83</v>
      </c>
    </row>
    <row r="137" s="2" customFormat="1" ht="16.5" customHeight="1">
      <c r="A137" s="39"/>
      <c r="B137" s="40"/>
      <c r="C137" s="222" t="s">
        <v>212</v>
      </c>
      <c r="D137" s="222" t="s">
        <v>208</v>
      </c>
      <c r="E137" s="223" t="s">
        <v>2487</v>
      </c>
      <c r="F137" s="224" t="s">
        <v>2488</v>
      </c>
      <c r="G137" s="225" t="s">
        <v>783</v>
      </c>
      <c r="H137" s="226">
        <v>40</v>
      </c>
      <c r="I137" s="227"/>
      <c r="J137" s="228">
        <f>ROUND(I137*H137,2)</f>
        <v>0</v>
      </c>
      <c r="K137" s="229"/>
      <c r="L137" s="45"/>
      <c r="M137" s="230" t="s">
        <v>1</v>
      </c>
      <c r="N137" s="231" t="s">
        <v>41</v>
      </c>
      <c r="O137" s="92"/>
      <c r="P137" s="232">
        <f>O137*H137</f>
        <v>0</v>
      </c>
      <c r="Q137" s="232">
        <v>0.00048000000000000001</v>
      </c>
      <c r="R137" s="232">
        <f>Q137*H137</f>
        <v>0.019200000000000002</v>
      </c>
      <c r="S137" s="232">
        <v>0</v>
      </c>
      <c r="T137" s="233">
        <f>S137*H137</f>
        <v>0</v>
      </c>
      <c r="U137" s="39"/>
      <c r="V137" s="39"/>
      <c r="W137" s="39"/>
      <c r="X137" s="39"/>
      <c r="Y137" s="39"/>
      <c r="Z137" s="39"/>
      <c r="AA137" s="39"/>
      <c r="AB137" s="39"/>
      <c r="AC137" s="39"/>
      <c r="AD137" s="39"/>
      <c r="AE137" s="39"/>
      <c r="AR137" s="234" t="s">
        <v>361</v>
      </c>
      <c r="AT137" s="234" t="s">
        <v>208</v>
      </c>
      <c r="AU137" s="234" t="s">
        <v>83</v>
      </c>
      <c r="AY137" s="18" t="s">
        <v>207</v>
      </c>
      <c r="BE137" s="235">
        <f>IF(N137="základní",J137,0)</f>
        <v>0</v>
      </c>
      <c r="BF137" s="235">
        <f>IF(N137="snížená",J137,0)</f>
        <v>0</v>
      </c>
      <c r="BG137" s="235">
        <f>IF(N137="zákl. přenesená",J137,0)</f>
        <v>0</v>
      </c>
      <c r="BH137" s="235">
        <f>IF(N137="sníž. přenesená",J137,0)</f>
        <v>0</v>
      </c>
      <c r="BI137" s="235">
        <f>IF(N137="nulová",J137,0)</f>
        <v>0</v>
      </c>
      <c r="BJ137" s="18" t="s">
        <v>83</v>
      </c>
      <c r="BK137" s="235">
        <f>ROUND(I137*H137,2)</f>
        <v>0</v>
      </c>
      <c r="BL137" s="18" t="s">
        <v>361</v>
      </c>
      <c r="BM137" s="234" t="s">
        <v>282</v>
      </c>
    </row>
    <row r="138" s="2" customFormat="1">
      <c r="A138" s="39"/>
      <c r="B138" s="40"/>
      <c r="C138" s="41"/>
      <c r="D138" s="236" t="s">
        <v>214</v>
      </c>
      <c r="E138" s="41"/>
      <c r="F138" s="237" t="s">
        <v>2489</v>
      </c>
      <c r="G138" s="41"/>
      <c r="H138" s="41"/>
      <c r="I138" s="238"/>
      <c r="J138" s="41"/>
      <c r="K138" s="41"/>
      <c r="L138" s="45"/>
      <c r="M138" s="239"/>
      <c r="N138" s="240"/>
      <c r="O138" s="92"/>
      <c r="P138" s="92"/>
      <c r="Q138" s="92"/>
      <c r="R138" s="92"/>
      <c r="S138" s="92"/>
      <c r="T138" s="93"/>
      <c r="U138" s="39"/>
      <c r="V138" s="39"/>
      <c r="W138" s="39"/>
      <c r="X138" s="39"/>
      <c r="Y138" s="39"/>
      <c r="Z138" s="39"/>
      <c r="AA138" s="39"/>
      <c r="AB138" s="39"/>
      <c r="AC138" s="39"/>
      <c r="AD138" s="39"/>
      <c r="AE138" s="39"/>
      <c r="AT138" s="18" t="s">
        <v>214</v>
      </c>
      <c r="AU138" s="18" t="s">
        <v>83</v>
      </c>
    </row>
    <row r="139" s="2" customFormat="1">
      <c r="A139" s="39"/>
      <c r="B139" s="40"/>
      <c r="C139" s="41"/>
      <c r="D139" s="241" t="s">
        <v>216</v>
      </c>
      <c r="E139" s="41"/>
      <c r="F139" s="242" t="s">
        <v>2490</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216</v>
      </c>
      <c r="AU139" s="18" t="s">
        <v>83</v>
      </c>
    </row>
    <row r="140" s="2" customFormat="1" ht="16.5" customHeight="1">
      <c r="A140" s="39"/>
      <c r="B140" s="40"/>
      <c r="C140" s="222" t="s">
        <v>251</v>
      </c>
      <c r="D140" s="222" t="s">
        <v>208</v>
      </c>
      <c r="E140" s="223" t="s">
        <v>2491</v>
      </c>
      <c r="F140" s="224" t="s">
        <v>2492</v>
      </c>
      <c r="G140" s="225" t="s">
        <v>783</v>
      </c>
      <c r="H140" s="226">
        <v>25</v>
      </c>
      <c r="I140" s="227"/>
      <c r="J140" s="228">
        <f>ROUND(I140*H140,2)</f>
        <v>0</v>
      </c>
      <c r="K140" s="229"/>
      <c r="L140" s="45"/>
      <c r="M140" s="230" t="s">
        <v>1</v>
      </c>
      <c r="N140" s="231" t="s">
        <v>41</v>
      </c>
      <c r="O140" s="92"/>
      <c r="P140" s="232">
        <f>O140*H140</f>
        <v>0</v>
      </c>
      <c r="Q140" s="232">
        <v>0.00059000000000000003</v>
      </c>
      <c r="R140" s="232">
        <f>Q140*H140</f>
        <v>0.014750000000000001</v>
      </c>
      <c r="S140" s="232">
        <v>0</v>
      </c>
      <c r="T140" s="233">
        <f>S140*H140</f>
        <v>0</v>
      </c>
      <c r="U140" s="39"/>
      <c r="V140" s="39"/>
      <c r="W140" s="39"/>
      <c r="X140" s="39"/>
      <c r="Y140" s="39"/>
      <c r="Z140" s="39"/>
      <c r="AA140" s="39"/>
      <c r="AB140" s="39"/>
      <c r="AC140" s="39"/>
      <c r="AD140" s="39"/>
      <c r="AE140" s="39"/>
      <c r="AR140" s="234" t="s">
        <v>361</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361</v>
      </c>
      <c r="BM140" s="234" t="s">
        <v>173</v>
      </c>
    </row>
    <row r="141" s="2" customFormat="1">
      <c r="A141" s="39"/>
      <c r="B141" s="40"/>
      <c r="C141" s="41"/>
      <c r="D141" s="236" t="s">
        <v>214</v>
      </c>
      <c r="E141" s="41"/>
      <c r="F141" s="237" t="s">
        <v>2493</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c r="A142" s="39"/>
      <c r="B142" s="40"/>
      <c r="C142" s="41"/>
      <c r="D142" s="241" t="s">
        <v>216</v>
      </c>
      <c r="E142" s="41"/>
      <c r="F142" s="242" t="s">
        <v>2494</v>
      </c>
      <c r="G142" s="41"/>
      <c r="H142" s="41"/>
      <c r="I142" s="238"/>
      <c r="J142" s="41"/>
      <c r="K142" s="41"/>
      <c r="L142" s="45"/>
      <c r="M142" s="239"/>
      <c r="N142" s="240"/>
      <c r="O142" s="92"/>
      <c r="P142" s="92"/>
      <c r="Q142" s="92"/>
      <c r="R142" s="92"/>
      <c r="S142" s="92"/>
      <c r="T142" s="93"/>
      <c r="U142" s="39"/>
      <c r="V142" s="39"/>
      <c r="W142" s="39"/>
      <c r="X142" s="39"/>
      <c r="Y142" s="39"/>
      <c r="Z142" s="39"/>
      <c r="AA142" s="39"/>
      <c r="AB142" s="39"/>
      <c r="AC142" s="39"/>
      <c r="AD142" s="39"/>
      <c r="AE142" s="39"/>
      <c r="AT142" s="18" t="s">
        <v>216</v>
      </c>
      <c r="AU142" s="18" t="s">
        <v>83</v>
      </c>
    </row>
    <row r="143" s="2" customFormat="1" ht="16.5" customHeight="1">
      <c r="A143" s="39"/>
      <c r="B143" s="40"/>
      <c r="C143" s="222" t="s">
        <v>261</v>
      </c>
      <c r="D143" s="222" t="s">
        <v>208</v>
      </c>
      <c r="E143" s="223" t="s">
        <v>2495</v>
      </c>
      <c r="F143" s="224" t="s">
        <v>2496</v>
      </c>
      <c r="G143" s="225" t="s">
        <v>783</v>
      </c>
      <c r="H143" s="226">
        <v>153</v>
      </c>
      <c r="I143" s="227"/>
      <c r="J143" s="228">
        <f>ROUND(I143*H143,2)</f>
        <v>0</v>
      </c>
      <c r="K143" s="229"/>
      <c r="L143" s="45"/>
      <c r="M143" s="230" t="s">
        <v>1</v>
      </c>
      <c r="N143" s="231" t="s">
        <v>41</v>
      </c>
      <c r="O143" s="92"/>
      <c r="P143" s="232">
        <f>O143*H143</f>
        <v>0</v>
      </c>
      <c r="Q143" s="232">
        <v>0.0020100000000000001</v>
      </c>
      <c r="R143" s="232">
        <f>Q143*H143</f>
        <v>0.30753000000000003</v>
      </c>
      <c r="S143" s="232">
        <v>0</v>
      </c>
      <c r="T143" s="233">
        <f>S143*H143</f>
        <v>0</v>
      </c>
      <c r="U143" s="39"/>
      <c r="V143" s="39"/>
      <c r="W143" s="39"/>
      <c r="X143" s="39"/>
      <c r="Y143" s="39"/>
      <c r="Z143" s="39"/>
      <c r="AA143" s="39"/>
      <c r="AB143" s="39"/>
      <c r="AC143" s="39"/>
      <c r="AD143" s="39"/>
      <c r="AE143" s="39"/>
      <c r="AR143" s="234" t="s">
        <v>361</v>
      </c>
      <c r="AT143" s="234" t="s">
        <v>208</v>
      </c>
      <c r="AU143" s="234" t="s">
        <v>83</v>
      </c>
      <c r="AY143" s="18" t="s">
        <v>207</v>
      </c>
      <c r="BE143" s="235">
        <f>IF(N143="základní",J143,0)</f>
        <v>0</v>
      </c>
      <c r="BF143" s="235">
        <f>IF(N143="snížená",J143,0)</f>
        <v>0</v>
      </c>
      <c r="BG143" s="235">
        <f>IF(N143="zákl. přenesená",J143,0)</f>
        <v>0</v>
      </c>
      <c r="BH143" s="235">
        <f>IF(N143="sníž. přenesená",J143,0)</f>
        <v>0</v>
      </c>
      <c r="BI143" s="235">
        <f>IF(N143="nulová",J143,0)</f>
        <v>0</v>
      </c>
      <c r="BJ143" s="18" t="s">
        <v>83</v>
      </c>
      <c r="BK143" s="235">
        <f>ROUND(I143*H143,2)</f>
        <v>0</v>
      </c>
      <c r="BL143" s="18" t="s">
        <v>361</v>
      </c>
      <c r="BM143" s="234" t="s">
        <v>8</v>
      </c>
    </row>
    <row r="144" s="2" customFormat="1">
      <c r="A144" s="39"/>
      <c r="B144" s="40"/>
      <c r="C144" s="41"/>
      <c r="D144" s="236" t="s">
        <v>214</v>
      </c>
      <c r="E144" s="41"/>
      <c r="F144" s="237" t="s">
        <v>2497</v>
      </c>
      <c r="G144" s="41"/>
      <c r="H144" s="41"/>
      <c r="I144" s="238"/>
      <c r="J144" s="41"/>
      <c r="K144" s="41"/>
      <c r="L144" s="45"/>
      <c r="M144" s="239"/>
      <c r="N144" s="240"/>
      <c r="O144" s="92"/>
      <c r="P144" s="92"/>
      <c r="Q144" s="92"/>
      <c r="R144" s="92"/>
      <c r="S144" s="92"/>
      <c r="T144" s="93"/>
      <c r="U144" s="39"/>
      <c r="V144" s="39"/>
      <c r="W144" s="39"/>
      <c r="X144" s="39"/>
      <c r="Y144" s="39"/>
      <c r="Z144" s="39"/>
      <c r="AA144" s="39"/>
      <c r="AB144" s="39"/>
      <c r="AC144" s="39"/>
      <c r="AD144" s="39"/>
      <c r="AE144" s="39"/>
      <c r="AT144" s="18" t="s">
        <v>214</v>
      </c>
      <c r="AU144" s="18" t="s">
        <v>83</v>
      </c>
    </row>
    <row r="145" s="2" customFormat="1">
      <c r="A145" s="39"/>
      <c r="B145" s="40"/>
      <c r="C145" s="41"/>
      <c r="D145" s="241" t="s">
        <v>216</v>
      </c>
      <c r="E145" s="41"/>
      <c r="F145" s="242" t="s">
        <v>2498</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216</v>
      </c>
      <c r="AU145" s="18" t="s">
        <v>83</v>
      </c>
    </row>
    <row r="146" s="2" customFormat="1" ht="16.5" customHeight="1">
      <c r="A146" s="39"/>
      <c r="B146" s="40"/>
      <c r="C146" s="222" t="s">
        <v>276</v>
      </c>
      <c r="D146" s="222" t="s">
        <v>208</v>
      </c>
      <c r="E146" s="223" t="s">
        <v>2499</v>
      </c>
      <c r="F146" s="224" t="s">
        <v>2500</v>
      </c>
      <c r="G146" s="225" t="s">
        <v>592</v>
      </c>
      <c r="H146" s="226">
        <v>25</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361</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361</v>
      </c>
      <c r="BM146" s="234" t="s">
        <v>345</v>
      </c>
    </row>
    <row r="147" s="2" customFormat="1">
      <c r="A147" s="39"/>
      <c r="B147" s="40"/>
      <c r="C147" s="41"/>
      <c r="D147" s="236" t="s">
        <v>214</v>
      </c>
      <c r="E147" s="41"/>
      <c r="F147" s="237" t="s">
        <v>2501</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c r="A148" s="39"/>
      <c r="B148" s="40"/>
      <c r="C148" s="41"/>
      <c r="D148" s="241" t="s">
        <v>216</v>
      </c>
      <c r="E148" s="41"/>
      <c r="F148" s="242" t="s">
        <v>2502</v>
      </c>
      <c r="G148" s="41"/>
      <c r="H148" s="41"/>
      <c r="I148" s="238"/>
      <c r="J148" s="41"/>
      <c r="K148" s="41"/>
      <c r="L148" s="45"/>
      <c r="M148" s="239"/>
      <c r="N148" s="240"/>
      <c r="O148" s="92"/>
      <c r="P148" s="92"/>
      <c r="Q148" s="92"/>
      <c r="R148" s="92"/>
      <c r="S148" s="92"/>
      <c r="T148" s="93"/>
      <c r="U148" s="39"/>
      <c r="V148" s="39"/>
      <c r="W148" s="39"/>
      <c r="X148" s="39"/>
      <c r="Y148" s="39"/>
      <c r="Z148" s="39"/>
      <c r="AA148" s="39"/>
      <c r="AB148" s="39"/>
      <c r="AC148" s="39"/>
      <c r="AD148" s="39"/>
      <c r="AE148" s="39"/>
      <c r="AT148" s="18" t="s">
        <v>216</v>
      </c>
      <c r="AU148" s="18" t="s">
        <v>83</v>
      </c>
    </row>
    <row r="149" s="2" customFormat="1" ht="21.75" customHeight="1">
      <c r="A149" s="39"/>
      <c r="B149" s="40"/>
      <c r="C149" s="222" t="s">
        <v>282</v>
      </c>
      <c r="D149" s="222" t="s">
        <v>208</v>
      </c>
      <c r="E149" s="223" t="s">
        <v>2503</v>
      </c>
      <c r="F149" s="224" t="s">
        <v>2504</v>
      </c>
      <c r="G149" s="225" t="s">
        <v>592</v>
      </c>
      <c r="H149" s="226">
        <v>20</v>
      </c>
      <c r="I149" s="227"/>
      <c r="J149" s="228">
        <f>ROUND(I149*H149,2)</f>
        <v>0</v>
      </c>
      <c r="K149" s="229"/>
      <c r="L149" s="45"/>
      <c r="M149" s="230" t="s">
        <v>1</v>
      </c>
      <c r="N149" s="231" t="s">
        <v>41</v>
      </c>
      <c r="O149" s="92"/>
      <c r="P149" s="232">
        <f>O149*H149</f>
        <v>0</v>
      </c>
      <c r="Q149" s="232">
        <v>0</v>
      </c>
      <c r="R149" s="232">
        <f>Q149*H149</f>
        <v>0</v>
      </c>
      <c r="S149" s="232">
        <v>0</v>
      </c>
      <c r="T149" s="233">
        <f>S149*H149</f>
        <v>0</v>
      </c>
      <c r="U149" s="39"/>
      <c r="V149" s="39"/>
      <c r="W149" s="39"/>
      <c r="X149" s="39"/>
      <c r="Y149" s="39"/>
      <c r="Z149" s="39"/>
      <c r="AA149" s="39"/>
      <c r="AB149" s="39"/>
      <c r="AC149" s="39"/>
      <c r="AD149" s="39"/>
      <c r="AE149" s="39"/>
      <c r="AR149" s="234" t="s">
        <v>361</v>
      </c>
      <c r="AT149" s="234" t="s">
        <v>208</v>
      </c>
      <c r="AU149" s="234" t="s">
        <v>83</v>
      </c>
      <c r="AY149" s="18" t="s">
        <v>207</v>
      </c>
      <c r="BE149" s="235">
        <f>IF(N149="základní",J149,0)</f>
        <v>0</v>
      </c>
      <c r="BF149" s="235">
        <f>IF(N149="snížená",J149,0)</f>
        <v>0</v>
      </c>
      <c r="BG149" s="235">
        <f>IF(N149="zákl. přenesená",J149,0)</f>
        <v>0</v>
      </c>
      <c r="BH149" s="235">
        <f>IF(N149="sníž. přenesená",J149,0)</f>
        <v>0</v>
      </c>
      <c r="BI149" s="235">
        <f>IF(N149="nulová",J149,0)</f>
        <v>0</v>
      </c>
      <c r="BJ149" s="18" t="s">
        <v>83</v>
      </c>
      <c r="BK149" s="235">
        <f>ROUND(I149*H149,2)</f>
        <v>0</v>
      </c>
      <c r="BL149" s="18" t="s">
        <v>361</v>
      </c>
      <c r="BM149" s="234" t="s">
        <v>361</v>
      </c>
    </row>
    <row r="150" s="2" customFormat="1">
      <c r="A150" s="39"/>
      <c r="B150" s="40"/>
      <c r="C150" s="41"/>
      <c r="D150" s="236" t="s">
        <v>214</v>
      </c>
      <c r="E150" s="41"/>
      <c r="F150" s="237" t="s">
        <v>2505</v>
      </c>
      <c r="G150" s="41"/>
      <c r="H150" s="41"/>
      <c r="I150" s="238"/>
      <c r="J150" s="41"/>
      <c r="K150" s="41"/>
      <c r="L150" s="45"/>
      <c r="M150" s="239"/>
      <c r="N150" s="240"/>
      <c r="O150" s="92"/>
      <c r="P150" s="92"/>
      <c r="Q150" s="92"/>
      <c r="R150" s="92"/>
      <c r="S150" s="92"/>
      <c r="T150" s="93"/>
      <c r="U150" s="39"/>
      <c r="V150" s="39"/>
      <c r="W150" s="39"/>
      <c r="X150" s="39"/>
      <c r="Y150" s="39"/>
      <c r="Z150" s="39"/>
      <c r="AA150" s="39"/>
      <c r="AB150" s="39"/>
      <c r="AC150" s="39"/>
      <c r="AD150" s="39"/>
      <c r="AE150" s="39"/>
      <c r="AT150" s="18" t="s">
        <v>214</v>
      </c>
      <c r="AU150" s="18" t="s">
        <v>83</v>
      </c>
    </row>
    <row r="151" s="2" customFormat="1">
      <c r="A151" s="39"/>
      <c r="B151" s="40"/>
      <c r="C151" s="41"/>
      <c r="D151" s="241" t="s">
        <v>216</v>
      </c>
      <c r="E151" s="41"/>
      <c r="F151" s="242" t="s">
        <v>2506</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216</v>
      </c>
      <c r="AU151" s="18" t="s">
        <v>83</v>
      </c>
    </row>
    <row r="152" s="2" customFormat="1" ht="49.05" customHeight="1">
      <c r="A152" s="39"/>
      <c r="B152" s="40"/>
      <c r="C152" s="222" t="s">
        <v>301</v>
      </c>
      <c r="D152" s="222" t="s">
        <v>208</v>
      </c>
      <c r="E152" s="223" t="s">
        <v>2507</v>
      </c>
      <c r="F152" s="224" t="s">
        <v>2508</v>
      </c>
      <c r="G152" s="225" t="s">
        <v>931</v>
      </c>
      <c r="H152" s="226">
        <v>3</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361</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361</v>
      </c>
      <c r="BM152" s="234" t="s">
        <v>700</v>
      </c>
    </row>
    <row r="153" s="2" customFormat="1">
      <c r="A153" s="39"/>
      <c r="B153" s="40"/>
      <c r="C153" s="41"/>
      <c r="D153" s="236" t="s">
        <v>214</v>
      </c>
      <c r="E153" s="41"/>
      <c r="F153" s="237" t="s">
        <v>2508</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ht="24.15" customHeight="1">
      <c r="A154" s="39"/>
      <c r="B154" s="40"/>
      <c r="C154" s="222" t="s">
        <v>173</v>
      </c>
      <c r="D154" s="222" t="s">
        <v>208</v>
      </c>
      <c r="E154" s="223" t="s">
        <v>2509</v>
      </c>
      <c r="F154" s="224" t="s">
        <v>2510</v>
      </c>
      <c r="G154" s="225" t="s">
        <v>931</v>
      </c>
      <c r="H154" s="226">
        <v>4</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361</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361</v>
      </c>
      <c r="BM154" s="234" t="s">
        <v>712</v>
      </c>
    </row>
    <row r="155" s="2" customFormat="1">
      <c r="A155" s="39"/>
      <c r="B155" s="40"/>
      <c r="C155" s="41"/>
      <c r="D155" s="236" t="s">
        <v>214</v>
      </c>
      <c r="E155" s="41"/>
      <c r="F155" s="237" t="s">
        <v>2510</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ht="37.8" customHeight="1">
      <c r="A156" s="39"/>
      <c r="B156" s="40"/>
      <c r="C156" s="222" t="s">
        <v>176</v>
      </c>
      <c r="D156" s="222" t="s">
        <v>208</v>
      </c>
      <c r="E156" s="223" t="s">
        <v>2511</v>
      </c>
      <c r="F156" s="224" t="s">
        <v>2512</v>
      </c>
      <c r="G156" s="225" t="s">
        <v>931</v>
      </c>
      <c r="H156" s="226">
        <v>80</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720</v>
      </c>
    </row>
    <row r="157" s="2" customFormat="1">
      <c r="A157" s="39"/>
      <c r="B157" s="40"/>
      <c r="C157" s="41"/>
      <c r="D157" s="236" t="s">
        <v>214</v>
      </c>
      <c r="E157" s="41"/>
      <c r="F157" s="237" t="s">
        <v>2512</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ht="24.15" customHeight="1">
      <c r="A158" s="39"/>
      <c r="B158" s="40"/>
      <c r="C158" s="222" t="s">
        <v>8</v>
      </c>
      <c r="D158" s="222" t="s">
        <v>208</v>
      </c>
      <c r="E158" s="223" t="s">
        <v>2513</v>
      </c>
      <c r="F158" s="224" t="s">
        <v>2514</v>
      </c>
      <c r="G158" s="225" t="s">
        <v>931</v>
      </c>
      <c r="H158" s="226">
        <v>80</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731</v>
      </c>
    </row>
    <row r="159" s="2" customFormat="1">
      <c r="A159" s="39"/>
      <c r="B159" s="40"/>
      <c r="C159" s="41"/>
      <c r="D159" s="236" t="s">
        <v>214</v>
      </c>
      <c r="E159" s="41"/>
      <c r="F159" s="237" t="s">
        <v>2514</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ht="55.5" customHeight="1">
      <c r="A160" s="39"/>
      <c r="B160" s="40"/>
      <c r="C160" s="222" t="s">
        <v>339</v>
      </c>
      <c r="D160" s="222" t="s">
        <v>208</v>
      </c>
      <c r="E160" s="223" t="s">
        <v>2515</v>
      </c>
      <c r="F160" s="224" t="s">
        <v>2516</v>
      </c>
      <c r="G160" s="225" t="s">
        <v>931</v>
      </c>
      <c r="H160" s="226">
        <v>5</v>
      </c>
      <c r="I160" s="227"/>
      <c r="J160" s="228">
        <f>ROUND(I160*H160,2)</f>
        <v>0</v>
      </c>
      <c r="K160" s="229"/>
      <c r="L160" s="45"/>
      <c r="M160" s="230" t="s">
        <v>1</v>
      </c>
      <c r="N160" s="231" t="s">
        <v>41</v>
      </c>
      <c r="O160" s="92"/>
      <c r="P160" s="232">
        <f>O160*H160</f>
        <v>0</v>
      </c>
      <c r="Q160" s="232">
        <v>0</v>
      </c>
      <c r="R160" s="232">
        <f>Q160*H160</f>
        <v>0</v>
      </c>
      <c r="S160" s="232">
        <v>0</v>
      </c>
      <c r="T160" s="233">
        <f>S160*H160</f>
        <v>0</v>
      </c>
      <c r="U160" s="39"/>
      <c r="V160" s="39"/>
      <c r="W160" s="39"/>
      <c r="X160" s="39"/>
      <c r="Y160" s="39"/>
      <c r="Z160" s="39"/>
      <c r="AA160" s="39"/>
      <c r="AB160" s="39"/>
      <c r="AC160" s="39"/>
      <c r="AD160" s="39"/>
      <c r="AE160" s="39"/>
      <c r="AR160" s="234" t="s">
        <v>361</v>
      </c>
      <c r="AT160" s="234" t="s">
        <v>208</v>
      </c>
      <c r="AU160" s="234" t="s">
        <v>83</v>
      </c>
      <c r="AY160" s="18" t="s">
        <v>207</v>
      </c>
      <c r="BE160" s="235">
        <f>IF(N160="základní",J160,0)</f>
        <v>0</v>
      </c>
      <c r="BF160" s="235">
        <f>IF(N160="snížená",J160,0)</f>
        <v>0</v>
      </c>
      <c r="BG160" s="235">
        <f>IF(N160="zákl. přenesená",J160,0)</f>
        <v>0</v>
      </c>
      <c r="BH160" s="235">
        <f>IF(N160="sníž. přenesená",J160,0)</f>
        <v>0</v>
      </c>
      <c r="BI160" s="235">
        <f>IF(N160="nulová",J160,0)</f>
        <v>0</v>
      </c>
      <c r="BJ160" s="18" t="s">
        <v>83</v>
      </c>
      <c r="BK160" s="235">
        <f>ROUND(I160*H160,2)</f>
        <v>0</v>
      </c>
      <c r="BL160" s="18" t="s">
        <v>361</v>
      </c>
      <c r="BM160" s="234" t="s">
        <v>742</v>
      </c>
    </row>
    <row r="161" s="2" customFormat="1">
      <c r="A161" s="39"/>
      <c r="B161" s="40"/>
      <c r="C161" s="41"/>
      <c r="D161" s="236" t="s">
        <v>214</v>
      </c>
      <c r="E161" s="41"/>
      <c r="F161" s="237" t="s">
        <v>2516</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214</v>
      </c>
      <c r="AU161" s="18" t="s">
        <v>83</v>
      </c>
    </row>
    <row r="162" s="2" customFormat="1" ht="49.05" customHeight="1">
      <c r="A162" s="39"/>
      <c r="B162" s="40"/>
      <c r="C162" s="222" t="s">
        <v>345</v>
      </c>
      <c r="D162" s="222" t="s">
        <v>208</v>
      </c>
      <c r="E162" s="223" t="s">
        <v>2517</v>
      </c>
      <c r="F162" s="224" t="s">
        <v>2518</v>
      </c>
      <c r="G162" s="225" t="s">
        <v>931</v>
      </c>
      <c r="H162" s="226">
        <v>11</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751</v>
      </c>
    </row>
    <row r="163" s="2" customFormat="1">
      <c r="A163" s="39"/>
      <c r="B163" s="40"/>
      <c r="C163" s="41"/>
      <c r="D163" s="236" t="s">
        <v>214</v>
      </c>
      <c r="E163" s="41"/>
      <c r="F163" s="237" t="s">
        <v>2518</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ht="49.05" customHeight="1">
      <c r="A164" s="39"/>
      <c r="B164" s="40"/>
      <c r="C164" s="222" t="s">
        <v>351</v>
      </c>
      <c r="D164" s="222" t="s">
        <v>208</v>
      </c>
      <c r="E164" s="223" t="s">
        <v>2519</v>
      </c>
      <c r="F164" s="224" t="s">
        <v>2520</v>
      </c>
      <c r="G164" s="225" t="s">
        <v>931</v>
      </c>
      <c r="H164" s="226">
        <v>3</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361</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361</v>
      </c>
      <c r="BM164" s="234" t="s">
        <v>763</v>
      </c>
    </row>
    <row r="165" s="2" customFormat="1">
      <c r="A165" s="39"/>
      <c r="B165" s="40"/>
      <c r="C165" s="41"/>
      <c r="D165" s="236" t="s">
        <v>214</v>
      </c>
      <c r="E165" s="41"/>
      <c r="F165" s="237" t="s">
        <v>2520</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ht="55.5" customHeight="1">
      <c r="A166" s="39"/>
      <c r="B166" s="40"/>
      <c r="C166" s="222" t="s">
        <v>361</v>
      </c>
      <c r="D166" s="222" t="s">
        <v>208</v>
      </c>
      <c r="E166" s="223" t="s">
        <v>2521</v>
      </c>
      <c r="F166" s="224" t="s">
        <v>2522</v>
      </c>
      <c r="G166" s="225" t="s">
        <v>931</v>
      </c>
      <c r="H166" s="226">
        <v>1</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361</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361</v>
      </c>
      <c r="BM166" s="234" t="s">
        <v>774</v>
      </c>
    </row>
    <row r="167" s="2" customFormat="1">
      <c r="A167" s="39"/>
      <c r="B167" s="40"/>
      <c r="C167" s="41"/>
      <c r="D167" s="236" t="s">
        <v>214</v>
      </c>
      <c r="E167" s="41"/>
      <c r="F167" s="237" t="s">
        <v>2522</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ht="55.5" customHeight="1">
      <c r="A168" s="39"/>
      <c r="B168" s="40"/>
      <c r="C168" s="222" t="s">
        <v>371</v>
      </c>
      <c r="D168" s="222" t="s">
        <v>208</v>
      </c>
      <c r="E168" s="223" t="s">
        <v>2523</v>
      </c>
      <c r="F168" s="224" t="s">
        <v>2524</v>
      </c>
      <c r="G168" s="225" t="s">
        <v>931</v>
      </c>
      <c r="H168" s="226">
        <v>3</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361</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361</v>
      </c>
      <c r="BM168" s="234" t="s">
        <v>788</v>
      </c>
    </row>
    <row r="169" s="2" customFormat="1">
      <c r="A169" s="39"/>
      <c r="B169" s="40"/>
      <c r="C169" s="41"/>
      <c r="D169" s="236" t="s">
        <v>214</v>
      </c>
      <c r="E169" s="41"/>
      <c r="F169" s="237" t="s">
        <v>2524</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ht="16.5" customHeight="1">
      <c r="A170" s="39"/>
      <c r="B170" s="40"/>
      <c r="C170" s="222" t="s">
        <v>700</v>
      </c>
      <c r="D170" s="222" t="s">
        <v>208</v>
      </c>
      <c r="E170" s="223" t="s">
        <v>2525</v>
      </c>
      <c r="F170" s="224" t="s">
        <v>2526</v>
      </c>
      <c r="G170" s="225" t="s">
        <v>592</v>
      </c>
      <c r="H170" s="226">
        <v>2</v>
      </c>
      <c r="I170" s="227"/>
      <c r="J170" s="228">
        <f>ROUND(I170*H170,2)</f>
        <v>0</v>
      </c>
      <c r="K170" s="229"/>
      <c r="L170" s="45"/>
      <c r="M170" s="230" t="s">
        <v>1</v>
      </c>
      <c r="N170" s="231" t="s">
        <v>41</v>
      </c>
      <c r="O170" s="92"/>
      <c r="P170" s="232">
        <f>O170*H170</f>
        <v>0</v>
      </c>
      <c r="Q170" s="232">
        <v>0.00029</v>
      </c>
      <c r="R170" s="232">
        <f>Q170*H170</f>
        <v>0.00058</v>
      </c>
      <c r="S170" s="232">
        <v>0</v>
      </c>
      <c r="T170" s="233">
        <f>S170*H170</f>
        <v>0</v>
      </c>
      <c r="U170" s="39"/>
      <c r="V170" s="39"/>
      <c r="W170" s="39"/>
      <c r="X170" s="39"/>
      <c r="Y170" s="39"/>
      <c r="Z170" s="39"/>
      <c r="AA170" s="39"/>
      <c r="AB170" s="39"/>
      <c r="AC170" s="39"/>
      <c r="AD170" s="39"/>
      <c r="AE170" s="39"/>
      <c r="AR170" s="234" t="s">
        <v>361</v>
      </c>
      <c r="AT170" s="234" t="s">
        <v>208</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361</v>
      </c>
      <c r="BM170" s="234" t="s">
        <v>799</v>
      </c>
    </row>
    <row r="171" s="2" customFormat="1">
      <c r="A171" s="39"/>
      <c r="B171" s="40"/>
      <c r="C171" s="41"/>
      <c r="D171" s="236" t="s">
        <v>214</v>
      </c>
      <c r="E171" s="41"/>
      <c r="F171" s="237" t="s">
        <v>2527</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c r="A172" s="39"/>
      <c r="B172" s="40"/>
      <c r="C172" s="41"/>
      <c r="D172" s="241" t="s">
        <v>216</v>
      </c>
      <c r="E172" s="41"/>
      <c r="F172" s="242" t="s">
        <v>2528</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216</v>
      </c>
      <c r="AU172" s="18" t="s">
        <v>83</v>
      </c>
    </row>
    <row r="173" s="2" customFormat="1" ht="24.15" customHeight="1">
      <c r="A173" s="39"/>
      <c r="B173" s="40"/>
      <c r="C173" s="222" t="s">
        <v>706</v>
      </c>
      <c r="D173" s="222" t="s">
        <v>208</v>
      </c>
      <c r="E173" s="223" t="s">
        <v>2529</v>
      </c>
      <c r="F173" s="224" t="s">
        <v>2530</v>
      </c>
      <c r="G173" s="225" t="s">
        <v>592</v>
      </c>
      <c r="H173" s="226">
        <v>1</v>
      </c>
      <c r="I173" s="227"/>
      <c r="J173" s="228">
        <f>ROUND(I173*H173,2)</f>
        <v>0</v>
      </c>
      <c r="K173" s="229"/>
      <c r="L173" s="45"/>
      <c r="M173" s="230" t="s">
        <v>1</v>
      </c>
      <c r="N173" s="231" t="s">
        <v>41</v>
      </c>
      <c r="O173" s="92"/>
      <c r="P173" s="232">
        <f>O173*H173</f>
        <v>0</v>
      </c>
      <c r="Q173" s="232">
        <v>0.00017000000000000001</v>
      </c>
      <c r="R173" s="232">
        <f>Q173*H173</f>
        <v>0.00017000000000000001</v>
      </c>
      <c r="S173" s="232">
        <v>0</v>
      </c>
      <c r="T173" s="233">
        <f>S173*H173</f>
        <v>0</v>
      </c>
      <c r="U173" s="39"/>
      <c r="V173" s="39"/>
      <c r="W173" s="39"/>
      <c r="X173" s="39"/>
      <c r="Y173" s="39"/>
      <c r="Z173" s="39"/>
      <c r="AA173" s="39"/>
      <c r="AB173" s="39"/>
      <c r="AC173" s="39"/>
      <c r="AD173" s="39"/>
      <c r="AE173" s="39"/>
      <c r="AR173" s="234" t="s">
        <v>361</v>
      </c>
      <c r="AT173" s="234" t="s">
        <v>208</v>
      </c>
      <c r="AU173" s="234" t="s">
        <v>83</v>
      </c>
      <c r="AY173" s="18" t="s">
        <v>207</v>
      </c>
      <c r="BE173" s="235">
        <f>IF(N173="základní",J173,0)</f>
        <v>0</v>
      </c>
      <c r="BF173" s="235">
        <f>IF(N173="snížená",J173,0)</f>
        <v>0</v>
      </c>
      <c r="BG173" s="235">
        <f>IF(N173="zákl. přenesená",J173,0)</f>
        <v>0</v>
      </c>
      <c r="BH173" s="235">
        <f>IF(N173="sníž. přenesená",J173,0)</f>
        <v>0</v>
      </c>
      <c r="BI173" s="235">
        <f>IF(N173="nulová",J173,0)</f>
        <v>0</v>
      </c>
      <c r="BJ173" s="18" t="s">
        <v>83</v>
      </c>
      <c r="BK173" s="235">
        <f>ROUND(I173*H173,2)</f>
        <v>0</v>
      </c>
      <c r="BL173" s="18" t="s">
        <v>361</v>
      </c>
      <c r="BM173" s="234" t="s">
        <v>828</v>
      </c>
    </row>
    <row r="174" s="2" customFormat="1">
      <c r="A174" s="39"/>
      <c r="B174" s="40"/>
      <c r="C174" s="41"/>
      <c r="D174" s="236" t="s">
        <v>214</v>
      </c>
      <c r="E174" s="41"/>
      <c r="F174" s="237" t="s">
        <v>2531</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214</v>
      </c>
      <c r="AU174" s="18" t="s">
        <v>83</v>
      </c>
    </row>
    <row r="175" s="2" customFormat="1">
      <c r="A175" s="39"/>
      <c r="B175" s="40"/>
      <c r="C175" s="41"/>
      <c r="D175" s="241" t="s">
        <v>216</v>
      </c>
      <c r="E175" s="41"/>
      <c r="F175" s="242" t="s">
        <v>2532</v>
      </c>
      <c r="G175" s="41"/>
      <c r="H175" s="41"/>
      <c r="I175" s="238"/>
      <c r="J175" s="41"/>
      <c r="K175" s="41"/>
      <c r="L175" s="45"/>
      <c r="M175" s="239"/>
      <c r="N175" s="240"/>
      <c r="O175" s="92"/>
      <c r="P175" s="92"/>
      <c r="Q175" s="92"/>
      <c r="R175" s="92"/>
      <c r="S175" s="92"/>
      <c r="T175" s="93"/>
      <c r="U175" s="39"/>
      <c r="V175" s="39"/>
      <c r="W175" s="39"/>
      <c r="X175" s="39"/>
      <c r="Y175" s="39"/>
      <c r="Z175" s="39"/>
      <c r="AA175" s="39"/>
      <c r="AB175" s="39"/>
      <c r="AC175" s="39"/>
      <c r="AD175" s="39"/>
      <c r="AE175" s="39"/>
      <c r="AT175" s="18" t="s">
        <v>216</v>
      </c>
      <c r="AU175" s="18" t="s">
        <v>83</v>
      </c>
    </row>
    <row r="176" s="2" customFormat="1" ht="21.75" customHeight="1">
      <c r="A176" s="39"/>
      <c r="B176" s="40"/>
      <c r="C176" s="222" t="s">
        <v>712</v>
      </c>
      <c r="D176" s="222" t="s">
        <v>208</v>
      </c>
      <c r="E176" s="223" t="s">
        <v>2533</v>
      </c>
      <c r="F176" s="224" t="s">
        <v>2534</v>
      </c>
      <c r="G176" s="225" t="s">
        <v>592</v>
      </c>
      <c r="H176" s="226">
        <v>1</v>
      </c>
      <c r="I176" s="227"/>
      <c r="J176" s="228">
        <f>ROUND(I176*H176,2)</f>
        <v>0</v>
      </c>
      <c r="K176" s="229"/>
      <c r="L176" s="45"/>
      <c r="M176" s="230" t="s">
        <v>1</v>
      </c>
      <c r="N176" s="231" t="s">
        <v>41</v>
      </c>
      <c r="O176" s="92"/>
      <c r="P176" s="232">
        <f>O176*H176</f>
        <v>0</v>
      </c>
      <c r="Q176" s="232">
        <v>9.0000000000000006E-05</v>
      </c>
      <c r="R176" s="232">
        <f>Q176*H176</f>
        <v>9.0000000000000006E-05</v>
      </c>
      <c r="S176" s="232">
        <v>0</v>
      </c>
      <c r="T176" s="233">
        <f>S176*H176</f>
        <v>0</v>
      </c>
      <c r="U176" s="39"/>
      <c r="V176" s="39"/>
      <c r="W176" s="39"/>
      <c r="X176" s="39"/>
      <c r="Y176" s="39"/>
      <c r="Z176" s="39"/>
      <c r="AA176" s="39"/>
      <c r="AB176" s="39"/>
      <c r="AC176" s="39"/>
      <c r="AD176" s="39"/>
      <c r="AE176" s="39"/>
      <c r="AR176" s="234" t="s">
        <v>361</v>
      </c>
      <c r="AT176" s="234" t="s">
        <v>208</v>
      </c>
      <c r="AU176" s="234" t="s">
        <v>83</v>
      </c>
      <c r="AY176" s="18" t="s">
        <v>207</v>
      </c>
      <c r="BE176" s="235">
        <f>IF(N176="základní",J176,0)</f>
        <v>0</v>
      </c>
      <c r="BF176" s="235">
        <f>IF(N176="snížená",J176,0)</f>
        <v>0</v>
      </c>
      <c r="BG176" s="235">
        <f>IF(N176="zákl. přenesená",J176,0)</f>
        <v>0</v>
      </c>
      <c r="BH176" s="235">
        <f>IF(N176="sníž. přenesená",J176,0)</f>
        <v>0</v>
      </c>
      <c r="BI176" s="235">
        <f>IF(N176="nulová",J176,0)</f>
        <v>0</v>
      </c>
      <c r="BJ176" s="18" t="s">
        <v>83</v>
      </c>
      <c r="BK176" s="235">
        <f>ROUND(I176*H176,2)</f>
        <v>0</v>
      </c>
      <c r="BL176" s="18" t="s">
        <v>361</v>
      </c>
      <c r="BM176" s="234" t="s">
        <v>840</v>
      </c>
    </row>
    <row r="177" s="2" customFormat="1">
      <c r="A177" s="39"/>
      <c r="B177" s="40"/>
      <c r="C177" s="41"/>
      <c r="D177" s="236" t="s">
        <v>214</v>
      </c>
      <c r="E177" s="41"/>
      <c r="F177" s="237" t="s">
        <v>2535</v>
      </c>
      <c r="G177" s="41"/>
      <c r="H177" s="41"/>
      <c r="I177" s="238"/>
      <c r="J177" s="41"/>
      <c r="K177" s="41"/>
      <c r="L177" s="45"/>
      <c r="M177" s="239"/>
      <c r="N177" s="240"/>
      <c r="O177" s="92"/>
      <c r="P177" s="92"/>
      <c r="Q177" s="92"/>
      <c r="R177" s="92"/>
      <c r="S177" s="92"/>
      <c r="T177" s="93"/>
      <c r="U177" s="39"/>
      <c r="V177" s="39"/>
      <c r="W177" s="39"/>
      <c r="X177" s="39"/>
      <c r="Y177" s="39"/>
      <c r="Z177" s="39"/>
      <c r="AA177" s="39"/>
      <c r="AB177" s="39"/>
      <c r="AC177" s="39"/>
      <c r="AD177" s="39"/>
      <c r="AE177" s="39"/>
      <c r="AT177" s="18" t="s">
        <v>214</v>
      </c>
      <c r="AU177" s="18" t="s">
        <v>83</v>
      </c>
    </row>
    <row r="178" s="2" customFormat="1">
      <c r="A178" s="39"/>
      <c r="B178" s="40"/>
      <c r="C178" s="41"/>
      <c r="D178" s="241" t="s">
        <v>216</v>
      </c>
      <c r="E178" s="41"/>
      <c r="F178" s="242" t="s">
        <v>2536</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216</v>
      </c>
      <c r="AU178" s="18" t="s">
        <v>83</v>
      </c>
    </row>
    <row r="179" s="2" customFormat="1" ht="21.75" customHeight="1">
      <c r="A179" s="39"/>
      <c r="B179" s="40"/>
      <c r="C179" s="222" t="s">
        <v>7</v>
      </c>
      <c r="D179" s="222" t="s">
        <v>208</v>
      </c>
      <c r="E179" s="223" t="s">
        <v>2537</v>
      </c>
      <c r="F179" s="224" t="s">
        <v>2538</v>
      </c>
      <c r="G179" s="225" t="s">
        <v>592</v>
      </c>
      <c r="H179" s="226">
        <v>1</v>
      </c>
      <c r="I179" s="227"/>
      <c r="J179" s="228">
        <f>ROUND(I179*H179,2)</f>
        <v>0</v>
      </c>
      <c r="K179" s="229"/>
      <c r="L179" s="45"/>
      <c r="M179" s="230" t="s">
        <v>1</v>
      </c>
      <c r="N179" s="231" t="s">
        <v>41</v>
      </c>
      <c r="O179" s="92"/>
      <c r="P179" s="232">
        <f>O179*H179</f>
        <v>0</v>
      </c>
      <c r="Q179" s="232">
        <v>0.00014999999999999999</v>
      </c>
      <c r="R179" s="232">
        <f>Q179*H179</f>
        <v>0.00014999999999999999</v>
      </c>
      <c r="S179" s="232">
        <v>0</v>
      </c>
      <c r="T179" s="233">
        <f>S179*H179</f>
        <v>0</v>
      </c>
      <c r="U179" s="39"/>
      <c r="V179" s="39"/>
      <c r="W179" s="39"/>
      <c r="X179" s="39"/>
      <c r="Y179" s="39"/>
      <c r="Z179" s="39"/>
      <c r="AA179" s="39"/>
      <c r="AB179" s="39"/>
      <c r="AC179" s="39"/>
      <c r="AD179" s="39"/>
      <c r="AE179" s="39"/>
      <c r="AR179" s="234" t="s">
        <v>361</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361</v>
      </c>
      <c r="BM179" s="234" t="s">
        <v>852</v>
      </c>
    </row>
    <row r="180" s="2" customFormat="1">
      <c r="A180" s="39"/>
      <c r="B180" s="40"/>
      <c r="C180" s="41"/>
      <c r="D180" s="236" t="s">
        <v>214</v>
      </c>
      <c r="E180" s="41"/>
      <c r="F180" s="237" t="s">
        <v>2539</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c r="A181" s="39"/>
      <c r="B181" s="40"/>
      <c r="C181" s="41"/>
      <c r="D181" s="241" t="s">
        <v>216</v>
      </c>
      <c r="E181" s="41"/>
      <c r="F181" s="242" t="s">
        <v>2540</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216</v>
      </c>
      <c r="AU181" s="18" t="s">
        <v>83</v>
      </c>
    </row>
    <row r="182" s="2" customFormat="1" ht="24.15" customHeight="1">
      <c r="A182" s="39"/>
      <c r="B182" s="40"/>
      <c r="C182" s="222" t="s">
        <v>720</v>
      </c>
      <c r="D182" s="222" t="s">
        <v>208</v>
      </c>
      <c r="E182" s="223" t="s">
        <v>2541</v>
      </c>
      <c r="F182" s="224" t="s">
        <v>2542</v>
      </c>
      <c r="G182" s="225" t="s">
        <v>783</v>
      </c>
      <c r="H182" s="226">
        <v>418</v>
      </c>
      <c r="I182" s="227"/>
      <c r="J182" s="228">
        <f>ROUND(I182*H182,2)</f>
        <v>0</v>
      </c>
      <c r="K182" s="229"/>
      <c r="L182" s="45"/>
      <c r="M182" s="230" t="s">
        <v>1</v>
      </c>
      <c r="N182" s="231" t="s">
        <v>41</v>
      </c>
      <c r="O182" s="92"/>
      <c r="P182" s="232">
        <f>O182*H182</f>
        <v>0</v>
      </c>
      <c r="Q182" s="232">
        <v>0</v>
      </c>
      <c r="R182" s="232">
        <f>Q182*H182</f>
        <v>0</v>
      </c>
      <c r="S182" s="232">
        <v>0</v>
      </c>
      <c r="T182" s="233">
        <f>S182*H182</f>
        <v>0</v>
      </c>
      <c r="U182" s="39"/>
      <c r="V182" s="39"/>
      <c r="W182" s="39"/>
      <c r="X182" s="39"/>
      <c r="Y182" s="39"/>
      <c r="Z182" s="39"/>
      <c r="AA182" s="39"/>
      <c r="AB182" s="39"/>
      <c r="AC182" s="39"/>
      <c r="AD182" s="39"/>
      <c r="AE182" s="39"/>
      <c r="AR182" s="234" t="s">
        <v>361</v>
      </c>
      <c r="AT182" s="234" t="s">
        <v>208</v>
      </c>
      <c r="AU182" s="234" t="s">
        <v>83</v>
      </c>
      <c r="AY182" s="18" t="s">
        <v>207</v>
      </c>
      <c r="BE182" s="235">
        <f>IF(N182="základní",J182,0)</f>
        <v>0</v>
      </c>
      <c r="BF182" s="235">
        <f>IF(N182="snížená",J182,0)</f>
        <v>0</v>
      </c>
      <c r="BG182" s="235">
        <f>IF(N182="zákl. přenesená",J182,0)</f>
        <v>0</v>
      </c>
      <c r="BH182" s="235">
        <f>IF(N182="sníž. přenesená",J182,0)</f>
        <v>0</v>
      </c>
      <c r="BI182" s="235">
        <f>IF(N182="nulová",J182,0)</f>
        <v>0</v>
      </c>
      <c r="BJ182" s="18" t="s">
        <v>83</v>
      </c>
      <c r="BK182" s="235">
        <f>ROUND(I182*H182,2)</f>
        <v>0</v>
      </c>
      <c r="BL182" s="18" t="s">
        <v>361</v>
      </c>
      <c r="BM182" s="234" t="s">
        <v>866</v>
      </c>
    </row>
    <row r="183" s="2" customFormat="1">
      <c r="A183" s="39"/>
      <c r="B183" s="40"/>
      <c r="C183" s="41"/>
      <c r="D183" s="236" t="s">
        <v>214</v>
      </c>
      <c r="E183" s="41"/>
      <c r="F183" s="237" t="s">
        <v>2543</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214</v>
      </c>
      <c r="AU183" s="18" t="s">
        <v>83</v>
      </c>
    </row>
    <row r="184" s="2" customFormat="1">
      <c r="A184" s="39"/>
      <c r="B184" s="40"/>
      <c r="C184" s="41"/>
      <c r="D184" s="241" t="s">
        <v>216</v>
      </c>
      <c r="E184" s="41"/>
      <c r="F184" s="242" t="s">
        <v>2544</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216</v>
      </c>
      <c r="AU184" s="18" t="s">
        <v>83</v>
      </c>
    </row>
    <row r="185" s="2" customFormat="1" ht="16.5" customHeight="1">
      <c r="A185" s="39"/>
      <c r="B185" s="40"/>
      <c r="C185" s="222" t="s">
        <v>726</v>
      </c>
      <c r="D185" s="222" t="s">
        <v>208</v>
      </c>
      <c r="E185" s="223" t="s">
        <v>2545</v>
      </c>
      <c r="F185" s="224" t="s">
        <v>2546</v>
      </c>
      <c r="G185" s="225" t="s">
        <v>658</v>
      </c>
      <c r="H185" s="226">
        <v>1</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361</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361</v>
      </c>
      <c r="BM185" s="234" t="s">
        <v>879</v>
      </c>
    </row>
    <row r="186" s="2" customFormat="1">
      <c r="A186" s="39"/>
      <c r="B186" s="40"/>
      <c r="C186" s="41"/>
      <c r="D186" s="236" t="s">
        <v>214</v>
      </c>
      <c r="E186" s="41"/>
      <c r="F186" s="237" t="s">
        <v>2546</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24.15" customHeight="1">
      <c r="A187" s="39"/>
      <c r="B187" s="40"/>
      <c r="C187" s="222" t="s">
        <v>731</v>
      </c>
      <c r="D187" s="222" t="s">
        <v>208</v>
      </c>
      <c r="E187" s="223" t="s">
        <v>2547</v>
      </c>
      <c r="F187" s="224" t="s">
        <v>2548</v>
      </c>
      <c r="G187" s="225" t="s">
        <v>1228</v>
      </c>
      <c r="H187" s="304"/>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361</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361</v>
      </c>
      <c r="BM187" s="234" t="s">
        <v>910</v>
      </c>
    </row>
    <row r="188" s="2" customFormat="1">
      <c r="A188" s="39"/>
      <c r="B188" s="40"/>
      <c r="C188" s="41"/>
      <c r="D188" s="236" t="s">
        <v>214</v>
      </c>
      <c r="E188" s="41"/>
      <c r="F188" s="237" t="s">
        <v>2549</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c r="A189" s="39"/>
      <c r="B189" s="40"/>
      <c r="C189" s="41"/>
      <c r="D189" s="241" t="s">
        <v>216</v>
      </c>
      <c r="E189" s="41"/>
      <c r="F189" s="242" t="s">
        <v>2550</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216</v>
      </c>
      <c r="AU189" s="18" t="s">
        <v>83</v>
      </c>
    </row>
    <row r="190" s="11" customFormat="1" ht="25.92" customHeight="1">
      <c r="A190" s="11"/>
      <c r="B190" s="208"/>
      <c r="C190" s="209"/>
      <c r="D190" s="210" t="s">
        <v>75</v>
      </c>
      <c r="E190" s="211" t="s">
        <v>2551</v>
      </c>
      <c r="F190" s="211" t="s">
        <v>2552</v>
      </c>
      <c r="G190" s="209"/>
      <c r="H190" s="209"/>
      <c r="I190" s="212"/>
      <c r="J190" s="213">
        <f>BK190</f>
        <v>0</v>
      </c>
      <c r="K190" s="209"/>
      <c r="L190" s="214"/>
      <c r="M190" s="215"/>
      <c r="N190" s="216"/>
      <c r="O190" s="216"/>
      <c r="P190" s="217">
        <f>SUM(P191:P319)</f>
        <v>0</v>
      </c>
      <c r="Q190" s="216"/>
      <c r="R190" s="217">
        <f>SUM(R191:R319)</f>
        <v>0.8089400000000001</v>
      </c>
      <c r="S190" s="216"/>
      <c r="T190" s="218">
        <f>SUM(T191:T319)</f>
        <v>0</v>
      </c>
      <c r="U190" s="11"/>
      <c r="V190" s="11"/>
      <c r="W190" s="11"/>
      <c r="X190" s="11"/>
      <c r="Y190" s="11"/>
      <c r="Z190" s="11"/>
      <c r="AA190" s="11"/>
      <c r="AB190" s="11"/>
      <c r="AC190" s="11"/>
      <c r="AD190" s="11"/>
      <c r="AE190" s="11"/>
      <c r="AR190" s="219" t="s">
        <v>85</v>
      </c>
      <c r="AT190" s="220" t="s">
        <v>75</v>
      </c>
      <c r="AU190" s="220" t="s">
        <v>76</v>
      </c>
      <c r="AY190" s="219" t="s">
        <v>207</v>
      </c>
      <c r="BK190" s="221">
        <f>SUM(BK191:BK319)</f>
        <v>0</v>
      </c>
    </row>
    <row r="191" s="2" customFormat="1" ht="24.15" customHeight="1">
      <c r="A191" s="39"/>
      <c r="B191" s="40"/>
      <c r="C191" s="222" t="s">
        <v>737</v>
      </c>
      <c r="D191" s="222" t="s">
        <v>208</v>
      </c>
      <c r="E191" s="223" t="s">
        <v>2553</v>
      </c>
      <c r="F191" s="224" t="s">
        <v>2554</v>
      </c>
      <c r="G191" s="225" t="s">
        <v>783</v>
      </c>
      <c r="H191" s="226">
        <v>210</v>
      </c>
      <c r="I191" s="227"/>
      <c r="J191" s="228">
        <f>ROUND(I191*H191,2)</f>
        <v>0</v>
      </c>
      <c r="K191" s="229"/>
      <c r="L191" s="45"/>
      <c r="M191" s="230" t="s">
        <v>1</v>
      </c>
      <c r="N191" s="231" t="s">
        <v>41</v>
      </c>
      <c r="O191" s="92"/>
      <c r="P191" s="232">
        <f>O191*H191</f>
        <v>0</v>
      </c>
      <c r="Q191" s="232">
        <v>0.00014999999999999999</v>
      </c>
      <c r="R191" s="232">
        <f>Q191*H191</f>
        <v>0.0315</v>
      </c>
      <c r="S191" s="232">
        <v>0</v>
      </c>
      <c r="T191" s="233">
        <f>S191*H191</f>
        <v>0</v>
      </c>
      <c r="U191" s="39"/>
      <c r="V191" s="39"/>
      <c r="W191" s="39"/>
      <c r="X191" s="39"/>
      <c r="Y191" s="39"/>
      <c r="Z191" s="39"/>
      <c r="AA191" s="39"/>
      <c r="AB191" s="39"/>
      <c r="AC191" s="39"/>
      <c r="AD191" s="39"/>
      <c r="AE191" s="39"/>
      <c r="AR191" s="234" t="s">
        <v>361</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361</v>
      </c>
      <c r="BM191" s="234" t="s">
        <v>2555</v>
      </c>
    </row>
    <row r="192" s="2" customFormat="1">
      <c r="A192" s="39"/>
      <c r="B192" s="40"/>
      <c r="C192" s="41"/>
      <c r="D192" s="236" t="s">
        <v>214</v>
      </c>
      <c r="E192" s="41"/>
      <c r="F192" s="237" t="s">
        <v>2556</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c r="A193" s="39"/>
      <c r="B193" s="40"/>
      <c r="C193" s="41"/>
      <c r="D193" s="241" t="s">
        <v>216</v>
      </c>
      <c r="E193" s="41"/>
      <c r="F193" s="242" t="s">
        <v>2557</v>
      </c>
      <c r="G193" s="41"/>
      <c r="H193" s="41"/>
      <c r="I193" s="238"/>
      <c r="J193" s="41"/>
      <c r="K193" s="41"/>
      <c r="L193" s="45"/>
      <c r="M193" s="239"/>
      <c r="N193" s="240"/>
      <c r="O193" s="92"/>
      <c r="P193" s="92"/>
      <c r="Q193" s="92"/>
      <c r="R193" s="92"/>
      <c r="S193" s="92"/>
      <c r="T193" s="93"/>
      <c r="U193" s="39"/>
      <c r="V193" s="39"/>
      <c r="W193" s="39"/>
      <c r="X193" s="39"/>
      <c r="Y193" s="39"/>
      <c r="Z193" s="39"/>
      <c r="AA193" s="39"/>
      <c r="AB193" s="39"/>
      <c r="AC193" s="39"/>
      <c r="AD193" s="39"/>
      <c r="AE193" s="39"/>
      <c r="AT193" s="18" t="s">
        <v>216</v>
      </c>
      <c r="AU193" s="18" t="s">
        <v>83</v>
      </c>
    </row>
    <row r="194" s="2" customFormat="1" ht="24.15" customHeight="1">
      <c r="A194" s="39"/>
      <c r="B194" s="40"/>
      <c r="C194" s="222" t="s">
        <v>742</v>
      </c>
      <c r="D194" s="222" t="s">
        <v>208</v>
      </c>
      <c r="E194" s="223" t="s">
        <v>2558</v>
      </c>
      <c r="F194" s="224" t="s">
        <v>2559</v>
      </c>
      <c r="G194" s="225" t="s">
        <v>783</v>
      </c>
      <c r="H194" s="226">
        <v>290</v>
      </c>
      <c r="I194" s="227"/>
      <c r="J194" s="228">
        <f>ROUND(I194*H194,2)</f>
        <v>0</v>
      </c>
      <c r="K194" s="229"/>
      <c r="L194" s="45"/>
      <c r="M194" s="230" t="s">
        <v>1</v>
      </c>
      <c r="N194" s="231" t="s">
        <v>41</v>
      </c>
      <c r="O194" s="92"/>
      <c r="P194" s="232">
        <f>O194*H194</f>
        <v>0</v>
      </c>
      <c r="Q194" s="232">
        <v>0.00020000000000000001</v>
      </c>
      <c r="R194" s="232">
        <f>Q194*H194</f>
        <v>0.058000000000000003</v>
      </c>
      <c r="S194" s="232">
        <v>0</v>
      </c>
      <c r="T194" s="233">
        <f>S194*H194</f>
        <v>0</v>
      </c>
      <c r="U194" s="39"/>
      <c r="V194" s="39"/>
      <c r="W194" s="39"/>
      <c r="X194" s="39"/>
      <c r="Y194" s="39"/>
      <c r="Z194" s="39"/>
      <c r="AA194" s="39"/>
      <c r="AB194" s="39"/>
      <c r="AC194" s="39"/>
      <c r="AD194" s="39"/>
      <c r="AE194" s="39"/>
      <c r="AR194" s="234" t="s">
        <v>361</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361</v>
      </c>
      <c r="BM194" s="234" t="s">
        <v>2560</v>
      </c>
    </row>
    <row r="195" s="2" customFormat="1">
      <c r="A195" s="39"/>
      <c r="B195" s="40"/>
      <c r="C195" s="41"/>
      <c r="D195" s="236" t="s">
        <v>214</v>
      </c>
      <c r="E195" s="41"/>
      <c r="F195" s="237" t="s">
        <v>2561</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c r="A196" s="39"/>
      <c r="B196" s="40"/>
      <c r="C196" s="41"/>
      <c r="D196" s="241" t="s">
        <v>216</v>
      </c>
      <c r="E196" s="41"/>
      <c r="F196" s="242" t="s">
        <v>2562</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216</v>
      </c>
      <c r="AU196" s="18" t="s">
        <v>83</v>
      </c>
    </row>
    <row r="197" s="2" customFormat="1" ht="24.15" customHeight="1">
      <c r="A197" s="39"/>
      <c r="B197" s="40"/>
      <c r="C197" s="222" t="s">
        <v>748</v>
      </c>
      <c r="D197" s="222" t="s">
        <v>208</v>
      </c>
      <c r="E197" s="223" t="s">
        <v>2563</v>
      </c>
      <c r="F197" s="224" t="s">
        <v>2564</v>
      </c>
      <c r="G197" s="225" t="s">
        <v>783</v>
      </c>
      <c r="H197" s="226">
        <v>100</v>
      </c>
      <c r="I197" s="227"/>
      <c r="J197" s="228">
        <f>ROUND(I197*H197,2)</f>
        <v>0</v>
      </c>
      <c r="K197" s="229"/>
      <c r="L197" s="45"/>
      <c r="M197" s="230" t="s">
        <v>1</v>
      </c>
      <c r="N197" s="231" t="s">
        <v>41</v>
      </c>
      <c r="O197" s="92"/>
      <c r="P197" s="232">
        <f>O197*H197</f>
        <v>0</v>
      </c>
      <c r="Q197" s="232">
        <v>0.00034000000000000002</v>
      </c>
      <c r="R197" s="232">
        <f>Q197*H197</f>
        <v>0.034000000000000002</v>
      </c>
      <c r="S197" s="232">
        <v>0</v>
      </c>
      <c r="T197" s="233">
        <f>S197*H197</f>
        <v>0</v>
      </c>
      <c r="U197" s="39"/>
      <c r="V197" s="39"/>
      <c r="W197" s="39"/>
      <c r="X197" s="39"/>
      <c r="Y197" s="39"/>
      <c r="Z197" s="39"/>
      <c r="AA197" s="39"/>
      <c r="AB197" s="39"/>
      <c r="AC197" s="39"/>
      <c r="AD197" s="39"/>
      <c r="AE197" s="39"/>
      <c r="AR197" s="234" t="s">
        <v>361</v>
      </c>
      <c r="AT197" s="234" t="s">
        <v>208</v>
      </c>
      <c r="AU197" s="234" t="s">
        <v>83</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361</v>
      </c>
      <c r="BM197" s="234" t="s">
        <v>2565</v>
      </c>
    </row>
    <row r="198" s="2" customFormat="1">
      <c r="A198" s="39"/>
      <c r="B198" s="40"/>
      <c r="C198" s="41"/>
      <c r="D198" s="236" t="s">
        <v>214</v>
      </c>
      <c r="E198" s="41"/>
      <c r="F198" s="237" t="s">
        <v>2566</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83</v>
      </c>
    </row>
    <row r="199" s="2" customFormat="1">
      <c r="A199" s="39"/>
      <c r="B199" s="40"/>
      <c r="C199" s="41"/>
      <c r="D199" s="241" t="s">
        <v>216</v>
      </c>
      <c r="E199" s="41"/>
      <c r="F199" s="242" t="s">
        <v>2567</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216</v>
      </c>
      <c r="AU199" s="18" t="s">
        <v>83</v>
      </c>
    </row>
    <row r="200" s="2" customFormat="1" ht="24.15" customHeight="1">
      <c r="A200" s="39"/>
      <c r="B200" s="40"/>
      <c r="C200" s="222" t="s">
        <v>751</v>
      </c>
      <c r="D200" s="222" t="s">
        <v>208</v>
      </c>
      <c r="E200" s="223" t="s">
        <v>2568</v>
      </c>
      <c r="F200" s="224" t="s">
        <v>2569</v>
      </c>
      <c r="G200" s="225" t="s">
        <v>783</v>
      </c>
      <c r="H200" s="226">
        <v>140</v>
      </c>
      <c r="I200" s="227"/>
      <c r="J200" s="228">
        <f>ROUND(I200*H200,2)</f>
        <v>0</v>
      </c>
      <c r="K200" s="229"/>
      <c r="L200" s="45"/>
      <c r="M200" s="230" t="s">
        <v>1</v>
      </c>
      <c r="N200" s="231" t="s">
        <v>41</v>
      </c>
      <c r="O200" s="92"/>
      <c r="P200" s="232">
        <f>O200*H200</f>
        <v>0</v>
      </c>
      <c r="Q200" s="232">
        <v>0.00059000000000000003</v>
      </c>
      <c r="R200" s="232">
        <f>Q200*H200</f>
        <v>0.082600000000000007</v>
      </c>
      <c r="S200" s="232">
        <v>0</v>
      </c>
      <c r="T200" s="233">
        <f>S200*H200</f>
        <v>0</v>
      </c>
      <c r="U200" s="39"/>
      <c r="V200" s="39"/>
      <c r="W200" s="39"/>
      <c r="X200" s="39"/>
      <c r="Y200" s="39"/>
      <c r="Z200" s="39"/>
      <c r="AA200" s="39"/>
      <c r="AB200" s="39"/>
      <c r="AC200" s="39"/>
      <c r="AD200" s="39"/>
      <c r="AE200" s="39"/>
      <c r="AR200" s="234" t="s">
        <v>361</v>
      </c>
      <c r="AT200" s="234" t="s">
        <v>208</v>
      </c>
      <c r="AU200" s="234" t="s">
        <v>83</v>
      </c>
      <c r="AY200" s="18" t="s">
        <v>207</v>
      </c>
      <c r="BE200" s="235">
        <f>IF(N200="základní",J200,0)</f>
        <v>0</v>
      </c>
      <c r="BF200" s="235">
        <f>IF(N200="snížená",J200,0)</f>
        <v>0</v>
      </c>
      <c r="BG200" s="235">
        <f>IF(N200="zákl. přenesená",J200,0)</f>
        <v>0</v>
      </c>
      <c r="BH200" s="235">
        <f>IF(N200="sníž. přenesená",J200,0)</f>
        <v>0</v>
      </c>
      <c r="BI200" s="235">
        <f>IF(N200="nulová",J200,0)</f>
        <v>0</v>
      </c>
      <c r="BJ200" s="18" t="s">
        <v>83</v>
      </c>
      <c r="BK200" s="235">
        <f>ROUND(I200*H200,2)</f>
        <v>0</v>
      </c>
      <c r="BL200" s="18" t="s">
        <v>361</v>
      </c>
      <c r="BM200" s="234" t="s">
        <v>2570</v>
      </c>
    </row>
    <row r="201" s="2" customFormat="1">
      <c r="A201" s="39"/>
      <c r="B201" s="40"/>
      <c r="C201" s="41"/>
      <c r="D201" s="236" t="s">
        <v>214</v>
      </c>
      <c r="E201" s="41"/>
      <c r="F201" s="237" t="s">
        <v>2571</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214</v>
      </c>
      <c r="AU201" s="18" t="s">
        <v>83</v>
      </c>
    </row>
    <row r="202" s="2" customFormat="1">
      <c r="A202" s="39"/>
      <c r="B202" s="40"/>
      <c r="C202" s="41"/>
      <c r="D202" s="241" t="s">
        <v>216</v>
      </c>
      <c r="E202" s="41"/>
      <c r="F202" s="242" t="s">
        <v>2572</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216</v>
      </c>
      <c r="AU202" s="18" t="s">
        <v>83</v>
      </c>
    </row>
    <row r="203" s="2" customFormat="1" ht="24.15" customHeight="1">
      <c r="A203" s="39"/>
      <c r="B203" s="40"/>
      <c r="C203" s="222" t="s">
        <v>757</v>
      </c>
      <c r="D203" s="222" t="s">
        <v>208</v>
      </c>
      <c r="E203" s="223" t="s">
        <v>2573</v>
      </c>
      <c r="F203" s="224" t="s">
        <v>2574</v>
      </c>
      <c r="G203" s="225" t="s">
        <v>783</v>
      </c>
      <c r="H203" s="226">
        <v>75</v>
      </c>
      <c r="I203" s="227"/>
      <c r="J203" s="228">
        <f>ROUND(I203*H203,2)</f>
        <v>0</v>
      </c>
      <c r="K203" s="229"/>
      <c r="L203" s="45"/>
      <c r="M203" s="230" t="s">
        <v>1</v>
      </c>
      <c r="N203" s="231" t="s">
        <v>41</v>
      </c>
      <c r="O203" s="92"/>
      <c r="P203" s="232">
        <f>O203*H203</f>
        <v>0</v>
      </c>
      <c r="Q203" s="232">
        <v>0.00073999999999999999</v>
      </c>
      <c r="R203" s="232">
        <f>Q203*H203</f>
        <v>0.055500000000000001</v>
      </c>
      <c r="S203" s="232">
        <v>0</v>
      </c>
      <c r="T203" s="233">
        <f>S203*H203</f>
        <v>0</v>
      </c>
      <c r="U203" s="39"/>
      <c r="V203" s="39"/>
      <c r="W203" s="39"/>
      <c r="X203" s="39"/>
      <c r="Y203" s="39"/>
      <c r="Z203" s="39"/>
      <c r="AA203" s="39"/>
      <c r="AB203" s="39"/>
      <c r="AC203" s="39"/>
      <c r="AD203" s="39"/>
      <c r="AE203" s="39"/>
      <c r="AR203" s="234" t="s">
        <v>361</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361</v>
      </c>
      <c r="BM203" s="234" t="s">
        <v>2575</v>
      </c>
    </row>
    <row r="204" s="2" customFormat="1">
      <c r="A204" s="39"/>
      <c r="B204" s="40"/>
      <c r="C204" s="41"/>
      <c r="D204" s="236" t="s">
        <v>214</v>
      </c>
      <c r="E204" s="41"/>
      <c r="F204" s="237" t="s">
        <v>2576</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c r="A205" s="39"/>
      <c r="B205" s="40"/>
      <c r="C205" s="41"/>
      <c r="D205" s="241" t="s">
        <v>216</v>
      </c>
      <c r="E205" s="41"/>
      <c r="F205" s="242" t="s">
        <v>2577</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216</v>
      </c>
      <c r="AU205" s="18" t="s">
        <v>83</v>
      </c>
    </row>
    <row r="206" s="2" customFormat="1" ht="24.15" customHeight="1">
      <c r="A206" s="39"/>
      <c r="B206" s="40"/>
      <c r="C206" s="222" t="s">
        <v>763</v>
      </c>
      <c r="D206" s="222" t="s">
        <v>208</v>
      </c>
      <c r="E206" s="223" t="s">
        <v>2578</v>
      </c>
      <c r="F206" s="224" t="s">
        <v>2579</v>
      </c>
      <c r="G206" s="225" t="s">
        <v>783</v>
      </c>
      <c r="H206" s="226">
        <v>65</v>
      </c>
      <c r="I206" s="227"/>
      <c r="J206" s="228">
        <f>ROUND(I206*H206,2)</f>
        <v>0</v>
      </c>
      <c r="K206" s="229"/>
      <c r="L206" s="45"/>
      <c r="M206" s="230" t="s">
        <v>1</v>
      </c>
      <c r="N206" s="231" t="s">
        <v>41</v>
      </c>
      <c r="O206" s="92"/>
      <c r="P206" s="232">
        <f>O206*H206</f>
        <v>0</v>
      </c>
      <c r="Q206" s="232">
        <v>0.00191</v>
      </c>
      <c r="R206" s="232">
        <f>Q206*H206</f>
        <v>0.12415</v>
      </c>
      <c r="S206" s="232">
        <v>0</v>
      </c>
      <c r="T206" s="233">
        <f>S206*H206</f>
        <v>0</v>
      </c>
      <c r="U206" s="39"/>
      <c r="V206" s="39"/>
      <c r="W206" s="39"/>
      <c r="X206" s="39"/>
      <c r="Y206" s="39"/>
      <c r="Z206" s="39"/>
      <c r="AA206" s="39"/>
      <c r="AB206" s="39"/>
      <c r="AC206" s="39"/>
      <c r="AD206" s="39"/>
      <c r="AE206" s="39"/>
      <c r="AR206" s="234" t="s">
        <v>361</v>
      </c>
      <c r="AT206" s="234" t="s">
        <v>208</v>
      </c>
      <c r="AU206" s="234" t="s">
        <v>83</v>
      </c>
      <c r="AY206" s="18" t="s">
        <v>207</v>
      </c>
      <c r="BE206" s="235">
        <f>IF(N206="základní",J206,0)</f>
        <v>0</v>
      </c>
      <c r="BF206" s="235">
        <f>IF(N206="snížená",J206,0)</f>
        <v>0</v>
      </c>
      <c r="BG206" s="235">
        <f>IF(N206="zákl. přenesená",J206,0)</f>
        <v>0</v>
      </c>
      <c r="BH206" s="235">
        <f>IF(N206="sníž. přenesená",J206,0)</f>
        <v>0</v>
      </c>
      <c r="BI206" s="235">
        <f>IF(N206="nulová",J206,0)</f>
        <v>0</v>
      </c>
      <c r="BJ206" s="18" t="s">
        <v>83</v>
      </c>
      <c r="BK206" s="235">
        <f>ROUND(I206*H206,2)</f>
        <v>0</v>
      </c>
      <c r="BL206" s="18" t="s">
        <v>361</v>
      </c>
      <c r="BM206" s="234" t="s">
        <v>2580</v>
      </c>
    </row>
    <row r="207" s="2" customFormat="1">
      <c r="A207" s="39"/>
      <c r="B207" s="40"/>
      <c r="C207" s="41"/>
      <c r="D207" s="236" t="s">
        <v>214</v>
      </c>
      <c r="E207" s="41"/>
      <c r="F207" s="237" t="s">
        <v>2581</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214</v>
      </c>
      <c r="AU207" s="18" t="s">
        <v>83</v>
      </c>
    </row>
    <row r="208" s="2" customFormat="1">
      <c r="A208" s="39"/>
      <c r="B208" s="40"/>
      <c r="C208" s="41"/>
      <c r="D208" s="241" t="s">
        <v>216</v>
      </c>
      <c r="E208" s="41"/>
      <c r="F208" s="242" t="s">
        <v>2582</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216</v>
      </c>
      <c r="AU208" s="18" t="s">
        <v>83</v>
      </c>
    </row>
    <row r="209" s="2" customFormat="1" ht="37.8" customHeight="1">
      <c r="A209" s="39"/>
      <c r="B209" s="40"/>
      <c r="C209" s="222" t="s">
        <v>769</v>
      </c>
      <c r="D209" s="222" t="s">
        <v>208</v>
      </c>
      <c r="E209" s="223" t="s">
        <v>2583</v>
      </c>
      <c r="F209" s="224" t="s">
        <v>2584</v>
      </c>
      <c r="G209" s="225" t="s">
        <v>783</v>
      </c>
      <c r="H209" s="226">
        <v>660</v>
      </c>
      <c r="I209" s="227"/>
      <c r="J209" s="228">
        <f>ROUND(I209*H209,2)</f>
        <v>0</v>
      </c>
      <c r="K209" s="229"/>
      <c r="L209" s="45"/>
      <c r="M209" s="230" t="s">
        <v>1</v>
      </c>
      <c r="N209" s="231" t="s">
        <v>41</v>
      </c>
      <c r="O209" s="92"/>
      <c r="P209" s="232">
        <f>O209*H209</f>
        <v>0</v>
      </c>
      <c r="Q209" s="232">
        <v>0.00020000000000000001</v>
      </c>
      <c r="R209" s="232">
        <f>Q209*H209</f>
        <v>0.13200000000000001</v>
      </c>
      <c r="S209" s="232">
        <v>0</v>
      </c>
      <c r="T209" s="233">
        <f>S209*H209</f>
        <v>0</v>
      </c>
      <c r="U209" s="39"/>
      <c r="V209" s="39"/>
      <c r="W209" s="39"/>
      <c r="X209" s="39"/>
      <c r="Y209" s="39"/>
      <c r="Z209" s="39"/>
      <c r="AA209" s="39"/>
      <c r="AB209" s="39"/>
      <c r="AC209" s="39"/>
      <c r="AD209" s="39"/>
      <c r="AE209" s="39"/>
      <c r="AR209" s="234" t="s">
        <v>361</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361</v>
      </c>
      <c r="BM209" s="234" t="s">
        <v>2585</v>
      </c>
    </row>
    <row r="210" s="2" customFormat="1">
      <c r="A210" s="39"/>
      <c r="B210" s="40"/>
      <c r="C210" s="41"/>
      <c r="D210" s="236" t="s">
        <v>214</v>
      </c>
      <c r="E210" s="41"/>
      <c r="F210" s="237" t="s">
        <v>2586</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c r="A211" s="39"/>
      <c r="B211" s="40"/>
      <c r="C211" s="41"/>
      <c r="D211" s="241" t="s">
        <v>216</v>
      </c>
      <c r="E211" s="41"/>
      <c r="F211" s="242" t="s">
        <v>2587</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216</v>
      </c>
      <c r="AU211" s="18" t="s">
        <v>83</v>
      </c>
    </row>
    <row r="212" s="13" customFormat="1">
      <c r="A212" s="13"/>
      <c r="B212" s="253"/>
      <c r="C212" s="254"/>
      <c r="D212" s="236" t="s">
        <v>218</v>
      </c>
      <c r="E212" s="254"/>
      <c r="F212" s="256" t="s">
        <v>2588</v>
      </c>
      <c r="G212" s="254"/>
      <c r="H212" s="257">
        <v>660</v>
      </c>
      <c r="I212" s="258"/>
      <c r="J212" s="254"/>
      <c r="K212" s="254"/>
      <c r="L212" s="259"/>
      <c r="M212" s="260"/>
      <c r="N212" s="261"/>
      <c r="O212" s="261"/>
      <c r="P212" s="261"/>
      <c r="Q212" s="261"/>
      <c r="R212" s="261"/>
      <c r="S212" s="261"/>
      <c r="T212" s="262"/>
      <c r="U212" s="13"/>
      <c r="V212" s="13"/>
      <c r="W212" s="13"/>
      <c r="X212" s="13"/>
      <c r="Y212" s="13"/>
      <c r="Z212" s="13"/>
      <c r="AA212" s="13"/>
      <c r="AB212" s="13"/>
      <c r="AC212" s="13"/>
      <c r="AD212" s="13"/>
      <c r="AE212" s="13"/>
      <c r="AT212" s="263" t="s">
        <v>218</v>
      </c>
      <c r="AU212" s="263" t="s">
        <v>83</v>
      </c>
      <c r="AV212" s="13" t="s">
        <v>85</v>
      </c>
      <c r="AW212" s="13" t="s">
        <v>4</v>
      </c>
      <c r="AX212" s="13" t="s">
        <v>83</v>
      </c>
      <c r="AY212" s="263" t="s">
        <v>207</v>
      </c>
    </row>
    <row r="213" s="2" customFormat="1" ht="37.8" customHeight="1">
      <c r="A213" s="39"/>
      <c r="B213" s="40"/>
      <c r="C213" s="222" t="s">
        <v>774</v>
      </c>
      <c r="D213" s="222" t="s">
        <v>208</v>
      </c>
      <c r="E213" s="223" t="s">
        <v>2589</v>
      </c>
      <c r="F213" s="224" t="s">
        <v>2590</v>
      </c>
      <c r="G213" s="225" t="s">
        <v>783</v>
      </c>
      <c r="H213" s="226">
        <v>308</v>
      </c>
      <c r="I213" s="227"/>
      <c r="J213" s="228">
        <f>ROUND(I213*H213,2)</f>
        <v>0</v>
      </c>
      <c r="K213" s="229"/>
      <c r="L213" s="45"/>
      <c r="M213" s="230" t="s">
        <v>1</v>
      </c>
      <c r="N213" s="231" t="s">
        <v>41</v>
      </c>
      <c r="O213" s="92"/>
      <c r="P213" s="232">
        <f>O213*H213</f>
        <v>0</v>
      </c>
      <c r="Q213" s="232">
        <v>0.00024000000000000001</v>
      </c>
      <c r="R213" s="232">
        <f>Q213*H213</f>
        <v>0.07392</v>
      </c>
      <c r="S213" s="232">
        <v>0</v>
      </c>
      <c r="T213" s="233">
        <f>S213*H213</f>
        <v>0</v>
      </c>
      <c r="U213" s="39"/>
      <c r="V213" s="39"/>
      <c r="W213" s="39"/>
      <c r="X213" s="39"/>
      <c r="Y213" s="39"/>
      <c r="Z213" s="39"/>
      <c r="AA213" s="39"/>
      <c r="AB213" s="39"/>
      <c r="AC213" s="39"/>
      <c r="AD213" s="39"/>
      <c r="AE213" s="39"/>
      <c r="AR213" s="234" t="s">
        <v>361</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361</v>
      </c>
      <c r="BM213" s="234" t="s">
        <v>2591</v>
      </c>
    </row>
    <row r="214" s="2" customFormat="1">
      <c r="A214" s="39"/>
      <c r="B214" s="40"/>
      <c r="C214" s="41"/>
      <c r="D214" s="236" t="s">
        <v>214</v>
      </c>
      <c r="E214" s="41"/>
      <c r="F214" s="237" t="s">
        <v>2592</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c r="A215" s="39"/>
      <c r="B215" s="40"/>
      <c r="C215" s="41"/>
      <c r="D215" s="241" t="s">
        <v>216</v>
      </c>
      <c r="E215" s="41"/>
      <c r="F215" s="242" t="s">
        <v>2593</v>
      </c>
      <c r="G215" s="41"/>
      <c r="H215" s="41"/>
      <c r="I215" s="238"/>
      <c r="J215" s="41"/>
      <c r="K215" s="41"/>
      <c r="L215" s="45"/>
      <c r="M215" s="239"/>
      <c r="N215" s="240"/>
      <c r="O215" s="92"/>
      <c r="P215" s="92"/>
      <c r="Q215" s="92"/>
      <c r="R215" s="92"/>
      <c r="S215" s="92"/>
      <c r="T215" s="93"/>
      <c r="U215" s="39"/>
      <c r="V215" s="39"/>
      <c r="W215" s="39"/>
      <c r="X215" s="39"/>
      <c r="Y215" s="39"/>
      <c r="Z215" s="39"/>
      <c r="AA215" s="39"/>
      <c r="AB215" s="39"/>
      <c r="AC215" s="39"/>
      <c r="AD215" s="39"/>
      <c r="AE215" s="39"/>
      <c r="AT215" s="18" t="s">
        <v>216</v>
      </c>
      <c r="AU215" s="18" t="s">
        <v>83</v>
      </c>
    </row>
    <row r="216" s="13" customFormat="1">
      <c r="A216" s="13"/>
      <c r="B216" s="253"/>
      <c r="C216" s="254"/>
      <c r="D216" s="236" t="s">
        <v>218</v>
      </c>
      <c r="E216" s="254"/>
      <c r="F216" s="256" t="s">
        <v>2594</v>
      </c>
      <c r="G216" s="254"/>
      <c r="H216" s="257">
        <v>308</v>
      </c>
      <c r="I216" s="258"/>
      <c r="J216" s="254"/>
      <c r="K216" s="254"/>
      <c r="L216" s="259"/>
      <c r="M216" s="260"/>
      <c r="N216" s="261"/>
      <c r="O216" s="261"/>
      <c r="P216" s="261"/>
      <c r="Q216" s="261"/>
      <c r="R216" s="261"/>
      <c r="S216" s="261"/>
      <c r="T216" s="262"/>
      <c r="U216" s="13"/>
      <c r="V216" s="13"/>
      <c r="W216" s="13"/>
      <c r="X216" s="13"/>
      <c r="Y216" s="13"/>
      <c r="Z216" s="13"/>
      <c r="AA216" s="13"/>
      <c r="AB216" s="13"/>
      <c r="AC216" s="13"/>
      <c r="AD216" s="13"/>
      <c r="AE216" s="13"/>
      <c r="AT216" s="263" t="s">
        <v>218</v>
      </c>
      <c r="AU216" s="263" t="s">
        <v>83</v>
      </c>
      <c r="AV216" s="13" t="s">
        <v>85</v>
      </c>
      <c r="AW216" s="13" t="s">
        <v>4</v>
      </c>
      <c r="AX216" s="13" t="s">
        <v>83</v>
      </c>
      <c r="AY216" s="263" t="s">
        <v>207</v>
      </c>
    </row>
    <row r="217" s="2" customFormat="1" ht="21.75" customHeight="1">
      <c r="A217" s="39"/>
      <c r="B217" s="40"/>
      <c r="C217" s="222" t="s">
        <v>780</v>
      </c>
      <c r="D217" s="222" t="s">
        <v>208</v>
      </c>
      <c r="E217" s="223" t="s">
        <v>2595</v>
      </c>
      <c r="F217" s="224" t="s">
        <v>2596</v>
      </c>
      <c r="G217" s="225" t="s">
        <v>592</v>
      </c>
      <c r="H217" s="226">
        <v>80</v>
      </c>
      <c r="I217" s="227"/>
      <c r="J217" s="228">
        <f>ROUND(I217*H217,2)</f>
        <v>0</v>
      </c>
      <c r="K217" s="229"/>
      <c r="L217" s="45"/>
      <c r="M217" s="230" t="s">
        <v>1</v>
      </c>
      <c r="N217" s="231" t="s">
        <v>41</v>
      </c>
      <c r="O217" s="92"/>
      <c r="P217" s="232">
        <f>O217*H217</f>
        <v>0</v>
      </c>
      <c r="Q217" s="232">
        <v>0.00012999999999999999</v>
      </c>
      <c r="R217" s="232">
        <f>Q217*H217</f>
        <v>0.0104</v>
      </c>
      <c r="S217" s="232">
        <v>0</v>
      </c>
      <c r="T217" s="233">
        <f>S217*H217</f>
        <v>0</v>
      </c>
      <c r="U217" s="39"/>
      <c r="V217" s="39"/>
      <c r="W217" s="39"/>
      <c r="X217" s="39"/>
      <c r="Y217" s="39"/>
      <c r="Z217" s="39"/>
      <c r="AA217" s="39"/>
      <c r="AB217" s="39"/>
      <c r="AC217" s="39"/>
      <c r="AD217" s="39"/>
      <c r="AE217" s="39"/>
      <c r="AR217" s="234" t="s">
        <v>361</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361</v>
      </c>
      <c r="BM217" s="234" t="s">
        <v>1119</v>
      </c>
    </row>
    <row r="218" s="2" customFormat="1">
      <c r="A218" s="39"/>
      <c r="B218" s="40"/>
      <c r="C218" s="41"/>
      <c r="D218" s="236" t="s">
        <v>214</v>
      </c>
      <c r="E218" s="41"/>
      <c r="F218" s="237" t="s">
        <v>2597</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c r="A219" s="39"/>
      <c r="B219" s="40"/>
      <c r="C219" s="41"/>
      <c r="D219" s="241" t="s">
        <v>216</v>
      </c>
      <c r="E219" s="41"/>
      <c r="F219" s="242" t="s">
        <v>2598</v>
      </c>
      <c r="G219" s="41"/>
      <c r="H219" s="41"/>
      <c r="I219" s="238"/>
      <c r="J219" s="41"/>
      <c r="K219" s="41"/>
      <c r="L219" s="45"/>
      <c r="M219" s="239"/>
      <c r="N219" s="240"/>
      <c r="O219" s="92"/>
      <c r="P219" s="92"/>
      <c r="Q219" s="92"/>
      <c r="R219" s="92"/>
      <c r="S219" s="92"/>
      <c r="T219" s="93"/>
      <c r="U219" s="39"/>
      <c r="V219" s="39"/>
      <c r="W219" s="39"/>
      <c r="X219" s="39"/>
      <c r="Y219" s="39"/>
      <c r="Z219" s="39"/>
      <c r="AA219" s="39"/>
      <c r="AB219" s="39"/>
      <c r="AC219" s="39"/>
      <c r="AD219" s="39"/>
      <c r="AE219" s="39"/>
      <c r="AT219" s="18" t="s">
        <v>216</v>
      </c>
      <c r="AU219" s="18" t="s">
        <v>83</v>
      </c>
    </row>
    <row r="220" s="2" customFormat="1" ht="16.5" customHeight="1">
      <c r="A220" s="39"/>
      <c r="B220" s="40"/>
      <c r="C220" s="222" t="s">
        <v>788</v>
      </c>
      <c r="D220" s="222" t="s">
        <v>208</v>
      </c>
      <c r="E220" s="223" t="s">
        <v>2599</v>
      </c>
      <c r="F220" s="224" t="s">
        <v>2600</v>
      </c>
      <c r="G220" s="225" t="s">
        <v>2601</v>
      </c>
      <c r="H220" s="226">
        <v>3</v>
      </c>
      <c r="I220" s="227"/>
      <c r="J220" s="228">
        <f>ROUND(I220*H220,2)</f>
        <v>0</v>
      </c>
      <c r="K220" s="229"/>
      <c r="L220" s="45"/>
      <c r="M220" s="230" t="s">
        <v>1</v>
      </c>
      <c r="N220" s="231" t="s">
        <v>41</v>
      </c>
      <c r="O220" s="92"/>
      <c r="P220" s="232">
        <f>O220*H220</f>
        <v>0</v>
      </c>
      <c r="Q220" s="232">
        <v>0.00025000000000000001</v>
      </c>
      <c r="R220" s="232">
        <f>Q220*H220</f>
        <v>0.00075000000000000002</v>
      </c>
      <c r="S220" s="232">
        <v>0</v>
      </c>
      <c r="T220" s="233">
        <f>S220*H220</f>
        <v>0</v>
      </c>
      <c r="U220" s="39"/>
      <c r="V220" s="39"/>
      <c r="W220" s="39"/>
      <c r="X220" s="39"/>
      <c r="Y220" s="39"/>
      <c r="Z220" s="39"/>
      <c r="AA220" s="39"/>
      <c r="AB220" s="39"/>
      <c r="AC220" s="39"/>
      <c r="AD220" s="39"/>
      <c r="AE220" s="39"/>
      <c r="AR220" s="234" t="s">
        <v>361</v>
      </c>
      <c r="AT220" s="234" t="s">
        <v>208</v>
      </c>
      <c r="AU220" s="234" t="s">
        <v>83</v>
      </c>
      <c r="AY220" s="18" t="s">
        <v>207</v>
      </c>
      <c r="BE220" s="235">
        <f>IF(N220="základní",J220,0)</f>
        <v>0</v>
      </c>
      <c r="BF220" s="235">
        <f>IF(N220="snížená",J220,0)</f>
        <v>0</v>
      </c>
      <c r="BG220" s="235">
        <f>IF(N220="zákl. přenesená",J220,0)</f>
        <v>0</v>
      </c>
      <c r="BH220" s="235">
        <f>IF(N220="sníž. přenesená",J220,0)</f>
        <v>0</v>
      </c>
      <c r="BI220" s="235">
        <f>IF(N220="nulová",J220,0)</f>
        <v>0</v>
      </c>
      <c r="BJ220" s="18" t="s">
        <v>83</v>
      </c>
      <c r="BK220" s="235">
        <f>ROUND(I220*H220,2)</f>
        <v>0</v>
      </c>
      <c r="BL220" s="18" t="s">
        <v>361</v>
      </c>
      <c r="BM220" s="234" t="s">
        <v>1127</v>
      </c>
    </row>
    <row r="221" s="2" customFormat="1">
      <c r="A221" s="39"/>
      <c r="B221" s="40"/>
      <c r="C221" s="41"/>
      <c r="D221" s="236" t="s">
        <v>214</v>
      </c>
      <c r="E221" s="41"/>
      <c r="F221" s="237" t="s">
        <v>2602</v>
      </c>
      <c r="G221" s="41"/>
      <c r="H221" s="41"/>
      <c r="I221" s="238"/>
      <c r="J221" s="41"/>
      <c r="K221" s="41"/>
      <c r="L221" s="45"/>
      <c r="M221" s="239"/>
      <c r="N221" s="240"/>
      <c r="O221" s="92"/>
      <c r="P221" s="92"/>
      <c r="Q221" s="92"/>
      <c r="R221" s="92"/>
      <c r="S221" s="92"/>
      <c r="T221" s="93"/>
      <c r="U221" s="39"/>
      <c r="V221" s="39"/>
      <c r="W221" s="39"/>
      <c r="X221" s="39"/>
      <c r="Y221" s="39"/>
      <c r="Z221" s="39"/>
      <c r="AA221" s="39"/>
      <c r="AB221" s="39"/>
      <c r="AC221" s="39"/>
      <c r="AD221" s="39"/>
      <c r="AE221" s="39"/>
      <c r="AT221" s="18" t="s">
        <v>214</v>
      </c>
      <c r="AU221" s="18" t="s">
        <v>83</v>
      </c>
    </row>
    <row r="222" s="2" customFormat="1">
      <c r="A222" s="39"/>
      <c r="B222" s="40"/>
      <c r="C222" s="41"/>
      <c r="D222" s="241" t="s">
        <v>216</v>
      </c>
      <c r="E222" s="41"/>
      <c r="F222" s="242" t="s">
        <v>2603</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216</v>
      </c>
      <c r="AU222" s="18" t="s">
        <v>83</v>
      </c>
    </row>
    <row r="223" s="2" customFormat="1" ht="24.15" customHeight="1">
      <c r="A223" s="39"/>
      <c r="B223" s="40"/>
      <c r="C223" s="222" t="s">
        <v>793</v>
      </c>
      <c r="D223" s="222" t="s">
        <v>208</v>
      </c>
      <c r="E223" s="223" t="s">
        <v>2604</v>
      </c>
      <c r="F223" s="224" t="s">
        <v>2605</v>
      </c>
      <c r="G223" s="225" t="s">
        <v>592</v>
      </c>
      <c r="H223" s="226">
        <v>26</v>
      </c>
      <c r="I223" s="227"/>
      <c r="J223" s="228">
        <f>ROUND(I223*H223,2)</f>
        <v>0</v>
      </c>
      <c r="K223" s="229"/>
      <c r="L223" s="45"/>
      <c r="M223" s="230" t="s">
        <v>1</v>
      </c>
      <c r="N223" s="231" t="s">
        <v>41</v>
      </c>
      <c r="O223" s="92"/>
      <c r="P223" s="232">
        <f>O223*H223</f>
        <v>0</v>
      </c>
      <c r="Q223" s="232">
        <v>0.00022000000000000001</v>
      </c>
      <c r="R223" s="232">
        <f>Q223*H223</f>
        <v>0.0057200000000000003</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1137</v>
      </c>
    </row>
    <row r="224" s="2" customFormat="1">
      <c r="A224" s="39"/>
      <c r="B224" s="40"/>
      <c r="C224" s="41"/>
      <c r="D224" s="236" t="s">
        <v>214</v>
      </c>
      <c r="E224" s="41"/>
      <c r="F224" s="237" t="s">
        <v>2606</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c r="A225" s="39"/>
      <c r="B225" s="40"/>
      <c r="C225" s="41"/>
      <c r="D225" s="241" t="s">
        <v>216</v>
      </c>
      <c r="E225" s="41"/>
      <c r="F225" s="242" t="s">
        <v>2607</v>
      </c>
      <c r="G225" s="41"/>
      <c r="H225" s="41"/>
      <c r="I225" s="238"/>
      <c r="J225" s="41"/>
      <c r="K225" s="41"/>
      <c r="L225" s="45"/>
      <c r="M225" s="239"/>
      <c r="N225" s="240"/>
      <c r="O225" s="92"/>
      <c r="P225" s="92"/>
      <c r="Q225" s="92"/>
      <c r="R225" s="92"/>
      <c r="S225" s="92"/>
      <c r="T225" s="93"/>
      <c r="U225" s="39"/>
      <c r="V225" s="39"/>
      <c r="W225" s="39"/>
      <c r="X225" s="39"/>
      <c r="Y225" s="39"/>
      <c r="Z225" s="39"/>
      <c r="AA225" s="39"/>
      <c r="AB225" s="39"/>
      <c r="AC225" s="39"/>
      <c r="AD225" s="39"/>
      <c r="AE225" s="39"/>
      <c r="AT225" s="18" t="s">
        <v>216</v>
      </c>
      <c r="AU225" s="18" t="s">
        <v>83</v>
      </c>
    </row>
    <row r="226" s="2" customFormat="1" ht="24.15" customHeight="1">
      <c r="A226" s="39"/>
      <c r="B226" s="40"/>
      <c r="C226" s="222" t="s">
        <v>799</v>
      </c>
      <c r="D226" s="222" t="s">
        <v>208</v>
      </c>
      <c r="E226" s="223" t="s">
        <v>2608</v>
      </c>
      <c r="F226" s="224" t="s">
        <v>2609</v>
      </c>
      <c r="G226" s="225" t="s">
        <v>592</v>
      </c>
      <c r="H226" s="226">
        <v>1</v>
      </c>
      <c r="I226" s="227"/>
      <c r="J226" s="228">
        <f>ROUND(I226*H226,2)</f>
        <v>0</v>
      </c>
      <c r="K226" s="229"/>
      <c r="L226" s="45"/>
      <c r="M226" s="230" t="s">
        <v>1</v>
      </c>
      <c r="N226" s="231" t="s">
        <v>41</v>
      </c>
      <c r="O226" s="92"/>
      <c r="P226" s="232">
        <f>O226*H226</f>
        <v>0</v>
      </c>
      <c r="Q226" s="232">
        <v>0.00027</v>
      </c>
      <c r="R226" s="232">
        <f>Q226*H226</f>
        <v>0.00027</v>
      </c>
      <c r="S226" s="232">
        <v>0</v>
      </c>
      <c r="T226" s="233">
        <f>S226*H226</f>
        <v>0</v>
      </c>
      <c r="U226" s="39"/>
      <c r="V226" s="39"/>
      <c r="W226" s="39"/>
      <c r="X226" s="39"/>
      <c r="Y226" s="39"/>
      <c r="Z226" s="39"/>
      <c r="AA226" s="39"/>
      <c r="AB226" s="39"/>
      <c r="AC226" s="39"/>
      <c r="AD226" s="39"/>
      <c r="AE226" s="39"/>
      <c r="AR226" s="234" t="s">
        <v>361</v>
      </c>
      <c r="AT226" s="234" t="s">
        <v>208</v>
      </c>
      <c r="AU226" s="234" t="s">
        <v>83</v>
      </c>
      <c r="AY226" s="18" t="s">
        <v>207</v>
      </c>
      <c r="BE226" s="235">
        <f>IF(N226="základní",J226,0)</f>
        <v>0</v>
      </c>
      <c r="BF226" s="235">
        <f>IF(N226="snížená",J226,0)</f>
        <v>0</v>
      </c>
      <c r="BG226" s="235">
        <f>IF(N226="zákl. přenesená",J226,0)</f>
        <v>0</v>
      </c>
      <c r="BH226" s="235">
        <f>IF(N226="sníž. přenesená",J226,0)</f>
        <v>0</v>
      </c>
      <c r="BI226" s="235">
        <f>IF(N226="nulová",J226,0)</f>
        <v>0</v>
      </c>
      <c r="BJ226" s="18" t="s">
        <v>83</v>
      </c>
      <c r="BK226" s="235">
        <f>ROUND(I226*H226,2)</f>
        <v>0</v>
      </c>
      <c r="BL226" s="18" t="s">
        <v>361</v>
      </c>
      <c r="BM226" s="234" t="s">
        <v>1149</v>
      </c>
    </row>
    <row r="227" s="2" customFormat="1">
      <c r="A227" s="39"/>
      <c r="B227" s="40"/>
      <c r="C227" s="41"/>
      <c r="D227" s="236" t="s">
        <v>214</v>
      </c>
      <c r="E227" s="41"/>
      <c r="F227" s="237" t="s">
        <v>2610</v>
      </c>
      <c r="G227" s="41"/>
      <c r="H227" s="41"/>
      <c r="I227" s="238"/>
      <c r="J227" s="41"/>
      <c r="K227" s="41"/>
      <c r="L227" s="45"/>
      <c r="M227" s="239"/>
      <c r="N227" s="240"/>
      <c r="O227" s="92"/>
      <c r="P227" s="92"/>
      <c r="Q227" s="92"/>
      <c r="R227" s="92"/>
      <c r="S227" s="92"/>
      <c r="T227" s="93"/>
      <c r="U227" s="39"/>
      <c r="V227" s="39"/>
      <c r="W227" s="39"/>
      <c r="X227" s="39"/>
      <c r="Y227" s="39"/>
      <c r="Z227" s="39"/>
      <c r="AA227" s="39"/>
      <c r="AB227" s="39"/>
      <c r="AC227" s="39"/>
      <c r="AD227" s="39"/>
      <c r="AE227" s="39"/>
      <c r="AT227" s="18" t="s">
        <v>214</v>
      </c>
      <c r="AU227" s="18" t="s">
        <v>83</v>
      </c>
    </row>
    <row r="228" s="2" customFormat="1">
      <c r="A228" s="39"/>
      <c r="B228" s="40"/>
      <c r="C228" s="41"/>
      <c r="D228" s="241" t="s">
        <v>216</v>
      </c>
      <c r="E228" s="41"/>
      <c r="F228" s="242" t="s">
        <v>2611</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216</v>
      </c>
      <c r="AU228" s="18" t="s">
        <v>83</v>
      </c>
    </row>
    <row r="229" s="2" customFormat="1" ht="24.15" customHeight="1">
      <c r="A229" s="39"/>
      <c r="B229" s="40"/>
      <c r="C229" s="222" t="s">
        <v>824</v>
      </c>
      <c r="D229" s="222" t="s">
        <v>208</v>
      </c>
      <c r="E229" s="223" t="s">
        <v>2604</v>
      </c>
      <c r="F229" s="224" t="s">
        <v>2605</v>
      </c>
      <c r="G229" s="225" t="s">
        <v>592</v>
      </c>
      <c r="H229" s="226">
        <v>2</v>
      </c>
      <c r="I229" s="227"/>
      <c r="J229" s="228">
        <f>ROUND(I229*H229,2)</f>
        <v>0</v>
      </c>
      <c r="K229" s="229"/>
      <c r="L229" s="45"/>
      <c r="M229" s="230" t="s">
        <v>1</v>
      </c>
      <c r="N229" s="231" t="s">
        <v>41</v>
      </c>
      <c r="O229" s="92"/>
      <c r="P229" s="232">
        <f>O229*H229</f>
        <v>0</v>
      </c>
      <c r="Q229" s="232">
        <v>0.00022000000000000001</v>
      </c>
      <c r="R229" s="232">
        <f>Q229*H229</f>
        <v>0.00044000000000000002</v>
      </c>
      <c r="S229" s="232">
        <v>0</v>
      </c>
      <c r="T229" s="233">
        <f>S229*H229</f>
        <v>0</v>
      </c>
      <c r="U229" s="39"/>
      <c r="V229" s="39"/>
      <c r="W229" s="39"/>
      <c r="X229" s="39"/>
      <c r="Y229" s="39"/>
      <c r="Z229" s="39"/>
      <c r="AA229" s="39"/>
      <c r="AB229" s="39"/>
      <c r="AC229" s="39"/>
      <c r="AD229" s="39"/>
      <c r="AE229" s="39"/>
      <c r="AR229" s="234" t="s">
        <v>361</v>
      </c>
      <c r="AT229" s="234" t="s">
        <v>208</v>
      </c>
      <c r="AU229" s="234" t="s">
        <v>83</v>
      </c>
      <c r="AY229" s="18" t="s">
        <v>207</v>
      </c>
      <c r="BE229" s="235">
        <f>IF(N229="základní",J229,0)</f>
        <v>0</v>
      </c>
      <c r="BF229" s="235">
        <f>IF(N229="snížená",J229,0)</f>
        <v>0</v>
      </c>
      <c r="BG229" s="235">
        <f>IF(N229="zákl. přenesená",J229,0)</f>
        <v>0</v>
      </c>
      <c r="BH229" s="235">
        <f>IF(N229="sníž. přenesená",J229,0)</f>
        <v>0</v>
      </c>
      <c r="BI229" s="235">
        <f>IF(N229="nulová",J229,0)</f>
        <v>0</v>
      </c>
      <c r="BJ229" s="18" t="s">
        <v>83</v>
      </c>
      <c r="BK229" s="235">
        <f>ROUND(I229*H229,2)</f>
        <v>0</v>
      </c>
      <c r="BL229" s="18" t="s">
        <v>361</v>
      </c>
      <c r="BM229" s="234" t="s">
        <v>1159</v>
      </c>
    </row>
    <row r="230" s="2" customFormat="1">
      <c r="A230" s="39"/>
      <c r="B230" s="40"/>
      <c r="C230" s="41"/>
      <c r="D230" s="236" t="s">
        <v>214</v>
      </c>
      <c r="E230" s="41"/>
      <c r="F230" s="237" t="s">
        <v>2606</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214</v>
      </c>
      <c r="AU230" s="18" t="s">
        <v>83</v>
      </c>
    </row>
    <row r="231" s="2" customFormat="1">
      <c r="A231" s="39"/>
      <c r="B231" s="40"/>
      <c r="C231" s="41"/>
      <c r="D231" s="241" t="s">
        <v>216</v>
      </c>
      <c r="E231" s="41"/>
      <c r="F231" s="242" t="s">
        <v>2607</v>
      </c>
      <c r="G231" s="41"/>
      <c r="H231" s="41"/>
      <c r="I231" s="238"/>
      <c r="J231" s="41"/>
      <c r="K231" s="41"/>
      <c r="L231" s="45"/>
      <c r="M231" s="239"/>
      <c r="N231" s="240"/>
      <c r="O231" s="92"/>
      <c r="P231" s="92"/>
      <c r="Q231" s="92"/>
      <c r="R231" s="92"/>
      <c r="S231" s="92"/>
      <c r="T231" s="93"/>
      <c r="U231" s="39"/>
      <c r="V231" s="39"/>
      <c r="W231" s="39"/>
      <c r="X231" s="39"/>
      <c r="Y231" s="39"/>
      <c r="Z231" s="39"/>
      <c r="AA231" s="39"/>
      <c r="AB231" s="39"/>
      <c r="AC231" s="39"/>
      <c r="AD231" s="39"/>
      <c r="AE231" s="39"/>
      <c r="AT231" s="18" t="s">
        <v>216</v>
      </c>
      <c r="AU231" s="18" t="s">
        <v>83</v>
      </c>
    </row>
    <row r="232" s="2" customFormat="1" ht="24.15" customHeight="1">
      <c r="A232" s="39"/>
      <c r="B232" s="40"/>
      <c r="C232" s="222" t="s">
        <v>828</v>
      </c>
      <c r="D232" s="222" t="s">
        <v>208</v>
      </c>
      <c r="E232" s="223" t="s">
        <v>2608</v>
      </c>
      <c r="F232" s="224" t="s">
        <v>2609</v>
      </c>
      <c r="G232" s="225" t="s">
        <v>592</v>
      </c>
      <c r="H232" s="226">
        <v>1</v>
      </c>
      <c r="I232" s="227"/>
      <c r="J232" s="228">
        <f>ROUND(I232*H232,2)</f>
        <v>0</v>
      </c>
      <c r="K232" s="229"/>
      <c r="L232" s="45"/>
      <c r="M232" s="230" t="s">
        <v>1</v>
      </c>
      <c r="N232" s="231" t="s">
        <v>41</v>
      </c>
      <c r="O232" s="92"/>
      <c r="P232" s="232">
        <f>O232*H232</f>
        <v>0</v>
      </c>
      <c r="Q232" s="232">
        <v>0.00027</v>
      </c>
      <c r="R232" s="232">
        <f>Q232*H232</f>
        <v>0.00027</v>
      </c>
      <c r="S232" s="232">
        <v>0</v>
      </c>
      <c r="T232" s="233">
        <f>S232*H232</f>
        <v>0</v>
      </c>
      <c r="U232" s="39"/>
      <c r="V232" s="39"/>
      <c r="W232" s="39"/>
      <c r="X232" s="39"/>
      <c r="Y232" s="39"/>
      <c r="Z232" s="39"/>
      <c r="AA232" s="39"/>
      <c r="AB232" s="39"/>
      <c r="AC232" s="39"/>
      <c r="AD232" s="39"/>
      <c r="AE232" s="39"/>
      <c r="AR232" s="234" t="s">
        <v>361</v>
      </c>
      <c r="AT232" s="234" t="s">
        <v>208</v>
      </c>
      <c r="AU232" s="234" t="s">
        <v>83</v>
      </c>
      <c r="AY232" s="18" t="s">
        <v>207</v>
      </c>
      <c r="BE232" s="235">
        <f>IF(N232="základní",J232,0)</f>
        <v>0</v>
      </c>
      <c r="BF232" s="235">
        <f>IF(N232="snížená",J232,0)</f>
        <v>0</v>
      </c>
      <c r="BG232" s="235">
        <f>IF(N232="zákl. přenesená",J232,0)</f>
        <v>0</v>
      </c>
      <c r="BH232" s="235">
        <f>IF(N232="sníž. přenesená",J232,0)</f>
        <v>0</v>
      </c>
      <c r="BI232" s="235">
        <f>IF(N232="nulová",J232,0)</f>
        <v>0</v>
      </c>
      <c r="BJ232" s="18" t="s">
        <v>83</v>
      </c>
      <c r="BK232" s="235">
        <f>ROUND(I232*H232,2)</f>
        <v>0</v>
      </c>
      <c r="BL232" s="18" t="s">
        <v>361</v>
      </c>
      <c r="BM232" s="234" t="s">
        <v>1171</v>
      </c>
    </row>
    <row r="233" s="2" customFormat="1">
      <c r="A233" s="39"/>
      <c r="B233" s="40"/>
      <c r="C233" s="41"/>
      <c r="D233" s="236" t="s">
        <v>214</v>
      </c>
      <c r="E233" s="41"/>
      <c r="F233" s="237" t="s">
        <v>2610</v>
      </c>
      <c r="G233" s="41"/>
      <c r="H233" s="41"/>
      <c r="I233" s="238"/>
      <c r="J233" s="41"/>
      <c r="K233" s="41"/>
      <c r="L233" s="45"/>
      <c r="M233" s="239"/>
      <c r="N233" s="240"/>
      <c r="O233" s="92"/>
      <c r="P233" s="92"/>
      <c r="Q233" s="92"/>
      <c r="R233" s="92"/>
      <c r="S233" s="92"/>
      <c r="T233" s="93"/>
      <c r="U233" s="39"/>
      <c r="V233" s="39"/>
      <c r="W233" s="39"/>
      <c r="X233" s="39"/>
      <c r="Y233" s="39"/>
      <c r="Z233" s="39"/>
      <c r="AA233" s="39"/>
      <c r="AB233" s="39"/>
      <c r="AC233" s="39"/>
      <c r="AD233" s="39"/>
      <c r="AE233" s="39"/>
      <c r="AT233" s="18" t="s">
        <v>214</v>
      </c>
      <c r="AU233" s="18" t="s">
        <v>83</v>
      </c>
    </row>
    <row r="234" s="2" customFormat="1">
      <c r="A234" s="39"/>
      <c r="B234" s="40"/>
      <c r="C234" s="41"/>
      <c r="D234" s="241" t="s">
        <v>216</v>
      </c>
      <c r="E234" s="41"/>
      <c r="F234" s="242" t="s">
        <v>2611</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216</v>
      </c>
      <c r="AU234" s="18" t="s">
        <v>83</v>
      </c>
    </row>
    <row r="235" s="2" customFormat="1" ht="24.15" customHeight="1">
      <c r="A235" s="39"/>
      <c r="B235" s="40"/>
      <c r="C235" s="222" t="s">
        <v>836</v>
      </c>
      <c r="D235" s="222" t="s">
        <v>208</v>
      </c>
      <c r="E235" s="223" t="s">
        <v>2612</v>
      </c>
      <c r="F235" s="224" t="s">
        <v>2613</v>
      </c>
      <c r="G235" s="225" t="s">
        <v>592</v>
      </c>
      <c r="H235" s="226">
        <v>2</v>
      </c>
      <c r="I235" s="227"/>
      <c r="J235" s="228">
        <f>ROUND(I235*H235,2)</f>
        <v>0</v>
      </c>
      <c r="K235" s="229"/>
      <c r="L235" s="45"/>
      <c r="M235" s="230" t="s">
        <v>1</v>
      </c>
      <c r="N235" s="231" t="s">
        <v>41</v>
      </c>
      <c r="O235" s="92"/>
      <c r="P235" s="232">
        <f>O235*H235</f>
        <v>0</v>
      </c>
      <c r="Q235" s="232">
        <v>0.0010200000000000001</v>
      </c>
      <c r="R235" s="232">
        <f>Q235*H235</f>
        <v>0.0020400000000000001</v>
      </c>
      <c r="S235" s="232">
        <v>0</v>
      </c>
      <c r="T235" s="233">
        <f>S235*H235</f>
        <v>0</v>
      </c>
      <c r="U235" s="39"/>
      <c r="V235" s="39"/>
      <c r="W235" s="39"/>
      <c r="X235" s="39"/>
      <c r="Y235" s="39"/>
      <c r="Z235" s="39"/>
      <c r="AA235" s="39"/>
      <c r="AB235" s="39"/>
      <c r="AC235" s="39"/>
      <c r="AD235" s="39"/>
      <c r="AE235" s="39"/>
      <c r="AR235" s="234" t="s">
        <v>361</v>
      </c>
      <c r="AT235" s="234" t="s">
        <v>208</v>
      </c>
      <c r="AU235" s="234" t="s">
        <v>83</v>
      </c>
      <c r="AY235" s="18" t="s">
        <v>207</v>
      </c>
      <c r="BE235" s="235">
        <f>IF(N235="základní",J235,0)</f>
        <v>0</v>
      </c>
      <c r="BF235" s="235">
        <f>IF(N235="snížená",J235,0)</f>
        <v>0</v>
      </c>
      <c r="BG235" s="235">
        <f>IF(N235="zákl. přenesená",J235,0)</f>
        <v>0</v>
      </c>
      <c r="BH235" s="235">
        <f>IF(N235="sníž. přenesená",J235,0)</f>
        <v>0</v>
      </c>
      <c r="BI235" s="235">
        <f>IF(N235="nulová",J235,0)</f>
        <v>0</v>
      </c>
      <c r="BJ235" s="18" t="s">
        <v>83</v>
      </c>
      <c r="BK235" s="235">
        <f>ROUND(I235*H235,2)</f>
        <v>0</v>
      </c>
      <c r="BL235" s="18" t="s">
        <v>361</v>
      </c>
      <c r="BM235" s="234" t="s">
        <v>1179</v>
      </c>
    </row>
    <row r="236" s="2" customFormat="1">
      <c r="A236" s="39"/>
      <c r="B236" s="40"/>
      <c r="C236" s="41"/>
      <c r="D236" s="236" t="s">
        <v>214</v>
      </c>
      <c r="E236" s="41"/>
      <c r="F236" s="237" t="s">
        <v>2614</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214</v>
      </c>
      <c r="AU236" s="18" t="s">
        <v>83</v>
      </c>
    </row>
    <row r="237" s="2" customFormat="1">
      <c r="A237" s="39"/>
      <c r="B237" s="40"/>
      <c r="C237" s="41"/>
      <c r="D237" s="241" t="s">
        <v>216</v>
      </c>
      <c r="E237" s="41"/>
      <c r="F237" s="242" t="s">
        <v>2615</v>
      </c>
      <c r="G237" s="41"/>
      <c r="H237" s="41"/>
      <c r="I237" s="238"/>
      <c r="J237" s="41"/>
      <c r="K237" s="41"/>
      <c r="L237" s="45"/>
      <c r="M237" s="239"/>
      <c r="N237" s="240"/>
      <c r="O237" s="92"/>
      <c r="P237" s="92"/>
      <c r="Q237" s="92"/>
      <c r="R237" s="92"/>
      <c r="S237" s="92"/>
      <c r="T237" s="93"/>
      <c r="U237" s="39"/>
      <c r="V237" s="39"/>
      <c r="W237" s="39"/>
      <c r="X237" s="39"/>
      <c r="Y237" s="39"/>
      <c r="Z237" s="39"/>
      <c r="AA237" s="39"/>
      <c r="AB237" s="39"/>
      <c r="AC237" s="39"/>
      <c r="AD237" s="39"/>
      <c r="AE237" s="39"/>
      <c r="AT237" s="18" t="s">
        <v>216</v>
      </c>
      <c r="AU237" s="18" t="s">
        <v>83</v>
      </c>
    </row>
    <row r="238" s="2" customFormat="1" ht="21.75" customHeight="1">
      <c r="A238" s="39"/>
      <c r="B238" s="40"/>
      <c r="C238" s="222" t="s">
        <v>840</v>
      </c>
      <c r="D238" s="222" t="s">
        <v>208</v>
      </c>
      <c r="E238" s="223" t="s">
        <v>2616</v>
      </c>
      <c r="F238" s="224" t="s">
        <v>2617</v>
      </c>
      <c r="G238" s="225" t="s">
        <v>592</v>
      </c>
      <c r="H238" s="226">
        <v>19</v>
      </c>
      <c r="I238" s="227"/>
      <c r="J238" s="228">
        <f>ROUND(I238*H238,2)</f>
        <v>0</v>
      </c>
      <c r="K238" s="229"/>
      <c r="L238" s="45"/>
      <c r="M238" s="230" t="s">
        <v>1</v>
      </c>
      <c r="N238" s="231" t="s">
        <v>41</v>
      </c>
      <c r="O238" s="92"/>
      <c r="P238" s="232">
        <f>O238*H238</f>
        <v>0</v>
      </c>
      <c r="Q238" s="232">
        <v>0.00021000000000000001</v>
      </c>
      <c r="R238" s="232">
        <f>Q238*H238</f>
        <v>0.0039900000000000005</v>
      </c>
      <c r="S238" s="232">
        <v>0</v>
      </c>
      <c r="T238" s="233">
        <f>S238*H238</f>
        <v>0</v>
      </c>
      <c r="U238" s="39"/>
      <c r="V238" s="39"/>
      <c r="W238" s="39"/>
      <c r="X238" s="39"/>
      <c r="Y238" s="39"/>
      <c r="Z238" s="39"/>
      <c r="AA238" s="39"/>
      <c r="AB238" s="39"/>
      <c r="AC238" s="39"/>
      <c r="AD238" s="39"/>
      <c r="AE238" s="39"/>
      <c r="AR238" s="234" t="s">
        <v>361</v>
      </c>
      <c r="AT238" s="234" t="s">
        <v>208</v>
      </c>
      <c r="AU238" s="234" t="s">
        <v>83</v>
      </c>
      <c r="AY238" s="18" t="s">
        <v>207</v>
      </c>
      <c r="BE238" s="235">
        <f>IF(N238="základní",J238,0)</f>
        <v>0</v>
      </c>
      <c r="BF238" s="235">
        <f>IF(N238="snížená",J238,0)</f>
        <v>0</v>
      </c>
      <c r="BG238" s="235">
        <f>IF(N238="zákl. přenesená",J238,0)</f>
        <v>0</v>
      </c>
      <c r="BH238" s="235">
        <f>IF(N238="sníž. přenesená",J238,0)</f>
        <v>0</v>
      </c>
      <c r="BI238" s="235">
        <f>IF(N238="nulová",J238,0)</f>
        <v>0</v>
      </c>
      <c r="BJ238" s="18" t="s">
        <v>83</v>
      </c>
      <c r="BK238" s="235">
        <f>ROUND(I238*H238,2)</f>
        <v>0</v>
      </c>
      <c r="BL238" s="18" t="s">
        <v>361</v>
      </c>
      <c r="BM238" s="234" t="s">
        <v>1191</v>
      </c>
    </row>
    <row r="239" s="2" customFormat="1">
      <c r="A239" s="39"/>
      <c r="B239" s="40"/>
      <c r="C239" s="41"/>
      <c r="D239" s="236" t="s">
        <v>214</v>
      </c>
      <c r="E239" s="41"/>
      <c r="F239" s="237" t="s">
        <v>2618</v>
      </c>
      <c r="G239" s="41"/>
      <c r="H239" s="41"/>
      <c r="I239" s="238"/>
      <c r="J239" s="41"/>
      <c r="K239" s="41"/>
      <c r="L239" s="45"/>
      <c r="M239" s="239"/>
      <c r="N239" s="240"/>
      <c r="O239" s="92"/>
      <c r="P239" s="92"/>
      <c r="Q239" s="92"/>
      <c r="R239" s="92"/>
      <c r="S239" s="92"/>
      <c r="T239" s="93"/>
      <c r="U239" s="39"/>
      <c r="V239" s="39"/>
      <c r="W239" s="39"/>
      <c r="X239" s="39"/>
      <c r="Y239" s="39"/>
      <c r="Z239" s="39"/>
      <c r="AA239" s="39"/>
      <c r="AB239" s="39"/>
      <c r="AC239" s="39"/>
      <c r="AD239" s="39"/>
      <c r="AE239" s="39"/>
      <c r="AT239" s="18" t="s">
        <v>214</v>
      </c>
      <c r="AU239" s="18" t="s">
        <v>83</v>
      </c>
    </row>
    <row r="240" s="2" customFormat="1">
      <c r="A240" s="39"/>
      <c r="B240" s="40"/>
      <c r="C240" s="41"/>
      <c r="D240" s="241" t="s">
        <v>216</v>
      </c>
      <c r="E240" s="41"/>
      <c r="F240" s="242" t="s">
        <v>2619</v>
      </c>
      <c r="G240" s="41"/>
      <c r="H240" s="41"/>
      <c r="I240" s="238"/>
      <c r="J240" s="41"/>
      <c r="K240" s="41"/>
      <c r="L240" s="45"/>
      <c r="M240" s="239"/>
      <c r="N240" s="240"/>
      <c r="O240" s="92"/>
      <c r="P240" s="92"/>
      <c r="Q240" s="92"/>
      <c r="R240" s="92"/>
      <c r="S240" s="92"/>
      <c r="T240" s="93"/>
      <c r="U240" s="39"/>
      <c r="V240" s="39"/>
      <c r="W240" s="39"/>
      <c r="X240" s="39"/>
      <c r="Y240" s="39"/>
      <c r="Z240" s="39"/>
      <c r="AA240" s="39"/>
      <c r="AB240" s="39"/>
      <c r="AC240" s="39"/>
      <c r="AD240" s="39"/>
      <c r="AE240" s="39"/>
      <c r="AT240" s="18" t="s">
        <v>216</v>
      </c>
      <c r="AU240" s="18" t="s">
        <v>83</v>
      </c>
    </row>
    <row r="241" s="2" customFormat="1" ht="21.75" customHeight="1">
      <c r="A241" s="39"/>
      <c r="B241" s="40"/>
      <c r="C241" s="222" t="s">
        <v>846</v>
      </c>
      <c r="D241" s="222" t="s">
        <v>208</v>
      </c>
      <c r="E241" s="223" t="s">
        <v>2620</v>
      </c>
      <c r="F241" s="224" t="s">
        <v>2621</v>
      </c>
      <c r="G241" s="225" t="s">
        <v>592</v>
      </c>
      <c r="H241" s="226">
        <v>5</v>
      </c>
      <c r="I241" s="227"/>
      <c r="J241" s="228">
        <f>ROUND(I241*H241,2)</f>
        <v>0</v>
      </c>
      <c r="K241" s="229"/>
      <c r="L241" s="45"/>
      <c r="M241" s="230" t="s">
        <v>1</v>
      </c>
      <c r="N241" s="231" t="s">
        <v>41</v>
      </c>
      <c r="O241" s="92"/>
      <c r="P241" s="232">
        <f>O241*H241</f>
        <v>0</v>
      </c>
      <c r="Q241" s="232">
        <v>0.00034000000000000002</v>
      </c>
      <c r="R241" s="232">
        <f>Q241*H241</f>
        <v>0.0017000000000000001</v>
      </c>
      <c r="S241" s="232">
        <v>0</v>
      </c>
      <c r="T241" s="233">
        <f>S241*H241</f>
        <v>0</v>
      </c>
      <c r="U241" s="39"/>
      <c r="V241" s="39"/>
      <c r="W241" s="39"/>
      <c r="X241" s="39"/>
      <c r="Y241" s="39"/>
      <c r="Z241" s="39"/>
      <c r="AA241" s="39"/>
      <c r="AB241" s="39"/>
      <c r="AC241" s="39"/>
      <c r="AD241" s="39"/>
      <c r="AE241" s="39"/>
      <c r="AR241" s="234" t="s">
        <v>361</v>
      </c>
      <c r="AT241" s="234" t="s">
        <v>208</v>
      </c>
      <c r="AU241" s="234" t="s">
        <v>83</v>
      </c>
      <c r="AY241" s="18" t="s">
        <v>207</v>
      </c>
      <c r="BE241" s="235">
        <f>IF(N241="základní",J241,0)</f>
        <v>0</v>
      </c>
      <c r="BF241" s="235">
        <f>IF(N241="snížená",J241,0)</f>
        <v>0</v>
      </c>
      <c r="BG241" s="235">
        <f>IF(N241="zákl. přenesená",J241,0)</f>
        <v>0</v>
      </c>
      <c r="BH241" s="235">
        <f>IF(N241="sníž. přenesená",J241,0)</f>
        <v>0</v>
      </c>
      <c r="BI241" s="235">
        <f>IF(N241="nulová",J241,0)</f>
        <v>0</v>
      </c>
      <c r="BJ241" s="18" t="s">
        <v>83</v>
      </c>
      <c r="BK241" s="235">
        <f>ROUND(I241*H241,2)</f>
        <v>0</v>
      </c>
      <c r="BL241" s="18" t="s">
        <v>361</v>
      </c>
      <c r="BM241" s="234" t="s">
        <v>1198</v>
      </c>
    </row>
    <row r="242" s="2" customFormat="1">
      <c r="A242" s="39"/>
      <c r="B242" s="40"/>
      <c r="C242" s="41"/>
      <c r="D242" s="236" t="s">
        <v>214</v>
      </c>
      <c r="E242" s="41"/>
      <c r="F242" s="237" t="s">
        <v>2622</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214</v>
      </c>
      <c r="AU242" s="18" t="s">
        <v>83</v>
      </c>
    </row>
    <row r="243" s="2" customFormat="1">
      <c r="A243" s="39"/>
      <c r="B243" s="40"/>
      <c r="C243" s="41"/>
      <c r="D243" s="241" t="s">
        <v>216</v>
      </c>
      <c r="E243" s="41"/>
      <c r="F243" s="242" t="s">
        <v>2623</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216</v>
      </c>
      <c r="AU243" s="18" t="s">
        <v>83</v>
      </c>
    </row>
    <row r="244" s="2" customFormat="1" ht="21.75" customHeight="1">
      <c r="A244" s="39"/>
      <c r="B244" s="40"/>
      <c r="C244" s="222" t="s">
        <v>852</v>
      </c>
      <c r="D244" s="222" t="s">
        <v>208</v>
      </c>
      <c r="E244" s="223" t="s">
        <v>2624</v>
      </c>
      <c r="F244" s="224" t="s">
        <v>2625</v>
      </c>
      <c r="G244" s="225" t="s">
        <v>592</v>
      </c>
      <c r="H244" s="226">
        <v>8</v>
      </c>
      <c r="I244" s="227"/>
      <c r="J244" s="228">
        <f>ROUND(I244*H244,2)</f>
        <v>0</v>
      </c>
      <c r="K244" s="229"/>
      <c r="L244" s="45"/>
      <c r="M244" s="230" t="s">
        <v>1</v>
      </c>
      <c r="N244" s="231" t="s">
        <v>41</v>
      </c>
      <c r="O244" s="92"/>
      <c r="P244" s="232">
        <f>O244*H244</f>
        <v>0</v>
      </c>
      <c r="Q244" s="232">
        <v>0.00050000000000000001</v>
      </c>
      <c r="R244" s="232">
        <f>Q244*H244</f>
        <v>0.0040000000000000001</v>
      </c>
      <c r="S244" s="232">
        <v>0</v>
      </c>
      <c r="T244" s="233">
        <f>S244*H244</f>
        <v>0</v>
      </c>
      <c r="U244" s="39"/>
      <c r="V244" s="39"/>
      <c r="W244" s="39"/>
      <c r="X244" s="39"/>
      <c r="Y244" s="39"/>
      <c r="Z244" s="39"/>
      <c r="AA244" s="39"/>
      <c r="AB244" s="39"/>
      <c r="AC244" s="39"/>
      <c r="AD244" s="39"/>
      <c r="AE244" s="39"/>
      <c r="AR244" s="234" t="s">
        <v>361</v>
      </c>
      <c r="AT244" s="234" t="s">
        <v>208</v>
      </c>
      <c r="AU244" s="234" t="s">
        <v>83</v>
      </c>
      <c r="AY244" s="18" t="s">
        <v>207</v>
      </c>
      <c r="BE244" s="235">
        <f>IF(N244="základní",J244,0)</f>
        <v>0</v>
      </c>
      <c r="BF244" s="235">
        <f>IF(N244="snížená",J244,0)</f>
        <v>0</v>
      </c>
      <c r="BG244" s="235">
        <f>IF(N244="zákl. přenesená",J244,0)</f>
        <v>0</v>
      </c>
      <c r="BH244" s="235">
        <f>IF(N244="sníž. přenesená",J244,0)</f>
        <v>0</v>
      </c>
      <c r="BI244" s="235">
        <f>IF(N244="nulová",J244,0)</f>
        <v>0</v>
      </c>
      <c r="BJ244" s="18" t="s">
        <v>83</v>
      </c>
      <c r="BK244" s="235">
        <f>ROUND(I244*H244,2)</f>
        <v>0</v>
      </c>
      <c r="BL244" s="18" t="s">
        <v>361</v>
      </c>
      <c r="BM244" s="234" t="s">
        <v>1209</v>
      </c>
    </row>
    <row r="245" s="2" customFormat="1">
      <c r="A245" s="39"/>
      <c r="B245" s="40"/>
      <c r="C245" s="41"/>
      <c r="D245" s="236" t="s">
        <v>214</v>
      </c>
      <c r="E245" s="41"/>
      <c r="F245" s="237" t="s">
        <v>2626</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214</v>
      </c>
      <c r="AU245" s="18" t="s">
        <v>83</v>
      </c>
    </row>
    <row r="246" s="2" customFormat="1">
      <c r="A246" s="39"/>
      <c r="B246" s="40"/>
      <c r="C246" s="41"/>
      <c r="D246" s="241" t="s">
        <v>216</v>
      </c>
      <c r="E246" s="41"/>
      <c r="F246" s="242" t="s">
        <v>2627</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216</v>
      </c>
      <c r="AU246" s="18" t="s">
        <v>83</v>
      </c>
    </row>
    <row r="247" s="2" customFormat="1" ht="21.75" customHeight="1">
      <c r="A247" s="39"/>
      <c r="B247" s="40"/>
      <c r="C247" s="222" t="s">
        <v>860</v>
      </c>
      <c r="D247" s="222" t="s">
        <v>208</v>
      </c>
      <c r="E247" s="223" t="s">
        <v>2628</v>
      </c>
      <c r="F247" s="224" t="s">
        <v>2629</v>
      </c>
      <c r="G247" s="225" t="s">
        <v>592</v>
      </c>
      <c r="H247" s="226">
        <v>14</v>
      </c>
      <c r="I247" s="227"/>
      <c r="J247" s="228">
        <f>ROUND(I247*H247,2)</f>
        <v>0</v>
      </c>
      <c r="K247" s="229"/>
      <c r="L247" s="45"/>
      <c r="M247" s="230" t="s">
        <v>1</v>
      </c>
      <c r="N247" s="231" t="s">
        <v>41</v>
      </c>
      <c r="O247" s="92"/>
      <c r="P247" s="232">
        <f>O247*H247</f>
        <v>0</v>
      </c>
      <c r="Q247" s="232">
        <v>0.00069999999999999999</v>
      </c>
      <c r="R247" s="232">
        <f>Q247*H247</f>
        <v>0.0097999999999999997</v>
      </c>
      <c r="S247" s="232">
        <v>0</v>
      </c>
      <c r="T247" s="233">
        <f>S247*H247</f>
        <v>0</v>
      </c>
      <c r="U247" s="39"/>
      <c r="V247" s="39"/>
      <c r="W247" s="39"/>
      <c r="X247" s="39"/>
      <c r="Y247" s="39"/>
      <c r="Z247" s="39"/>
      <c r="AA247" s="39"/>
      <c r="AB247" s="39"/>
      <c r="AC247" s="39"/>
      <c r="AD247" s="39"/>
      <c r="AE247" s="39"/>
      <c r="AR247" s="234" t="s">
        <v>361</v>
      </c>
      <c r="AT247" s="234" t="s">
        <v>208</v>
      </c>
      <c r="AU247" s="234" t="s">
        <v>83</v>
      </c>
      <c r="AY247" s="18" t="s">
        <v>207</v>
      </c>
      <c r="BE247" s="235">
        <f>IF(N247="základní",J247,0)</f>
        <v>0</v>
      </c>
      <c r="BF247" s="235">
        <f>IF(N247="snížená",J247,0)</f>
        <v>0</v>
      </c>
      <c r="BG247" s="235">
        <f>IF(N247="zákl. přenesená",J247,0)</f>
        <v>0</v>
      </c>
      <c r="BH247" s="235">
        <f>IF(N247="sníž. přenesená",J247,0)</f>
        <v>0</v>
      </c>
      <c r="BI247" s="235">
        <f>IF(N247="nulová",J247,0)</f>
        <v>0</v>
      </c>
      <c r="BJ247" s="18" t="s">
        <v>83</v>
      </c>
      <c r="BK247" s="235">
        <f>ROUND(I247*H247,2)</f>
        <v>0</v>
      </c>
      <c r="BL247" s="18" t="s">
        <v>361</v>
      </c>
      <c r="BM247" s="234" t="s">
        <v>1225</v>
      </c>
    </row>
    <row r="248" s="2" customFormat="1">
      <c r="A248" s="39"/>
      <c r="B248" s="40"/>
      <c r="C248" s="41"/>
      <c r="D248" s="236" t="s">
        <v>214</v>
      </c>
      <c r="E248" s="41"/>
      <c r="F248" s="237" t="s">
        <v>2630</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214</v>
      </c>
      <c r="AU248" s="18" t="s">
        <v>83</v>
      </c>
    </row>
    <row r="249" s="2" customFormat="1">
      <c r="A249" s="39"/>
      <c r="B249" s="40"/>
      <c r="C249" s="41"/>
      <c r="D249" s="241" t="s">
        <v>216</v>
      </c>
      <c r="E249" s="41"/>
      <c r="F249" s="242" t="s">
        <v>2631</v>
      </c>
      <c r="G249" s="41"/>
      <c r="H249" s="41"/>
      <c r="I249" s="238"/>
      <c r="J249" s="41"/>
      <c r="K249" s="41"/>
      <c r="L249" s="45"/>
      <c r="M249" s="239"/>
      <c r="N249" s="240"/>
      <c r="O249" s="92"/>
      <c r="P249" s="92"/>
      <c r="Q249" s="92"/>
      <c r="R249" s="92"/>
      <c r="S249" s="92"/>
      <c r="T249" s="93"/>
      <c r="U249" s="39"/>
      <c r="V249" s="39"/>
      <c r="W249" s="39"/>
      <c r="X249" s="39"/>
      <c r="Y249" s="39"/>
      <c r="Z249" s="39"/>
      <c r="AA249" s="39"/>
      <c r="AB249" s="39"/>
      <c r="AC249" s="39"/>
      <c r="AD249" s="39"/>
      <c r="AE249" s="39"/>
      <c r="AT249" s="18" t="s">
        <v>216</v>
      </c>
      <c r="AU249" s="18" t="s">
        <v>83</v>
      </c>
    </row>
    <row r="250" s="2" customFormat="1" ht="21.75" customHeight="1">
      <c r="A250" s="39"/>
      <c r="B250" s="40"/>
      <c r="C250" s="222" t="s">
        <v>866</v>
      </c>
      <c r="D250" s="222" t="s">
        <v>208</v>
      </c>
      <c r="E250" s="223" t="s">
        <v>2632</v>
      </c>
      <c r="F250" s="224" t="s">
        <v>2633</v>
      </c>
      <c r="G250" s="225" t="s">
        <v>592</v>
      </c>
      <c r="H250" s="226">
        <v>1</v>
      </c>
      <c r="I250" s="227"/>
      <c r="J250" s="228">
        <f>ROUND(I250*H250,2)</f>
        <v>0</v>
      </c>
      <c r="K250" s="229"/>
      <c r="L250" s="45"/>
      <c r="M250" s="230" t="s">
        <v>1</v>
      </c>
      <c r="N250" s="231" t="s">
        <v>41</v>
      </c>
      <c r="O250" s="92"/>
      <c r="P250" s="232">
        <f>O250*H250</f>
        <v>0</v>
      </c>
      <c r="Q250" s="232">
        <v>0.00107</v>
      </c>
      <c r="R250" s="232">
        <f>Q250*H250</f>
        <v>0.00107</v>
      </c>
      <c r="S250" s="232">
        <v>0</v>
      </c>
      <c r="T250" s="233">
        <f>S250*H250</f>
        <v>0</v>
      </c>
      <c r="U250" s="39"/>
      <c r="V250" s="39"/>
      <c r="W250" s="39"/>
      <c r="X250" s="39"/>
      <c r="Y250" s="39"/>
      <c r="Z250" s="39"/>
      <c r="AA250" s="39"/>
      <c r="AB250" s="39"/>
      <c r="AC250" s="39"/>
      <c r="AD250" s="39"/>
      <c r="AE250" s="39"/>
      <c r="AR250" s="234" t="s">
        <v>361</v>
      </c>
      <c r="AT250" s="234" t="s">
        <v>208</v>
      </c>
      <c r="AU250" s="234" t="s">
        <v>83</v>
      </c>
      <c r="AY250" s="18" t="s">
        <v>207</v>
      </c>
      <c r="BE250" s="235">
        <f>IF(N250="základní",J250,0)</f>
        <v>0</v>
      </c>
      <c r="BF250" s="235">
        <f>IF(N250="snížená",J250,0)</f>
        <v>0</v>
      </c>
      <c r="BG250" s="235">
        <f>IF(N250="zákl. přenesená",J250,0)</f>
        <v>0</v>
      </c>
      <c r="BH250" s="235">
        <f>IF(N250="sníž. přenesená",J250,0)</f>
        <v>0</v>
      </c>
      <c r="BI250" s="235">
        <f>IF(N250="nulová",J250,0)</f>
        <v>0</v>
      </c>
      <c r="BJ250" s="18" t="s">
        <v>83</v>
      </c>
      <c r="BK250" s="235">
        <f>ROUND(I250*H250,2)</f>
        <v>0</v>
      </c>
      <c r="BL250" s="18" t="s">
        <v>361</v>
      </c>
      <c r="BM250" s="234" t="s">
        <v>1240</v>
      </c>
    </row>
    <row r="251" s="2" customFormat="1">
      <c r="A251" s="39"/>
      <c r="B251" s="40"/>
      <c r="C251" s="41"/>
      <c r="D251" s="236" t="s">
        <v>214</v>
      </c>
      <c r="E251" s="41"/>
      <c r="F251" s="237" t="s">
        <v>2634</v>
      </c>
      <c r="G251" s="41"/>
      <c r="H251" s="41"/>
      <c r="I251" s="238"/>
      <c r="J251" s="41"/>
      <c r="K251" s="41"/>
      <c r="L251" s="45"/>
      <c r="M251" s="239"/>
      <c r="N251" s="240"/>
      <c r="O251" s="92"/>
      <c r="P251" s="92"/>
      <c r="Q251" s="92"/>
      <c r="R251" s="92"/>
      <c r="S251" s="92"/>
      <c r="T251" s="93"/>
      <c r="U251" s="39"/>
      <c r="V251" s="39"/>
      <c r="W251" s="39"/>
      <c r="X251" s="39"/>
      <c r="Y251" s="39"/>
      <c r="Z251" s="39"/>
      <c r="AA251" s="39"/>
      <c r="AB251" s="39"/>
      <c r="AC251" s="39"/>
      <c r="AD251" s="39"/>
      <c r="AE251" s="39"/>
      <c r="AT251" s="18" t="s">
        <v>214</v>
      </c>
      <c r="AU251" s="18" t="s">
        <v>83</v>
      </c>
    </row>
    <row r="252" s="2" customFormat="1">
      <c r="A252" s="39"/>
      <c r="B252" s="40"/>
      <c r="C252" s="41"/>
      <c r="D252" s="241" t="s">
        <v>216</v>
      </c>
      <c r="E252" s="41"/>
      <c r="F252" s="242" t="s">
        <v>2635</v>
      </c>
      <c r="G252" s="41"/>
      <c r="H252" s="41"/>
      <c r="I252" s="238"/>
      <c r="J252" s="41"/>
      <c r="K252" s="41"/>
      <c r="L252" s="45"/>
      <c r="M252" s="239"/>
      <c r="N252" s="240"/>
      <c r="O252" s="92"/>
      <c r="P252" s="92"/>
      <c r="Q252" s="92"/>
      <c r="R252" s="92"/>
      <c r="S252" s="92"/>
      <c r="T252" s="93"/>
      <c r="U252" s="39"/>
      <c r="V252" s="39"/>
      <c r="W252" s="39"/>
      <c r="X252" s="39"/>
      <c r="Y252" s="39"/>
      <c r="Z252" s="39"/>
      <c r="AA252" s="39"/>
      <c r="AB252" s="39"/>
      <c r="AC252" s="39"/>
      <c r="AD252" s="39"/>
      <c r="AE252" s="39"/>
      <c r="AT252" s="18" t="s">
        <v>216</v>
      </c>
      <c r="AU252" s="18" t="s">
        <v>83</v>
      </c>
    </row>
    <row r="253" s="2" customFormat="1" ht="24.15" customHeight="1">
      <c r="A253" s="39"/>
      <c r="B253" s="40"/>
      <c r="C253" s="222" t="s">
        <v>870</v>
      </c>
      <c r="D253" s="222" t="s">
        <v>208</v>
      </c>
      <c r="E253" s="223" t="s">
        <v>2636</v>
      </c>
      <c r="F253" s="224" t="s">
        <v>2637</v>
      </c>
      <c r="G253" s="225" t="s">
        <v>592</v>
      </c>
      <c r="H253" s="226">
        <v>7</v>
      </c>
      <c r="I253" s="227"/>
      <c r="J253" s="228">
        <f>ROUND(I253*H253,2)</f>
        <v>0</v>
      </c>
      <c r="K253" s="229"/>
      <c r="L253" s="45"/>
      <c r="M253" s="230" t="s">
        <v>1</v>
      </c>
      <c r="N253" s="231" t="s">
        <v>41</v>
      </c>
      <c r="O253" s="92"/>
      <c r="P253" s="232">
        <f>O253*H253</f>
        <v>0</v>
      </c>
      <c r="Q253" s="232">
        <v>0.00014999999999999999</v>
      </c>
      <c r="R253" s="232">
        <f>Q253*H253</f>
        <v>0.0010499999999999999</v>
      </c>
      <c r="S253" s="232">
        <v>0</v>
      </c>
      <c r="T253" s="233">
        <f>S253*H253</f>
        <v>0</v>
      </c>
      <c r="U253" s="39"/>
      <c r="V253" s="39"/>
      <c r="W253" s="39"/>
      <c r="X253" s="39"/>
      <c r="Y253" s="39"/>
      <c r="Z253" s="39"/>
      <c r="AA253" s="39"/>
      <c r="AB253" s="39"/>
      <c r="AC253" s="39"/>
      <c r="AD253" s="39"/>
      <c r="AE253" s="39"/>
      <c r="AR253" s="234" t="s">
        <v>361</v>
      </c>
      <c r="AT253" s="234" t="s">
        <v>208</v>
      </c>
      <c r="AU253" s="234" t="s">
        <v>83</v>
      </c>
      <c r="AY253" s="18" t="s">
        <v>207</v>
      </c>
      <c r="BE253" s="235">
        <f>IF(N253="základní",J253,0)</f>
        <v>0</v>
      </c>
      <c r="BF253" s="235">
        <f>IF(N253="snížená",J253,0)</f>
        <v>0</v>
      </c>
      <c r="BG253" s="235">
        <f>IF(N253="zákl. přenesená",J253,0)</f>
        <v>0</v>
      </c>
      <c r="BH253" s="235">
        <f>IF(N253="sníž. přenesená",J253,0)</f>
        <v>0</v>
      </c>
      <c r="BI253" s="235">
        <f>IF(N253="nulová",J253,0)</f>
        <v>0</v>
      </c>
      <c r="BJ253" s="18" t="s">
        <v>83</v>
      </c>
      <c r="BK253" s="235">
        <f>ROUND(I253*H253,2)</f>
        <v>0</v>
      </c>
      <c r="BL253" s="18" t="s">
        <v>361</v>
      </c>
      <c r="BM253" s="234" t="s">
        <v>1251</v>
      </c>
    </row>
    <row r="254" s="2" customFormat="1">
      <c r="A254" s="39"/>
      <c r="B254" s="40"/>
      <c r="C254" s="41"/>
      <c r="D254" s="236" t="s">
        <v>214</v>
      </c>
      <c r="E254" s="41"/>
      <c r="F254" s="237" t="s">
        <v>2638</v>
      </c>
      <c r="G254" s="41"/>
      <c r="H254" s="41"/>
      <c r="I254" s="238"/>
      <c r="J254" s="41"/>
      <c r="K254" s="41"/>
      <c r="L254" s="45"/>
      <c r="M254" s="239"/>
      <c r="N254" s="240"/>
      <c r="O254" s="92"/>
      <c r="P254" s="92"/>
      <c r="Q254" s="92"/>
      <c r="R254" s="92"/>
      <c r="S254" s="92"/>
      <c r="T254" s="93"/>
      <c r="U254" s="39"/>
      <c r="V254" s="39"/>
      <c r="W254" s="39"/>
      <c r="X254" s="39"/>
      <c r="Y254" s="39"/>
      <c r="Z254" s="39"/>
      <c r="AA254" s="39"/>
      <c r="AB254" s="39"/>
      <c r="AC254" s="39"/>
      <c r="AD254" s="39"/>
      <c r="AE254" s="39"/>
      <c r="AT254" s="18" t="s">
        <v>214</v>
      </c>
      <c r="AU254" s="18" t="s">
        <v>83</v>
      </c>
    </row>
    <row r="255" s="2" customFormat="1">
      <c r="A255" s="39"/>
      <c r="B255" s="40"/>
      <c r="C255" s="41"/>
      <c r="D255" s="241" t="s">
        <v>216</v>
      </c>
      <c r="E255" s="41"/>
      <c r="F255" s="242" t="s">
        <v>2639</v>
      </c>
      <c r="G255" s="41"/>
      <c r="H255" s="41"/>
      <c r="I255" s="238"/>
      <c r="J255" s="41"/>
      <c r="K255" s="41"/>
      <c r="L255" s="45"/>
      <c r="M255" s="239"/>
      <c r="N255" s="240"/>
      <c r="O255" s="92"/>
      <c r="P255" s="92"/>
      <c r="Q255" s="92"/>
      <c r="R255" s="92"/>
      <c r="S255" s="92"/>
      <c r="T255" s="93"/>
      <c r="U255" s="39"/>
      <c r="V255" s="39"/>
      <c r="W255" s="39"/>
      <c r="X255" s="39"/>
      <c r="Y255" s="39"/>
      <c r="Z255" s="39"/>
      <c r="AA255" s="39"/>
      <c r="AB255" s="39"/>
      <c r="AC255" s="39"/>
      <c r="AD255" s="39"/>
      <c r="AE255" s="39"/>
      <c r="AT255" s="18" t="s">
        <v>216</v>
      </c>
      <c r="AU255" s="18" t="s">
        <v>83</v>
      </c>
    </row>
    <row r="256" s="2" customFormat="1" ht="24.15" customHeight="1">
      <c r="A256" s="39"/>
      <c r="B256" s="40"/>
      <c r="C256" s="222" t="s">
        <v>879</v>
      </c>
      <c r="D256" s="222" t="s">
        <v>208</v>
      </c>
      <c r="E256" s="223" t="s">
        <v>2640</v>
      </c>
      <c r="F256" s="224" t="s">
        <v>2641</v>
      </c>
      <c r="G256" s="225" t="s">
        <v>592</v>
      </c>
      <c r="H256" s="226">
        <v>2</v>
      </c>
      <c r="I256" s="227"/>
      <c r="J256" s="228">
        <f>ROUND(I256*H256,2)</f>
        <v>0</v>
      </c>
      <c r="K256" s="229"/>
      <c r="L256" s="45"/>
      <c r="M256" s="230" t="s">
        <v>1</v>
      </c>
      <c r="N256" s="231" t="s">
        <v>41</v>
      </c>
      <c r="O256" s="92"/>
      <c r="P256" s="232">
        <f>O256*H256</f>
        <v>0</v>
      </c>
      <c r="Q256" s="232">
        <v>0.00022000000000000001</v>
      </c>
      <c r="R256" s="232">
        <f>Q256*H256</f>
        <v>0.00044000000000000002</v>
      </c>
      <c r="S256" s="232">
        <v>0</v>
      </c>
      <c r="T256" s="233">
        <f>S256*H256</f>
        <v>0</v>
      </c>
      <c r="U256" s="39"/>
      <c r="V256" s="39"/>
      <c r="W256" s="39"/>
      <c r="X256" s="39"/>
      <c r="Y256" s="39"/>
      <c r="Z256" s="39"/>
      <c r="AA256" s="39"/>
      <c r="AB256" s="39"/>
      <c r="AC256" s="39"/>
      <c r="AD256" s="39"/>
      <c r="AE256" s="39"/>
      <c r="AR256" s="234" t="s">
        <v>361</v>
      </c>
      <c r="AT256" s="234" t="s">
        <v>208</v>
      </c>
      <c r="AU256" s="234" t="s">
        <v>83</v>
      </c>
      <c r="AY256" s="18" t="s">
        <v>207</v>
      </c>
      <c r="BE256" s="235">
        <f>IF(N256="základní",J256,0)</f>
        <v>0</v>
      </c>
      <c r="BF256" s="235">
        <f>IF(N256="snížená",J256,0)</f>
        <v>0</v>
      </c>
      <c r="BG256" s="235">
        <f>IF(N256="zákl. přenesená",J256,0)</f>
        <v>0</v>
      </c>
      <c r="BH256" s="235">
        <f>IF(N256="sníž. přenesená",J256,0)</f>
        <v>0</v>
      </c>
      <c r="BI256" s="235">
        <f>IF(N256="nulová",J256,0)</f>
        <v>0</v>
      </c>
      <c r="BJ256" s="18" t="s">
        <v>83</v>
      </c>
      <c r="BK256" s="235">
        <f>ROUND(I256*H256,2)</f>
        <v>0</v>
      </c>
      <c r="BL256" s="18" t="s">
        <v>361</v>
      </c>
      <c r="BM256" s="234" t="s">
        <v>1258</v>
      </c>
    </row>
    <row r="257" s="2" customFormat="1">
      <c r="A257" s="39"/>
      <c r="B257" s="40"/>
      <c r="C257" s="41"/>
      <c r="D257" s="236" t="s">
        <v>214</v>
      </c>
      <c r="E257" s="41"/>
      <c r="F257" s="237" t="s">
        <v>2642</v>
      </c>
      <c r="G257" s="41"/>
      <c r="H257" s="41"/>
      <c r="I257" s="238"/>
      <c r="J257" s="41"/>
      <c r="K257" s="41"/>
      <c r="L257" s="45"/>
      <c r="M257" s="239"/>
      <c r="N257" s="240"/>
      <c r="O257" s="92"/>
      <c r="P257" s="92"/>
      <c r="Q257" s="92"/>
      <c r="R257" s="92"/>
      <c r="S257" s="92"/>
      <c r="T257" s="93"/>
      <c r="U257" s="39"/>
      <c r="V257" s="39"/>
      <c r="W257" s="39"/>
      <c r="X257" s="39"/>
      <c r="Y257" s="39"/>
      <c r="Z257" s="39"/>
      <c r="AA257" s="39"/>
      <c r="AB257" s="39"/>
      <c r="AC257" s="39"/>
      <c r="AD257" s="39"/>
      <c r="AE257" s="39"/>
      <c r="AT257" s="18" t="s">
        <v>214</v>
      </c>
      <c r="AU257" s="18" t="s">
        <v>83</v>
      </c>
    </row>
    <row r="258" s="2" customFormat="1">
      <c r="A258" s="39"/>
      <c r="B258" s="40"/>
      <c r="C258" s="41"/>
      <c r="D258" s="241" t="s">
        <v>216</v>
      </c>
      <c r="E258" s="41"/>
      <c r="F258" s="242" t="s">
        <v>2643</v>
      </c>
      <c r="G258" s="41"/>
      <c r="H258" s="41"/>
      <c r="I258" s="238"/>
      <c r="J258" s="41"/>
      <c r="K258" s="41"/>
      <c r="L258" s="45"/>
      <c r="M258" s="239"/>
      <c r="N258" s="240"/>
      <c r="O258" s="92"/>
      <c r="P258" s="92"/>
      <c r="Q258" s="92"/>
      <c r="R258" s="92"/>
      <c r="S258" s="92"/>
      <c r="T258" s="93"/>
      <c r="U258" s="39"/>
      <c r="V258" s="39"/>
      <c r="W258" s="39"/>
      <c r="X258" s="39"/>
      <c r="Y258" s="39"/>
      <c r="Z258" s="39"/>
      <c r="AA258" s="39"/>
      <c r="AB258" s="39"/>
      <c r="AC258" s="39"/>
      <c r="AD258" s="39"/>
      <c r="AE258" s="39"/>
      <c r="AT258" s="18" t="s">
        <v>216</v>
      </c>
      <c r="AU258" s="18" t="s">
        <v>83</v>
      </c>
    </row>
    <row r="259" s="2" customFormat="1" ht="21.75" customHeight="1">
      <c r="A259" s="39"/>
      <c r="B259" s="40"/>
      <c r="C259" s="222" t="s">
        <v>892</v>
      </c>
      <c r="D259" s="222" t="s">
        <v>208</v>
      </c>
      <c r="E259" s="223" t="s">
        <v>2644</v>
      </c>
      <c r="F259" s="224" t="s">
        <v>2645</v>
      </c>
      <c r="G259" s="225" t="s">
        <v>592</v>
      </c>
      <c r="H259" s="226">
        <v>5</v>
      </c>
      <c r="I259" s="227"/>
      <c r="J259" s="228">
        <f>ROUND(I259*H259,2)</f>
        <v>0</v>
      </c>
      <c r="K259" s="229"/>
      <c r="L259" s="45"/>
      <c r="M259" s="230" t="s">
        <v>1</v>
      </c>
      <c r="N259" s="231" t="s">
        <v>41</v>
      </c>
      <c r="O259" s="92"/>
      <c r="P259" s="232">
        <f>O259*H259</f>
        <v>0</v>
      </c>
      <c r="Q259" s="232">
        <v>0.00031</v>
      </c>
      <c r="R259" s="232">
        <f>Q259*H259</f>
        <v>0.00155</v>
      </c>
      <c r="S259" s="232">
        <v>0</v>
      </c>
      <c r="T259" s="233">
        <f>S259*H259</f>
        <v>0</v>
      </c>
      <c r="U259" s="39"/>
      <c r="V259" s="39"/>
      <c r="W259" s="39"/>
      <c r="X259" s="39"/>
      <c r="Y259" s="39"/>
      <c r="Z259" s="39"/>
      <c r="AA259" s="39"/>
      <c r="AB259" s="39"/>
      <c r="AC259" s="39"/>
      <c r="AD259" s="39"/>
      <c r="AE259" s="39"/>
      <c r="AR259" s="234" t="s">
        <v>361</v>
      </c>
      <c r="AT259" s="234" t="s">
        <v>208</v>
      </c>
      <c r="AU259" s="234" t="s">
        <v>83</v>
      </c>
      <c r="AY259" s="18" t="s">
        <v>207</v>
      </c>
      <c r="BE259" s="235">
        <f>IF(N259="základní",J259,0)</f>
        <v>0</v>
      </c>
      <c r="BF259" s="235">
        <f>IF(N259="snížená",J259,0)</f>
        <v>0</v>
      </c>
      <c r="BG259" s="235">
        <f>IF(N259="zákl. přenesená",J259,0)</f>
        <v>0</v>
      </c>
      <c r="BH259" s="235">
        <f>IF(N259="sníž. přenesená",J259,0)</f>
        <v>0</v>
      </c>
      <c r="BI259" s="235">
        <f>IF(N259="nulová",J259,0)</f>
        <v>0</v>
      </c>
      <c r="BJ259" s="18" t="s">
        <v>83</v>
      </c>
      <c r="BK259" s="235">
        <f>ROUND(I259*H259,2)</f>
        <v>0</v>
      </c>
      <c r="BL259" s="18" t="s">
        <v>361</v>
      </c>
      <c r="BM259" s="234" t="s">
        <v>1276</v>
      </c>
    </row>
    <row r="260" s="2" customFormat="1">
      <c r="A260" s="39"/>
      <c r="B260" s="40"/>
      <c r="C260" s="41"/>
      <c r="D260" s="236" t="s">
        <v>214</v>
      </c>
      <c r="E260" s="41"/>
      <c r="F260" s="237" t="s">
        <v>2646</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214</v>
      </c>
      <c r="AU260" s="18" t="s">
        <v>83</v>
      </c>
    </row>
    <row r="261" s="2" customFormat="1">
      <c r="A261" s="39"/>
      <c r="B261" s="40"/>
      <c r="C261" s="41"/>
      <c r="D261" s="241" t="s">
        <v>216</v>
      </c>
      <c r="E261" s="41"/>
      <c r="F261" s="242" t="s">
        <v>2647</v>
      </c>
      <c r="G261" s="41"/>
      <c r="H261" s="41"/>
      <c r="I261" s="238"/>
      <c r="J261" s="41"/>
      <c r="K261" s="41"/>
      <c r="L261" s="45"/>
      <c r="M261" s="239"/>
      <c r="N261" s="240"/>
      <c r="O261" s="92"/>
      <c r="P261" s="92"/>
      <c r="Q261" s="92"/>
      <c r="R261" s="92"/>
      <c r="S261" s="92"/>
      <c r="T261" s="93"/>
      <c r="U261" s="39"/>
      <c r="V261" s="39"/>
      <c r="W261" s="39"/>
      <c r="X261" s="39"/>
      <c r="Y261" s="39"/>
      <c r="Z261" s="39"/>
      <c r="AA261" s="39"/>
      <c r="AB261" s="39"/>
      <c r="AC261" s="39"/>
      <c r="AD261" s="39"/>
      <c r="AE261" s="39"/>
      <c r="AT261" s="18" t="s">
        <v>216</v>
      </c>
      <c r="AU261" s="18" t="s">
        <v>83</v>
      </c>
    </row>
    <row r="262" s="2" customFormat="1" ht="24.15" customHeight="1">
      <c r="A262" s="39"/>
      <c r="B262" s="40"/>
      <c r="C262" s="222" t="s">
        <v>910</v>
      </c>
      <c r="D262" s="222" t="s">
        <v>208</v>
      </c>
      <c r="E262" s="223" t="s">
        <v>2648</v>
      </c>
      <c r="F262" s="224" t="s">
        <v>2649</v>
      </c>
      <c r="G262" s="225" t="s">
        <v>592</v>
      </c>
      <c r="H262" s="226">
        <v>4</v>
      </c>
      <c r="I262" s="227"/>
      <c r="J262" s="228">
        <f>ROUND(I262*H262,2)</f>
        <v>0</v>
      </c>
      <c r="K262" s="229"/>
      <c r="L262" s="45"/>
      <c r="M262" s="230" t="s">
        <v>1</v>
      </c>
      <c r="N262" s="231" t="s">
        <v>41</v>
      </c>
      <c r="O262" s="92"/>
      <c r="P262" s="232">
        <f>O262*H262</f>
        <v>0</v>
      </c>
      <c r="Q262" s="232">
        <v>0.00042999999999999999</v>
      </c>
      <c r="R262" s="232">
        <f>Q262*H262</f>
        <v>0.00172</v>
      </c>
      <c r="S262" s="232">
        <v>0</v>
      </c>
      <c r="T262" s="233">
        <f>S262*H262</f>
        <v>0</v>
      </c>
      <c r="U262" s="39"/>
      <c r="V262" s="39"/>
      <c r="W262" s="39"/>
      <c r="X262" s="39"/>
      <c r="Y262" s="39"/>
      <c r="Z262" s="39"/>
      <c r="AA262" s="39"/>
      <c r="AB262" s="39"/>
      <c r="AC262" s="39"/>
      <c r="AD262" s="39"/>
      <c r="AE262" s="39"/>
      <c r="AR262" s="234" t="s">
        <v>361</v>
      </c>
      <c r="AT262" s="234" t="s">
        <v>208</v>
      </c>
      <c r="AU262" s="234" t="s">
        <v>83</v>
      </c>
      <c r="AY262" s="18" t="s">
        <v>207</v>
      </c>
      <c r="BE262" s="235">
        <f>IF(N262="základní",J262,0)</f>
        <v>0</v>
      </c>
      <c r="BF262" s="235">
        <f>IF(N262="snížená",J262,0)</f>
        <v>0</v>
      </c>
      <c r="BG262" s="235">
        <f>IF(N262="zákl. přenesená",J262,0)</f>
        <v>0</v>
      </c>
      <c r="BH262" s="235">
        <f>IF(N262="sníž. přenesená",J262,0)</f>
        <v>0</v>
      </c>
      <c r="BI262" s="235">
        <f>IF(N262="nulová",J262,0)</f>
        <v>0</v>
      </c>
      <c r="BJ262" s="18" t="s">
        <v>83</v>
      </c>
      <c r="BK262" s="235">
        <f>ROUND(I262*H262,2)</f>
        <v>0</v>
      </c>
      <c r="BL262" s="18" t="s">
        <v>361</v>
      </c>
      <c r="BM262" s="234" t="s">
        <v>1290</v>
      </c>
    </row>
    <row r="263" s="2" customFormat="1">
      <c r="A263" s="39"/>
      <c r="B263" s="40"/>
      <c r="C263" s="41"/>
      <c r="D263" s="236" t="s">
        <v>214</v>
      </c>
      <c r="E263" s="41"/>
      <c r="F263" s="237" t="s">
        <v>2650</v>
      </c>
      <c r="G263" s="41"/>
      <c r="H263" s="41"/>
      <c r="I263" s="238"/>
      <c r="J263" s="41"/>
      <c r="K263" s="41"/>
      <c r="L263" s="45"/>
      <c r="M263" s="239"/>
      <c r="N263" s="240"/>
      <c r="O263" s="92"/>
      <c r="P263" s="92"/>
      <c r="Q263" s="92"/>
      <c r="R263" s="92"/>
      <c r="S263" s="92"/>
      <c r="T263" s="93"/>
      <c r="U263" s="39"/>
      <c r="V263" s="39"/>
      <c r="W263" s="39"/>
      <c r="X263" s="39"/>
      <c r="Y263" s="39"/>
      <c r="Z263" s="39"/>
      <c r="AA263" s="39"/>
      <c r="AB263" s="39"/>
      <c r="AC263" s="39"/>
      <c r="AD263" s="39"/>
      <c r="AE263" s="39"/>
      <c r="AT263" s="18" t="s">
        <v>214</v>
      </c>
      <c r="AU263" s="18" t="s">
        <v>83</v>
      </c>
    </row>
    <row r="264" s="2" customFormat="1">
      <c r="A264" s="39"/>
      <c r="B264" s="40"/>
      <c r="C264" s="41"/>
      <c r="D264" s="241" t="s">
        <v>216</v>
      </c>
      <c r="E264" s="41"/>
      <c r="F264" s="242" t="s">
        <v>2651</v>
      </c>
      <c r="G264" s="41"/>
      <c r="H264" s="41"/>
      <c r="I264" s="238"/>
      <c r="J264" s="41"/>
      <c r="K264" s="41"/>
      <c r="L264" s="45"/>
      <c r="M264" s="239"/>
      <c r="N264" s="240"/>
      <c r="O264" s="92"/>
      <c r="P264" s="92"/>
      <c r="Q264" s="92"/>
      <c r="R264" s="92"/>
      <c r="S264" s="92"/>
      <c r="T264" s="93"/>
      <c r="U264" s="39"/>
      <c r="V264" s="39"/>
      <c r="W264" s="39"/>
      <c r="X264" s="39"/>
      <c r="Y264" s="39"/>
      <c r="Z264" s="39"/>
      <c r="AA264" s="39"/>
      <c r="AB264" s="39"/>
      <c r="AC264" s="39"/>
      <c r="AD264" s="39"/>
      <c r="AE264" s="39"/>
      <c r="AT264" s="18" t="s">
        <v>216</v>
      </c>
      <c r="AU264" s="18" t="s">
        <v>83</v>
      </c>
    </row>
    <row r="265" s="2" customFormat="1" ht="24.15" customHeight="1">
      <c r="A265" s="39"/>
      <c r="B265" s="40"/>
      <c r="C265" s="222" t="s">
        <v>918</v>
      </c>
      <c r="D265" s="222" t="s">
        <v>208</v>
      </c>
      <c r="E265" s="223" t="s">
        <v>2652</v>
      </c>
      <c r="F265" s="224" t="s">
        <v>2653</v>
      </c>
      <c r="G265" s="225" t="s">
        <v>592</v>
      </c>
      <c r="H265" s="226">
        <v>1</v>
      </c>
      <c r="I265" s="227"/>
      <c r="J265" s="228">
        <f>ROUND(I265*H265,2)</f>
        <v>0</v>
      </c>
      <c r="K265" s="229"/>
      <c r="L265" s="45"/>
      <c r="M265" s="230" t="s">
        <v>1</v>
      </c>
      <c r="N265" s="231" t="s">
        <v>41</v>
      </c>
      <c r="O265" s="92"/>
      <c r="P265" s="232">
        <f>O265*H265</f>
        <v>0</v>
      </c>
      <c r="Q265" s="232">
        <v>0.00071000000000000002</v>
      </c>
      <c r="R265" s="232">
        <f>Q265*H265</f>
        <v>0.00071000000000000002</v>
      </c>
      <c r="S265" s="232">
        <v>0</v>
      </c>
      <c r="T265" s="233">
        <f>S265*H265</f>
        <v>0</v>
      </c>
      <c r="U265" s="39"/>
      <c r="V265" s="39"/>
      <c r="W265" s="39"/>
      <c r="X265" s="39"/>
      <c r="Y265" s="39"/>
      <c r="Z265" s="39"/>
      <c r="AA265" s="39"/>
      <c r="AB265" s="39"/>
      <c r="AC265" s="39"/>
      <c r="AD265" s="39"/>
      <c r="AE265" s="39"/>
      <c r="AR265" s="234" t="s">
        <v>361</v>
      </c>
      <c r="AT265" s="234" t="s">
        <v>208</v>
      </c>
      <c r="AU265" s="234" t="s">
        <v>83</v>
      </c>
      <c r="AY265" s="18" t="s">
        <v>207</v>
      </c>
      <c r="BE265" s="235">
        <f>IF(N265="základní",J265,0)</f>
        <v>0</v>
      </c>
      <c r="BF265" s="235">
        <f>IF(N265="snížená",J265,0)</f>
        <v>0</v>
      </c>
      <c r="BG265" s="235">
        <f>IF(N265="zákl. přenesená",J265,0)</f>
        <v>0</v>
      </c>
      <c r="BH265" s="235">
        <f>IF(N265="sníž. přenesená",J265,0)</f>
        <v>0</v>
      </c>
      <c r="BI265" s="235">
        <f>IF(N265="nulová",J265,0)</f>
        <v>0</v>
      </c>
      <c r="BJ265" s="18" t="s">
        <v>83</v>
      </c>
      <c r="BK265" s="235">
        <f>ROUND(I265*H265,2)</f>
        <v>0</v>
      </c>
      <c r="BL265" s="18" t="s">
        <v>361</v>
      </c>
      <c r="BM265" s="234" t="s">
        <v>1305</v>
      </c>
    </row>
    <row r="266" s="2" customFormat="1">
      <c r="A266" s="39"/>
      <c r="B266" s="40"/>
      <c r="C266" s="41"/>
      <c r="D266" s="236" t="s">
        <v>214</v>
      </c>
      <c r="E266" s="41"/>
      <c r="F266" s="237" t="s">
        <v>2654</v>
      </c>
      <c r="G266" s="41"/>
      <c r="H266" s="41"/>
      <c r="I266" s="238"/>
      <c r="J266" s="41"/>
      <c r="K266" s="41"/>
      <c r="L266" s="45"/>
      <c r="M266" s="239"/>
      <c r="N266" s="240"/>
      <c r="O266" s="92"/>
      <c r="P266" s="92"/>
      <c r="Q266" s="92"/>
      <c r="R266" s="92"/>
      <c r="S266" s="92"/>
      <c r="T266" s="93"/>
      <c r="U266" s="39"/>
      <c r="V266" s="39"/>
      <c r="W266" s="39"/>
      <c r="X266" s="39"/>
      <c r="Y266" s="39"/>
      <c r="Z266" s="39"/>
      <c r="AA266" s="39"/>
      <c r="AB266" s="39"/>
      <c r="AC266" s="39"/>
      <c r="AD266" s="39"/>
      <c r="AE266" s="39"/>
      <c r="AT266" s="18" t="s">
        <v>214</v>
      </c>
      <c r="AU266" s="18" t="s">
        <v>83</v>
      </c>
    </row>
    <row r="267" s="2" customFormat="1">
      <c r="A267" s="39"/>
      <c r="B267" s="40"/>
      <c r="C267" s="41"/>
      <c r="D267" s="241" t="s">
        <v>216</v>
      </c>
      <c r="E267" s="41"/>
      <c r="F267" s="242" t="s">
        <v>2655</v>
      </c>
      <c r="G267" s="41"/>
      <c r="H267" s="41"/>
      <c r="I267" s="238"/>
      <c r="J267" s="41"/>
      <c r="K267" s="41"/>
      <c r="L267" s="45"/>
      <c r="M267" s="239"/>
      <c r="N267" s="240"/>
      <c r="O267" s="92"/>
      <c r="P267" s="92"/>
      <c r="Q267" s="92"/>
      <c r="R267" s="92"/>
      <c r="S267" s="92"/>
      <c r="T267" s="93"/>
      <c r="U267" s="39"/>
      <c r="V267" s="39"/>
      <c r="W267" s="39"/>
      <c r="X267" s="39"/>
      <c r="Y267" s="39"/>
      <c r="Z267" s="39"/>
      <c r="AA267" s="39"/>
      <c r="AB267" s="39"/>
      <c r="AC267" s="39"/>
      <c r="AD267" s="39"/>
      <c r="AE267" s="39"/>
      <c r="AT267" s="18" t="s">
        <v>216</v>
      </c>
      <c r="AU267" s="18" t="s">
        <v>83</v>
      </c>
    </row>
    <row r="268" s="2" customFormat="1" ht="24.15" customHeight="1">
      <c r="A268" s="39"/>
      <c r="B268" s="40"/>
      <c r="C268" s="222" t="s">
        <v>923</v>
      </c>
      <c r="D268" s="222" t="s">
        <v>208</v>
      </c>
      <c r="E268" s="223" t="s">
        <v>2656</v>
      </c>
      <c r="F268" s="224" t="s">
        <v>2657</v>
      </c>
      <c r="G268" s="225" t="s">
        <v>592</v>
      </c>
      <c r="H268" s="226">
        <v>7</v>
      </c>
      <c r="I268" s="227"/>
      <c r="J268" s="228">
        <f>ROUND(I268*H268,2)</f>
        <v>0</v>
      </c>
      <c r="K268" s="229"/>
      <c r="L268" s="45"/>
      <c r="M268" s="230" t="s">
        <v>1</v>
      </c>
      <c r="N268" s="231" t="s">
        <v>41</v>
      </c>
      <c r="O268" s="92"/>
      <c r="P268" s="232">
        <f>O268*H268</f>
        <v>0</v>
      </c>
      <c r="Q268" s="232">
        <v>0.00017000000000000001</v>
      </c>
      <c r="R268" s="232">
        <f>Q268*H268</f>
        <v>0.0011900000000000001</v>
      </c>
      <c r="S268" s="232">
        <v>0</v>
      </c>
      <c r="T268" s="233">
        <f>S268*H268</f>
        <v>0</v>
      </c>
      <c r="U268" s="39"/>
      <c r="V268" s="39"/>
      <c r="W268" s="39"/>
      <c r="X268" s="39"/>
      <c r="Y268" s="39"/>
      <c r="Z268" s="39"/>
      <c r="AA268" s="39"/>
      <c r="AB268" s="39"/>
      <c r="AC268" s="39"/>
      <c r="AD268" s="39"/>
      <c r="AE268" s="39"/>
      <c r="AR268" s="234" t="s">
        <v>361</v>
      </c>
      <c r="AT268" s="234" t="s">
        <v>208</v>
      </c>
      <c r="AU268" s="234" t="s">
        <v>83</v>
      </c>
      <c r="AY268" s="18" t="s">
        <v>207</v>
      </c>
      <c r="BE268" s="235">
        <f>IF(N268="základní",J268,0)</f>
        <v>0</v>
      </c>
      <c r="BF268" s="235">
        <f>IF(N268="snížená",J268,0)</f>
        <v>0</v>
      </c>
      <c r="BG268" s="235">
        <f>IF(N268="zákl. přenesená",J268,0)</f>
        <v>0</v>
      </c>
      <c r="BH268" s="235">
        <f>IF(N268="sníž. přenesená",J268,0)</f>
        <v>0</v>
      </c>
      <c r="BI268" s="235">
        <f>IF(N268="nulová",J268,0)</f>
        <v>0</v>
      </c>
      <c r="BJ268" s="18" t="s">
        <v>83</v>
      </c>
      <c r="BK268" s="235">
        <f>ROUND(I268*H268,2)</f>
        <v>0</v>
      </c>
      <c r="BL268" s="18" t="s">
        <v>361</v>
      </c>
      <c r="BM268" s="234" t="s">
        <v>1322</v>
      </c>
    </row>
    <row r="269" s="2" customFormat="1">
      <c r="A269" s="39"/>
      <c r="B269" s="40"/>
      <c r="C269" s="41"/>
      <c r="D269" s="236" t="s">
        <v>214</v>
      </c>
      <c r="E269" s="41"/>
      <c r="F269" s="237" t="s">
        <v>2658</v>
      </c>
      <c r="G269" s="41"/>
      <c r="H269" s="41"/>
      <c r="I269" s="238"/>
      <c r="J269" s="41"/>
      <c r="K269" s="41"/>
      <c r="L269" s="45"/>
      <c r="M269" s="239"/>
      <c r="N269" s="240"/>
      <c r="O269" s="92"/>
      <c r="P269" s="92"/>
      <c r="Q269" s="92"/>
      <c r="R269" s="92"/>
      <c r="S269" s="92"/>
      <c r="T269" s="93"/>
      <c r="U269" s="39"/>
      <c r="V269" s="39"/>
      <c r="W269" s="39"/>
      <c r="X269" s="39"/>
      <c r="Y269" s="39"/>
      <c r="Z269" s="39"/>
      <c r="AA269" s="39"/>
      <c r="AB269" s="39"/>
      <c r="AC269" s="39"/>
      <c r="AD269" s="39"/>
      <c r="AE269" s="39"/>
      <c r="AT269" s="18" t="s">
        <v>214</v>
      </c>
      <c r="AU269" s="18" t="s">
        <v>83</v>
      </c>
    </row>
    <row r="270" s="2" customFormat="1">
      <c r="A270" s="39"/>
      <c r="B270" s="40"/>
      <c r="C270" s="41"/>
      <c r="D270" s="241" t="s">
        <v>216</v>
      </c>
      <c r="E270" s="41"/>
      <c r="F270" s="242" t="s">
        <v>2659</v>
      </c>
      <c r="G270" s="41"/>
      <c r="H270" s="41"/>
      <c r="I270" s="238"/>
      <c r="J270" s="41"/>
      <c r="K270" s="41"/>
      <c r="L270" s="45"/>
      <c r="M270" s="239"/>
      <c r="N270" s="240"/>
      <c r="O270" s="92"/>
      <c r="P270" s="92"/>
      <c r="Q270" s="92"/>
      <c r="R270" s="92"/>
      <c r="S270" s="92"/>
      <c r="T270" s="93"/>
      <c r="U270" s="39"/>
      <c r="V270" s="39"/>
      <c r="W270" s="39"/>
      <c r="X270" s="39"/>
      <c r="Y270" s="39"/>
      <c r="Z270" s="39"/>
      <c r="AA270" s="39"/>
      <c r="AB270" s="39"/>
      <c r="AC270" s="39"/>
      <c r="AD270" s="39"/>
      <c r="AE270" s="39"/>
      <c r="AT270" s="18" t="s">
        <v>216</v>
      </c>
      <c r="AU270" s="18" t="s">
        <v>83</v>
      </c>
    </row>
    <row r="271" s="2" customFormat="1" ht="24.15" customHeight="1">
      <c r="A271" s="39"/>
      <c r="B271" s="40"/>
      <c r="C271" s="222" t="s">
        <v>928</v>
      </c>
      <c r="D271" s="222" t="s">
        <v>208</v>
      </c>
      <c r="E271" s="223" t="s">
        <v>2660</v>
      </c>
      <c r="F271" s="224" t="s">
        <v>2661</v>
      </c>
      <c r="G271" s="225" t="s">
        <v>592</v>
      </c>
      <c r="H271" s="226">
        <v>2</v>
      </c>
      <c r="I271" s="227"/>
      <c r="J271" s="228">
        <f>ROUND(I271*H271,2)</f>
        <v>0</v>
      </c>
      <c r="K271" s="229"/>
      <c r="L271" s="45"/>
      <c r="M271" s="230" t="s">
        <v>1</v>
      </c>
      <c r="N271" s="231" t="s">
        <v>41</v>
      </c>
      <c r="O271" s="92"/>
      <c r="P271" s="232">
        <f>O271*H271</f>
        <v>0</v>
      </c>
      <c r="Q271" s="232">
        <v>0.00051999999999999995</v>
      </c>
      <c r="R271" s="232">
        <f>Q271*H271</f>
        <v>0.0010399999999999999</v>
      </c>
      <c r="S271" s="232">
        <v>0</v>
      </c>
      <c r="T271" s="233">
        <f>S271*H271</f>
        <v>0</v>
      </c>
      <c r="U271" s="39"/>
      <c r="V271" s="39"/>
      <c r="W271" s="39"/>
      <c r="X271" s="39"/>
      <c r="Y271" s="39"/>
      <c r="Z271" s="39"/>
      <c r="AA271" s="39"/>
      <c r="AB271" s="39"/>
      <c r="AC271" s="39"/>
      <c r="AD271" s="39"/>
      <c r="AE271" s="39"/>
      <c r="AR271" s="234" t="s">
        <v>361</v>
      </c>
      <c r="AT271" s="234" t="s">
        <v>208</v>
      </c>
      <c r="AU271" s="234" t="s">
        <v>83</v>
      </c>
      <c r="AY271" s="18" t="s">
        <v>207</v>
      </c>
      <c r="BE271" s="235">
        <f>IF(N271="základní",J271,0)</f>
        <v>0</v>
      </c>
      <c r="BF271" s="235">
        <f>IF(N271="snížená",J271,0)</f>
        <v>0</v>
      </c>
      <c r="BG271" s="235">
        <f>IF(N271="zákl. přenesená",J271,0)</f>
        <v>0</v>
      </c>
      <c r="BH271" s="235">
        <f>IF(N271="sníž. přenesená",J271,0)</f>
        <v>0</v>
      </c>
      <c r="BI271" s="235">
        <f>IF(N271="nulová",J271,0)</f>
        <v>0</v>
      </c>
      <c r="BJ271" s="18" t="s">
        <v>83</v>
      </c>
      <c r="BK271" s="235">
        <f>ROUND(I271*H271,2)</f>
        <v>0</v>
      </c>
      <c r="BL271" s="18" t="s">
        <v>361</v>
      </c>
      <c r="BM271" s="234" t="s">
        <v>1337</v>
      </c>
    </row>
    <row r="272" s="2" customFormat="1">
      <c r="A272" s="39"/>
      <c r="B272" s="40"/>
      <c r="C272" s="41"/>
      <c r="D272" s="236" t="s">
        <v>214</v>
      </c>
      <c r="E272" s="41"/>
      <c r="F272" s="237" t="s">
        <v>2662</v>
      </c>
      <c r="G272" s="41"/>
      <c r="H272" s="41"/>
      <c r="I272" s="238"/>
      <c r="J272" s="41"/>
      <c r="K272" s="41"/>
      <c r="L272" s="45"/>
      <c r="M272" s="239"/>
      <c r="N272" s="240"/>
      <c r="O272" s="92"/>
      <c r="P272" s="92"/>
      <c r="Q272" s="92"/>
      <c r="R272" s="92"/>
      <c r="S272" s="92"/>
      <c r="T272" s="93"/>
      <c r="U272" s="39"/>
      <c r="V272" s="39"/>
      <c r="W272" s="39"/>
      <c r="X272" s="39"/>
      <c r="Y272" s="39"/>
      <c r="Z272" s="39"/>
      <c r="AA272" s="39"/>
      <c r="AB272" s="39"/>
      <c r="AC272" s="39"/>
      <c r="AD272" s="39"/>
      <c r="AE272" s="39"/>
      <c r="AT272" s="18" t="s">
        <v>214</v>
      </c>
      <c r="AU272" s="18" t="s">
        <v>83</v>
      </c>
    </row>
    <row r="273" s="2" customFormat="1">
      <c r="A273" s="39"/>
      <c r="B273" s="40"/>
      <c r="C273" s="41"/>
      <c r="D273" s="241" t="s">
        <v>216</v>
      </c>
      <c r="E273" s="41"/>
      <c r="F273" s="242" t="s">
        <v>2663</v>
      </c>
      <c r="G273" s="41"/>
      <c r="H273" s="41"/>
      <c r="I273" s="238"/>
      <c r="J273" s="41"/>
      <c r="K273" s="41"/>
      <c r="L273" s="45"/>
      <c r="M273" s="239"/>
      <c r="N273" s="240"/>
      <c r="O273" s="92"/>
      <c r="P273" s="92"/>
      <c r="Q273" s="92"/>
      <c r="R273" s="92"/>
      <c r="S273" s="92"/>
      <c r="T273" s="93"/>
      <c r="U273" s="39"/>
      <c r="V273" s="39"/>
      <c r="W273" s="39"/>
      <c r="X273" s="39"/>
      <c r="Y273" s="39"/>
      <c r="Z273" s="39"/>
      <c r="AA273" s="39"/>
      <c r="AB273" s="39"/>
      <c r="AC273" s="39"/>
      <c r="AD273" s="39"/>
      <c r="AE273" s="39"/>
      <c r="AT273" s="18" t="s">
        <v>216</v>
      </c>
      <c r="AU273" s="18" t="s">
        <v>83</v>
      </c>
    </row>
    <row r="274" s="2" customFormat="1" ht="24.15" customHeight="1">
      <c r="A274" s="39"/>
      <c r="B274" s="40"/>
      <c r="C274" s="222" t="s">
        <v>934</v>
      </c>
      <c r="D274" s="222" t="s">
        <v>208</v>
      </c>
      <c r="E274" s="223" t="s">
        <v>2664</v>
      </c>
      <c r="F274" s="224" t="s">
        <v>2665</v>
      </c>
      <c r="G274" s="225" t="s">
        <v>592</v>
      </c>
      <c r="H274" s="226">
        <v>5</v>
      </c>
      <c r="I274" s="227"/>
      <c r="J274" s="228">
        <f>ROUND(I274*H274,2)</f>
        <v>0</v>
      </c>
      <c r="K274" s="229"/>
      <c r="L274" s="45"/>
      <c r="M274" s="230" t="s">
        <v>1</v>
      </c>
      <c r="N274" s="231" t="s">
        <v>41</v>
      </c>
      <c r="O274" s="92"/>
      <c r="P274" s="232">
        <f>O274*H274</f>
        <v>0</v>
      </c>
      <c r="Q274" s="232">
        <v>0.00081999999999999998</v>
      </c>
      <c r="R274" s="232">
        <f>Q274*H274</f>
        <v>0.0040999999999999995</v>
      </c>
      <c r="S274" s="232">
        <v>0</v>
      </c>
      <c r="T274" s="233">
        <f>S274*H274</f>
        <v>0</v>
      </c>
      <c r="U274" s="39"/>
      <c r="V274" s="39"/>
      <c r="W274" s="39"/>
      <c r="X274" s="39"/>
      <c r="Y274" s="39"/>
      <c r="Z274" s="39"/>
      <c r="AA274" s="39"/>
      <c r="AB274" s="39"/>
      <c r="AC274" s="39"/>
      <c r="AD274" s="39"/>
      <c r="AE274" s="39"/>
      <c r="AR274" s="234" t="s">
        <v>361</v>
      </c>
      <c r="AT274" s="234" t="s">
        <v>208</v>
      </c>
      <c r="AU274" s="234" t="s">
        <v>83</v>
      </c>
      <c r="AY274" s="18" t="s">
        <v>207</v>
      </c>
      <c r="BE274" s="235">
        <f>IF(N274="základní",J274,0)</f>
        <v>0</v>
      </c>
      <c r="BF274" s="235">
        <f>IF(N274="snížená",J274,0)</f>
        <v>0</v>
      </c>
      <c r="BG274" s="235">
        <f>IF(N274="zákl. přenesená",J274,0)</f>
        <v>0</v>
      </c>
      <c r="BH274" s="235">
        <f>IF(N274="sníž. přenesená",J274,0)</f>
        <v>0</v>
      </c>
      <c r="BI274" s="235">
        <f>IF(N274="nulová",J274,0)</f>
        <v>0</v>
      </c>
      <c r="BJ274" s="18" t="s">
        <v>83</v>
      </c>
      <c r="BK274" s="235">
        <f>ROUND(I274*H274,2)</f>
        <v>0</v>
      </c>
      <c r="BL274" s="18" t="s">
        <v>361</v>
      </c>
      <c r="BM274" s="234" t="s">
        <v>1350</v>
      </c>
    </row>
    <row r="275" s="2" customFormat="1">
      <c r="A275" s="39"/>
      <c r="B275" s="40"/>
      <c r="C275" s="41"/>
      <c r="D275" s="236" t="s">
        <v>214</v>
      </c>
      <c r="E275" s="41"/>
      <c r="F275" s="237" t="s">
        <v>2666</v>
      </c>
      <c r="G275" s="41"/>
      <c r="H275" s="41"/>
      <c r="I275" s="238"/>
      <c r="J275" s="41"/>
      <c r="K275" s="41"/>
      <c r="L275" s="45"/>
      <c r="M275" s="239"/>
      <c r="N275" s="240"/>
      <c r="O275" s="92"/>
      <c r="P275" s="92"/>
      <c r="Q275" s="92"/>
      <c r="R275" s="92"/>
      <c r="S275" s="92"/>
      <c r="T275" s="93"/>
      <c r="U275" s="39"/>
      <c r="V275" s="39"/>
      <c r="W275" s="39"/>
      <c r="X275" s="39"/>
      <c r="Y275" s="39"/>
      <c r="Z275" s="39"/>
      <c r="AA275" s="39"/>
      <c r="AB275" s="39"/>
      <c r="AC275" s="39"/>
      <c r="AD275" s="39"/>
      <c r="AE275" s="39"/>
      <c r="AT275" s="18" t="s">
        <v>214</v>
      </c>
      <c r="AU275" s="18" t="s">
        <v>83</v>
      </c>
    </row>
    <row r="276" s="2" customFormat="1">
      <c r="A276" s="39"/>
      <c r="B276" s="40"/>
      <c r="C276" s="41"/>
      <c r="D276" s="241" t="s">
        <v>216</v>
      </c>
      <c r="E276" s="41"/>
      <c r="F276" s="242" t="s">
        <v>2667</v>
      </c>
      <c r="G276" s="41"/>
      <c r="H276" s="41"/>
      <c r="I276" s="238"/>
      <c r="J276" s="41"/>
      <c r="K276" s="41"/>
      <c r="L276" s="45"/>
      <c r="M276" s="239"/>
      <c r="N276" s="240"/>
      <c r="O276" s="92"/>
      <c r="P276" s="92"/>
      <c r="Q276" s="92"/>
      <c r="R276" s="92"/>
      <c r="S276" s="92"/>
      <c r="T276" s="93"/>
      <c r="U276" s="39"/>
      <c r="V276" s="39"/>
      <c r="W276" s="39"/>
      <c r="X276" s="39"/>
      <c r="Y276" s="39"/>
      <c r="Z276" s="39"/>
      <c r="AA276" s="39"/>
      <c r="AB276" s="39"/>
      <c r="AC276" s="39"/>
      <c r="AD276" s="39"/>
      <c r="AE276" s="39"/>
      <c r="AT276" s="18" t="s">
        <v>216</v>
      </c>
      <c r="AU276" s="18" t="s">
        <v>83</v>
      </c>
    </row>
    <row r="277" s="2" customFormat="1" ht="24.15" customHeight="1">
      <c r="A277" s="39"/>
      <c r="B277" s="40"/>
      <c r="C277" s="222" t="s">
        <v>941</v>
      </c>
      <c r="D277" s="222" t="s">
        <v>208</v>
      </c>
      <c r="E277" s="223" t="s">
        <v>2668</v>
      </c>
      <c r="F277" s="224" t="s">
        <v>2669</v>
      </c>
      <c r="G277" s="225" t="s">
        <v>592</v>
      </c>
      <c r="H277" s="226">
        <v>5</v>
      </c>
      <c r="I277" s="227"/>
      <c r="J277" s="228">
        <f>ROUND(I277*H277,2)</f>
        <v>0</v>
      </c>
      <c r="K277" s="229"/>
      <c r="L277" s="45"/>
      <c r="M277" s="230" t="s">
        <v>1</v>
      </c>
      <c r="N277" s="231" t="s">
        <v>41</v>
      </c>
      <c r="O277" s="92"/>
      <c r="P277" s="232">
        <f>O277*H277</f>
        <v>0</v>
      </c>
      <c r="Q277" s="232">
        <v>0.00050000000000000001</v>
      </c>
      <c r="R277" s="232">
        <f>Q277*H277</f>
        <v>0.0025000000000000001</v>
      </c>
      <c r="S277" s="232">
        <v>0</v>
      </c>
      <c r="T277" s="233">
        <f>S277*H277</f>
        <v>0</v>
      </c>
      <c r="U277" s="39"/>
      <c r="V277" s="39"/>
      <c r="W277" s="39"/>
      <c r="X277" s="39"/>
      <c r="Y277" s="39"/>
      <c r="Z277" s="39"/>
      <c r="AA277" s="39"/>
      <c r="AB277" s="39"/>
      <c r="AC277" s="39"/>
      <c r="AD277" s="39"/>
      <c r="AE277" s="39"/>
      <c r="AR277" s="234" t="s">
        <v>361</v>
      </c>
      <c r="AT277" s="234" t="s">
        <v>208</v>
      </c>
      <c r="AU277" s="234" t="s">
        <v>83</v>
      </c>
      <c r="AY277" s="18" t="s">
        <v>207</v>
      </c>
      <c r="BE277" s="235">
        <f>IF(N277="základní",J277,0)</f>
        <v>0</v>
      </c>
      <c r="BF277" s="235">
        <f>IF(N277="snížená",J277,0)</f>
        <v>0</v>
      </c>
      <c r="BG277" s="235">
        <f>IF(N277="zákl. přenesená",J277,0)</f>
        <v>0</v>
      </c>
      <c r="BH277" s="235">
        <f>IF(N277="sníž. přenesená",J277,0)</f>
        <v>0</v>
      </c>
      <c r="BI277" s="235">
        <f>IF(N277="nulová",J277,0)</f>
        <v>0</v>
      </c>
      <c r="BJ277" s="18" t="s">
        <v>83</v>
      </c>
      <c r="BK277" s="235">
        <f>ROUND(I277*H277,2)</f>
        <v>0</v>
      </c>
      <c r="BL277" s="18" t="s">
        <v>361</v>
      </c>
      <c r="BM277" s="234" t="s">
        <v>1359</v>
      </c>
    </row>
    <row r="278" s="2" customFormat="1">
      <c r="A278" s="39"/>
      <c r="B278" s="40"/>
      <c r="C278" s="41"/>
      <c r="D278" s="236" t="s">
        <v>214</v>
      </c>
      <c r="E278" s="41"/>
      <c r="F278" s="237" t="s">
        <v>2670</v>
      </c>
      <c r="G278" s="41"/>
      <c r="H278" s="41"/>
      <c r="I278" s="238"/>
      <c r="J278" s="41"/>
      <c r="K278" s="41"/>
      <c r="L278" s="45"/>
      <c r="M278" s="239"/>
      <c r="N278" s="240"/>
      <c r="O278" s="92"/>
      <c r="P278" s="92"/>
      <c r="Q278" s="92"/>
      <c r="R278" s="92"/>
      <c r="S278" s="92"/>
      <c r="T278" s="93"/>
      <c r="U278" s="39"/>
      <c r="V278" s="39"/>
      <c r="W278" s="39"/>
      <c r="X278" s="39"/>
      <c r="Y278" s="39"/>
      <c r="Z278" s="39"/>
      <c r="AA278" s="39"/>
      <c r="AB278" s="39"/>
      <c r="AC278" s="39"/>
      <c r="AD278" s="39"/>
      <c r="AE278" s="39"/>
      <c r="AT278" s="18" t="s">
        <v>214</v>
      </c>
      <c r="AU278" s="18" t="s">
        <v>83</v>
      </c>
    </row>
    <row r="279" s="2" customFormat="1">
      <c r="A279" s="39"/>
      <c r="B279" s="40"/>
      <c r="C279" s="41"/>
      <c r="D279" s="241" t="s">
        <v>216</v>
      </c>
      <c r="E279" s="41"/>
      <c r="F279" s="242" t="s">
        <v>2671</v>
      </c>
      <c r="G279" s="41"/>
      <c r="H279" s="41"/>
      <c r="I279" s="238"/>
      <c r="J279" s="41"/>
      <c r="K279" s="41"/>
      <c r="L279" s="45"/>
      <c r="M279" s="239"/>
      <c r="N279" s="240"/>
      <c r="O279" s="92"/>
      <c r="P279" s="92"/>
      <c r="Q279" s="92"/>
      <c r="R279" s="92"/>
      <c r="S279" s="92"/>
      <c r="T279" s="93"/>
      <c r="U279" s="39"/>
      <c r="V279" s="39"/>
      <c r="W279" s="39"/>
      <c r="X279" s="39"/>
      <c r="Y279" s="39"/>
      <c r="Z279" s="39"/>
      <c r="AA279" s="39"/>
      <c r="AB279" s="39"/>
      <c r="AC279" s="39"/>
      <c r="AD279" s="39"/>
      <c r="AE279" s="39"/>
      <c r="AT279" s="18" t="s">
        <v>216</v>
      </c>
      <c r="AU279" s="18" t="s">
        <v>83</v>
      </c>
    </row>
    <row r="280" s="2" customFormat="1" ht="24.15" customHeight="1">
      <c r="A280" s="39"/>
      <c r="B280" s="40"/>
      <c r="C280" s="222" t="s">
        <v>948</v>
      </c>
      <c r="D280" s="222" t="s">
        <v>208</v>
      </c>
      <c r="E280" s="223" t="s">
        <v>2672</v>
      </c>
      <c r="F280" s="224" t="s">
        <v>2673</v>
      </c>
      <c r="G280" s="225" t="s">
        <v>592</v>
      </c>
      <c r="H280" s="226">
        <v>1</v>
      </c>
      <c r="I280" s="227"/>
      <c r="J280" s="228">
        <f>ROUND(I280*H280,2)</f>
        <v>0</v>
      </c>
      <c r="K280" s="229"/>
      <c r="L280" s="45"/>
      <c r="M280" s="230" t="s">
        <v>1</v>
      </c>
      <c r="N280" s="231" t="s">
        <v>41</v>
      </c>
      <c r="O280" s="92"/>
      <c r="P280" s="232">
        <f>O280*H280</f>
        <v>0</v>
      </c>
      <c r="Q280" s="232">
        <v>0.00076000000000000004</v>
      </c>
      <c r="R280" s="232">
        <f>Q280*H280</f>
        <v>0.00076000000000000004</v>
      </c>
      <c r="S280" s="232">
        <v>0</v>
      </c>
      <c r="T280" s="233">
        <f>S280*H280</f>
        <v>0</v>
      </c>
      <c r="U280" s="39"/>
      <c r="V280" s="39"/>
      <c r="W280" s="39"/>
      <c r="X280" s="39"/>
      <c r="Y280" s="39"/>
      <c r="Z280" s="39"/>
      <c r="AA280" s="39"/>
      <c r="AB280" s="39"/>
      <c r="AC280" s="39"/>
      <c r="AD280" s="39"/>
      <c r="AE280" s="39"/>
      <c r="AR280" s="234" t="s">
        <v>361</v>
      </c>
      <c r="AT280" s="234" t="s">
        <v>208</v>
      </c>
      <c r="AU280" s="234" t="s">
        <v>83</v>
      </c>
      <c r="AY280" s="18" t="s">
        <v>207</v>
      </c>
      <c r="BE280" s="235">
        <f>IF(N280="základní",J280,0)</f>
        <v>0</v>
      </c>
      <c r="BF280" s="235">
        <f>IF(N280="snížená",J280,0)</f>
        <v>0</v>
      </c>
      <c r="BG280" s="235">
        <f>IF(N280="zákl. přenesená",J280,0)</f>
        <v>0</v>
      </c>
      <c r="BH280" s="235">
        <f>IF(N280="sníž. přenesená",J280,0)</f>
        <v>0</v>
      </c>
      <c r="BI280" s="235">
        <f>IF(N280="nulová",J280,0)</f>
        <v>0</v>
      </c>
      <c r="BJ280" s="18" t="s">
        <v>83</v>
      </c>
      <c r="BK280" s="235">
        <f>ROUND(I280*H280,2)</f>
        <v>0</v>
      </c>
      <c r="BL280" s="18" t="s">
        <v>361</v>
      </c>
      <c r="BM280" s="234" t="s">
        <v>1367</v>
      </c>
    </row>
    <row r="281" s="2" customFormat="1">
      <c r="A281" s="39"/>
      <c r="B281" s="40"/>
      <c r="C281" s="41"/>
      <c r="D281" s="236" t="s">
        <v>214</v>
      </c>
      <c r="E281" s="41"/>
      <c r="F281" s="237" t="s">
        <v>2674</v>
      </c>
      <c r="G281" s="41"/>
      <c r="H281" s="41"/>
      <c r="I281" s="238"/>
      <c r="J281" s="41"/>
      <c r="K281" s="41"/>
      <c r="L281" s="45"/>
      <c r="M281" s="239"/>
      <c r="N281" s="240"/>
      <c r="O281" s="92"/>
      <c r="P281" s="92"/>
      <c r="Q281" s="92"/>
      <c r="R281" s="92"/>
      <c r="S281" s="92"/>
      <c r="T281" s="93"/>
      <c r="U281" s="39"/>
      <c r="V281" s="39"/>
      <c r="W281" s="39"/>
      <c r="X281" s="39"/>
      <c r="Y281" s="39"/>
      <c r="Z281" s="39"/>
      <c r="AA281" s="39"/>
      <c r="AB281" s="39"/>
      <c r="AC281" s="39"/>
      <c r="AD281" s="39"/>
      <c r="AE281" s="39"/>
      <c r="AT281" s="18" t="s">
        <v>214</v>
      </c>
      <c r="AU281" s="18" t="s">
        <v>83</v>
      </c>
    </row>
    <row r="282" s="2" customFormat="1">
      <c r="A282" s="39"/>
      <c r="B282" s="40"/>
      <c r="C282" s="41"/>
      <c r="D282" s="241" t="s">
        <v>216</v>
      </c>
      <c r="E282" s="41"/>
      <c r="F282" s="242" t="s">
        <v>2675</v>
      </c>
      <c r="G282" s="41"/>
      <c r="H282" s="41"/>
      <c r="I282" s="238"/>
      <c r="J282" s="41"/>
      <c r="K282" s="41"/>
      <c r="L282" s="45"/>
      <c r="M282" s="239"/>
      <c r="N282" s="240"/>
      <c r="O282" s="92"/>
      <c r="P282" s="92"/>
      <c r="Q282" s="92"/>
      <c r="R282" s="92"/>
      <c r="S282" s="92"/>
      <c r="T282" s="93"/>
      <c r="U282" s="39"/>
      <c r="V282" s="39"/>
      <c r="W282" s="39"/>
      <c r="X282" s="39"/>
      <c r="Y282" s="39"/>
      <c r="Z282" s="39"/>
      <c r="AA282" s="39"/>
      <c r="AB282" s="39"/>
      <c r="AC282" s="39"/>
      <c r="AD282" s="39"/>
      <c r="AE282" s="39"/>
      <c r="AT282" s="18" t="s">
        <v>216</v>
      </c>
      <c r="AU282" s="18" t="s">
        <v>83</v>
      </c>
    </row>
    <row r="283" s="2" customFormat="1" ht="16.5" customHeight="1">
      <c r="A283" s="39"/>
      <c r="B283" s="40"/>
      <c r="C283" s="222" t="s">
        <v>954</v>
      </c>
      <c r="D283" s="222" t="s">
        <v>208</v>
      </c>
      <c r="E283" s="223" t="s">
        <v>2676</v>
      </c>
      <c r="F283" s="224" t="s">
        <v>2677</v>
      </c>
      <c r="G283" s="225" t="s">
        <v>2678</v>
      </c>
      <c r="H283" s="226">
        <v>9</v>
      </c>
      <c r="I283" s="227"/>
      <c r="J283" s="228">
        <f>ROUND(I283*H283,2)</f>
        <v>0</v>
      </c>
      <c r="K283" s="229"/>
      <c r="L283" s="45"/>
      <c r="M283" s="230" t="s">
        <v>1</v>
      </c>
      <c r="N283" s="231" t="s">
        <v>41</v>
      </c>
      <c r="O283" s="92"/>
      <c r="P283" s="232">
        <f>O283*H283</f>
        <v>0</v>
      </c>
      <c r="Q283" s="232">
        <v>0.002</v>
      </c>
      <c r="R283" s="232">
        <f>Q283*H283</f>
        <v>0.018000000000000002</v>
      </c>
      <c r="S283" s="232">
        <v>0</v>
      </c>
      <c r="T283" s="233">
        <f>S283*H283</f>
        <v>0</v>
      </c>
      <c r="U283" s="39"/>
      <c r="V283" s="39"/>
      <c r="W283" s="39"/>
      <c r="X283" s="39"/>
      <c r="Y283" s="39"/>
      <c r="Z283" s="39"/>
      <c r="AA283" s="39"/>
      <c r="AB283" s="39"/>
      <c r="AC283" s="39"/>
      <c r="AD283" s="39"/>
      <c r="AE283" s="39"/>
      <c r="AR283" s="234" t="s">
        <v>361</v>
      </c>
      <c r="AT283" s="234" t="s">
        <v>208</v>
      </c>
      <c r="AU283" s="234" t="s">
        <v>83</v>
      </c>
      <c r="AY283" s="18" t="s">
        <v>207</v>
      </c>
      <c r="BE283" s="235">
        <f>IF(N283="základní",J283,0)</f>
        <v>0</v>
      </c>
      <c r="BF283" s="235">
        <f>IF(N283="snížená",J283,0)</f>
        <v>0</v>
      </c>
      <c r="BG283" s="235">
        <f>IF(N283="zákl. přenesená",J283,0)</f>
        <v>0</v>
      </c>
      <c r="BH283" s="235">
        <f>IF(N283="sníž. přenesená",J283,0)</f>
        <v>0</v>
      </c>
      <c r="BI283" s="235">
        <f>IF(N283="nulová",J283,0)</f>
        <v>0</v>
      </c>
      <c r="BJ283" s="18" t="s">
        <v>83</v>
      </c>
      <c r="BK283" s="235">
        <f>ROUND(I283*H283,2)</f>
        <v>0</v>
      </c>
      <c r="BL283" s="18" t="s">
        <v>361</v>
      </c>
      <c r="BM283" s="234" t="s">
        <v>1377</v>
      </c>
    </row>
    <row r="284" s="2" customFormat="1">
      <c r="A284" s="39"/>
      <c r="B284" s="40"/>
      <c r="C284" s="41"/>
      <c r="D284" s="236" t="s">
        <v>214</v>
      </c>
      <c r="E284" s="41"/>
      <c r="F284" s="237" t="s">
        <v>2679</v>
      </c>
      <c r="G284" s="41"/>
      <c r="H284" s="41"/>
      <c r="I284" s="238"/>
      <c r="J284" s="41"/>
      <c r="K284" s="41"/>
      <c r="L284" s="45"/>
      <c r="M284" s="239"/>
      <c r="N284" s="240"/>
      <c r="O284" s="92"/>
      <c r="P284" s="92"/>
      <c r="Q284" s="92"/>
      <c r="R284" s="92"/>
      <c r="S284" s="92"/>
      <c r="T284" s="93"/>
      <c r="U284" s="39"/>
      <c r="V284" s="39"/>
      <c r="W284" s="39"/>
      <c r="X284" s="39"/>
      <c r="Y284" s="39"/>
      <c r="Z284" s="39"/>
      <c r="AA284" s="39"/>
      <c r="AB284" s="39"/>
      <c r="AC284" s="39"/>
      <c r="AD284" s="39"/>
      <c r="AE284" s="39"/>
      <c r="AT284" s="18" t="s">
        <v>214</v>
      </c>
      <c r="AU284" s="18" t="s">
        <v>83</v>
      </c>
    </row>
    <row r="285" s="2" customFormat="1">
      <c r="A285" s="39"/>
      <c r="B285" s="40"/>
      <c r="C285" s="41"/>
      <c r="D285" s="241" t="s">
        <v>216</v>
      </c>
      <c r="E285" s="41"/>
      <c r="F285" s="242" t="s">
        <v>2680</v>
      </c>
      <c r="G285" s="41"/>
      <c r="H285" s="41"/>
      <c r="I285" s="238"/>
      <c r="J285" s="41"/>
      <c r="K285" s="41"/>
      <c r="L285" s="45"/>
      <c r="M285" s="239"/>
      <c r="N285" s="240"/>
      <c r="O285" s="92"/>
      <c r="P285" s="92"/>
      <c r="Q285" s="92"/>
      <c r="R285" s="92"/>
      <c r="S285" s="92"/>
      <c r="T285" s="93"/>
      <c r="U285" s="39"/>
      <c r="V285" s="39"/>
      <c r="W285" s="39"/>
      <c r="X285" s="39"/>
      <c r="Y285" s="39"/>
      <c r="Z285" s="39"/>
      <c r="AA285" s="39"/>
      <c r="AB285" s="39"/>
      <c r="AC285" s="39"/>
      <c r="AD285" s="39"/>
      <c r="AE285" s="39"/>
      <c r="AT285" s="18" t="s">
        <v>216</v>
      </c>
      <c r="AU285" s="18" t="s">
        <v>83</v>
      </c>
    </row>
    <row r="286" s="2" customFormat="1" ht="16.5" customHeight="1">
      <c r="A286" s="39"/>
      <c r="B286" s="40"/>
      <c r="C286" s="222" t="s">
        <v>960</v>
      </c>
      <c r="D286" s="222" t="s">
        <v>208</v>
      </c>
      <c r="E286" s="223" t="s">
        <v>2681</v>
      </c>
      <c r="F286" s="224" t="s">
        <v>2682</v>
      </c>
      <c r="G286" s="225" t="s">
        <v>2678</v>
      </c>
      <c r="H286" s="226">
        <v>5</v>
      </c>
      <c r="I286" s="227"/>
      <c r="J286" s="228">
        <f>ROUND(I286*H286,2)</f>
        <v>0</v>
      </c>
      <c r="K286" s="229"/>
      <c r="L286" s="45"/>
      <c r="M286" s="230" t="s">
        <v>1</v>
      </c>
      <c r="N286" s="231" t="s">
        <v>41</v>
      </c>
      <c r="O286" s="92"/>
      <c r="P286" s="232">
        <f>O286*H286</f>
        <v>0</v>
      </c>
      <c r="Q286" s="232">
        <v>0.002</v>
      </c>
      <c r="R286" s="232">
        <f>Q286*H286</f>
        <v>0.01</v>
      </c>
      <c r="S286" s="232">
        <v>0</v>
      </c>
      <c r="T286" s="233">
        <f>S286*H286</f>
        <v>0</v>
      </c>
      <c r="U286" s="39"/>
      <c r="V286" s="39"/>
      <c r="W286" s="39"/>
      <c r="X286" s="39"/>
      <c r="Y286" s="39"/>
      <c r="Z286" s="39"/>
      <c r="AA286" s="39"/>
      <c r="AB286" s="39"/>
      <c r="AC286" s="39"/>
      <c r="AD286" s="39"/>
      <c r="AE286" s="39"/>
      <c r="AR286" s="234" t="s">
        <v>361</v>
      </c>
      <c r="AT286" s="234" t="s">
        <v>208</v>
      </c>
      <c r="AU286" s="234" t="s">
        <v>83</v>
      </c>
      <c r="AY286" s="18" t="s">
        <v>207</v>
      </c>
      <c r="BE286" s="235">
        <f>IF(N286="základní",J286,0)</f>
        <v>0</v>
      </c>
      <c r="BF286" s="235">
        <f>IF(N286="snížená",J286,0)</f>
        <v>0</v>
      </c>
      <c r="BG286" s="235">
        <f>IF(N286="zákl. přenesená",J286,0)</f>
        <v>0</v>
      </c>
      <c r="BH286" s="235">
        <f>IF(N286="sníž. přenesená",J286,0)</f>
        <v>0</v>
      </c>
      <c r="BI286" s="235">
        <f>IF(N286="nulová",J286,0)</f>
        <v>0</v>
      </c>
      <c r="BJ286" s="18" t="s">
        <v>83</v>
      </c>
      <c r="BK286" s="235">
        <f>ROUND(I286*H286,2)</f>
        <v>0</v>
      </c>
      <c r="BL286" s="18" t="s">
        <v>361</v>
      </c>
      <c r="BM286" s="234" t="s">
        <v>1388</v>
      </c>
    </row>
    <row r="287" s="2" customFormat="1">
      <c r="A287" s="39"/>
      <c r="B287" s="40"/>
      <c r="C287" s="41"/>
      <c r="D287" s="236" t="s">
        <v>214</v>
      </c>
      <c r="E287" s="41"/>
      <c r="F287" s="237" t="s">
        <v>2683</v>
      </c>
      <c r="G287" s="41"/>
      <c r="H287" s="41"/>
      <c r="I287" s="238"/>
      <c r="J287" s="41"/>
      <c r="K287" s="41"/>
      <c r="L287" s="45"/>
      <c r="M287" s="239"/>
      <c r="N287" s="240"/>
      <c r="O287" s="92"/>
      <c r="P287" s="92"/>
      <c r="Q287" s="92"/>
      <c r="R287" s="92"/>
      <c r="S287" s="92"/>
      <c r="T287" s="93"/>
      <c r="U287" s="39"/>
      <c r="V287" s="39"/>
      <c r="W287" s="39"/>
      <c r="X287" s="39"/>
      <c r="Y287" s="39"/>
      <c r="Z287" s="39"/>
      <c r="AA287" s="39"/>
      <c r="AB287" s="39"/>
      <c r="AC287" s="39"/>
      <c r="AD287" s="39"/>
      <c r="AE287" s="39"/>
      <c r="AT287" s="18" t="s">
        <v>214</v>
      </c>
      <c r="AU287" s="18" t="s">
        <v>83</v>
      </c>
    </row>
    <row r="288" s="2" customFormat="1">
      <c r="A288" s="39"/>
      <c r="B288" s="40"/>
      <c r="C288" s="41"/>
      <c r="D288" s="241" t="s">
        <v>216</v>
      </c>
      <c r="E288" s="41"/>
      <c r="F288" s="242" t="s">
        <v>2684</v>
      </c>
      <c r="G288" s="41"/>
      <c r="H288" s="41"/>
      <c r="I288" s="238"/>
      <c r="J288" s="41"/>
      <c r="K288" s="41"/>
      <c r="L288" s="45"/>
      <c r="M288" s="239"/>
      <c r="N288" s="240"/>
      <c r="O288" s="92"/>
      <c r="P288" s="92"/>
      <c r="Q288" s="92"/>
      <c r="R288" s="92"/>
      <c r="S288" s="92"/>
      <c r="T288" s="93"/>
      <c r="U288" s="39"/>
      <c r="V288" s="39"/>
      <c r="W288" s="39"/>
      <c r="X288" s="39"/>
      <c r="Y288" s="39"/>
      <c r="Z288" s="39"/>
      <c r="AA288" s="39"/>
      <c r="AB288" s="39"/>
      <c r="AC288" s="39"/>
      <c r="AD288" s="39"/>
      <c r="AE288" s="39"/>
      <c r="AT288" s="18" t="s">
        <v>216</v>
      </c>
      <c r="AU288" s="18" t="s">
        <v>83</v>
      </c>
    </row>
    <row r="289" s="2" customFormat="1" ht="16.5" customHeight="1">
      <c r="A289" s="39"/>
      <c r="B289" s="40"/>
      <c r="C289" s="222" t="s">
        <v>966</v>
      </c>
      <c r="D289" s="222" t="s">
        <v>208</v>
      </c>
      <c r="E289" s="223" t="s">
        <v>2685</v>
      </c>
      <c r="F289" s="224" t="s">
        <v>2686</v>
      </c>
      <c r="G289" s="225" t="s">
        <v>2678</v>
      </c>
      <c r="H289" s="226">
        <v>1</v>
      </c>
      <c r="I289" s="227"/>
      <c r="J289" s="228">
        <f>ROUND(I289*H289,2)</f>
        <v>0</v>
      </c>
      <c r="K289" s="229"/>
      <c r="L289" s="45"/>
      <c r="M289" s="230" t="s">
        <v>1</v>
      </c>
      <c r="N289" s="231" t="s">
        <v>41</v>
      </c>
      <c r="O289" s="92"/>
      <c r="P289" s="232">
        <f>O289*H289</f>
        <v>0</v>
      </c>
      <c r="Q289" s="232">
        <v>0.0078799999999999999</v>
      </c>
      <c r="R289" s="232">
        <f>Q289*H289</f>
        <v>0.0078799999999999999</v>
      </c>
      <c r="S289" s="232">
        <v>0</v>
      </c>
      <c r="T289" s="233">
        <f>S289*H289</f>
        <v>0</v>
      </c>
      <c r="U289" s="39"/>
      <c r="V289" s="39"/>
      <c r="W289" s="39"/>
      <c r="X289" s="39"/>
      <c r="Y289" s="39"/>
      <c r="Z289" s="39"/>
      <c r="AA289" s="39"/>
      <c r="AB289" s="39"/>
      <c r="AC289" s="39"/>
      <c r="AD289" s="39"/>
      <c r="AE289" s="39"/>
      <c r="AR289" s="234" t="s">
        <v>361</v>
      </c>
      <c r="AT289" s="234" t="s">
        <v>208</v>
      </c>
      <c r="AU289" s="234" t="s">
        <v>83</v>
      </c>
      <c r="AY289" s="18" t="s">
        <v>207</v>
      </c>
      <c r="BE289" s="235">
        <f>IF(N289="základní",J289,0)</f>
        <v>0</v>
      </c>
      <c r="BF289" s="235">
        <f>IF(N289="snížená",J289,0)</f>
        <v>0</v>
      </c>
      <c r="BG289" s="235">
        <f>IF(N289="zákl. přenesená",J289,0)</f>
        <v>0</v>
      </c>
      <c r="BH289" s="235">
        <f>IF(N289="sníž. přenesená",J289,0)</f>
        <v>0</v>
      </c>
      <c r="BI289" s="235">
        <f>IF(N289="nulová",J289,0)</f>
        <v>0</v>
      </c>
      <c r="BJ289" s="18" t="s">
        <v>83</v>
      </c>
      <c r="BK289" s="235">
        <f>ROUND(I289*H289,2)</f>
        <v>0</v>
      </c>
      <c r="BL289" s="18" t="s">
        <v>361</v>
      </c>
      <c r="BM289" s="234" t="s">
        <v>1397</v>
      </c>
    </row>
    <row r="290" s="2" customFormat="1">
      <c r="A290" s="39"/>
      <c r="B290" s="40"/>
      <c r="C290" s="41"/>
      <c r="D290" s="236" t="s">
        <v>214</v>
      </c>
      <c r="E290" s="41"/>
      <c r="F290" s="237" t="s">
        <v>2687</v>
      </c>
      <c r="G290" s="41"/>
      <c r="H290" s="41"/>
      <c r="I290" s="238"/>
      <c r="J290" s="41"/>
      <c r="K290" s="41"/>
      <c r="L290" s="45"/>
      <c r="M290" s="239"/>
      <c r="N290" s="240"/>
      <c r="O290" s="92"/>
      <c r="P290" s="92"/>
      <c r="Q290" s="92"/>
      <c r="R290" s="92"/>
      <c r="S290" s="92"/>
      <c r="T290" s="93"/>
      <c r="U290" s="39"/>
      <c r="V290" s="39"/>
      <c r="W290" s="39"/>
      <c r="X290" s="39"/>
      <c r="Y290" s="39"/>
      <c r="Z290" s="39"/>
      <c r="AA290" s="39"/>
      <c r="AB290" s="39"/>
      <c r="AC290" s="39"/>
      <c r="AD290" s="39"/>
      <c r="AE290" s="39"/>
      <c r="AT290" s="18" t="s">
        <v>214</v>
      </c>
      <c r="AU290" s="18" t="s">
        <v>83</v>
      </c>
    </row>
    <row r="291" s="2" customFormat="1">
      <c r="A291" s="39"/>
      <c r="B291" s="40"/>
      <c r="C291" s="41"/>
      <c r="D291" s="241" t="s">
        <v>216</v>
      </c>
      <c r="E291" s="41"/>
      <c r="F291" s="242" t="s">
        <v>2688</v>
      </c>
      <c r="G291" s="41"/>
      <c r="H291" s="41"/>
      <c r="I291" s="238"/>
      <c r="J291" s="41"/>
      <c r="K291" s="41"/>
      <c r="L291" s="45"/>
      <c r="M291" s="239"/>
      <c r="N291" s="240"/>
      <c r="O291" s="92"/>
      <c r="P291" s="92"/>
      <c r="Q291" s="92"/>
      <c r="R291" s="92"/>
      <c r="S291" s="92"/>
      <c r="T291" s="93"/>
      <c r="U291" s="39"/>
      <c r="V291" s="39"/>
      <c r="W291" s="39"/>
      <c r="X291" s="39"/>
      <c r="Y291" s="39"/>
      <c r="Z291" s="39"/>
      <c r="AA291" s="39"/>
      <c r="AB291" s="39"/>
      <c r="AC291" s="39"/>
      <c r="AD291" s="39"/>
      <c r="AE291" s="39"/>
      <c r="AT291" s="18" t="s">
        <v>216</v>
      </c>
      <c r="AU291" s="18" t="s">
        <v>83</v>
      </c>
    </row>
    <row r="292" s="2" customFormat="1" ht="21.75" customHeight="1">
      <c r="A292" s="39"/>
      <c r="B292" s="40"/>
      <c r="C292" s="222" t="s">
        <v>972</v>
      </c>
      <c r="D292" s="222" t="s">
        <v>208</v>
      </c>
      <c r="E292" s="223" t="s">
        <v>2689</v>
      </c>
      <c r="F292" s="224" t="s">
        <v>2690</v>
      </c>
      <c r="G292" s="225" t="s">
        <v>931</v>
      </c>
      <c r="H292" s="226">
        <v>5</v>
      </c>
      <c r="I292" s="227"/>
      <c r="J292" s="228">
        <f>ROUND(I292*H292,2)</f>
        <v>0</v>
      </c>
      <c r="K292" s="229"/>
      <c r="L292" s="45"/>
      <c r="M292" s="230" t="s">
        <v>1</v>
      </c>
      <c r="N292" s="231" t="s">
        <v>41</v>
      </c>
      <c r="O292" s="92"/>
      <c r="P292" s="232">
        <f>O292*H292</f>
        <v>0</v>
      </c>
      <c r="Q292" s="232">
        <v>0</v>
      </c>
      <c r="R292" s="232">
        <f>Q292*H292</f>
        <v>0</v>
      </c>
      <c r="S292" s="232">
        <v>0</v>
      </c>
      <c r="T292" s="233">
        <f>S292*H292</f>
        <v>0</v>
      </c>
      <c r="U292" s="39"/>
      <c r="V292" s="39"/>
      <c r="W292" s="39"/>
      <c r="X292" s="39"/>
      <c r="Y292" s="39"/>
      <c r="Z292" s="39"/>
      <c r="AA292" s="39"/>
      <c r="AB292" s="39"/>
      <c r="AC292" s="39"/>
      <c r="AD292" s="39"/>
      <c r="AE292" s="39"/>
      <c r="AR292" s="234" t="s">
        <v>361</v>
      </c>
      <c r="AT292" s="234" t="s">
        <v>208</v>
      </c>
      <c r="AU292" s="234" t="s">
        <v>83</v>
      </c>
      <c r="AY292" s="18" t="s">
        <v>207</v>
      </c>
      <c r="BE292" s="235">
        <f>IF(N292="základní",J292,0)</f>
        <v>0</v>
      </c>
      <c r="BF292" s="235">
        <f>IF(N292="snížená",J292,0)</f>
        <v>0</v>
      </c>
      <c r="BG292" s="235">
        <f>IF(N292="zákl. přenesená",J292,0)</f>
        <v>0</v>
      </c>
      <c r="BH292" s="235">
        <f>IF(N292="sníž. přenesená",J292,0)</f>
        <v>0</v>
      </c>
      <c r="BI292" s="235">
        <f>IF(N292="nulová",J292,0)</f>
        <v>0</v>
      </c>
      <c r="BJ292" s="18" t="s">
        <v>83</v>
      </c>
      <c r="BK292" s="235">
        <f>ROUND(I292*H292,2)</f>
        <v>0</v>
      </c>
      <c r="BL292" s="18" t="s">
        <v>361</v>
      </c>
      <c r="BM292" s="234" t="s">
        <v>1406</v>
      </c>
    </row>
    <row r="293" s="2" customFormat="1">
      <c r="A293" s="39"/>
      <c r="B293" s="40"/>
      <c r="C293" s="41"/>
      <c r="D293" s="236" t="s">
        <v>214</v>
      </c>
      <c r="E293" s="41"/>
      <c r="F293" s="237" t="s">
        <v>2690</v>
      </c>
      <c r="G293" s="41"/>
      <c r="H293" s="41"/>
      <c r="I293" s="238"/>
      <c r="J293" s="41"/>
      <c r="K293" s="41"/>
      <c r="L293" s="45"/>
      <c r="M293" s="239"/>
      <c r="N293" s="240"/>
      <c r="O293" s="92"/>
      <c r="P293" s="92"/>
      <c r="Q293" s="92"/>
      <c r="R293" s="92"/>
      <c r="S293" s="92"/>
      <c r="T293" s="93"/>
      <c r="U293" s="39"/>
      <c r="V293" s="39"/>
      <c r="W293" s="39"/>
      <c r="X293" s="39"/>
      <c r="Y293" s="39"/>
      <c r="Z293" s="39"/>
      <c r="AA293" s="39"/>
      <c r="AB293" s="39"/>
      <c r="AC293" s="39"/>
      <c r="AD293" s="39"/>
      <c r="AE293" s="39"/>
      <c r="AT293" s="18" t="s">
        <v>214</v>
      </c>
      <c r="AU293" s="18" t="s">
        <v>83</v>
      </c>
    </row>
    <row r="294" s="2" customFormat="1" ht="24.15" customHeight="1">
      <c r="A294" s="39"/>
      <c r="B294" s="40"/>
      <c r="C294" s="222" t="s">
        <v>979</v>
      </c>
      <c r="D294" s="222" t="s">
        <v>208</v>
      </c>
      <c r="E294" s="223" t="s">
        <v>2691</v>
      </c>
      <c r="F294" s="224" t="s">
        <v>2692</v>
      </c>
      <c r="G294" s="225" t="s">
        <v>592</v>
      </c>
      <c r="H294" s="226">
        <v>4</v>
      </c>
      <c r="I294" s="227"/>
      <c r="J294" s="228">
        <f>ROUND(I294*H294,2)</f>
        <v>0</v>
      </c>
      <c r="K294" s="229"/>
      <c r="L294" s="45"/>
      <c r="M294" s="230" t="s">
        <v>1</v>
      </c>
      <c r="N294" s="231" t="s">
        <v>41</v>
      </c>
      <c r="O294" s="92"/>
      <c r="P294" s="232">
        <f>O294*H294</f>
        <v>0</v>
      </c>
      <c r="Q294" s="232">
        <v>0.00147</v>
      </c>
      <c r="R294" s="232">
        <f>Q294*H294</f>
        <v>0.0058799999999999998</v>
      </c>
      <c r="S294" s="232">
        <v>0</v>
      </c>
      <c r="T294" s="233">
        <f>S294*H294</f>
        <v>0</v>
      </c>
      <c r="U294" s="39"/>
      <c r="V294" s="39"/>
      <c r="W294" s="39"/>
      <c r="X294" s="39"/>
      <c r="Y294" s="39"/>
      <c r="Z294" s="39"/>
      <c r="AA294" s="39"/>
      <c r="AB294" s="39"/>
      <c r="AC294" s="39"/>
      <c r="AD294" s="39"/>
      <c r="AE294" s="39"/>
      <c r="AR294" s="234" t="s">
        <v>361</v>
      </c>
      <c r="AT294" s="234" t="s">
        <v>208</v>
      </c>
      <c r="AU294" s="234" t="s">
        <v>83</v>
      </c>
      <c r="AY294" s="18" t="s">
        <v>207</v>
      </c>
      <c r="BE294" s="235">
        <f>IF(N294="základní",J294,0)</f>
        <v>0</v>
      </c>
      <c r="BF294" s="235">
        <f>IF(N294="snížená",J294,0)</f>
        <v>0</v>
      </c>
      <c r="BG294" s="235">
        <f>IF(N294="zákl. přenesená",J294,0)</f>
        <v>0</v>
      </c>
      <c r="BH294" s="235">
        <f>IF(N294="sníž. přenesená",J294,0)</f>
        <v>0</v>
      </c>
      <c r="BI294" s="235">
        <f>IF(N294="nulová",J294,0)</f>
        <v>0</v>
      </c>
      <c r="BJ294" s="18" t="s">
        <v>83</v>
      </c>
      <c r="BK294" s="235">
        <f>ROUND(I294*H294,2)</f>
        <v>0</v>
      </c>
      <c r="BL294" s="18" t="s">
        <v>361</v>
      </c>
      <c r="BM294" s="234" t="s">
        <v>1414</v>
      </c>
    </row>
    <row r="295" s="2" customFormat="1">
      <c r="A295" s="39"/>
      <c r="B295" s="40"/>
      <c r="C295" s="41"/>
      <c r="D295" s="236" t="s">
        <v>214</v>
      </c>
      <c r="E295" s="41"/>
      <c r="F295" s="237" t="s">
        <v>2693</v>
      </c>
      <c r="G295" s="41"/>
      <c r="H295" s="41"/>
      <c r="I295" s="238"/>
      <c r="J295" s="41"/>
      <c r="K295" s="41"/>
      <c r="L295" s="45"/>
      <c r="M295" s="239"/>
      <c r="N295" s="240"/>
      <c r="O295" s="92"/>
      <c r="P295" s="92"/>
      <c r="Q295" s="92"/>
      <c r="R295" s="92"/>
      <c r="S295" s="92"/>
      <c r="T295" s="93"/>
      <c r="U295" s="39"/>
      <c r="V295" s="39"/>
      <c r="W295" s="39"/>
      <c r="X295" s="39"/>
      <c r="Y295" s="39"/>
      <c r="Z295" s="39"/>
      <c r="AA295" s="39"/>
      <c r="AB295" s="39"/>
      <c r="AC295" s="39"/>
      <c r="AD295" s="39"/>
      <c r="AE295" s="39"/>
      <c r="AT295" s="18" t="s">
        <v>214</v>
      </c>
      <c r="AU295" s="18" t="s">
        <v>83</v>
      </c>
    </row>
    <row r="296" s="2" customFormat="1">
      <c r="A296" s="39"/>
      <c r="B296" s="40"/>
      <c r="C296" s="41"/>
      <c r="D296" s="241" t="s">
        <v>216</v>
      </c>
      <c r="E296" s="41"/>
      <c r="F296" s="242" t="s">
        <v>2694</v>
      </c>
      <c r="G296" s="41"/>
      <c r="H296" s="41"/>
      <c r="I296" s="238"/>
      <c r="J296" s="41"/>
      <c r="K296" s="41"/>
      <c r="L296" s="45"/>
      <c r="M296" s="239"/>
      <c r="N296" s="240"/>
      <c r="O296" s="92"/>
      <c r="P296" s="92"/>
      <c r="Q296" s="92"/>
      <c r="R296" s="92"/>
      <c r="S296" s="92"/>
      <c r="T296" s="93"/>
      <c r="U296" s="39"/>
      <c r="V296" s="39"/>
      <c r="W296" s="39"/>
      <c r="X296" s="39"/>
      <c r="Y296" s="39"/>
      <c r="Z296" s="39"/>
      <c r="AA296" s="39"/>
      <c r="AB296" s="39"/>
      <c r="AC296" s="39"/>
      <c r="AD296" s="39"/>
      <c r="AE296" s="39"/>
      <c r="AT296" s="18" t="s">
        <v>216</v>
      </c>
      <c r="AU296" s="18" t="s">
        <v>83</v>
      </c>
    </row>
    <row r="297" s="2" customFormat="1" ht="37.8" customHeight="1">
      <c r="A297" s="39"/>
      <c r="B297" s="40"/>
      <c r="C297" s="222" t="s">
        <v>993</v>
      </c>
      <c r="D297" s="222" t="s">
        <v>208</v>
      </c>
      <c r="E297" s="223" t="s">
        <v>2695</v>
      </c>
      <c r="F297" s="224" t="s">
        <v>2696</v>
      </c>
      <c r="G297" s="225" t="s">
        <v>931</v>
      </c>
      <c r="H297" s="226">
        <v>1</v>
      </c>
      <c r="I297" s="227"/>
      <c r="J297" s="228">
        <f>ROUND(I297*H297,2)</f>
        <v>0</v>
      </c>
      <c r="K297" s="229"/>
      <c r="L297" s="45"/>
      <c r="M297" s="230" t="s">
        <v>1</v>
      </c>
      <c r="N297" s="231" t="s">
        <v>41</v>
      </c>
      <c r="O297" s="92"/>
      <c r="P297" s="232">
        <f>O297*H297</f>
        <v>0</v>
      </c>
      <c r="Q297" s="232">
        <v>0</v>
      </c>
      <c r="R297" s="232">
        <f>Q297*H297</f>
        <v>0</v>
      </c>
      <c r="S297" s="232">
        <v>0</v>
      </c>
      <c r="T297" s="233">
        <f>S297*H297</f>
        <v>0</v>
      </c>
      <c r="U297" s="39"/>
      <c r="V297" s="39"/>
      <c r="W297" s="39"/>
      <c r="X297" s="39"/>
      <c r="Y297" s="39"/>
      <c r="Z297" s="39"/>
      <c r="AA297" s="39"/>
      <c r="AB297" s="39"/>
      <c r="AC297" s="39"/>
      <c r="AD297" s="39"/>
      <c r="AE297" s="39"/>
      <c r="AR297" s="234" t="s">
        <v>361</v>
      </c>
      <c r="AT297" s="234" t="s">
        <v>208</v>
      </c>
      <c r="AU297" s="234" t="s">
        <v>83</v>
      </c>
      <c r="AY297" s="18" t="s">
        <v>207</v>
      </c>
      <c r="BE297" s="235">
        <f>IF(N297="základní",J297,0)</f>
        <v>0</v>
      </c>
      <c r="BF297" s="235">
        <f>IF(N297="snížená",J297,0)</f>
        <v>0</v>
      </c>
      <c r="BG297" s="235">
        <f>IF(N297="zákl. přenesená",J297,0)</f>
        <v>0</v>
      </c>
      <c r="BH297" s="235">
        <f>IF(N297="sníž. přenesená",J297,0)</f>
        <v>0</v>
      </c>
      <c r="BI297" s="235">
        <f>IF(N297="nulová",J297,0)</f>
        <v>0</v>
      </c>
      <c r="BJ297" s="18" t="s">
        <v>83</v>
      </c>
      <c r="BK297" s="235">
        <f>ROUND(I297*H297,2)</f>
        <v>0</v>
      </c>
      <c r="BL297" s="18" t="s">
        <v>361</v>
      </c>
      <c r="BM297" s="234" t="s">
        <v>1425</v>
      </c>
    </row>
    <row r="298" s="2" customFormat="1">
      <c r="A298" s="39"/>
      <c r="B298" s="40"/>
      <c r="C298" s="41"/>
      <c r="D298" s="236" t="s">
        <v>214</v>
      </c>
      <c r="E298" s="41"/>
      <c r="F298" s="237" t="s">
        <v>2696</v>
      </c>
      <c r="G298" s="41"/>
      <c r="H298" s="41"/>
      <c r="I298" s="238"/>
      <c r="J298" s="41"/>
      <c r="K298" s="41"/>
      <c r="L298" s="45"/>
      <c r="M298" s="239"/>
      <c r="N298" s="240"/>
      <c r="O298" s="92"/>
      <c r="P298" s="92"/>
      <c r="Q298" s="92"/>
      <c r="R298" s="92"/>
      <c r="S298" s="92"/>
      <c r="T298" s="93"/>
      <c r="U298" s="39"/>
      <c r="V298" s="39"/>
      <c r="W298" s="39"/>
      <c r="X298" s="39"/>
      <c r="Y298" s="39"/>
      <c r="Z298" s="39"/>
      <c r="AA298" s="39"/>
      <c r="AB298" s="39"/>
      <c r="AC298" s="39"/>
      <c r="AD298" s="39"/>
      <c r="AE298" s="39"/>
      <c r="AT298" s="18" t="s">
        <v>214</v>
      </c>
      <c r="AU298" s="18" t="s">
        <v>83</v>
      </c>
    </row>
    <row r="299" s="2" customFormat="1" ht="37.8" customHeight="1">
      <c r="A299" s="39"/>
      <c r="B299" s="40"/>
      <c r="C299" s="222" t="s">
        <v>1001</v>
      </c>
      <c r="D299" s="222" t="s">
        <v>208</v>
      </c>
      <c r="E299" s="223" t="s">
        <v>2697</v>
      </c>
      <c r="F299" s="224" t="s">
        <v>2698</v>
      </c>
      <c r="G299" s="225" t="s">
        <v>931</v>
      </c>
      <c r="H299" s="226">
        <v>1</v>
      </c>
      <c r="I299" s="227"/>
      <c r="J299" s="228">
        <f>ROUND(I299*H299,2)</f>
        <v>0</v>
      </c>
      <c r="K299" s="229"/>
      <c r="L299" s="45"/>
      <c r="M299" s="230" t="s">
        <v>1</v>
      </c>
      <c r="N299" s="231" t="s">
        <v>41</v>
      </c>
      <c r="O299" s="92"/>
      <c r="P299" s="232">
        <f>O299*H299</f>
        <v>0</v>
      </c>
      <c r="Q299" s="232">
        <v>0</v>
      </c>
      <c r="R299" s="232">
        <f>Q299*H299</f>
        <v>0</v>
      </c>
      <c r="S299" s="232">
        <v>0</v>
      </c>
      <c r="T299" s="233">
        <f>S299*H299</f>
        <v>0</v>
      </c>
      <c r="U299" s="39"/>
      <c r="V299" s="39"/>
      <c r="W299" s="39"/>
      <c r="X299" s="39"/>
      <c r="Y299" s="39"/>
      <c r="Z299" s="39"/>
      <c r="AA299" s="39"/>
      <c r="AB299" s="39"/>
      <c r="AC299" s="39"/>
      <c r="AD299" s="39"/>
      <c r="AE299" s="39"/>
      <c r="AR299" s="234" t="s">
        <v>361</v>
      </c>
      <c r="AT299" s="234" t="s">
        <v>208</v>
      </c>
      <c r="AU299" s="234" t="s">
        <v>83</v>
      </c>
      <c r="AY299" s="18" t="s">
        <v>207</v>
      </c>
      <c r="BE299" s="235">
        <f>IF(N299="základní",J299,0)</f>
        <v>0</v>
      </c>
      <c r="BF299" s="235">
        <f>IF(N299="snížená",J299,0)</f>
        <v>0</v>
      </c>
      <c r="BG299" s="235">
        <f>IF(N299="zákl. přenesená",J299,0)</f>
        <v>0</v>
      </c>
      <c r="BH299" s="235">
        <f>IF(N299="sníž. přenesená",J299,0)</f>
        <v>0</v>
      </c>
      <c r="BI299" s="235">
        <f>IF(N299="nulová",J299,0)</f>
        <v>0</v>
      </c>
      <c r="BJ299" s="18" t="s">
        <v>83</v>
      </c>
      <c r="BK299" s="235">
        <f>ROUND(I299*H299,2)</f>
        <v>0</v>
      </c>
      <c r="BL299" s="18" t="s">
        <v>361</v>
      </c>
      <c r="BM299" s="234" t="s">
        <v>1435</v>
      </c>
    </row>
    <row r="300" s="2" customFormat="1">
      <c r="A300" s="39"/>
      <c r="B300" s="40"/>
      <c r="C300" s="41"/>
      <c r="D300" s="236" t="s">
        <v>214</v>
      </c>
      <c r="E300" s="41"/>
      <c r="F300" s="237" t="s">
        <v>2698</v>
      </c>
      <c r="G300" s="41"/>
      <c r="H300" s="41"/>
      <c r="I300" s="238"/>
      <c r="J300" s="41"/>
      <c r="K300" s="41"/>
      <c r="L300" s="45"/>
      <c r="M300" s="239"/>
      <c r="N300" s="240"/>
      <c r="O300" s="92"/>
      <c r="P300" s="92"/>
      <c r="Q300" s="92"/>
      <c r="R300" s="92"/>
      <c r="S300" s="92"/>
      <c r="T300" s="93"/>
      <c r="U300" s="39"/>
      <c r="V300" s="39"/>
      <c r="W300" s="39"/>
      <c r="X300" s="39"/>
      <c r="Y300" s="39"/>
      <c r="Z300" s="39"/>
      <c r="AA300" s="39"/>
      <c r="AB300" s="39"/>
      <c r="AC300" s="39"/>
      <c r="AD300" s="39"/>
      <c r="AE300" s="39"/>
      <c r="AT300" s="18" t="s">
        <v>214</v>
      </c>
      <c r="AU300" s="18" t="s">
        <v>83</v>
      </c>
    </row>
    <row r="301" s="2" customFormat="1" ht="21.75" customHeight="1">
      <c r="A301" s="39"/>
      <c r="B301" s="40"/>
      <c r="C301" s="222" t="s">
        <v>1011</v>
      </c>
      <c r="D301" s="222" t="s">
        <v>208</v>
      </c>
      <c r="E301" s="223" t="s">
        <v>2699</v>
      </c>
      <c r="F301" s="224" t="s">
        <v>2700</v>
      </c>
      <c r="G301" s="225" t="s">
        <v>931</v>
      </c>
      <c r="H301" s="226">
        <v>1</v>
      </c>
      <c r="I301" s="227"/>
      <c r="J301" s="228">
        <f>ROUND(I301*H301,2)</f>
        <v>0</v>
      </c>
      <c r="K301" s="229"/>
      <c r="L301" s="45"/>
      <c r="M301" s="230" t="s">
        <v>1</v>
      </c>
      <c r="N301" s="231" t="s">
        <v>41</v>
      </c>
      <c r="O301" s="92"/>
      <c r="P301" s="232">
        <f>O301*H301</f>
        <v>0</v>
      </c>
      <c r="Q301" s="232">
        <v>0</v>
      </c>
      <c r="R301" s="232">
        <f>Q301*H301</f>
        <v>0</v>
      </c>
      <c r="S301" s="232">
        <v>0</v>
      </c>
      <c r="T301" s="233">
        <f>S301*H301</f>
        <v>0</v>
      </c>
      <c r="U301" s="39"/>
      <c r="V301" s="39"/>
      <c r="W301" s="39"/>
      <c r="X301" s="39"/>
      <c r="Y301" s="39"/>
      <c r="Z301" s="39"/>
      <c r="AA301" s="39"/>
      <c r="AB301" s="39"/>
      <c r="AC301" s="39"/>
      <c r="AD301" s="39"/>
      <c r="AE301" s="39"/>
      <c r="AR301" s="234" t="s">
        <v>361</v>
      </c>
      <c r="AT301" s="234" t="s">
        <v>208</v>
      </c>
      <c r="AU301" s="234" t="s">
        <v>83</v>
      </c>
      <c r="AY301" s="18" t="s">
        <v>207</v>
      </c>
      <c r="BE301" s="235">
        <f>IF(N301="základní",J301,0)</f>
        <v>0</v>
      </c>
      <c r="BF301" s="235">
        <f>IF(N301="snížená",J301,0)</f>
        <v>0</v>
      </c>
      <c r="BG301" s="235">
        <f>IF(N301="zákl. přenesená",J301,0)</f>
        <v>0</v>
      </c>
      <c r="BH301" s="235">
        <f>IF(N301="sníž. přenesená",J301,0)</f>
        <v>0</v>
      </c>
      <c r="BI301" s="235">
        <f>IF(N301="nulová",J301,0)</f>
        <v>0</v>
      </c>
      <c r="BJ301" s="18" t="s">
        <v>83</v>
      </c>
      <c r="BK301" s="235">
        <f>ROUND(I301*H301,2)</f>
        <v>0</v>
      </c>
      <c r="BL301" s="18" t="s">
        <v>361</v>
      </c>
      <c r="BM301" s="234" t="s">
        <v>1446</v>
      </c>
    </row>
    <row r="302" s="2" customFormat="1">
      <c r="A302" s="39"/>
      <c r="B302" s="40"/>
      <c r="C302" s="41"/>
      <c r="D302" s="236" t="s">
        <v>214</v>
      </c>
      <c r="E302" s="41"/>
      <c r="F302" s="237" t="s">
        <v>2700</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214</v>
      </c>
      <c r="AU302" s="18" t="s">
        <v>83</v>
      </c>
    </row>
    <row r="303" s="2" customFormat="1" ht="62.7" customHeight="1">
      <c r="A303" s="39"/>
      <c r="B303" s="40"/>
      <c r="C303" s="222" t="s">
        <v>1019</v>
      </c>
      <c r="D303" s="222" t="s">
        <v>208</v>
      </c>
      <c r="E303" s="223" t="s">
        <v>2701</v>
      </c>
      <c r="F303" s="224" t="s">
        <v>2702</v>
      </c>
      <c r="G303" s="225" t="s">
        <v>931</v>
      </c>
      <c r="H303" s="226">
        <v>5</v>
      </c>
      <c r="I303" s="227"/>
      <c r="J303" s="228">
        <f>ROUND(I303*H303,2)</f>
        <v>0</v>
      </c>
      <c r="K303" s="229"/>
      <c r="L303" s="45"/>
      <c r="M303" s="230" t="s">
        <v>1</v>
      </c>
      <c r="N303" s="231" t="s">
        <v>41</v>
      </c>
      <c r="O303" s="92"/>
      <c r="P303" s="232">
        <f>O303*H303</f>
        <v>0</v>
      </c>
      <c r="Q303" s="232">
        <v>0</v>
      </c>
      <c r="R303" s="232">
        <f>Q303*H303</f>
        <v>0</v>
      </c>
      <c r="S303" s="232">
        <v>0</v>
      </c>
      <c r="T303" s="233">
        <f>S303*H303</f>
        <v>0</v>
      </c>
      <c r="U303" s="39"/>
      <c r="V303" s="39"/>
      <c r="W303" s="39"/>
      <c r="X303" s="39"/>
      <c r="Y303" s="39"/>
      <c r="Z303" s="39"/>
      <c r="AA303" s="39"/>
      <c r="AB303" s="39"/>
      <c r="AC303" s="39"/>
      <c r="AD303" s="39"/>
      <c r="AE303" s="39"/>
      <c r="AR303" s="234" t="s">
        <v>361</v>
      </c>
      <c r="AT303" s="234" t="s">
        <v>208</v>
      </c>
      <c r="AU303" s="234" t="s">
        <v>83</v>
      </c>
      <c r="AY303" s="18" t="s">
        <v>207</v>
      </c>
      <c r="BE303" s="235">
        <f>IF(N303="základní",J303,0)</f>
        <v>0</v>
      </c>
      <c r="BF303" s="235">
        <f>IF(N303="snížená",J303,0)</f>
        <v>0</v>
      </c>
      <c r="BG303" s="235">
        <f>IF(N303="zákl. přenesená",J303,0)</f>
        <v>0</v>
      </c>
      <c r="BH303" s="235">
        <f>IF(N303="sníž. přenesená",J303,0)</f>
        <v>0</v>
      </c>
      <c r="BI303" s="235">
        <f>IF(N303="nulová",J303,0)</f>
        <v>0</v>
      </c>
      <c r="BJ303" s="18" t="s">
        <v>83</v>
      </c>
      <c r="BK303" s="235">
        <f>ROUND(I303*H303,2)</f>
        <v>0</v>
      </c>
      <c r="BL303" s="18" t="s">
        <v>361</v>
      </c>
      <c r="BM303" s="234" t="s">
        <v>1457</v>
      </c>
    </row>
    <row r="304" s="2" customFormat="1">
      <c r="A304" s="39"/>
      <c r="B304" s="40"/>
      <c r="C304" s="41"/>
      <c r="D304" s="236" t="s">
        <v>214</v>
      </c>
      <c r="E304" s="41"/>
      <c r="F304" s="237" t="s">
        <v>2702</v>
      </c>
      <c r="G304" s="41"/>
      <c r="H304" s="41"/>
      <c r="I304" s="238"/>
      <c r="J304" s="41"/>
      <c r="K304" s="41"/>
      <c r="L304" s="45"/>
      <c r="M304" s="239"/>
      <c r="N304" s="240"/>
      <c r="O304" s="92"/>
      <c r="P304" s="92"/>
      <c r="Q304" s="92"/>
      <c r="R304" s="92"/>
      <c r="S304" s="92"/>
      <c r="T304" s="93"/>
      <c r="U304" s="39"/>
      <c r="V304" s="39"/>
      <c r="W304" s="39"/>
      <c r="X304" s="39"/>
      <c r="Y304" s="39"/>
      <c r="Z304" s="39"/>
      <c r="AA304" s="39"/>
      <c r="AB304" s="39"/>
      <c r="AC304" s="39"/>
      <c r="AD304" s="39"/>
      <c r="AE304" s="39"/>
      <c r="AT304" s="18" t="s">
        <v>214</v>
      </c>
      <c r="AU304" s="18" t="s">
        <v>83</v>
      </c>
    </row>
    <row r="305" s="2" customFormat="1" ht="62.7" customHeight="1">
      <c r="A305" s="39"/>
      <c r="B305" s="40"/>
      <c r="C305" s="222" t="s">
        <v>1032</v>
      </c>
      <c r="D305" s="222" t="s">
        <v>208</v>
      </c>
      <c r="E305" s="223" t="s">
        <v>2703</v>
      </c>
      <c r="F305" s="224" t="s">
        <v>2704</v>
      </c>
      <c r="G305" s="225" t="s">
        <v>931</v>
      </c>
      <c r="H305" s="226">
        <v>1</v>
      </c>
      <c r="I305" s="227"/>
      <c r="J305" s="228">
        <f>ROUND(I305*H305,2)</f>
        <v>0</v>
      </c>
      <c r="K305" s="229"/>
      <c r="L305" s="45"/>
      <c r="M305" s="230" t="s">
        <v>1</v>
      </c>
      <c r="N305" s="231" t="s">
        <v>41</v>
      </c>
      <c r="O305" s="92"/>
      <c r="P305" s="232">
        <f>O305*H305</f>
        <v>0</v>
      </c>
      <c r="Q305" s="232">
        <v>0</v>
      </c>
      <c r="R305" s="232">
        <f>Q305*H305</f>
        <v>0</v>
      </c>
      <c r="S305" s="232">
        <v>0</v>
      </c>
      <c r="T305" s="233">
        <f>S305*H305</f>
        <v>0</v>
      </c>
      <c r="U305" s="39"/>
      <c r="V305" s="39"/>
      <c r="W305" s="39"/>
      <c r="X305" s="39"/>
      <c r="Y305" s="39"/>
      <c r="Z305" s="39"/>
      <c r="AA305" s="39"/>
      <c r="AB305" s="39"/>
      <c r="AC305" s="39"/>
      <c r="AD305" s="39"/>
      <c r="AE305" s="39"/>
      <c r="AR305" s="234" t="s">
        <v>361</v>
      </c>
      <c r="AT305" s="234" t="s">
        <v>208</v>
      </c>
      <c r="AU305" s="234" t="s">
        <v>83</v>
      </c>
      <c r="AY305" s="18" t="s">
        <v>207</v>
      </c>
      <c r="BE305" s="235">
        <f>IF(N305="základní",J305,0)</f>
        <v>0</v>
      </c>
      <c r="BF305" s="235">
        <f>IF(N305="snížená",J305,0)</f>
        <v>0</v>
      </c>
      <c r="BG305" s="235">
        <f>IF(N305="zákl. přenesená",J305,0)</f>
        <v>0</v>
      </c>
      <c r="BH305" s="235">
        <f>IF(N305="sníž. přenesená",J305,0)</f>
        <v>0</v>
      </c>
      <c r="BI305" s="235">
        <f>IF(N305="nulová",J305,0)</f>
        <v>0</v>
      </c>
      <c r="BJ305" s="18" t="s">
        <v>83</v>
      </c>
      <c r="BK305" s="235">
        <f>ROUND(I305*H305,2)</f>
        <v>0</v>
      </c>
      <c r="BL305" s="18" t="s">
        <v>361</v>
      </c>
      <c r="BM305" s="234" t="s">
        <v>1470</v>
      </c>
    </row>
    <row r="306" s="2" customFormat="1">
      <c r="A306" s="39"/>
      <c r="B306" s="40"/>
      <c r="C306" s="41"/>
      <c r="D306" s="236" t="s">
        <v>214</v>
      </c>
      <c r="E306" s="41"/>
      <c r="F306" s="237" t="s">
        <v>2704</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214</v>
      </c>
      <c r="AU306" s="18" t="s">
        <v>83</v>
      </c>
    </row>
    <row r="307" s="2" customFormat="1" ht="62.7" customHeight="1">
      <c r="A307" s="39"/>
      <c r="B307" s="40"/>
      <c r="C307" s="222" t="s">
        <v>1040</v>
      </c>
      <c r="D307" s="222" t="s">
        <v>208</v>
      </c>
      <c r="E307" s="223" t="s">
        <v>2705</v>
      </c>
      <c r="F307" s="224" t="s">
        <v>2706</v>
      </c>
      <c r="G307" s="225" t="s">
        <v>931</v>
      </c>
      <c r="H307" s="226">
        <v>2</v>
      </c>
      <c r="I307" s="227"/>
      <c r="J307" s="228">
        <f>ROUND(I307*H307,2)</f>
        <v>0</v>
      </c>
      <c r="K307" s="229"/>
      <c r="L307" s="45"/>
      <c r="M307" s="230" t="s">
        <v>1</v>
      </c>
      <c r="N307" s="231" t="s">
        <v>41</v>
      </c>
      <c r="O307" s="92"/>
      <c r="P307" s="232">
        <f>O307*H307</f>
        <v>0</v>
      </c>
      <c r="Q307" s="232">
        <v>0</v>
      </c>
      <c r="R307" s="232">
        <f>Q307*H307</f>
        <v>0</v>
      </c>
      <c r="S307" s="232">
        <v>0</v>
      </c>
      <c r="T307" s="233">
        <f>S307*H307</f>
        <v>0</v>
      </c>
      <c r="U307" s="39"/>
      <c r="V307" s="39"/>
      <c r="W307" s="39"/>
      <c r="X307" s="39"/>
      <c r="Y307" s="39"/>
      <c r="Z307" s="39"/>
      <c r="AA307" s="39"/>
      <c r="AB307" s="39"/>
      <c r="AC307" s="39"/>
      <c r="AD307" s="39"/>
      <c r="AE307" s="39"/>
      <c r="AR307" s="234" t="s">
        <v>361</v>
      </c>
      <c r="AT307" s="234" t="s">
        <v>208</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361</v>
      </c>
      <c r="BM307" s="234" t="s">
        <v>1480</v>
      </c>
    </row>
    <row r="308" s="2" customFormat="1">
      <c r="A308" s="39"/>
      <c r="B308" s="40"/>
      <c r="C308" s="41"/>
      <c r="D308" s="236" t="s">
        <v>214</v>
      </c>
      <c r="E308" s="41"/>
      <c r="F308" s="237" t="s">
        <v>2706</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ht="66.75" customHeight="1">
      <c r="A309" s="39"/>
      <c r="B309" s="40"/>
      <c r="C309" s="222" t="s">
        <v>1047</v>
      </c>
      <c r="D309" s="222" t="s">
        <v>208</v>
      </c>
      <c r="E309" s="223" t="s">
        <v>2707</v>
      </c>
      <c r="F309" s="224" t="s">
        <v>2708</v>
      </c>
      <c r="G309" s="225" t="s">
        <v>931</v>
      </c>
      <c r="H309" s="226">
        <v>1</v>
      </c>
      <c r="I309" s="227"/>
      <c r="J309" s="228">
        <f>ROUND(I309*H309,2)</f>
        <v>0</v>
      </c>
      <c r="K309" s="229"/>
      <c r="L309" s="45"/>
      <c r="M309" s="230" t="s">
        <v>1</v>
      </c>
      <c r="N309" s="231" t="s">
        <v>41</v>
      </c>
      <c r="O309" s="92"/>
      <c r="P309" s="232">
        <f>O309*H309</f>
        <v>0</v>
      </c>
      <c r="Q309" s="232">
        <v>0</v>
      </c>
      <c r="R309" s="232">
        <f>Q309*H309</f>
        <v>0</v>
      </c>
      <c r="S309" s="232">
        <v>0</v>
      </c>
      <c r="T309" s="233">
        <f>S309*H309</f>
        <v>0</v>
      </c>
      <c r="U309" s="39"/>
      <c r="V309" s="39"/>
      <c r="W309" s="39"/>
      <c r="X309" s="39"/>
      <c r="Y309" s="39"/>
      <c r="Z309" s="39"/>
      <c r="AA309" s="39"/>
      <c r="AB309" s="39"/>
      <c r="AC309" s="39"/>
      <c r="AD309" s="39"/>
      <c r="AE309" s="39"/>
      <c r="AR309" s="234" t="s">
        <v>361</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361</v>
      </c>
      <c r="BM309" s="234" t="s">
        <v>1501</v>
      </c>
    </row>
    <row r="310" s="2" customFormat="1">
      <c r="A310" s="39"/>
      <c r="B310" s="40"/>
      <c r="C310" s="41"/>
      <c r="D310" s="236" t="s">
        <v>214</v>
      </c>
      <c r="E310" s="41"/>
      <c r="F310" s="237" t="s">
        <v>2708</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ht="24.15" customHeight="1">
      <c r="A311" s="39"/>
      <c r="B311" s="40"/>
      <c r="C311" s="222" t="s">
        <v>1064</v>
      </c>
      <c r="D311" s="222" t="s">
        <v>208</v>
      </c>
      <c r="E311" s="223" t="s">
        <v>2709</v>
      </c>
      <c r="F311" s="224" t="s">
        <v>2710</v>
      </c>
      <c r="G311" s="225" t="s">
        <v>783</v>
      </c>
      <c r="H311" s="226">
        <v>600</v>
      </c>
      <c r="I311" s="227"/>
      <c r="J311" s="228">
        <f>ROUND(I311*H311,2)</f>
        <v>0</v>
      </c>
      <c r="K311" s="229"/>
      <c r="L311" s="45"/>
      <c r="M311" s="230" t="s">
        <v>1</v>
      </c>
      <c r="N311" s="231" t="s">
        <v>41</v>
      </c>
      <c r="O311" s="92"/>
      <c r="P311" s="232">
        <f>O311*H311</f>
        <v>0</v>
      </c>
      <c r="Q311" s="232">
        <v>0.00019000000000000001</v>
      </c>
      <c r="R311" s="232">
        <f>Q311*H311</f>
        <v>0.114</v>
      </c>
      <c r="S311" s="232">
        <v>0</v>
      </c>
      <c r="T311" s="233">
        <f>S311*H311</f>
        <v>0</v>
      </c>
      <c r="U311" s="39"/>
      <c r="V311" s="39"/>
      <c r="W311" s="39"/>
      <c r="X311" s="39"/>
      <c r="Y311" s="39"/>
      <c r="Z311" s="39"/>
      <c r="AA311" s="39"/>
      <c r="AB311" s="39"/>
      <c r="AC311" s="39"/>
      <c r="AD311" s="39"/>
      <c r="AE311" s="39"/>
      <c r="AR311" s="234" t="s">
        <v>361</v>
      </c>
      <c r="AT311" s="234" t="s">
        <v>208</v>
      </c>
      <c r="AU311" s="234" t="s">
        <v>83</v>
      </c>
      <c r="AY311" s="18" t="s">
        <v>207</v>
      </c>
      <c r="BE311" s="235">
        <f>IF(N311="základní",J311,0)</f>
        <v>0</v>
      </c>
      <c r="BF311" s="235">
        <f>IF(N311="snížená",J311,0)</f>
        <v>0</v>
      </c>
      <c r="BG311" s="235">
        <f>IF(N311="zákl. přenesená",J311,0)</f>
        <v>0</v>
      </c>
      <c r="BH311" s="235">
        <f>IF(N311="sníž. přenesená",J311,0)</f>
        <v>0</v>
      </c>
      <c r="BI311" s="235">
        <f>IF(N311="nulová",J311,0)</f>
        <v>0</v>
      </c>
      <c r="BJ311" s="18" t="s">
        <v>83</v>
      </c>
      <c r="BK311" s="235">
        <f>ROUND(I311*H311,2)</f>
        <v>0</v>
      </c>
      <c r="BL311" s="18" t="s">
        <v>361</v>
      </c>
      <c r="BM311" s="234" t="s">
        <v>1513</v>
      </c>
    </row>
    <row r="312" s="2" customFormat="1">
      <c r="A312" s="39"/>
      <c r="B312" s="40"/>
      <c r="C312" s="41"/>
      <c r="D312" s="236" t="s">
        <v>214</v>
      </c>
      <c r="E312" s="41"/>
      <c r="F312" s="237" t="s">
        <v>2711</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214</v>
      </c>
      <c r="AU312" s="18" t="s">
        <v>83</v>
      </c>
    </row>
    <row r="313" s="2" customFormat="1">
      <c r="A313" s="39"/>
      <c r="B313" s="40"/>
      <c r="C313" s="41"/>
      <c r="D313" s="241" t="s">
        <v>216</v>
      </c>
      <c r="E313" s="41"/>
      <c r="F313" s="242" t="s">
        <v>2712</v>
      </c>
      <c r="G313" s="41"/>
      <c r="H313" s="41"/>
      <c r="I313" s="238"/>
      <c r="J313" s="41"/>
      <c r="K313" s="41"/>
      <c r="L313" s="45"/>
      <c r="M313" s="239"/>
      <c r="N313" s="240"/>
      <c r="O313" s="92"/>
      <c r="P313" s="92"/>
      <c r="Q313" s="92"/>
      <c r="R313" s="92"/>
      <c r="S313" s="92"/>
      <c r="T313" s="93"/>
      <c r="U313" s="39"/>
      <c r="V313" s="39"/>
      <c r="W313" s="39"/>
      <c r="X313" s="39"/>
      <c r="Y313" s="39"/>
      <c r="Z313" s="39"/>
      <c r="AA313" s="39"/>
      <c r="AB313" s="39"/>
      <c r="AC313" s="39"/>
      <c r="AD313" s="39"/>
      <c r="AE313" s="39"/>
      <c r="AT313" s="18" t="s">
        <v>216</v>
      </c>
      <c r="AU313" s="18" t="s">
        <v>83</v>
      </c>
    </row>
    <row r="314" s="2" customFormat="1" ht="21.75" customHeight="1">
      <c r="A314" s="39"/>
      <c r="B314" s="40"/>
      <c r="C314" s="222" t="s">
        <v>1079</v>
      </c>
      <c r="D314" s="222" t="s">
        <v>208</v>
      </c>
      <c r="E314" s="223" t="s">
        <v>2713</v>
      </c>
      <c r="F314" s="224" t="s">
        <v>2714</v>
      </c>
      <c r="G314" s="225" t="s">
        <v>783</v>
      </c>
      <c r="H314" s="226">
        <v>600</v>
      </c>
      <c r="I314" s="227"/>
      <c r="J314" s="228">
        <f>ROUND(I314*H314,2)</f>
        <v>0</v>
      </c>
      <c r="K314" s="229"/>
      <c r="L314" s="45"/>
      <c r="M314" s="230" t="s">
        <v>1</v>
      </c>
      <c r="N314" s="231" t="s">
        <v>41</v>
      </c>
      <c r="O314" s="92"/>
      <c r="P314" s="232">
        <f>O314*H314</f>
        <v>0</v>
      </c>
      <c r="Q314" s="232">
        <v>1.0000000000000001E-05</v>
      </c>
      <c r="R314" s="232">
        <f>Q314*H314</f>
        <v>0.0060000000000000001</v>
      </c>
      <c r="S314" s="232">
        <v>0</v>
      </c>
      <c r="T314" s="233">
        <f>S314*H314</f>
        <v>0</v>
      </c>
      <c r="U314" s="39"/>
      <c r="V314" s="39"/>
      <c r="W314" s="39"/>
      <c r="X314" s="39"/>
      <c r="Y314" s="39"/>
      <c r="Z314" s="39"/>
      <c r="AA314" s="39"/>
      <c r="AB314" s="39"/>
      <c r="AC314" s="39"/>
      <c r="AD314" s="39"/>
      <c r="AE314" s="39"/>
      <c r="AR314" s="234" t="s">
        <v>361</v>
      </c>
      <c r="AT314" s="234" t="s">
        <v>208</v>
      </c>
      <c r="AU314" s="234" t="s">
        <v>83</v>
      </c>
      <c r="AY314" s="18" t="s">
        <v>207</v>
      </c>
      <c r="BE314" s="235">
        <f>IF(N314="základní",J314,0)</f>
        <v>0</v>
      </c>
      <c r="BF314" s="235">
        <f>IF(N314="snížená",J314,0)</f>
        <v>0</v>
      </c>
      <c r="BG314" s="235">
        <f>IF(N314="zákl. přenesená",J314,0)</f>
        <v>0</v>
      </c>
      <c r="BH314" s="235">
        <f>IF(N314="sníž. přenesená",J314,0)</f>
        <v>0</v>
      </c>
      <c r="BI314" s="235">
        <f>IF(N314="nulová",J314,0)</f>
        <v>0</v>
      </c>
      <c r="BJ314" s="18" t="s">
        <v>83</v>
      </c>
      <c r="BK314" s="235">
        <f>ROUND(I314*H314,2)</f>
        <v>0</v>
      </c>
      <c r="BL314" s="18" t="s">
        <v>361</v>
      </c>
      <c r="BM314" s="234" t="s">
        <v>1526</v>
      </c>
    </row>
    <row r="315" s="2" customFormat="1">
      <c r="A315" s="39"/>
      <c r="B315" s="40"/>
      <c r="C315" s="41"/>
      <c r="D315" s="236" t="s">
        <v>214</v>
      </c>
      <c r="E315" s="41"/>
      <c r="F315" s="237" t="s">
        <v>2715</v>
      </c>
      <c r="G315" s="41"/>
      <c r="H315" s="41"/>
      <c r="I315" s="238"/>
      <c r="J315" s="41"/>
      <c r="K315" s="41"/>
      <c r="L315" s="45"/>
      <c r="M315" s="239"/>
      <c r="N315" s="240"/>
      <c r="O315" s="92"/>
      <c r="P315" s="92"/>
      <c r="Q315" s="92"/>
      <c r="R315" s="92"/>
      <c r="S315" s="92"/>
      <c r="T315" s="93"/>
      <c r="U315" s="39"/>
      <c r="V315" s="39"/>
      <c r="W315" s="39"/>
      <c r="X315" s="39"/>
      <c r="Y315" s="39"/>
      <c r="Z315" s="39"/>
      <c r="AA315" s="39"/>
      <c r="AB315" s="39"/>
      <c r="AC315" s="39"/>
      <c r="AD315" s="39"/>
      <c r="AE315" s="39"/>
      <c r="AT315" s="18" t="s">
        <v>214</v>
      </c>
      <c r="AU315" s="18" t="s">
        <v>83</v>
      </c>
    </row>
    <row r="316" s="2" customFormat="1">
      <c r="A316" s="39"/>
      <c r="B316" s="40"/>
      <c r="C316" s="41"/>
      <c r="D316" s="241" t="s">
        <v>216</v>
      </c>
      <c r="E316" s="41"/>
      <c r="F316" s="242" t="s">
        <v>2716</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216</v>
      </c>
      <c r="AU316" s="18" t="s">
        <v>83</v>
      </c>
    </row>
    <row r="317" s="2" customFormat="1" ht="24.15" customHeight="1">
      <c r="A317" s="39"/>
      <c r="B317" s="40"/>
      <c r="C317" s="222" t="s">
        <v>1093</v>
      </c>
      <c r="D317" s="222" t="s">
        <v>208</v>
      </c>
      <c r="E317" s="223" t="s">
        <v>2717</v>
      </c>
      <c r="F317" s="224" t="s">
        <v>2718</v>
      </c>
      <c r="G317" s="225" t="s">
        <v>1228</v>
      </c>
      <c r="H317" s="304"/>
      <c r="I317" s="227"/>
      <c r="J317" s="228">
        <f>ROUND(I317*H317,2)</f>
        <v>0</v>
      </c>
      <c r="K317" s="229"/>
      <c r="L317" s="45"/>
      <c r="M317" s="230" t="s">
        <v>1</v>
      </c>
      <c r="N317" s="231" t="s">
        <v>41</v>
      </c>
      <c r="O317" s="92"/>
      <c r="P317" s="232">
        <f>O317*H317</f>
        <v>0</v>
      </c>
      <c r="Q317" s="232">
        <v>0</v>
      </c>
      <c r="R317" s="232">
        <f>Q317*H317</f>
        <v>0</v>
      </c>
      <c r="S317" s="232">
        <v>0</v>
      </c>
      <c r="T317" s="233">
        <f>S317*H317</f>
        <v>0</v>
      </c>
      <c r="U317" s="39"/>
      <c r="V317" s="39"/>
      <c r="W317" s="39"/>
      <c r="X317" s="39"/>
      <c r="Y317" s="39"/>
      <c r="Z317" s="39"/>
      <c r="AA317" s="39"/>
      <c r="AB317" s="39"/>
      <c r="AC317" s="39"/>
      <c r="AD317" s="39"/>
      <c r="AE317" s="39"/>
      <c r="AR317" s="234" t="s">
        <v>361</v>
      </c>
      <c r="AT317" s="234" t="s">
        <v>208</v>
      </c>
      <c r="AU317" s="234" t="s">
        <v>83</v>
      </c>
      <c r="AY317" s="18" t="s">
        <v>207</v>
      </c>
      <c r="BE317" s="235">
        <f>IF(N317="základní",J317,0)</f>
        <v>0</v>
      </c>
      <c r="BF317" s="235">
        <f>IF(N317="snížená",J317,0)</f>
        <v>0</v>
      </c>
      <c r="BG317" s="235">
        <f>IF(N317="zákl. přenesená",J317,0)</f>
        <v>0</v>
      </c>
      <c r="BH317" s="235">
        <f>IF(N317="sníž. přenesená",J317,0)</f>
        <v>0</v>
      </c>
      <c r="BI317" s="235">
        <f>IF(N317="nulová",J317,0)</f>
        <v>0</v>
      </c>
      <c r="BJ317" s="18" t="s">
        <v>83</v>
      </c>
      <c r="BK317" s="235">
        <f>ROUND(I317*H317,2)</f>
        <v>0</v>
      </c>
      <c r="BL317" s="18" t="s">
        <v>361</v>
      </c>
      <c r="BM317" s="234" t="s">
        <v>1542</v>
      </c>
    </row>
    <row r="318" s="2" customFormat="1">
      <c r="A318" s="39"/>
      <c r="B318" s="40"/>
      <c r="C318" s="41"/>
      <c r="D318" s="236" t="s">
        <v>214</v>
      </c>
      <c r="E318" s="41"/>
      <c r="F318" s="237" t="s">
        <v>2719</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214</v>
      </c>
      <c r="AU318" s="18" t="s">
        <v>83</v>
      </c>
    </row>
    <row r="319" s="2" customFormat="1">
      <c r="A319" s="39"/>
      <c r="B319" s="40"/>
      <c r="C319" s="41"/>
      <c r="D319" s="241" t="s">
        <v>216</v>
      </c>
      <c r="E319" s="41"/>
      <c r="F319" s="242" t="s">
        <v>2720</v>
      </c>
      <c r="G319" s="41"/>
      <c r="H319" s="41"/>
      <c r="I319" s="238"/>
      <c r="J319" s="41"/>
      <c r="K319" s="41"/>
      <c r="L319" s="45"/>
      <c r="M319" s="239"/>
      <c r="N319" s="240"/>
      <c r="O319" s="92"/>
      <c r="P319" s="92"/>
      <c r="Q319" s="92"/>
      <c r="R319" s="92"/>
      <c r="S319" s="92"/>
      <c r="T319" s="93"/>
      <c r="U319" s="39"/>
      <c r="V319" s="39"/>
      <c r="W319" s="39"/>
      <c r="X319" s="39"/>
      <c r="Y319" s="39"/>
      <c r="Z319" s="39"/>
      <c r="AA319" s="39"/>
      <c r="AB319" s="39"/>
      <c r="AC319" s="39"/>
      <c r="AD319" s="39"/>
      <c r="AE319" s="39"/>
      <c r="AT319" s="18" t="s">
        <v>216</v>
      </c>
      <c r="AU319" s="18" t="s">
        <v>83</v>
      </c>
    </row>
    <row r="320" s="11" customFormat="1" ht="25.92" customHeight="1">
      <c r="A320" s="11"/>
      <c r="B320" s="208"/>
      <c r="C320" s="209"/>
      <c r="D320" s="210" t="s">
        <v>75</v>
      </c>
      <c r="E320" s="211" t="s">
        <v>2721</v>
      </c>
      <c r="F320" s="211" t="s">
        <v>2722</v>
      </c>
      <c r="G320" s="209"/>
      <c r="H320" s="209"/>
      <c r="I320" s="212"/>
      <c r="J320" s="213">
        <f>BK320</f>
        <v>0</v>
      </c>
      <c r="K320" s="209"/>
      <c r="L320" s="214"/>
      <c r="M320" s="215"/>
      <c r="N320" s="216"/>
      <c r="O320" s="216"/>
      <c r="P320" s="217">
        <f>SUM(P321:P414)</f>
        <v>0</v>
      </c>
      <c r="Q320" s="216"/>
      <c r="R320" s="217">
        <f>SUM(R321:R414)</f>
        <v>0.096030000000000004</v>
      </c>
      <c r="S320" s="216"/>
      <c r="T320" s="218">
        <f>SUM(T321:T414)</f>
        <v>0</v>
      </c>
      <c r="U320" s="11"/>
      <c r="V320" s="11"/>
      <c r="W320" s="11"/>
      <c r="X320" s="11"/>
      <c r="Y320" s="11"/>
      <c r="Z320" s="11"/>
      <c r="AA320" s="11"/>
      <c r="AB320" s="11"/>
      <c r="AC320" s="11"/>
      <c r="AD320" s="11"/>
      <c r="AE320" s="11"/>
      <c r="AR320" s="219" t="s">
        <v>85</v>
      </c>
      <c r="AT320" s="220" t="s">
        <v>75</v>
      </c>
      <c r="AU320" s="220" t="s">
        <v>76</v>
      </c>
      <c r="AY320" s="219" t="s">
        <v>207</v>
      </c>
      <c r="BK320" s="221">
        <f>SUM(BK321:BK414)</f>
        <v>0</v>
      </c>
    </row>
    <row r="321" s="2" customFormat="1" ht="24.15" customHeight="1">
      <c r="A321" s="39"/>
      <c r="B321" s="40"/>
      <c r="C321" s="222" t="s">
        <v>1099</v>
      </c>
      <c r="D321" s="222" t="s">
        <v>208</v>
      </c>
      <c r="E321" s="223" t="s">
        <v>2723</v>
      </c>
      <c r="F321" s="224" t="s">
        <v>2724</v>
      </c>
      <c r="G321" s="225" t="s">
        <v>2678</v>
      </c>
      <c r="H321" s="226">
        <v>80</v>
      </c>
      <c r="I321" s="227"/>
      <c r="J321" s="228">
        <f>ROUND(I321*H321,2)</f>
        <v>0</v>
      </c>
      <c r="K321" s="229"/>
      <c r="L321" s="45"/>
      <c r="M321" s="230" t="s">
        <v>1</v>
      </c>
      <c r="N321" s="231" t="s">
        <v>41</v>
      </c>
      <c r="O321" s="92"/>
      <c r="P321" s="232">
        <f>O321*H321</f>
        <v>0</v>
      </c>
      <c r="Q321" s="232">
        <v>0.00024000000000000001</v>
      </c>
      <c r="R321" s="232">
        <f>Q321*H321</f>
        <v>0.019200000000000002</v>
      </c>
      <c r="S321" s="232">
        <v>0</v>
      </c>
      <c r="T321" s="233">
        <f>S321*H321</f>
        <v>0</v>
      </c>
      <c r="U321" s="39"/>
      <c r="V321" s="39"/>
      <c r="W321" s="39"/>
      <c r="X321" s="39"/>
      <c r="Y321" s="39"/>
      <c r="Z321" s="39"/>
      <c r="AA321" s="39"/>
      <c r="AB321" s="39"/>
      <c r="AC321" s="39"/>
      <c r="AD321" s="39"/>
      <c r="AE321" s="39"/>
      <c r="AR321" s="234" t="s">
        <v>361</v>
      </c>
      <c r="AT321" s="234" t="s">
        <v>208</v>
      </c>
      <c r="AU321" s="234" t="s">
        <v>83</v>
      </c>
      <c r="AY321" s="18" t="s">
        <v>207</v>
      </c>
      <c r="BE321" s="235">
        <f>IF(N321="základní",J321,0)</f>
        <v>0</v>
      </c>
      <c r="BF321" s="235">
        <f>IF(N321="snížená",J321,0)</f>
        <v>0</v>
      </c>
      <c r="BG321" s="235">
        <f>IF(N321="zákl. přenesená",J321,0)</f>
        <v>0</v>
      </c>
      <c r="BH321" s="235">
        <f>IF(N321="sníž. přenesená",J321,0)</f>
        <v>0</v>
      </c>
      <c r="BI321" s="235">
        <f>IF(N321="nulová",J321,0)</f>
        <v>0</v>
      </c>
      <c r="BJ321" s="18" t="s">
        <v>83</v>
      </c>
      <c r="BK321" s="235">
        <f>ROUND(I321*H321,2)</f>
        <v>0</v>
      </c>
      <c r="BL321" s="18" t="s">
        <v>361</v>
      </c>
      <c r="BM321" s="234" t="s">
        <v>1561</v>
      </c>
    </row>
    <row r="322" s="2" customFormat="1">
      <c r="A322" s="39"/>
      <c r="B322" s="40"/>
      <c r="C322" s="41"/>
      <c r="D322" s="236" t="s">
        <v>214</v>
      </c>
      <c r="E322" s="41"/>
      <c r="F322" s="237" t="s">
        <v>2725</v>
      </c>
      <c r="G322" s="41"/>
      <c r="H322" s="41"/>
      <c r="I322" s="238"/>
      <c r="J322" s="41"/>
      <c r="K322" s="41"/>
      <c r="L322" s="45"/>
      <c r="M322" s="239"/>
      <c r="N322" s="240"/>
      <c r="O322" s="92"/>
      <c r="P322" s="92"/>
      <c r="Q322" s="92"/>
      <c r="R322" s="92"/>
      <c r="S322" s="92"/>
      <c r="T322" s="93"/>
      <c r="U322" s="39"/>
      <c r="V322" s="39"/>
      <c r="W322" s="39"/>
      <c r="X322" s="39"/>
      <c r="Y322" s="39"/>
      <c r="Z322" s="39"/>
      <c r="AA322" s="39"/>
      <c r="AB322" s="39"/>
      <c r="AC322" s="39"/>
      <c r="AD322" s="39"/>
      <c r="AE322" s="39"/>
      <c r="AT322" s="18" t="s">
        <v>214</v>
      </c>
      <c r="AU322" s="18" t="s">
        <v>83</v>
      </c>
    </row>
    <row r="323" s="2" customFormat="1">
      <c r="A323" s="39"/>
      <c r="B323" s="40"/>
      <c r="C323" s="41"/>
      <c r="D323" s="241" t="s">
        <v>216</v>
      </c>
      <c r="E323" s="41"/>
      <c r="F323" s="242" t="s">
        <v>2726</v>
      </c>
      <c r="G323" s="41"/>
      <c r="H323" s="41"/>
      <c r="I323" s="238"/>
      <c r="J323" s="41"/>
      <c r="K323" s="41"/>
      <c r="L323" s="45"/>
      <c r="M323" s="239"/>
      <c r="N323" s="240"/>
      <c r="O323" s="92"/>
      <c r="P323" s="92"/>
      <c r="Q323" s="92"/>
      <c r="R323" s="92"/>
      <c r="S323" s="92"/>
      <c r="T323" s="93"/>
      <c r="U323" s="39"/>
      <c r="V323" s="39"/>
      <c r="W323" s="39"/>
      <c r="X323" s="39"/>
      <c r="Y323" s="39"/>
      <c r="Z323" s="39"/>
      <c r="AA323" s="39"/>
      <c r="AB323" s="39"/>
      <c r="AC323" s="39"/>
      <c r="AD323" s="39"/>
      <c r="AE323" s="39"/>
      <c r="AT323" s="18" t="s">
        <v>216</v>
      </c>
      <c r="AU323" s="18" t="s">
        <v>83</v>
      </c>
    </row>
    <row r="324" s="2" customFormat="1" ht="24.15" customHeight="1">
      <c r="A324" s="39"/>
      <c r="B324" s="40"/>
      <c r="C324" s="222" t="s">
        <v>1105</v>
      </c>
      <c r="D324" s="222" t="s">
        <v>208</v>
      </c>
      <c r="E324" s="223" t="s">
        <v>2727</v>
      </c>
      <c r="F324" s="224" t="s">
        <v>2728</v>
      </c>
      <c r="G324" s="225" t="s">
        <v>2678</v>
      </c>
      <c r="H324" s="226">
        <v>1</v>
      </c>
      <c r="I324" s="227"/>
      <c r="J324" s="228">
        <f>ROUND(I324*H324,2)</f>
        <v>0</v>
      </c>
      <c r="K324" s="229"/>
      <c r="L324" s="45"/>
      <c r="M324" s="230" t="s">
        <v>1</v>
      </c>
      <c r="N324" s="231" t="s">
        <v>41</v>
      </c>
      <c r="O324" s="92"/>
      <c r="P324" s="232">
        <f>O324*H324</f>
        <v>0</v>
      </c>
      <c r="Q324" s="232">
        <v>0.014970000000000001</v>
      </c>
      <c r="R324" s="232">
        <f>Q324*H324</f>
        <v>0.014970000000000001</v>
      </c>
      <c r="S324" s="232">
        <v>0</v>
      </c>
      <c r="T324" s="233">
        <f>S324*H324</f>
        <v>0</v>
      </c>
      <c r="U324" s="39"/>
      <c r="V324" s="39"/>
      <c r="W324" s="39"/>
      <c r="X324" s="39"/>
      <c r="Y324" s="39"/>
      <c r="Z324" s="39"/>
      <c r="AA324" s="39"/>
      <c r="AB324" s="39"/>
      <c r="AC324" s="39"/>
      <c r="AD324" s="39"/>
      <c r="AE324" s="39"/>
      <c r="AR324" s="234" t="s">
        <v>361</v>
      </c>
      <c r="AT324" s="234" t="s">
        <v>208</v>
      </c>
      <c r="AU324" s="234" t="s">
        <v>83</v>
      </c>
      <c r="AY324" s="18" t="s">
        <v>207</v>
      </c>
      <c r="BE324" s="235">
        <f>IF(N324="základní",J324,0)</f>
        <v>0</v>
      </c>
      <c r="BF324" s="235">
        <f>IF(N324="snížená",J324,0)</f>
        <v>0</v>
      </c>
      <c r="BG324" s="235">
        <f>IF(N324="zákl. přenesená",J324,0)</f>
        <v>0</v>
      </c>
      <c r="BH324" s="235">
        <f>IF(N324="sníž. přenesená",J324,0)</f>
        <v>0</v>
      </c>
      <c r="BI324" s="235">
        <f>IF(N324="nulová",J324,0)</f>
        <v>0</v>
      </c>
      <c r="BJ324" s="18" t="s">
        <v>83</v>
      </c>
      <c r="BK324" s="235">
        <f>ROUND(I324*H324,2)</f>
        <v>0</v>
      </c>
      <c r="BL324" s="18" t="s">
        <v>361</v>
      </c>
      <c r="BM324" s="234" t="s">
        <v>1581</v>
      </c>
    </row>
    <row r="325" s="2" customFormat="1">
      <c r="A325" s="39"/>
      <c r="B325" s="40"/>
      <c r="C325" s="41"/>
      <c r="D325" s="236" t="s">
        <v>214</v>
      </c>
      <c r="E325" s="41"/>
      <c r="F325" s="237" t="s">
        <v>2729</v>
      </c>
      <c r="G325" s="41"/>
      <c r="H325" s="41"/>
      <c r="I325" s="238"/>
      <c r="J325" s="41"/>
      <c r="K325" s="41"/>
      <c r="L325" s="45"/>
      <c r="M325" s="239"/>
      <c r="N325" s="240"/>
      <c r="O325" s="92"/>
      <c r="P325" s="92"/>
      <c r="Q325" s="92"/>
      <c r="R325" s="92"/>
      <c r="S325" s="92"/>
      <c r="T325" s="93"/>
      <c r="U325" s="39"/>
      <c r="V325" s="39"/>
      <c r="W325" s="39"/>
      <c r="X325" s="39"/>
      <c r="Y325" s="39"/>
      <c r="Z325" s="39"/>
      <c r="AA325" s="39"/>
      <c r="AB325" s="39"/>
      <c r="AC325" s="39"/>
      <c r="AD325" s="39"/>
      <c r="AE325" s="39"/>
      <c r="AT325" s="18" t="s">
        <v>214</v>
      </c>
      <c r="AU325" s="18" t="s">
        <v>83</v>
      </c>
    </row>
    <row r="326" s="2" customFormat="1">
      <c r="A326" s="39"/>
      <c r="B326" s="40"/>
      <c r="C326" s="41"/>
      <c r="D326" s="241" t="s">
        <v>216</v>
      </c>
      <c r="E326" s="41"/>
      <c r="F326" s="242" t="s">
        <v>2730</v>
      </c>
      <c r="G326" s="41"/>
      <c r="H326" s="41"/>
      <c r="I326" s="238"/>
      <c r="J326" s="41"/>
      <c r="K326" s="41"/>
      <c r="L326" s="45"/>
      <c r="M326" s="239"/>
      <c r="N326" s="240"/>
      <c r="O326" s="92"/>
      <c r="P326" s="92"/>
      <c r="Q326" s="92"/>
      <c r="R326" s="92"/>
      <c r="S326" s="92"/>
      <c r="T326" s="93"/>
      <c r="U326" s="39"/>
      <c r="V326" s="39"/>
      <c r="W326" s="39"/>
      <c r="X326" s="39"/>
      <c r="Y326" s="39"/>
      <c r="Z326" s="39"/>
      <c r="AA326" s="39"/>
      <c r="AB326" s="39"/>
      <c r="AC326" s="39"/>
      <c r="AD326" s="39"/>
      <c r="AE326" s="39"/>
      <c r="AT326" s="18" t="s">
        <v>216</v>
      </c>
      <c r="AU326" s="18" t="s">
        <v>83</v>
      </c>
    </row>
    <row r="327" s="2" customFormat="1" ht="24.15" customHeight="1">
      <c r="A327" s="39"/>
      <c r="B327" s="40"/>
      <c r="C327" s="222" t="s">
        <v>1111</v>
      </c>
      <c r="D327" s="222" t="s">
        <v>208</v>
      </c>
      <c r="E327" s="223" t="s">
        <v>2731</v>
      </c>
      <c r="F327" s="224" t="s">
        <v>2732</v>
      </c>
      <c r="G327" s="225" t="s">
        <v>2678</v>
      </c>
      <c r="H327" s="226">
        <v>1</v>
      </c>
      <c r="I327" s="227"/>
      <c r="J327" s="228">
        <f>ROUND(I327*H327,2)</f>
        <v>0</v>
      </c>
      <c r="K327" s="229"/>
      <c r="L327" s="45"/>
      <c r="M327" s="230" t="s">
        <v>1</v>
      </c>
      <c r="N327" s="231" t="s">
        <v>41</v>
      </c>
      <c r="O327" s="92"/>
      <c r="P327" s="232">
        <f>O327*H327</f>
        <v>0</v>
      </c>
      <c r="Q327" s="232">
        <v>0.0094599999999999997</v>
      </c>
      <c r="R327" s="232">
        <f>Q327*H327</f>
        <v>0.0094599999999999997</v>
      </c>
      <c r="S327" s="232">
        <v>0</v>
      </c>
      <c r="T327" s="233">
        <f>S327*H327</f>
        <v>0</v>
      </c>
      <c r="U327" s="39"/>
      <c r="V327" s="39"/>
      <c r="W327" s="39"/>
      <c r="X327" s="39"/>
      <c r="Y327" s="39"/>
      <c r="Z327" s="39"/>
      <c r="AA327" s="39"/>
      <c r="AB327" s="39"/>
      <c r="AC327" s="39"/>
      <c r="AD327" s="39"/>
      <c r="AE327" s="39"/>
      <c r="AR327" s="234" t="s">
        <v>361</v>
      </c>
      <c r="AT327" s="234" t="s">
        <v>208</v>
      </c>
      <c r="AU327" s="234" t="s">
        <v>83</v>
      </c>
      <c r="AY327" s="18" t="s">
        <v>207</v>
      </c>
      <c r="BE327" s="235">
        <f>IF(N327="základní",J327,0)</f>
        <v>0</v>
      </c>
      <c r="BF327" s="235">
        <f>IF(N327="snížená",J327,0)</f>
        <v>0</v>
      </c>
      <c r="BG327" s="235">
        <f>IF(N327="zákl. přenesená",J327,0)</f>
        <v>0</v>
      </c>
      <c r="BH327" s="235">
        <f>IF(N327="sníž. přenesená",J327,0)</f>
        <v>0</v>
      </c>
      <c r="BI327" s="235">
        <f>IF(N327="nulová",J327,0)</f>
        <v>0</v>
      </c>
      <c r="BJ327" s="18" t="s">
        <v>83</v>
      </c>
      <c r="BK327" s="235">
        <f>ROUND(I327*H327,2)</f>
        <v>0</v>
      </c>
      <c r="BL327" s="18" t="s">
        <v>361</v>
      </c>
      <c r="BM327" s="234" t="s">
        <v>1589</v>
      </c>
    </row>
    <row r="328" s="2" customFormat="1">
      <c r="A328" s="39"/>
      <c r="B328" s="40"/>
      <c r="C328" s="41"/>
      <c r="D328" s="236" t="s">
        <v>214</v>
      </c>
      <c r="E328" s="41"/>
      <c r="F328" s="237" t="s">
        <v>2733</v>
      </c>
      <c r="G328" s="41"/>
      <c r="H328" s="41"/>
      <c r="I328" s="238"/>
      <c r="J328" s="41"/>
      <c r="K328" s="41"/>
      <c r="L328" s="45"/>
      <c r="M328" s="239"/>
      <c r="N328" s="240"/>
      <c r="O328" s="92"/>
      <c r="P328" s="92"/>
      <c r="Q328" s="92"/>
      <c r="R328" s="92"/>
      <c r="S328" s="92"/>
      <c r="T328" s="93"/>
      <c r="U328" s="39"/>
      <c r="V328" s="39"/>
      <c r="W328" s="39"/>
      <c r="X328" s="39"/>
      <c r="Y328" s="39"/>
      <c r="Z328" s="39"/>
      <c r="AA328" s="39"/>
      <c r="AB328" s="39"/>
      <c r="AC328" s="39"/>
      <c r="AD328" s="39"/>
      <c r="AE328" s="39"/>
      <c r="AT328" s="18" t="s">
        <v>214</v>
      </c>
      <c r="AU328" s="18" t="s">
        <v>83</v>
      </c>
    </row>
    <row r="329" s="2" customFormat="1">
      <c r="A329" s="39"/>
      <c r="B329" s="40"/>
      <c r="C329" s="41"/>
      <c r="D329" s="241" t="s">
        <v>216</v>
      </c>
      <c r="E329" s="41"/>
      <c r="F329" s="242" t="s">
        <v>2734</v>
      </c>
      <c r="G329" s="41"/>
      <c r="H329" s="41"/>
      <c r="I329" s="238"/>
      <c r="J329" s="41"/>
      <c r="K329" s="41"/>
      <c r="L329" s="45"/>
      <c r="M329" s="239"/>
      <c r="N329" s="240"/>
      <c r="O329" s="92"/>
      <c r="P329" s="92"/>
      <c r="Q329" s="92"/>
      <c r="R329" s="92"/>
      <c r="S329" s="92"/>
      <c r="T329" s="93"/>
      <c r="U329" s="39"/>
      <c r="V329" s="39"/>
      <c r="W329" s="39"/>
      <c r="X329" s="39"/>
      <c r="Y329" s="39"/>
      <c r="Z329" s="39"/>
      <c r="AA329" s="39"/>
      <c r="AB329" s="39"/>
      <c r="AC329" s="39"/>
      <c r="AD329" s="39"/>
      <c r="AE329" s="39"/>
      <c r="AT329" s="18" t="s">
        <v>216</v>
      </c>
      <c r="AU329" s="18" t="s">
        <v>83</v>
      </c>
    </row>
    <row r="330" s="2" customFormat="1" ht="55.5" customHeight="1">
      <c r="A330" s="39"/>
      <c r="B330" s="40"/>
      <c r="C330" s="222" t="s">
        <v>1115</v>
      </c>
      <c r="D330" s="222" t="s">
        <v>208</v>
      </c>
      <c r="E330" s="223" t="s">
        <v>2735</v>
      </c>
      <c r="F330" s="224" t="s">
        <v>2736</v>
      </c>
      <c r="G330" s="225" t="s">
        <v>2737</v>
      </c>
      <c r="H330" s="226">
        <v>7</v>
      </c>
      <c r="I330" s="227"/>
      <c r="J330" s="228">
        <f>ROUND(I330*H330,2)</f>
        <v>0</v>
      </c>
      <c r="K330" s="229"/>
      <c r="L330" s="45"/>
      <c r="M330" s="230" t="s">
        <v>1</v>
      </c>
      <c r="N330" s="231" t="s">
        <v>41</v>
      </c>
      <c r="O330" s="92"/>
      <c r="P330" s="232">
        <f>O330*H330</f>
        <v>0</v>
      </c>
      <c r="Q330" s="232">
        <v>0</v>
      </c>
      <c r="R330" s="232">
        <f>Q330*H330</f>
        <v>0</v>
      </c>
      <c r="S330" s="232">
        <v>0</v>
      </c>
      <c r="T330" s="233">
        <f>S330*H330</f>
        <v>0</v>
      </c>
      <c r="U330" s="39"/>
      <c r="V330" s="39"/>
      <c r="W330" s="39"/>
      <c r="X330" s="39"/>
      <c r="Y330" s="39"/>
      <c r="Z330" s="39"/>
      <c r="AA330" s="39"/>
      <c r="AB330" s="39"/>
      <c r="AC330" s="39"/>
      <c r="AD330" s="39"/>
      <c r="AE330" s="39"/>
      <c r="AR330" s="234" t="s">
        <v>361</v>
      </c>
      <c r="AT330" s="234" t="s">
        <v>208</v>
      </c>
      <c r="AU330" s="234" t="s">
        <v>83</v>
      </c>
      <c r="AY330" s="18" t="s">
        <v>207</v>
      </c>
      <c r="BE330" s="235">
        <f>IF(N330="základní",J330,0)</f>
        <v>0</v>
      </c>
      <c r="BF330" s="235">
        <f>IF(N330="snížená",J330,0)</f>
        <v>0</v>
      </c>
      <c r="BG330" s="235">
        <f>IF(N330="zákl. přenesená",J330,0)</f>
        <v>0</v>
      </c>
      <c r="BH330" s="235">
        <f>IF(N330="sníž. přenesená",J330,0)</f>
        <v>0</v>
      </c>
      <c r="BI330" s="235">
        <f>IF(N330="nulová",J330,0)</f>
        <v>0</v>
      </c>
      <c r="BJ330" s="18" t="s">
        <v>83</v>
      </c>
      <c r="BK330" s="235">
        <f>ROUND(I330*H330,2)</f>
        <v>0</v>
      </c>
      <c r="BL330" s="18" t="s">
        <v>361</v>
      </c>
      <c r="BM330" s="234" t="s">
        <v>1597</v>
      </c>
    </row>
    <row r="331" s="2" customFormat="1">
      <c r="A331" s="39"/>
      <c r="B331" s="40"/>
      <c r="C331" s="41"/>
      <c r="D331" s="236" t="s">
        <v>214</v>
      </c>
      <c r="E331" s="41"/>
      <c r="F331" s="237" t="s">
        <v>2736</v>
      </c>
      <c r="G331" s="41"/>
      <c r="H331" s="41"/>
      <c r="I331" s="238"/>
      <c r="J331" s="41"/>
      <c r="K331" s="41"/>
      <c r="L331" s="45"/>
      <c r="M331" s="239"/>
      <c r="N331" s="240"/>
      <c r="O331" s="92"/>
      <c r="P331" s="92"/>
      <c r="Q331" s="92"/>
      <c r="R331" s="92"/>
      <c r="S331" s="92"/>
      <c r="T331" s="93"/>
      <c r="U331" s="39"/>
      <c r="V331" s="39"/>
      <c r="W331" s="39"/>
      <c r="X331" s="39"/>
      <c r="Y331" s="39"/>
      <c r="Z331" s="39"/>
      <c r="AA331" s="39"/>
      <c r="AB331" s="39"/>
      <c r="AC331" s="39"/>
      <c r="AD331" s="39"/>
      <c r="AE331" s="39"/>
      <c r="AT331" s="18" t="s">
        <v>214</v>
      </c>
      <c r="AU331" s="18" t="s">
        <v>83</v>
      </c>
    </row>
    <row r="332" s="2" customFormat="1" ht="49.05" customHeight="1">
      <c r="A332" s="39"/>
      <c r="B332" s="40"/>
      <c r="C332" s="222" t="s">
        <v>1119</v>
      </c>
      <c r="D332" s="222" t="s">
        <v>208</v>
      </c>
      <c r="E332" s="223" t="s">
        <v>2738</v>
      </c>
      <c r="F332" s="224" t="s">
        <v>2739</v>
      </c>
      <c r="G332" s="225" t="s">
        <v>2737</v>
      </c>
      <c r="H332" s="226">
        <v>1</v>
      </c>
      <c r="I332" s="227"/>
      <c r="J332" s="228">
        <f>ROUND(I332*H332,2)</f>
        <v>0</v>
      </c>
      <c r="K332" s="229"/>
      <c r="L332" s="45"/>
      <c r="M332" s="230" t="s">
        <v>1</v>
      </c>
      <c r="N332" s="231" t="s">
        <v>41</v>
      </c>
      <c r="O332" s="92"/>
      <c r="P332" s="232">
        <f>O332*H332</f>
        <v>0</v>
      </c>
      <c r="Q332" s="232">
        <v>0</v>
      </c>
      <c r="R332" s="232">
        <f>Q332*H332</f>
        <v>0</v>
      </c>
      <c r="S332" s="232">
        <v>0</v>
      </c>
      <c r="T332" s="233">
        <f>S332*H332</f>
        <v>0</v>
      </c>
      <c r="U332" s="39"/>
      <c r="V332" s="39"/>
      <c r="W332" s="39"/>
      <c r="X332" s="39"/>
      <c r="Y332" s="39"/>
      <c r="Z332" s="39"/>
      <c r="AA332" s="39"/>
      <c r="AB332" s="39"/>
      <c r="AC332" s="39"/>
      <c r="AD332" s="39"/>
      <c r="AE332" s="39"/>
      <c r="AR332" s="234" t="s">
        <v>361</v>
      </c>
      <c r="AT332" s="234" t="s">
        <v>208</v>
      </c>
      <c r="AU332" s="234" t="s">
        <v>83</v>
      </c>
      <c r="AY332" s="18" t="s">
        <v>207</v>
      </c>
      <c r="BE332" s="235">
        <f>IF(N332="základní",J332,0)</f>
        <v>0</v>
      </c>
      <c r="BF332" s="235">
        <f>IF(N332="snížená",J332,0)</f>
        <v>0</v>
      </c>
      <c r="BG332" s="235">
        <f>IF(N332="zákl. přenesená",J332,0)</f>
        <v>0</v>
      </c>
      <c r="BH332" s="235">
        <f>IF(N332="sníž. přenesená",J332,0)</f>
        <v>0</v>
      </c>
      <c r="BI332" s="235">
        <f>IF(N332="nulová",J332,0)</f>
        <v>0</v>
      </c>
      <c r="BJ332" s="18" t="s">
        <v>83</v>
      </c>
      <c r="BK332" s="235">
        <f>ROUND(I332*H332,2)</f>
        <v>0</v>
      </c>
      <c r="BL332" s="18" t="s">
        <v>361</v>
      </c>
      <c r="BM332" s="234" t="s">
        <v>1605</v>
      </c>
    </row>
    <row r="333" s="2" customFormat="1">
      <c r="A333" s="39"/>
      <c r="B333" s="40"/>
      <c r="C333" s="41"/>
      <c r="D333" s="236" t="s">
        <v>214</v>
      </c>
      <c r="E333" s="41"/>
      <c r="F333" s="237" t="s">
        <v>2739</v>
      </c>
      <c r="G333" s="41"/>
      <c r="H333" s="41"/>
      <c r="I333" s="238"/>
      <c r="J333" s="41"/>
      <c r="K333" s="41"/>
      <c r="L333" s="45"/>
      <c r="M333" s="239"/>
      <c r="N333" s="240"/>
      <c r="O333" s="92"/>
      <c r="P333" s="92"/>
      <c r="Q333" s="92"/>
      <c r="R333" s="92"/>
      <c r="S333" s="92"/>
      <c r="T333" s="93"/>
      <c r="U333" s="39"/>
      <c r="V333" s="39"/>
      <c r="W333" s="39"/>
      <c r="X333" s="39"/>
      <c r="Y333" s="39"/>
      <c r="Z333" s="39"/>
      <c r="AA333" s="39"/>
      <c r="AB333" s="39"/>
      <c r="AC333" s="39"/>
      <c r="AD333" s="39"/>
      <c r="AE333" s="39"/>
      <c r="AT333" s="18" t="s">
        <v>214</v>
      </c>
      <c r="AU333" s="18" t="s">
        <v>83</v>
      </c>
    </row>
    <row r="334" s="2" customFormat="1" ht="44.25" customHeight="1">
      <c r="A334" s="39"/>
      <c r="B334" s="40"/>
      <c r="C334" s="222" t="s">
        <v>1123</v>
      </c>
      <c r="D334" s="222" t="s">
        <v>208</v>
      </c>
      <c r="E334" s="223" t="s">
        <v>2740</v>
      </c>
      <c r="F334" s="224" t="s">
        <v>2741</v>
      </c>
      <c r="G334" s="225" t="s">
        <v>2737</v>
      </c>
      <c r="H334" s="226">
        <v>2</v>
      </c>
      <c r="I334" s="227"/>
      <c r="J334" s="228">
        <f>ROUND(I334*H334,2)</f>
        <v>0</v>
      </c>
      <c r="K334" s="229"/>
      <c r="L334" s="45"/>
      <c r="M334" s="230" t="s">
        <v>1</v>
      </c>
      <c r="N334" s="231" t="s">
        <v>41</v>
      </c>
      <c r="O334" s="92"/>
      <c r="P334" s="232">
        <f>O334*H334</f>
        <v>0</v>
      </c>
      <c r="Q334" s="232">
        <v>0</v>
      </c>
      <c r="R334" s="232">
        <f>Q334*H334</f>
        <v>0</v>
      </c>
      <c r="S334" s="232">
        <v>0</v>
      </c>
      <c r="T334" s="233">
        <f>S334*H334</f>
        <v>0</v>
      </c>
      <c r="U334" s="39"/>
      <c r="V334" s="39"/>
      <c r="W334" s="39"/>
      <c r="X334" s="39"/>
      <c r="Y334" s="39"/>
      <c r="Z334" s="39"/>
      <c r="AA334" s="39"/>
      <c r="AB334" s="39"/>
      <c r="AC334" s="39"/>
      <c r="AD334" s="39"/>
      <c r="AE334" s="39"/>
      <c r="AR334" s="234" t="s">
        <v>361</v>
      </c>
      <c r="AT334" s="234" t="s">
        <v>208</v>
      </c>
      <c r="AU334" s="234" t="s">
        <v>83</v>
      </c>
      <c r="AY334" s="18" t="s">
        <v>207</v>
      </c>
      <c r="BE334" s="235">
        <f>IF(N334="základní",J334,0)</f>
        <v>0</v>
      </c>
      <c r="BF334" s="235">
        <f>IF(N334="snížená",J334,0)</f>
        <v>0</v>
      </c>
      <c r="BG334" s="235">
        <f>IF(N334="zákl. přenesená",J334,0)</f>
        <v>0</v>
      </c>
      <c r="BH334" s="235">
        <f>IF(N334="sníž. přenesená",J334,0)</f>
        <v>0</v>
      </c>
      <c r="BI334" s="235">
        <f>IF(N334="nulová",J334,0)</f>
        <v>0</v>
      </c>
      <c r="BJ334" s="18" t="s">
        <v>83</v>
      </c>
      <c r="BK334" s="235">
        <f>ROUND(I334*H334,2)</f>
        <v>0</v>
      </c>
      <c r="BL334" s="18" t="s">
        <v>361</v>
      </c>
      <c r="BM334" s="234" t="s">
        <v>1613</v>
      </c>
    </row>
    <row r="335" s="2" customFormat="1">
      <c r="A335" s="39"/>
      <c r="B335" s="40"/>
      <c r="C335" s="41"/>
      <c r="D335" s="236" t="s">
        <v>214</v>
      </c>
      <c r="E335" s="41"/>
      <c r="F335" s="237" t="s">
        <v>2741</v>
      </c>
      <c r="G335" s="41"/>
      <c r="H335" s="41"/>
      <c r="I335" s="238"/>
      <c r="J335" s="41"/>
      <c r="K335" s="41"/>
      <c r="L335" s="45"/>
      <c r="M335" s="239"/>
      <c r="N335" s="240"/>
      <c r="O335" s="92"/>
      <c r="P335" s="92"/>
      <c r="Q335" s="92"/>
      <c r="R335" s="92"/>
      <c r="S335" s="92"/>
      <c r="T335" s="93"/>
      <c r="U335" s="39"/>
      <c r="V335" s="39"/>
      <c r="W335" s="39"/>
      <c r="X335" s="39"/>
      <c r="Y335" s="39"/>
      <c r="Z335" s="39"/>
      <c r="AA335" s="39"/>
      <c r="AB335" s="39"/>
      <c r="AC335" s="39"/>
      <c r="AD335" s="39"/>
      <c r="AE335" s="39"/>
      <c r="AT335" s="18" t="s">
        <v>214</v>
      </c>
      <c r="AU335" s="18" t="s">
        <v>83</v>
      </c>
    </row>
    <row r="336" s="2" customFormat="1" ht="21.75" customHeight="1">
      <c r="A336" s="39"/>
      <c r="B336" s="40"/>
      <c r="C336" s="222" t="s">
        <v>1127</v>
      </c>
      <c r="D336" s="222" t="s">
        <v>208</v>
      </c>
      <c r="E336" s="223" t="s">
        <v>2742</v>
      </c>
      <c r="F336" s="224" t="s">
        <v>2743</v>
      </c>
      <c r="G336" s="225" t="s">
        <v>2678</v>
      </c>
      <c r="H336" s="226">
        <v>2</v>
      </c>
      <c r="I336" s="227"/>
      <c r="J336" s="228">
        <f>ROUND(I336*H336,2)</f>
        <v>0</v>
      </c>
      <c r="K336" s="229"/>
      <c r="L336" s="45"/>
      <c r="M336" s="230" t="s">
        <v>1</v>
      </c>
      <c r="N336" s="231" t="s">
        <v>41</v>
      </c>
      <c r="O336" s="92"/>
      <c r="P336" s="232">
        <f>O336*H336</f>
        <v>0</v>
      </c>
      <c r="Q336" s="232">
        <v>0.0018</v>
      </c>
      <c r="R336" s="232">
        <f>Q336*H336</f>
        <v>0.0035999999999999999</v>
      </c>
      <c r="S336" s="232">
        <v>0</v>
      </c>
      <c r="T336" s="233">
        <f>S336*H336</f>
        <v>0</v>
      </c>
      <c r="U336" s="39"/>
      <c r="V336" s="39"/>
      <c r="W336" s="39"/>
      <c r="X336" s="39"/>
      <c r="Y336" s="39"/>
      <c r="Z336" s="39"/>
      <c r="AA336" s="39"/>
      <c r="AB336" s="39"/>
      <c r="AC336" s="39"/>
      <c r="AD336" s="39"/>
      <c r="AE336" s="39"/>
      <c r="AR336" s="234" t="s">
        <v>361</v>
      </c>
      <c r="AT336" s="234" t="s">
        <v>208</v>
      </c>
      <c r="AU336" s="234" t="s">
        <v>83</v>
      </c>
      <c r="AY336" s="18" t="s">
        <v>207</v>
      </c>
      <c r="BE336" s="235">
        <f>IF(N336="základní",J336,0)</f>
        <v>0</v>
      </c>
      <c r="BF336" s="235">
        <f>IF(N336="snížená",J336,0)</f>
        <v>0</v>
      </c>
      <c r="BG336" s="235">
        <f>IF(N336="zákl. přenesená",J336,0)</f>
        <v>0</v>
      </c>
      <c r="BH336" s="235">
        <f>IF(N336="sníž. přenesená",J336,0)</f>
        <v>0</v>
      </c>
      <c r="BI336" s="235">
        <f>IF(N336="nulová",J336,0)</f>
        <v>0</v>
      </c>
      <c r="BJ336" s="18" t="s">
        <v>83</v>
      </c>
      <c r="BK336" s="235">
        <f>ROUND(I336*H336,2)</f>
        <v>0</v>
      </c>
      <c r="BL336" s="18" t="s">
        <v>361</v>
      </c>
      <c r="BM336" s="234" t="s">
        <v>1621</v>
      </c>
    </row>
    <row r="337" s="2" customFormat="1">
      <c r="A337" s="39"/>
      <c r="B337" s="40"/>
      <c r="C337" s="41"/>
      <c r="D337" s="236" t="s">
        <v>214</v>
      </c>
      <c r="E337" s="41"/>
      <c r="F337" s="237" t="s">
        <v>2744</v>
      </c>
      <c r="G337" s="41"/>
      <c r="H337" s="41"/>
      <c r="I337" s="238"/>
      <c r="J337" s="41"/>
      <c r="K337" s="41"/>
      <c r="L337" s="45"/>
      <c r="M337" s="239"/>
      <c r="N337" s="240"/>
      <c r="O337" s="92"/>
      <c r="P337" s="92"/>
      <c r="Q337" s="92"/>
      <c r="R337" s="92"/>
      <c r="S337" s="92"/>
      <c r="T337" s="93"/>
      <c r="U337" s="39"/>
      <c r="V337" s="39"/>
      <c r="W337" s="39"/>
      <c r="X337" s="39"/>
      <c r="Y337" s="39"/>
      <c r="Z337" s="39"/>
      <c r="AA337" s="39"/>
      <c r="AB337" s="39"/>
      <c r="AC337" s="39"/>
      <c r="AD337" s="39"/>
      <c r="AE337" s="39"/>
      <c r="AT337" s="18" t="s">
        <v>214</v>
      </c>
      <c r="AU337" s="18" t="s">
        <v>83</v>
      </c>
    </row>
    <row r="338" s="2" customFormat="1">
      <c r="A338" s="39"/>
      <c r="B338" s="40"/>
      <c r="C338" s="41"/>
      <c r="D338" s="241" t="s">
        <v>216</v>
      </c>
      <c r="E338" s="41"/>
      <c r="F338" s="242" t="s">
        <v>2745</v>
      </c>
      <c r="G338" s="41"/>
      <c r="H338" s="41"/>
      <c r="I338" s="238"/>
      <c r="J338" s="41"/>
      <c r="K338" s="41"/>
      <c r="L338" s="45"/>
      <c r="M338" s="239"/>
      <c r="N338" s="240"/>
      <c r="O338" s="92"/>
      <c r="P338" s="92"/>
      <c r="Q338" s="92"/>
      <c r="R338" s="92"/>
      <c r="S338" s="92"/>
      <c r="T338" s="93"/>
      <c r="U338" s="39"/>
      <c r="V338" s="39"/>
      <c r="W338" s="39"/>
      <c r="X338" s="39"/>
      <c r="Y338" s="39"/>
      <c r="Z338" s="39"/>
      <c r="AA338" s="39"/>
      <c r="AB338" s="39"/>
      <c r="AC338" s="39"/>
      <c r="AD338" s="39"/>
      <c r="AE338" s="39"/>
      <c r="AT338" s="18" t="s">
        <v>216</v>
      </c>
      <c r="AU338" s="18" t="s">
        <v>83</v>
      </c>
    </row>
    <row r="339" s="2" customFormat="1" ht="24.15" customHeight="1">
      <c r="A339" s="39"/>
      <c r="B339" s="40"/>
      <c r="C339" s="222" t="s">
        <v>1131</v>
      </c>
      <c r="D339" s="222" t="s">
        <v>208</v>
      </c>
      <c r="E339" s="223" t="s">
        <v>2746</v>
      </c>
      <c r="F339" s="224" t="s">
        <v>2747</v>
      </c>
      <c r="G339" s="225" t="s">
        <v>931</v>
      </c>
      <c r="H339" s="226">
        <v>7</v>
      </c>
      <c r="I339" s="227"/>
      <c r="J339" s="228">
        <f>ROUND(I339*H339,2)</f>
        <v>0</v>
      </c>
      <c r="K339" s="229"/>
      <c r="L339" s="45"/>
      <c r="M339" s="230" t="s">
        <v>1</v>
      </c>
      <c r="N339" s="231" t="s">
        <v>41</v>
      </c>
      <c r="O339" s="92"/>
      <c r="P339" s="232">
        <f>O339*H339</f>
        <v>0</v>
      </c>
      <c r="Q339" s="232">
        <v>0</v>
      </c>
      <c r="R339" s="232">
        <f>Q339*H339</f>
        <v>0</v>
      </c>
      <c r="S339" s="232">
        <v>0</v>
      </c>
      <c r="T339" s="233">
        <f>S339*H339</f>
        <v>0</v>
      </c>
      <c r="U339" s="39"/>
      <c r="V339" s="39"/>
      <c r="W339" s="39"/>
      <c r="X339" s="39"/>
      <c r="Y339" s="39"/>
      <c r="Z339" s="39"/>
      <c r="AA339" s="39"/>
      <c r="AB339" s="39"/>
      <c r="AC339" s="39"/>
      <c r="AD339" s="39"/>
      <c r="AE339" s="39"/>
      <c r="AR339" s="234" t="s">
        <v>361</v>
      </c>
      <c r="AT339" s="234" t="s">
        <v>208</v>
      </c>
      <c r="AU339" s="234" t="s">
        <v>83</v>
      </c>
      <c r="AY339" s="18" t="s">
        <v>207</v>
      </c>
      <c r="BE339" s="235">
        <f>IF(N339="základní",J339,0)</f>
        <v>0</v>
      </c>
      <c r="BF339" s="235">
        <f>IF(N339="snížená",J339,0)</f>
        <v>0</v>
      </c>
      <c r="BG339" s="235">
        <f>IF(N339="zákl. přenesená",J339,0)</f>
        <v>0</v>
      </c>
      <c r="BH339" s="235">
        <f>IF(N339="sníž. přenesená",J339,0)</f>
        <v>0</v>
      </c>
      <c r="BI339" s="235">
        <f>IF(N339="nulová",J339,0)</f>
        <v>0</v>
      </c>
      <c r="BJ339" s="18" t="s">
        <v>83</v>
      </c>
      <c r="BK339" s="235">
        <f>ROUND(I339*H339,2)</f>
        <v>0</v>
      </c>
      <c r="BL339" s="18" t="s">
        <v>361</v>
      </c>
      <c r="BM339" s="234" t="s">
        <v>1629</v>
      </c>
    </row>
    <row r="340" s="2" customFormat="1">
      <c r="A340" s="39"/>
      <c r="B340" s="40"/>
      <c r="C340" s="41"/>
      <c r="D340" s="236" t="s">
        <v>214</v>
      </c>
      <c r="E340" s="41"/>
      <c r="F340" s="237" t="s">
        <v>2747</v>
      </c>
      <c r="G340" s="41"/>
      <c r="H340" s="41"/>
      <c r="I340" s="238"/>
      <c r="J340" s="41"/>
      <c r="K340" s="41"/>
      <c r="L340" s="45"/>
      <c r="M340" s="239"/>
      <c r="N340" s="240"/>
      <c r="O340" s="92"/>
      <c r="P340" s="92"/>
      <c r="Q340" s="92"/>
      <c r="R340" s="92"/>
      <c r="S340" s="92"/>
      <c r="T340" s="93"/>
      <c r="U340" s="39"/>
      <c r="V340" s="39"/>
      <c r="W340" s="39"/>
      <c r="X340" s="39"/>
      <c r="Y340" s="39"/>
      <c r="Z340" s="39"/>
      <c r="AA340" s="39"/>
      <c r="AB340" s="39"/>
      <c r="AC340" s="39"/>
      <c r="AD340" s="39"/>
      <c r="AE340" s="39"/>
      <c r="AT340" s="18" t="s">
        <v>214</v>
      </c>
      <c r="AU340" s="18" t="s">
        <v>83</v>
      </c>
    </row>
    <row r="341" s="2" customFormat="1" ht="24.15" customHeight="1">
      <c r="A341" s="39"/>
      <c r="B341" s="40"/>
      <c r="C341" s="222" t="s">
        <v>1137</v>
      </c>
      <c r="D341" s="222" t="s">
        <v>208</v>
      </c>
      <c r="E341" s="223" t="s">
        <v>2748</v>
      </c>
      <c r="F341" s="224" t="s">
        <v>2749</v>
      </c>
      <c r="G341" s="225" t="s">
        <v>931</v>
      </c>
      <c r="H341" s="226">
        <v>1</v>
      </c>
      <c r="I341" s="227"/>
      <c r="J341" s="228">
        <f>ROUND(I341*H341,2)</f>
        <v>0</v>
      </c>
      <c r="K341" s="229"/>
      <c r="L341" s="45"/>
      <c r="M341" s="230" t="s">
        <v>1</v>
      </c>
      <c r="N341" s="231" t="s">
        <v>41</v>
      </c>
      <c r="O341" s="92"/>
      <c r="P341" s="232">
        <f>O341*H341</f>
        <v>0</v>
      </c>
      <c r="Q341" s="232">
        <v>0</v>
      </c>
      <c r="R341" s="232">
        <f>Q341*H341</f>
        <v>0</v>
      </c>
      <c r="S341" s="232">
        <v>0</v>
      </c>
      <c r="T341" s="233">
        <f>S341*H341</f>
        <v>0</v>
      </c>
      <c r="U341" s="39"/>
      <c r="V341" s="39"/>
      <c r="W341" s="39"/>
      <c r="X341" s="39"/>
      <c r="Y341" s="39"/>
      <c r="Z341" s="39"/>
      <c r="AA341" s="39"/>
      <c r="AB341" s="39"/>
      <c r="AC341" s="39"/>
      <c r="AD341" s="39"/>
      <c r="AE341" s="39"/>
      <c r="AR341" s="234" t="s">
        <v>361</v>
      </c>
      <c r="AT341" s="234" t="s">
        <v>208</v>
      </c>
      <c r="AU341" s="234" t="s">
        <v>83</v>
      </c>
      <c r="AY341" s="18" t="s">
        <v>207</v>
      </c>
      <c r="BE341" s="235">
        <f>IF(N341="základní",J341,0)</f>
        <v>0</v>
      </c>
      <c r="BF341" s="235">
        <f>IF(N341="snížená",J341,0)</f>
        <v>0</v>
      </c>
      <c r="BG341" s="235">
        <f>IF(N341="zákl. přenesená",J341,0)</f>
        <v>0</v>
      </c>
      <c r="BH341" s="235">
        <f>IF(N341="sníž. přenesená",J341,0)</f>
        <v>0</v>
      </c>
      <c r="BI341" s="235">
        <f>IF(N341="nulová",J341,0)</f>
        <v>0</v>
      </c>
      <c r="BJ341" s="18" t="s">
        <v>83</v>
      </c>
      <c r="BK341" s="235">
        <f>ROUND(I341*H341,2)</f>
        <v>0</v>
      </c>
      <c r="BL341" s="18" t="s">
        <v>361</v>
      </c>
      <c r="BM341" s="234" t="s">
        <v>1641</v>
      </c>
    </row>
    <row r="342" s="2" customFormat="1">
      <c r="A342" s="39"/>
      <c r="B342" s="40"/>
      <c r="C342" s="41"/>
      <c r="D342" s="236" t="s">
        <v>214</v>
      </c>
      <c r="E342" s="41"/>
      <c r="F342" s="237" t="s">
        <v>2749</v>
      </c>
      <c r="G342" s="41"/>
      <c r="H342" s="41"/>
      <c r="I342" s="238"/>
      <c r="J342" s="41"/>
      <c r="K342" s="41"/>
      <c r="L342" s="45"/>
      <c r="M342" s="239"/>
      <c r="N342" s="240"/>
      <c r="O342" s="92"/>
      <c r="P342" s="92"/>
      <c r="Q342" s="92"/>
      <c r="R342" s="92"/>
      <c r="S342" s="92"/>
      <c r="T342" s="93"/>
      <c r="U342" s="39"/>
      <c r="V342" s="39"/>
      <c r="W342" s="39"/>
      <c r="X342" s="39"/>
      <c r="Y342" s="39"/>
      <c r="Z342" s="39"/>
      <c r="AA342" s="39"/>
      <c r="AB342" s="39"/>
      <c r="AC342" s="39"/>
      <c r="AD342" s="39"/>
      <c r="AE342" s="39"/>
      <c r="AT342" s="18" t="s">
        <v>214</v>
      </c>
      <c r="AU342" s="18" t="s">
        <v>83</v>
      </c>
    </row>
    <row r="343" s="2" customFormat="1" ht="24.15" customHeight="1">
      <c r="A343" s="39"/>
      <c r="B343" s="40"/>
      <c r="C343" s="222" t="s">
        <v>1143</v>
      </c>
      <c r="D343" s="222" t="s">
        <v>208</v>
      </c>
      <c r="E343" s="223" t="s">
        <v>2750</v>
      </c>
      <c r="F343" s="224" t="s">
        <v>2751</v>
      </c>
      <c r="G343" s="225" t="s">
        <v>931</v>
      </c>
      <c r="H343" s="226">
        <v>2</v>
      </c>
      <c r="I343" s="227"/>
      <c r="J343" s="228">
        <f>ROUND(I343*H343,2)</f>
        <v>0</v>
      </c>
      <c r="K343" s="229"/>
      <c r="L343" s="45"/>
      <c r="M343" s="230" t="s">
        <v>1</v>
      </c>
      <c r="N343" s="231" t="s">
        <v>41</v>
      </c>
      <c r="O343" s="92"/>
      <c r="P343" s="232">
        <f>O343*H343</f>
        <v>0</v>
      </c>
      <c r="Q343" s="232">
        <v>0</v>
      </c>
      <c r="R343" s="232">
        <f>Q343*H343</f>
        <v>0</v>
      </c>
      <c r="S343" s="232">
        <v>0</v>
      </c>
      <c r="T343" s="233">
        <f>S343*H343</f>
        <v>0</v>
      </c>
      <c r="U343" s="39"/>
      <c r="V343" s="39"/>
      <c r="W343" s="39"/>
      <c r="X343" s="39"/>
      <c r="Y343" s="39"/>
      <c r="Z343" s="39"/>
      <c r="AA343" s="39"/>
      <c r="AB343" s="39"/>
      <c r="AC343" s="39"/>
      <c r="AD343" s="39"/>
      <c r="AE343" s="39"/>
      <c r="AR343" s="234" t="s">
        <v>361</v>
      </c>
      <c r="AT343" s="234" t="s">
        <v>208</v>
      </c>
      <c r="AU343" s="234" t="s">
        <v>83</v>
      </c>
      <c r="AY343" s="18" t="s">
        <v>207</v>
      </c>
      <c r="BE343" s="235">
        <f>IF(N343="základní",J343,0)</f>
        <v>0</v>
      </c>
      <c r="BF343" s="235">
        <f>IF(N343="snížená",J343,0)</f>
        <v>0</v>
      </c>
      <c r="BG343" s="235">
        <f>IF(N343="zákl. přenesená",J343,0)</f>
        <v>0</v>
      </c>
      <c r="BH343" s="235">
        <f>IF(N343="sníž. přenesená",J343,0)</f>
        <v>0</v>
      </c>
      <c r="BI343" s="235">
        <f>IF(N343="nulová",J343,0)</f>
        <v>0</v>
      </c>
      <c r="BJ343" s="18" t="s">
        <v>83</v>
      </c>
      <c r="BK343" s="235">
        <f>ROUND(I343*H343,2)</f>
        <v>0</v>
      </c>
      <c r="BL343" s="18" t="s">
        <v>361</v>
      </c>
      <c r="BM343" s="234" t="s">
        <v>1648</v>
      </c>
    </row>
    <row r="344" s="2" customFormat="1">
      <c r="A344" s="39"/>
      <c r="B344" s="40"/>
      <c r="C344" s="41"/>
      <c r="D344" s="236" t="s">
        <v>214</v>
      </c>
      <c r="E344" s="41"/>
      <c r="F344" s="237" t="s">
        <v>2751</v>
      </c>
      <c r="G344" s="41"/>
      <c r="H344" s="41"/>
      <c r="I344" s="238"/>
      <c r="J344" s="41"/>
      <c r="K344" s="41"/>
      <c r="L344" s="45"/>
      <c r="M344" s="239"/>
      <c r="N344" s="240"/>
      <c r="O344" s="92"/>
      <c r="P344" s="92"/>
      <c r="Q344" s="92"/>
      <c r="R344" s="92"/>
      <c r="S344" s="92"/>
      <c r="T344" s="93"/>
      <c r="U344" s="39"/>
      <c r="V344" s="39"/>
      <c r="W344" s="39"/>
      <c r="X344" s="39"/>
      <c r="Y344" s="39"/>
      <c r="Z344" s="39"/>
      <c r="AA344" s="39"/>
      <c r="AB344" s="39"/>
      <c r="AC344" s="39"/>
      <c r="AD344" s="39"/>
      <c r="AE344" s="39"/>
      <c r="AT344" s="18" t="s">
        <v>214</v>
      </c>
      <c r="AU344" s="18" t="s">
        <v>83</v>
      </c>
    </row>
    <row r="345" s="2" customFormat="1" ht="24.15" customHeight="1">
      <c r="A345" s="39"/>
      <c r="B345" s="40"/>
      <c r="C345" s="222" t="s">
        <v>1149</v>
      </c>
      <c r="D345" s="222" t="s">
        <v>208</v>
      </c>
      <c r="E345" s="223" t="s">
        <v>2752</v>
      </c>
      <c r="F345" s="224" t="s">
        <v>2753</v>
      </c>
      <c r="G345" s="225" t="s">
        <v>2678</v>
      </c>
      <c r="H345" s="226">
        <v>1</v>
      </c>
      <c r="I345" s="227"/>
      <c r="J345" s="228">
        <f>ROUND(I345*H345,2)</f>
        <v>0</v>
      </c>
      <c r="K345" s="229"/>
      <c r="L345" s="45"/>
      <c r="M345" s="230" t="s">
        <v>1</v>
      </c>
      <c r="N345" s="231" t="s">
        <v>41</v>
      </c>
      <c r="O345" s="92"/>
      <c r="P345" s="232">
        <f>O345*H345</f>
        <v>0</v>
      </c>
      <c r="Q345" s="232">
        <v>0.016080000000000001</v>
      </c>
      <c r="R345" s="232">
        <f>Q345*H345</f>
        <v>0.016080000000000001</v>
      </c>
      <c r="S345" s="232">
        <v>0</v>
      </c>
      <c r="T345" s="233">
        <f>S345*H345</f>
        <v>0</v>
      </c>
      <c r="U345" s="39"/>
      <c r="V345" s="39"/>
      <c r="W345" s="39"/>
      <c r="X345" s="39"/>
      <c r="Y345" s="39"/>
      <c r="Z345" s="39"/>
      <c r="AA345" s="39"/>
      <c r="AB345" s="39"/>
      <c r="AC345" s="39"/>
      <c r="AD345" s="39"/>
      <c r="AE345" s="39"/>
      <c r="AR345" s="234" t="s">
        <v>361</v>
      </c>
      <c r="AT345" s="234" t="s">
        <v>208</v>
      </c>
      <c r="AU345" s="234" t="s">
        <v>83</v>
      </c>
      <c r="AY345" s="18" t="s">
        <v>207</v>
      </c>
      <c r="BE345" s="235">
        <f>IF(N345="základní",J345,0)</f>
        <v>0</v>
      </c>
      <c r="BF345" s="235">
        <f>IF(N345="snížená",J345,0)</f>
        <v>0</v>
      </c>
      <c r="BG345" s="235">
        <f>IF(N345="zákl. přenesená",J345,0)</f>
        <v>0</v>
      </c>
      <c r="BH345" s="235">
        <f>IF(N345="sníž. přenesená",J345,0)</f>
        <v>0</v>
      </c>
      <c r="BI345" s="235">
        <f>IF(N345="nulová",J345,0)</f>
        <v>0</v>
      </c>
      <c r="BJ345" s="18" t="s">
        <v>83</v>
      </c>
      <c r="BK345" s="235">
        <f>ROUND(I345*H345,2)</f>
        <v>0</v>
      </c>
      <c r="BL345" s="18" t="s">
        <v>361</v>
      </c>
      <c r="BM345" s="234" t="s">
        <v>1656</v>
      </c>
    </row>
    <row r="346" s="2" customFormat="1">
      <c r="A346" s="39"/>
      <c r="B346" s="40"/>
      <c r="C346" s="41"/>
      <c r="D346" s="236" t="s">
        <v>214</v>
      </c>
      <c r="E346" s="41"/>
      <c r="F346" s="237" t="s">
        <v>2754</v>
      </c>
      <c r="G346" s="41"/>
      <c r="H346" s="41"/>
      <c r="I346" s="238"/>
      <c r="J346" s="41"/>
      <c r="K346" s="41"/>
      <c r="L346" s="45"/>
      <c r="M346" s="239"/>
      <c r="N346" s="240"/>
      <c r="O346" s="92"/>
      <c r="P346" s="92"/>
      <c r="Q346" s="92"/>
      <c r="R346" s="92"/>
      <c r="S346" s="92"/>
      <c r="T346" s="93"/>
      <c r="U346" s="39"/>
      <c r="V346" s="39"/>
      <c r="W346" s="39"/>
      <c r="X346" s="39"/>
      <c r="Y346" s="39"/>
      <c r="Z346" s="39"/>
      <c r="AA346" s="39"/>
      <c r="AB346" s="39"/>
      <c r="AC346" s="39"/>
      <c r="AD346" s="39"/>
      <c r="AE346" s="39"/>
      <c r="AT346" s="18" t="s">
        <v>214</v>
      </c>
      <c r="AU346" s="18" t="s">
        <v>83</v>
      </c>
    </row>
    <row r="347" s="2" customFormat="1">
      <c r="A347" s="39"/>
      <c r="B347" s="40"/>
      <c r="C347" s="41"/>
      <c r="D347" s="241" t="s">
        <v>216</v>
      </c>
      <c r="E347" s="41"/>
      <c r="F347" s="242" t="s">
        <v>2755</v>
      </c>
      <c r="G347" s="41"/>
      <c r="H347" s="41"/>
      <c r="I347" s="238"/>
      <c r="J347" s="41"/>
      <c r="K347" s="41"/>
      <c r="L347" s="45"/>
      <c r="M347" s="239"/>
      <c r="N347" s="240"/>
      <c r="O347" s="92"/>
      <c r="P347" s="92"/>
      <c r="Q347" s="92"/>
      <c r="R347" s="92"/>
      <c r="S347" s="92"/>
      <c r="T347" s="93"/>
      <c r="U347" s="39"/>
      <c r="V347" s="39"/>
      <c r="W347" s="39"/>
      <c r="X347" s="39"/>
      <c r="Y347" s="39"/>
      <c r="Z347" s="39"/>
      <c r="AA347" s="39"/>
      <c r="AB347" s="39"/>
      <c r="AC347" s="39"/>
      <c r="AD347" s="39"/>
      <c r="AE347" s="39"/>
      <c r="AT347" s="18" t="s">
        <v>216</v>
      </c>
      <c r="AU347" s="18" t="s">
        <v>83</v>
      </c>
    </row>
    <row r="348" s="2" customFormat="1" ht="33" customHeight="1">
      <c r="A348" s="39"/>
      <c r="B348" s="40"/>
      <c r="C348" s="222" t="s">
        <v>1155</v>
      </c>
      <c r="D348" s="222" t="s">
        <v>208</v>
      </c>
      <c r="E348" s="223" t="s">
        <v>2756</v>
      </c>
      <c r="F348" s="224" t="s">
        <v>2757</v>
      </c>
      <c r="G348" s="225" t="s">
        <v>2737</v>
      </c>
      <c r="H348" s="226">
        <v>12</v>
      </c>
      <c r="I348" s="227"/>
      <c r="J348" s="228">
        <f>ROUND(I348*H348,2)</f>
        <v>0</v>
      </c>
      <c r="K348" s="229"/>
      <c r="L348" s="45"/>
      <c r="M348" s="230" t="s">
        <v>1</v>
      </c>
      <c r="N348" s="231" t="s">
        <v>41</v>
      </c>
      <c r="O348" s="92"/>
      <c r="P348" s="232">
        <f>O348*H348</f>
        <v>0</v>
      </c>
      <c r="Q348" s="232">
        <v>0</v>
      </c>
      <c r="R348" s="232">
        <f>Q348*H348</f>
        <v>0</v>
      </c>
      <c r="S348" s="232">
        <v>0</v>
      </c>
      <c r="T348" s="233">
        <f>S348*H348</f>
        <v>0</v>
      </c>
      <c r="U348" s="39"/>
      <c r="V348" s="39"/>
      <c r="W348" s="39"/>
      <c r="X348" s="39"/>
      <c r="Y348" s="39"/>
      <c r="Z348" s="39"/>
      <c r="AA348" s="39"/>
      <c r="AB348" s="39"/>
      <c r="AC348" s="39"/>
      <c r="AD348" s="39"/>
      <c r="AE348" s="39"/>
      <c r="AR348" s="234" t="s">
        <v>361</v>
      </c>
      <c r="AT348" s="234" t="s">
        <v>208</v>
      </c>
      <c r="AU348" s="234" t="s">
        <v>83</v>
      </c>
      <c r="AY348" s="18" t="s">
        <v>207</v>
      </c>
      <c r="BE348" s="235">
        <f>IF(N348="základní",J348,0)</f>
        <v>0</v>
      </c>
      <c r="BF348" s="235">
        <f>IF(N348="snížená",J348,0)</f>
        <v>0</v>
      </c>
      <c r="BG348" s="235">
        <f>IF(N348="zákl. přenesená",J348,0)</f>
        <v>0</v>
      </c>
      <c r="BH348" s="235">
        <f>IF(N348="sníž. přenesená",J348,0)</f>
        <v>0</v>
      </c>
      <c r="BI348" s="235">
        <f>IF(N348="nulová",J348,0)</f>
        <v>0</v>
      </c>
      <c r="BJ348" s="18" t="s">
        <v>83</v>
      </c>
      <c r="BK348" s="235">
        <f>ROUND(I348*H348,2)</f>
        <v>0</v>
      </c>
      <c r="BL348" s="18" t="s">
        <v>361</v>
      </c>
      <c r="BM348" s="234" t="s">
        <v>1670</v>
      </c>
    </row>
    <row r="349" s="2" customFormat="1">
      <c r="A349" s="39"/>
      <c r="B349" s="40"/>
      <c r="C349" s="41"/>
      <c r="D349" s="236" t="s">
        <v>214</v>
      </c>
      <c r="E349" s="41"/>
      <c r="F349" s="237" t="s">
        <v>2757</v>
      </c>
      <c r="G349" s="41"/>
      <c r="H349" s="41"/>
      <c r="I349" s="238"/>
      <c r="J349" s="41"/>
      <c r="K349" s="41"/>
      <c r="L349" s="45"/>
      <c r="M349" s="239"/>
      <c r="N349" s="240"/>
      <c r="O349" s="92"/>
      <c r="P349" s="92"/>
      <c r="Q349" s="92"/>
      <c r="R349" s="92"/>
      <c r="S349" s="92"/>
      <c r="T349" s="93"/>
      <c r="U349" s="39"/>
      <c r="V349" s="39"/>
      <c r="W349" s="39"/>
      <c r="X349" s="39"/>
      <c r="Y349" s="39"/>
      <c r="Z349" s="39"/>
      <c r="AA349" s="39"/>
      <c r="AB349" s="39"/>
      <c r="AC349" s="39"/>
      <c r="AD349" s="39"/>
      <c r="AE349" s="39"/>
      <c r="AT349" s="18" t="s">
        <v>214</v>
      </c>
      <c r="AU349" s="18" t="s">
        <v>83</v>
      </c>
    </row>
    <row r="350" s="2" customFormat="1" ht="21.75" customHeight="1">
      <c r="A350" s="39"/>
      <c r="B350" s="40"/>
      <c r="C350" s="222" t="s">
        <v>1159</v>
      </c>
      <c r="D350" s="222" t="s">
        <v>208</v>
      </c>
      <c r="E350" s="223" t="s">
        <v>2758</v>
      </c>
      <c r="F350" s="224" t="s">
        <v>2759</v>
      </c>
      <c r="G350" s="225" t="s">
        <v>2737</v>
      </c>
      <c r="H350" s="226">
        <v>12</v>
      </c>
      <c r="I350" s="227"/>
      <c r="J350" s="228">
        <f>ROUND(I350*H350,2)</f>
        <v>0</v>
      </c>
      <c r="K350" s="229"/>
      <c r="L350" s="45"/>
      <c r="M350" s="230" t="s">
        <v>1</v>
      </c>
      <c r="N350" s="231" t="s">
        <v>41</v>
      </c>
      <c r="O350" s="92"/>
      <c r="P350" s="232">
        <f>O350*H350</f>
        <v>0</v>
      </c>
      <c r="Q350" s="232">
        <v>0</v>
      </c>
      <c r="R350" s="232">
        <f>Q350*H350</f>
        <v>0</v>
      </c>
      <c r="S350" s="232">
        <v>0</v>
      </c>
      <c r="T350" s="233">
        <f>S350*H350</f>
        <v>0</v>
      </c>
      <c r="U350" s="39"/>
      <c r="V350" s="39"/>
      <c r="W350" s="39"/>
      <c r="X350" s="39"/>
      <c r="Y350" s="39"/>
      <c r="Z350" s="39"/>
      <c r="AA350" s="39"/>
      <c r="AB350" s="39"/>
      <c r="AC350" s="39"/>
      <c r="AD350" s="39"/>
      <c r="AE350" s="39"/>
      <c r="AR350" s="234" t="s">
        <v>361</v>
      </c>
      <c r="AT350" s="234" t="s">
        <v>208</v>
      </c>
      <c r="AU350" s="234" t="s">
        <v>83</v>
      </c>
      <c r="AY350" s="18" t="s">
        <v>207</v>
      </c>
      <c r="BE350" s="235">
        <f>IF(N350="základní",J350,0)</f>
        <v>0</v>
      </c>
      <c r="BF350" s="235">
        <f>IF(N350="snížená",J350,0)</f>
        <v>0</v>
      </c>
      <c r="BG350" s="235">
        <f>IF(N350="zákl. přenesená",J350,0)</f>
        <v>0</v>
      </c>
      <c r="BH350" s="235">
        <f>IF(N350="sníž. přenesená",J350,0)</f>
        <v>0</v>
      </c>
      <c r="BI350" s="235">
        <f>IF(N350="nulová",J350,0)</f>
        <v>0</v>
      </c>
      <c r="BJ350" s="18" t="s">
        <v>83</v>
      </c>
      <c r="BK350" s="235">
        <f>ROUND(I350*H350,2)</f>
        <v>0</v>
      </c>
      <c r="BL350" s="18" t="s">
        <v>361</v>
      </c>
      <c r="BM350" s="234" t="s">
        <v>1678</v>
      </c>
    </row>
    <row r="351" s="2" customFormat="1">
      <c r="A351" s="39"/>
      <c r="B351" s="40"/>
      <c r="C351" s="41"/>
      <c r="D351" s="236" t="s">
        <v>214</v>
      </c>
      <c r="E351" s="41"/>
      <c r="F351" s="237" t="s">
        <v>2759</v>
      </c>
      <c r="G351" s="41"/>
      <c r="H351" s="41"/>
      <c r="I351" s="238"/>
      <c r="J351" s="41"/>
      <c r="K351" s="41"/>
      <c r="L351" s="45"/>
      <c r="M351" s="239"/>
      <c r="N351" s="240"/>
      <c r="O351" s="92"/>
      <c r="P351" s="92"/>
      <c r="Q351" s="92"/>
      <c r="R351" s="92"/>
      <c r="S351" s="92"/>
      <c r="T351" s="93"/>
      <c r="U351" s="39"/>
      <c r="V351" s="39"/>
      <c r="W351" s="39"/>
      <c r="X351" s="39"/>
      <c r="Y351" s="39"/>
      <c r="Z351" s="39"/>
      <c r="AA351" s="39"/>
      <c r="AB351" s="39"/>
      <c r="AC351" s="39"/>
      <c r="AD351" s="39"/>
      <c r="AE351" s="39"/>
      <c r="AT351" s="18" t="s">
        <v>214</v>
      </c>
      <c r="AU351" s="18" t="s">
        <v>83</v>
      </c>
    </row>
    <row r="352" s="2" customFormat="1" ht="21.75" customHeight="1">
      <c r="A352" s="39"/>
      <c r="B352" s="40"/>
      <c r="C352" s="222" t="s">
        <v>1165</v>
      </c>
      <c r="D352" s="222" t="s">
        <v>208</v>
      </c>
      <c r="E352" s="223" t="s">
        <v>2760</v>
      </c>
      <c r="F352" s="224" t="s">
        <v>2761</v>
      </c>
      <c r="G352" s="225" t="s">
        <v>2737</v>
      </c>
      <c r="H352" s="226">
        <v>12</v>
      </c>
      <c r="I352" s="227"/>
      <c r="J352" s="228">
        <f>ROUND(I352*H352,2)</f>
        <v>0</v>
      </c>
      <c r="K352" s="229"/>
      <c r="L352" s="45"/>
      <c r="M352" s="230" t="s">
        <v>1</v>
      </c>
      <c r="N352" s="231" t="s">
        <v>41</v>
      </c>
      <c r="O352" s="92"/>
      <c r="P352" s="232">
        <f>O352*H352</f>
        <v>0</v>
      </c>
      <c r="Q352" s="232">
        <v>0</v>
      </c>
      <c r="R352" s="232">
        <f>Q352*H352</f>
        <v>0</v>
      </c>
      <c r="S352" s="232">
        <v>0</v>
      </c>
      <c r="T352" s="233">
        <f>S352*H352</f>
        <v>0</v>
      </c>
      <c r="U352" s="39"/>
      <c r="V352" s="39"/>
      <c r="W352" s="39"/>
      <c r="X352" s="39"/>
      <c r="Y352" s="39"/>
      <c r="Z352" s="39"/>
      <c r="AA352" s="39"/>
      <c r="AB352" s="39"/>
      <c r="AC352" s="39"/>
      <c r="AD352" s="39"/>
      <c r="AE352" s="39"/>
      <c r="AR352" s="234" t="s">
        <v>361</v>
      </c>
      <c r="AT352" s="234" t="s">
        <v>208</v>
      </c>
      <c r="AU352" s="234" t="s">
        <v>83</v>
      </c>
      <c r="AY352" s="18" t="s">
        <v>207</v>
      </c>
      <c r="BE352" s="235">
        <f>IF(N352="základní",J352,0)</f>
        <v>0</v>
      </c>
      <c r="BF352" s="235">
        <f>IF(N352="snížená",J352,0)</f>
        <v>0</v>
      </c>
      <c r="BG352" s="235">
        <f>IF(N352="zákl. přenesená",J352,0)</f>
        <v>0</v>
      </c>
      <c r="BH352" s="235">
        <f>IF(N352="sníž. přenesená",J352,0)</f>
        <v>0</v>
      </c>
      <c r="BI352" s="235">
        <f>IF(N352="nulová",J352,0)</f>
        <v>0</v>
      </c>
      <c r="BJ352" s="18" t="s">
        <v>83</v>
      </c>
      <c r="BK352" s="235">
        <f>ROUND(I352*H352,2)</f>
        <v>0</v>
      </c>
      <c r="BL352" s="18" t="s">
        <v>361</v>
      </c>
      <c r="BM352" s="234" t="s">
        <v>1686</v>
      </c>
    </row>
    <row r="353" s="2" customFormat="1">
      <c r="A353" s="39"/>
      <c r="B353" s="40"/>
      <c r="C353" s="41"/>
      <c r="D353" s="236" t="s">
        <v>214</v>
      </c>
      <c r="E353" s="41"/>
      <c r="F353" s="237" t="s">
        <v>2761</v>
      </c>
      <c r="G353" s="41"/>
      <c r="H353" s="41"/>
      <c r="I353" s="238"/>
      <c r="J353" s="41"/>
      <c r="K353" s="41"/>
      <c r="L353" s="45"/>
      <c r="M353" s="239"/>
      <c r="N353" s="240"/>
      <c r="O353" s="92"/>
      <c r="P353" s="92"/>
      <c r="Q353" s="92"/>
      <c r="R353" s="92"/>
      <c r="S353" s="92"/>
      <c r="T353" s="93"/>
      <c r="U353" s="39"/>
      <c r="V353" s="39"/>
      <c r="W353" s="39"/>
      <c r="X353" s="39"/>
      <c r="Y353" s="39"/>
      <c r="Z353" s="39"/>
      <c r="AA353" s="39"/>
      <c r="AB353" s="39"/>
      <c r="AC353" s="39"/>
      <c r="AD353" s="39"/>
      <c r="AE353" s="39"/>
      <c r="AT353" s="18" t="s">
        <v>214</v>
      </c>
      <c r="AU353" s="18" t="s">
        <v>83</v>
      </c>
    </row>
    <row r="354" s="2" customFormat="1" ht="37.8" customHeight="1">
      <c r="A354" s="39"/>
      <c r="B354" s="40"/>
      <c r="C354" s="222" t="s">
        <v>1171</v>
      </c>
      <c r="D354" s="222" t="s">
        <v>208</v>
      </c>
      <c r="E354" s="223" t="s">
        <v>2762</v>
      </c>
      <c r="F354" s="224" t="s">
        <v>2763</v>
      </c>
      <c r="G354" s="225" t="s">
        <v>931</v>
      </c>
      <c r="H354" s="226">
        <v>1</v>
      </c>
      <c r="I354" s="227"/>
      <c r="J354" s="228">
        <f>ROUND(I354*H354,2)</f>
        <v>0</v>
      </c>
      <c r="K354" s="229"/>
      <c r="L354" s="45"/>
      <c r="M354" s="230" t="s">
        <v>1</v>
      </c>
      <c r="N354" s="231" t="s">
        <v>41</v>
      </c>
      <c r="O354" s="92"/>
      <c r="P354" s="232">
        <f>O354*H354</f>
        <v>0</v>
      </c>
      <c r="Q354" s="232">
        <v>0</v>
      </c>
      <c r="R354" s="232">
        <f>Q354*H354</f>
        <v>0</v>
      </c>
      <c r="S354" s="232">
        <v>0</v>
      </c>
      <c r="T354" s="233">
        <f>S354*H354</f>
        <v>0</v>
      </c>
      <c r="U354" s="39"/>
      <c r="V354" s="39"/>
      <c r="W354" s="39"/>
      <c r="X354" s="39"/>
      <c r="Y354" s="39"/>
      <c r="Z354" s="39"/>
      <c r="AA354" s="39"/>
      <c r="AB354" s="39"/>
      <c r="AC354" s="39"/>
      <c r="AD354" s="39"/>
      <c r="AE354" s="39"/>
      <c r="AR354" s="234" t="s">
        <v>361</v>
      </c>
      <c r="AT354" s="234" t="s">
        <v>208</v>
      </c>
      <c r="AU354" s="234" t="s">
        <v>83</v>
      </c>
      <c r="AY354" s="18" t="s">
        <v>207</v>
      </c>
      <c r="BE354" s="235">
        <f>IF(N354="základní",J354,0)</f>
        <v>0</v>
      </c>
      <c r="BF354" s="235">
        <f>IF(N354="snížená",J354,0)</f>
        <v>0</v>
      </c>
      <c r="BG354" s="235">
        <f>IF(N354="zákl. přenesená",J354,0)</f>
        <v>0</v>
      </c>
      <c r="BH354" s="235">
        <f>IF(N354="sníž. přenesená",J354,0)</f>
        <v>0</v>
      </c>
      <c r="BI354" s="235">
        <f>IF(N354="nulová",J354,0)</f>
        <v>0</v>
      </c>
      <c r="BJ354" s="18" t="s">
        <v>83</v>
      </c>
      <c r="BK354" s="235">
        <f>ROUND(I354*H354,2)</f>
        <v>0</v>
      </c>
      <c r="BL354" s="18" t="s">
        <v>361</v>
      </c>
      <c r="BM354" s="234" t="s">
        <v>1692</v>
      </c>
    </row>
    <row r="355" s="2" customFormat="1">
      <c r="A355" s="39"/>
      <c r="B355" s="40"/>
      <c r="C355" s="41"/>
      <c r="D355" s="236" t="s">
        <v>214</v>
      </c>
      <c r="E355" s="41"/>
      <c r="F355" s="237" t="s">
        <v>2763</v>
      </c>
      <c r="G355" s="41"/>
      <c r="H355" s="41"/>
      <c r="I355" s="238"/>
      <c r="J355" s="41"/>
      <c r="K355" s="41"/>
      <c r="L355" s="45"/>
      <c r="M355" s="239"/>
      <c r="N355" s="240"/>
      <c r="O355" s="92"/>
      <c r="P355" s="92"/>
      <c r="Q355" s="92"/>
      <c r="R355" s="92"/>
      <c r="S355" s="92"/>
      <c r="T355" s="93"/>
      <c r="U355" s="39"/>
      <c r="V355" s="39"/>
      <c r="W355" s="39"/>
      <c r="X355" s="39"/>
      <c r="Y355" s="39"/>
      <c r="Z355" s="39"/>
      <c r="AA355" s="39"/>
      <c r="AB355" s="39"/>
      <c r="AC355" s="39"/>
      <c r="AD355" s="39"/>
      <c r="AE355" s="39"/>
      <c r="AT355" s="18" t="s">
        <v>214</v>
      </c>
      <c r="AU355" s="18" t="s">
        <v>83</v>
      </c>
    </row>
    <row r="356" s="2" customFormat="1" ht="37.8" customHeight="1">
      <c r="A356" s="39"/>
      <c r="B356" s="40"/>
      <c r="C356" s="222" t="s">
        <v>1175</v>
      </c>
      <c r="D356" s="222" t="s">
        <v>208</v>
      </c>
      <c r="E356" s="223" t="s">
        <v>2764</v>
      </c>
      <c r="F356" s="224" t="s">
        <v>2765</v>
      </c>
      <c r="G356" s="225" t="s">
        <v>931</v>
      </c>
      <c r="H356" s="226">
        <v>1</v>
      </c>
      <c r="I356" s="227"/>
      <c r="J356" s="228">
        <f>ROUND(I356*H356,2)</f>
        <v>0</v>
      </c>
      <c r="K356" s="229"/>
      <c r="L356" s="45"/>
      <c r="M356" s="230" t="s">
        <v>1</v>
      </c>
      <c r="N356" s="231" t="s">
        <v>41</v>
      </c>
      <c r="O356" s="92"/>
      <c r="P356" s="232">
        <f>O356*H356</f>
        <v>0</v>
      </c>
      <c r="Q356" s="232">
        <v>0</v>
      </c>
      <c r="R356" s="232">
        <f>Q356*H356</f>
        <v>0</v>
      </c>
      <c r="S356" s="232">
        <v>0</v>
      </c>
      <c r="T356" s="233">
        <f>S356*H356</f>
        <v>0</v>
      </c>
      <c r="U356" s="39"/>
      <c r="V356" s="39"/>
      <c r="W356" s="39"/>
      <c r="X356" s="39"/>
      <c r="Y356" s="39"/>
      <c r="Z356" s="39"/>
      <c r="AA356" s="39"/>
      <c r="AB356" s="39"/>
      <c r="AC356" s="39"/>
      <c r="AD356" s="39"/>
      <c r="AE356" s="39"/>
      <c r="AR356" s="234" t="s">
        <v>361</v>
      </c>
      <c r="AT356" s="234" t="s">
        <v>208</v>
      </c>
      <c r="AU356" s="234" t="s">
        <v>83</v>
      </c>
      <c r="AY356" s="18" t="s">
        <v>207</v>
      </c>
      <c r="BE356" s="235">
        <f>IF(N356="základní",J356,0)</f>
        <v>0</v>
      </c>
      <c r="BF356" s="235">
        <f>IF(N356="snížená",J356,0)</f>
        <v>0</v>
      </c>
      <c r="BG356" s="235">
        <f>IF(N356="zákl. přenesená",J356,0)</f>
        <v>0</v>
      </c>
      <c r="BH356" s="235">
        <f>IF(N356="sníž. přenesená",J356,0)</f>
        <v>0</v>
      </c>
      <c r="BI356" s="235">
        <f>IF(N356="nulová",J356,0)</f>
        <v>0</v>
      </c>
      <c r="BJ356" s="18" t="s">
        <v>83</v>
      </c>
      <c r="BK356" s="235">
        <f>ROUND(I356*H356,2)</f>
        <v>0</v>
      </c>
      <c r="BL356" s="18" t="s">
        <v>361</v>
      </c>
      <c r="BM356" s="234" t="s">
        <v>1699</v>
      </c>
    </row>
    <row r="357" s="2" customFormat="1">
      <c r="A357" s="39"/>
      <c r="B357" s="40"/>
      <c r="C357" s="41"/>
      <c r="D357" s="236" t="s">
        <v>214</v>
      </c>
      <c r="E357" s="41"/>
      <c r="F357" s="237" t="s">
        <v>2765</v>
      </c>
      <c r="G357" s="41"/>
      <c r="H357" s="41"/>
      <c r="I357" s="238"/>
      <c r="J357" s="41"/>
      <c r="K357" s="41"/>
      <c r="L357" s="45"/>
      <c r="M357" s="239"/>
      <c r="N357" s="240"/>
      <c r="O357" s="92"/>
      <c r="P357" s="92"/>
      <c r="Q357" s="92"/>
      <c r="R357" s="92"/>
      <c r="S357" s="92"/>
      <c r="T357" s="93"/>
      <c r="U357" s="39"/>
      <c r="V357" s="39"/>
      <c r="W357" s="39"/>
      <c r="X357" s="39"/>
      <c r="Y357" s="39"/>
      <c r="Z357" s="39"/>
      <c r="AA357" s="39"/>
      <c r="AB357" s="39"/>
      <c r="AC357" s="39"/>
      <c r="AD357" s="39"/>
      <c r="AE357" s="39"/>
      <c r="AT357" s="18" t="s">
        <v>214</v>
      </c>
      <c r="AU357" s="18" t="s">
        <v>83</v>
      </c>
    </row>
    <row r="358" s="2" customFormat="1" ht="24.15" customHeight="1">
      <c r="A358" s="39"/>
      <c r="B358" s="40"/>
      <c r="C358" s="222" t="s">
        <v>1179</v>
      </c>
      <c r="D358" s="222" t="s">
        <v>208</v>
      </c>
      <c r="E358" s="223" t="s">
        <v>2766</v>
      </c>
      <c r="F358" s="224" t="s">
        <v>2767</v>
      </c>
      <c r="G358" s="225" t="s">
        <v>931</v>
      </c>
      <c r="H358" s="226">
        <v>11</v>
      </c>
      <c r="I358" s="227"/>
      <c r="J358" s="228">
        <f>ROUND(I358*H358,2)</f>
        <v>0</v>
      </c>
      <c r="K358" s="229"/>
      <c r="L358" s="45"/>
      <c r="M358" s="230" t="s">
        <v>1</v>
      </c>
      <c r="N358" s="231" t="s">
        <v>41</v>
      </c>
      <c r="O358" s="92"/>
      <c r="P358" s="232">
        <f>O358*H358</f>
        <v>0</v>
      </c>
      <c r="Q358" s="232">
        <v>0</v>
      </c>
      <c r="R358" s="232">
        <f>Q358*H358</f>
        <v>0</v>
      </c>
      <c r="S358" s="232">
        <v>0</v>
      </c>
      <c r="T358" s="233">
        <f>S358*H358</f>
        <v>0</v>
      </c>
      <c r="U358" s="39"/>
      <c r="V358" s="39"/>
      <c r="W358" s="39"/>
      <c r="X358" s="39"/>
      <c r="Y358" s="39"/>
      <c r="Z358" s="39"/>
      <c r="AA358" s="39"/>
      <c r="AB358" s="39"/>
      <c r="AC358" s="39"/>
      <c r="AD358" s="39"/>
      <c r="AE358" s="39"/>
      <c r="AR358" s="234" t="s">
        <v>361</v>
      </c>
      <c r="AT358" s="234" t="s">
        <v>208</v>
      </c>
      <c r="AU358" s="234" t="s">
        <v>83</v>
      </c>
      <c r="AY358" s="18" t="s">
        <v>207</v>
      </c>
      <c r="BE358" s="235">
        <f>IF(N358="základní",J358,0)</f>
        <v>0</v>
      </c>
      <c r="BF358" s="235">
        <f>IF(N358="snížená",J358,0)</f>
        <v>0</v>
      </c>
      <c r="BG358" s="235">
        <f>IF(N358="zákl. přenesená",J358,0)</f>
        <v>0</v>
      </c>
      <c r="BH358" s="235">
        <f>IF(N358="sníž. přenesená",J358,0)</f>
        <v>0</v>
      </c>
      <c r="BI358" s="235">
        <f>IF(N358="nulová",J358,0)</f>
        <v>0</v>
      </c>
      <c r="BJ358" s="18" t="s">
        <v>83</v>
      </c>
      <c r="BK358" s="235">
        <f>ROUND(I358*H358,2)</f>
        <v>0</v>
      </c>
      <c r="BL358" s="18" t="s">
        <v>361</v>
      </c>
      <c r="BM358" s="234" t="s">
        <v>1706</v>
      </c>
    </row>
    <row r="359" s="2" customFormat="1">
      <c r="A359" s="39"/>
      <c r="B359" s="40"/>
      <c r="C359" s="41"/>
      <c r="D359" s="236" t="s">
        <v>214</v>
      </c>
      <c r="E359" s="41"/>
      <c r="F359" s="237" t="s">
        <v>2767</v>
      </c>
      <c r="G359" s="41"/>
      <c r="H359" s="41"/>
      <c r="I359" s="238"/>
      <c r="J359" s="41"/>
      <c r="K359" s="41"/>
      <c r="L359" s="45"/>
      <c r="M359" s="239"/>
      <c r="N359" s="240"/>
      <c r="O359" s="92"/>
      <c r="P359" s="92"/>
      <c r="Q359" s="92"/>
      <c r="R359" s="92"/>
      <c r="S359" s="92"/>
      <c r="T359" s="93"/>
      <c r="U359" s="39"/>
      <c r="V359" s="39"/>
      <c r="W359" s="39"/>
      <c r="X359" s="39"/>
      <c r="Y359" s="39"/>
      <c r="Z359" s="39"/>
      <c r="AA359" s="39"/>
      <c r="AB359" s="39"/>
      <c r="AC359" s="39"/>
      <c r="AD359" s="39"/>
      <c r="AE359" s="39"/>
      <c r="AT359" s="18" t="s">
        <v>214</v>
      </c>
      <c r="AU359" s="18" t="s">
        <v>83</v>
      </c>
    </row>
    <row r="360" s="2" customFormat="1" ht="24.15" customHeight="1">
      <c r="A360" s="39"/>
      <c r="B360" s="40"/>
      <c r="C360" s="222" t="s">
        <v>1185</v>
      </c>
      <c r="D360" s="222" t="s">
        <v>208</v>
      </c>
      <c r="E360" s="223" t="s">
        <v>2768</v>
      </c>
      <c r="F360" s="224" t="s">
        <v>2769</v>
      </c>
      <c r="G360" s="225" t="s">
        <v>931</v>
      </c>
      <c r="H360" s="226">
        <v>2</v>
      </c>
      <c r="I360" s="227"/>
      <c r="J360" s="228">
        <f>ROUND(I360*H360,2)</f>
        <v>0</v>
      </c>
      <c r="K360" s="229"/>
      <c r="L360" s="45"/>
      <c r="M360" s="230" t="s">
        <v>1</v>
      </c>
      <c r="N360" s="231" t="s">
        <v>41</v>
      </c>
      <c r="O360" s="92"/>
      <c r="P360" s="232">
        <f>O360*H360</f>
        <v>0</v>
      </c>
      <c r="Q360" s="232">
        <v>0</v>
      </c>
      <c r="R360" s="232">
        <f>Q360*H360</f>
        <v>0</v>
      </c>
      <c r="S360" s="232">
        <v>0</v>
      </c>
      <c r="T360" s="233">
        <f>S360*H360</f>
        <v>0</v>
      </c>
      <c r="U360" s="39"/>
      <c r="V360" s="39"/>
      <c r="W360" s="39"/>
      <c r="X360" s="39"/>
      <c r="Y360" s="39"/>
      <c r="Z360" s="39"/>
      <c r="AA360" s="39"/>
      <c r="AB360" s="39"/>
      <c r="AC360" s="39"/>
      <c r="AD360" s="39"/>
      <c r="AE360" s="39"/>
      <c r="AR360" s="234" t="s">
        <v>361</v>
      </c>
      <c r="AT360" s="234" t="s">
        <v>208</v>
      </c>
      <c r="AU360" s="234" t="s">
        <v>83</v>
      </c>
      <c r="AY360" s="18" t="s">
        <v>207</v>
      </c>
      <c r="BE360" s="235">
        <f>IF(N360="základní",J360,0)</f>
        <v>0</v>
      </c>
      <c r="BF360" s="235">
        <f>IF(N360="snížená",J360,0)</f>
        <v>0</v>
      </c>
      <c r="BG360" s="235">
        <f>IF(N360="zákl. přenesená",J360,0)</f>
        <v>0</v>
      </c>
      <c r="BH360" s="235">
        <f>IF(N360="sníž. přenesená",J360,0)</f>
        <v>0</v>
      </c>
      <c r="BI360" s="235">
        <f>IF(N360="nulová",J360,0)</f>
        <v>0</v>
      </c>
      <c r="BJ360" s="18" t="s">
        <v>83</v>
      </c>
      <c r="BK360" s="235">
        <f>ROUND(I360*H360,2)</f>
        <v>0</v>
      </c>
      <c r="BL360" s="18" t="s">
        <v>361</v>
      </c>
      <c r="BM360" s="234" t="s">
        <v>1712</v>
      </c>
    </row>
    <row r="361" s="2" customFormat="1">
      <c r="A361" s="39"/>
      <c r="B361" s="40"/>
      <c r="C361" s="41"/>
      <c r="D361" s="236" t="s">
        <v>214</v>
      </c>
      <c r="E361" s="41"/>
      <c r="F361" s="237" t="s">
        <v>2769</v>
      </c>
      <c r="G361" s="41"/>
      <c r="H361" s="41"/>
      <c r="I361" s="238"/>
      <c r="J361" s="41"/>
      <c r="K361" s="41"/>
      <c r="L361" s="45"/>
      <c r="M361" s="239"/>
      <c r="N361" s="240"/>
      <c r="O361" s="92"/>
      <c r="P361" s="92"/>
      <c r="Q361" s="92"/>
      <c r="R361" s="92"/>
      <c r="S361" s="92"/>
      <c r="T361" s="93"/>
      <c r="U361" s="39"/>
      <c r="V361" s="39"/>
      <c r="W361" s="39"/>
      <c r="X361" s="39"/>
      <c r="Y361" s="39"/>
      <c r="Z361" s="39"/>
      <c r="AA361" s="39"/>
      <c r="AB361" s="39"/>
      <c r="AC361" s="39"/>
      <c r="AD361" s="39"/>
      <c r="AE361" s="39"/>
      <c r="AT361" s="18" t="s">
        <v>214</v>
      </c>
      <c r="AU361" s="18" t="s">
        <v>83</v>
      </c>
    </row>
    <row r="362" s="2" customFormat="1" ht="24.15" customHeight="1">
      <c r="A362" s="39"/>
      <c r="B362" s="40"/>
      <c r="C362" s="222" t="s">
        <v>1191</v>
      </c>
      <c r="D362" s="222" t="s">
        <v>208</v>
      </c>
      <c r="E362" s="223" t="s">
        <v>2770</v>
      </c>
      <c r="F362" s="224" t="s">
        <v>2771</v>
      </c>
      <c r="G362" s="225" t="s">
        <v>931</v>
      </c>
      <c r="H362" s="226">
        <v>1</v>
      </c>
      <c r="I362" s="227"/>
      <c r="J362" s="228">
        <f>ROUND(I362*H362,2)</f>
        <v>0</v>
      </c>
      <c r="K362" s="229"/>
      <c r="L362" s="45"/>
      <c r="M362" s="230" t="s">
        <v>1</v>
      </c>
      <c r="N362" s="231" t="s">
        <v>41</v>
      </c>
      <c r="O362" s="92"/>
      <c r="P362" s="232">
        <f>O362*H362</f>
        <v>0</v>
      </c>
      <c r="Q362" s="232">
        <v>0</v>
      </c>
      <c r="R362" s="232">
        <f>Q362*H362</f>
        <v>0</v>
      </c>
      <c r="S362" s="232">
        <v>0</v>
      </c>
      <c r="T362" s="233">
        <f>S362*H362</f>
        <v>0</v>
      </c>
      <c r="U362" s="39"/>
      <c r="V362" s="39"/>
      <c r="W362" s="39"/>
      <c r="X362" s="39"/>
      <c r="Y362" s="39"/>
      <c r="Z362" s="39"/>
      <c r="AA362" s="39"/>
      <c r="AB362" s="39"/>
      <c r="AC362" s="39"/>
      <c r="AD362" s="39"/>
      <c r="AE362" s="39"/>
      <c r="AR362" s="234" t="s">
        <v>361</v>
      </c>
      <c r="AT362" s="234" t="s">
        <v>208</v>
      </c>
      <c r="AU362" s="234" t="s">
        <v>83</v>
      </c>
      <c r="AY362" s="18" t="s">
        <v>207</v>
      </c>
      <c r="BE362" s="235">
        <f>IF(N362="základní",J362,0)</f>
        <v>0</v>
      </c>
      <c r="BF362" s="235">
        <f>IF(N362="snížená",J362,0)</f>
        <v>0</v>
      </c>
      <c r="BG362" s="235">
        <f>IF(N362="zákl. přenesená",J362,0)</f>
        <v>0</v>
      </c>
      <c r="BH362" s="235">
        <f>IF(N362="sníž. přenesená",J362,0)</f>
        <v>0</v>
      </c>
      <c r="BI362" s="235">
        <f>IF(N362="nulová",J362,0)</f>
        <v>0</v>
      </c>
      <c r="BJ362" s="18" t="s">
        <v>83</v>
      </c>
      <c r="BK362" s="235">
        <f>ROUND(I362*H362,2)</f>
        <v>0</v>
      </c>
      <c r="BL362" s="18" t="s">
        <v>361</v>
      </c>
      <c r="BM362" s="234" t="s">
        <v>1722</v>
      </c>
    </row>
    <row r="363" s="2" customFormat="1">
      <c r="A363" s="39"/>
      <c r="B363" s="40"/>
      <c r="C363" s="41"/>
      <c r="D363" s="236" t="s">
        <v>214</v>
      </c>
      <c r="E363" s="41"/>
      <c r="F363" s="237" t="s">
        <v>2771</v>
      </c>
      <c r="G363" s="41"/>
      <c r="H363" s="41"/>
      <c r="I363" s="238"/>
      <c r="J363" s="41"/>
      <c r="K363" s="41"/>
      <c r="L363" s="45"/>
      <c r="M363" s="239"/>
      <c r="N363" s="240"/>
      <c r="O363" s="92"/>
      <c r="P363" s="92"/>
      <c r="Q363" s="92"/>
      <c r="R363" s="92"/>
      <c r="S363" s="92"/>
      <c r="T363" s="93"/>
      <c r="U363" s="39"/>
      <c r="V363" s="39"/>
      <c r="W363" s="39"/>
      <c r="X363" s="39"/>
      <c r="Y363" s="39"/>
      <c r="Z363" s="39"/>
      <c r="AA363" s="39"/>
      <c r="AB363" s="39"/>
      <c r="AC363" s="39"/>
      <c r="AD363" s="39"/>
      <c r="AE363" s="39"/>
      <c r="AT363" s="18" t="s">
        <v>214</v>
      </c>
      <c r="AU363" s="18" t="s">
        <v>83</v>
      </c>
    </row>
    <row r="364" s="2" customFormat="1" ht="24.15" customHeight="1">
      <c r="A364" s="39"/>
      <c r="B364" s="40"/>
      <c r="C364" s="222" t="s">
        <v>1193</v>
      </c>
      <c r="D364" s="222" t="s">
        <v>208</v>
      </c>
      <c r="E364" s="223" t="s">
        <v>2772</v>
      </c>
      <c r="F364" s="224" t="s">
        <v>2773</v>
      </c>
      <c r="G364" s="225" t="s">
        <v>931</v>
      </c>
      <c r="H364" s="226">
        <v>5</v>
      </c>
      <c r="I364" s="227"/>
      <c r="J364" s="228">
        <f>ROUND(I364*H364,2)</f>
        <v>0</v>
      </c>
      <c r="K364" s="229"/>
      <c r="L364" s="45"/>
      <c r="M364" s="230" t="s">
        <v>1</v>
      </c>
      <c r="N364" s="231" t="s">
        <v>41</v>
      </c>
      <c r="O364" s="92"/>
      <c r="P364" s="232">
        <f>O364*H364</f>
        <v>0</v>
      </c>
      <c r="Q364" s="232">
        <v>0</v>
      </c>
      <c r="R364" s="232">
        <f>Q364*H364</f>
        <v>0</v>
      </c>
      <c r="S364" s="232">
        <v>0</v>
      </c>
      <c r="T364" s="233">
        <f>S364*H364</f>
        <v>0</v>
      </c>
      <c r="U364" s="39"/>
      <c r="V364" s="39"/>
      <c r="W364" s="39"/>
      <c r="X364" s="39"/>
      <c r="Y364" s="39"/>
      <c r="Z364" s="39"/>
      <c r="AA364" s="39"/>
      <c r="AB364" s="39"/>
      <c r="AC364" s="39"/>
      <c r="AD364" s="39"/>
      <c r="AE364" s="39"/>
      <c r="AR364" s="234" t="s">
        <v>361</v>
      </c>
      <c r="AT364" s="234" t="s">
        <v>208</v>
      </c>
      <c r="AU364" s="234" t="s">
        <v>83</v>
      </c>
      <c r="AY364" s="18" t="s">
        <v>207</v>
      </c>
      <c r="BE364" s="235">
        <f>IF(N364="základní",J364,0)</f>
        <v>0</v>
      </c>
      <c r="BF364" s="235">
        <f>IF(N364="snížená",J364,0)</f>
        <v>0</v>
      </c>
      <c r="BG364" s="235">
        <f>IF(N364="zákl. přenesená",J364,0)</f>
        <v>0</v>
      </c>
      <c r="BH364" s="235">
        <f>IF(N364="sníž. přenesená",J364,0)</f>
        <v>0</v>
      </c>
      <c r="BI364" s="235">
        <f>IF(N364="nulová",J364,0)</f>
        <v>0</v>
      </c>
      <c r="BJ364" s="18" t="s">
        <v>83</v>
      </c>
      <c r="BK364" s="235">
        <f>ROUND(I364*H364,2)</f>
        <v>0</v>
      </c>
      <c r="BL364" s="18" t="s">
        <v>361</v>
      </c>
      <c r="BM364" s="234" t="s">
        <v>1730</v>
      </c>
    </row>
    <row r="365" s="2" customFormat="1">
      <c r="A365" s="39"/>
      <c r="B365" s="40"/>
      <c r="C365" s="41"/>
      <c r="D365" s="236" t="s">
        <v>214</v>
      </c>
      <c r="E365" s="41"/>
      <c r="F365" s="237" t="s">
        <v>2773</v>
      </c>
      <c r="G365" s="41"/>
      <c r="H365" s="41"/>
      <c r="I365" s="238"/>
      <c r="J365" s="41"/>
      <c r="K365" s="41"/>
      <c r="L365" s="45"/>
      <c r="M365" s="239"/>
      <c r="N365" s="240"/>
      <c r="O365" s="92"/>
      <c r="P365" s="92"/>
      <c r="Q365" s="92"/>
      <c r="R365" s="92"/>
      <c r="S365" s="92"/>
      <c r="T365" s="93"/>
      <c r="U365" s="39"/>
      <c r="V365" s="39"/>
      <c r="W365" s="39"/>
      <c r="X365" s="39"/>
      <c r="Y365" s="39"/>
      <c r="Z365" s="39"/>
      <c r="AA365" s="39"/>
      <c r="AB365" s="39"/>
      <c r="AC365" s="39"/>
      <c r="AD365" s="39"/>
      <c r="AE365" s="39"/>
      <c r="AT365" s="18" t="s">
        <v>214</v>
      </c>
      <c r="AU365" s="18" t="s">
        <v>83</v>
      </c>
    </row>
    <row r="366" s="2" customFormat="1" ht="24.15" customHeight="1">
      <c r="A366" s="39"/>
      <c r="B366" s="40"/>
      <c r="C366" s="222" t="s">
        <v>1198</v>
      </c>
      <c r="D366" s="222" t="s">
        <v>208</v>
      </c>
      <c r="E366" s="223" t="s">
        <v>2774</v>
      </c>
      <c r="F366" s="224" t="s">
        <v>2775</v>
      </c>
      <c r="G366" s="225" t="s">
        <v>931</v>
      </c>
      <c r="H366" s="226">
        <v>2</v>
      </c>
      <c r="I366" s="227"/>
      <c r="J366" s="228">
        <f>ROUND(I366*H366,2)</f>
        <v>0</v>
      </c>
      <c r="K366" s="229"/>
      <c r="L366" s="45"/>
      <c r="M366" s="230" t="s">
        <v>1</v>
      </c>
      <c r="N366" s="231" t="s">
        <v>41</v>
      </c>
      <c r="O366" s="92"/>
      <c r="P366" s="232">
        <f>O366*H366</f>
        <v>0</v>
      </c>
      <c r="Q366" s="232">
        <v>0</v>
      </c>
      <c r="R366" s="232">
        <f>Q366*H366</f>
        <v>0</v>
      </c>
      <c r="S366" s="232">
        <v>0</v>
      </c>
      <c r="T366" s="233">
        <f>S366*H366</f>
        <v>0</v>
      </c>
      <c r="U366" s="39"/>
      <c r="V366" s="39"/>
      <c r="W366" s="39"/>
      <c r="X366" s="39"/>
      <c r="Y366" s="39"/>
      <c r="Z366" s="39"/>
      <c r="AA366" s="39"/>
      <c r="AB366" s="39"/>
      <c r="AC366" s="39"/>
      <c r="AD366" s="39"/>
      <c r="AE366" s="39"/>
      <c r="AR366" s="234" t="s">
        <v>361</v>
      </c>
      <c r="AT366" s="234" t="s">
        <v>208</v>
      </c>
      <c r="AU366" s="234" t="s">
        <v>83</v>
      </c>
      <c r="AY366" s="18" t="s">
        <v>207</v>
      </c>
      <c r="BE366" s="235">
        <f>IF(N366="základní",J366,0)</f>
        <v>0</v>
      </c>
      <c r="BF366" s="235">
        <f>IF(N366="snížená",J366,0)</f>
        <v>0</v>
      </c>
      <c r="BG366" s="235">
        <f>IF(N366="zákl. přenesená",J366,0)</f>
        <v>0</v>
      </c>
      <c r="BH366" s="235">
        <f>IF(N366="sníž. přenesená",J366,0)</f>
        <v>0</v>
      </c>
      <c r="BI366" s="235">
        <f>IF(N366="nulová",J366,0)</f>
        <v>0</v>
      </c>
      <c r="BJ366" s="18" t="s">
        <v>83</v>
      </c>
      <c r="BK366" s="235">
        <f>ROUND(I366*H366,2)</f>
        <v>0</v>
      </c>
      <c r="BL366" s="18" t="s">
        <v>361</v>
      </c>
      <c r="BM366" s="234" t="s">
        <v>1738</v>
      </c>
    </row>
    <row r="367" s="2" customFormat="1">
      <c r="A367" s="39"/>
      <c r="B367" s="40"/>
      <c r="C367" s="41"/>
      <c r="D367" s="236" t="s">
        <v>214</v>
      </c>
      <c r="E367" s="41"/>
      <c r="F367" s="237" t="s">
        <v>2775</v>
      </c>
      <c r="G367" s="41"/>
      <c r="H367" s="41"/>
      <c r="I367" s="238"/>
      <c r="J367" s="41"/>
      <c r="K367" s="41"/>
      <c r="L367" s="45"/>
      <c r="M367" s="239"/>
      <c r="N367" s="240"/>
      <c r="O367" s="92"/>
      <c r="P367" s="92"/>
      <c r="Q367" s="92"/>
      <c r="R367" s="92"/>
      <c r="S367" s="92"/>
      <c r="T367" s="93"/>
      <c r="U367" s="39"/>
      <c r="V367" s="39"/>
      <c r="W367" s="39"/>
      <c r="X367" s="39"/>
      <c r="Y367" s="39"/>
      <c r="Z367" s="39"/>
      <c r="AA367" s="39"/>
      <c r="AB367" s="39"/>
      <c r="AC367" s="39"/>
      <c r="AD367" s="39"/>
      <c r="AE367" s="39"/>
      <c r="AT367" s="18" t="s">
        <v>214</v>
      </c>
      <c r="AU367" s="18" t="s">
        <v>83</v>
      </c>
    </row>
    <row r="368" s="2" customFormat="1" ht="16.5" customHeight="1">
      <c r="A368" s="39"/>
      <c r="B368" s="40"/>
      <c r="C368" s="222" t="s">
        <v>1204</v>
      </c>
      <c r="D368" s="222" t="s">
        <v>208</v>
      </c>
      <c r="E368" s="223" t="s">
        <v>2776</v>
      </c>
      <c r="F368" s="224" t="s">
        <v>2777</v>
      </c>
      <c r="G368" s="225" t="s">
        <v>2737</v>
      </c>
      <c r="H368" s="226">
        <v>1</v>
      </c>
      <c r="I368" s="227"/>
      <c r="J368" s="228">
        <f>ROUND(I368*H368,2)</f>
        <v>0</v>
      </c>
      <c r="K368" s="229"/>
      <c r="L368" s="45"/>
      <c r="M368" s="230" t="s">
        <v>1</v>
      </c>
      <c r="N368" s="231" t="s">
        <v>41</v>
      </c>
      <c r="O368" s="92"/>
      <c r="P368" s="232">
        <f>O368*H368</f>
        <v>0</v>
      </c>
      <c r="Q368" s="232">
        <v>0</v>
      </c>
      <c r="R368" s="232">
        <f>Q368*H368</f>
        <v>0</v>
      </c>
      <c r="S368" s="232">
        <v>0</v>
      </c>
      <c r="T368" s="233">
        <f>S368*H368</f>
        <v>0</v>
      </c>
      <c r="U368" s="39"/>
      <c r="V368" s="39"/>
      <c r="W368" s="39"/>
      <c r="X368" s="39"/>
      <c r="Y368" s="39"/>
      <c r="Z368" s="39"/>
      <c r="AA368" s="39"/>
      <c r="AB368" s="39"/>
      <c r="AC368" s="39"/>
      <c r="AD368" s="39"/>
      <c r="AE368" s="39"/>
      <c r="AR368" s="234" t="s">
        <v>361</v>
      </c>
      <c r="AT368" s="234" t="s">
        <v>208</v>
      </c>
      <c r="AU368" s="234" t="s">
        <v>83</v>
      </c>
      <c r="AY368" s="18" t="s">
        <v>207</v>
      </c>
      <c r="BE368" s="235">
        <f>IF(N368="základní",J368,0)</f>
        <v>0</v>
      </c>
      <c r="BF368" s="235">
        <f>IF(N368="snížená",J368,0)</f>
        <v>0</v>
      </c>
      <c r="BG368" s="235">
        <f>IF(N368="zákl. přenesená",J368,0)</f>
        <v>0</v>
      </c>
      <c r="BH368" s="235">
        <f>IF(N368="sníž. přenesená",J368,0)</f>
        <v>0</v>
      </c>
      <c r="BI368" s="235">
        <f>IF(N368="nulová",J368,0)</f>
        <v>0</v>
      </c>
      <c r="BJ368" s="18" t="s">
        <v>83</v>
      </c>
      <c r="BK368" s="235">
        <f>ROUND(I368*H368,2)</f>
        <v>0</v>
      </c>
      <c r="BL368" s="18" t="s">
        <v>361</v>
      </c>
      <c r="BM368" s="234" t="s">
        <v>1745</v>
      </c>
    </row>
    <row r="369" s="2" customFormat="1">
      <c r="A369" s="39"/>
      <c r="B369" s="40"/>
      <c r="C369" s="41"/>
      <c r="D369" s="236" t="s">
        <v>214</v>
      </c>
      <c r="E369" s="41"/>
      <c r="F369" s="237" t="s">
        <v>2777</v>
      </c>
      <c r="G369" s="41"/>
      <c r="H369" s="41"/>
      <c r="I369" s="238"/>
      <c r="J369" s="41"/>
      <c r="K369" s="41"/>
      <c r="L369" s="45"/>
      <c r="M369" s="239"/>
      <c r="N369" s="240"/>
      <c r="O369" s="92"/>
      <c r="P369" s="92"/>
      <c r="Q369" s="92"/>
      <c r="R369" s="92"/>
      <c r="S369" s="92"/>
      <c r="T369" s="93"/>
      <c r="U369" s="39"/>
      <c r="V369" s="39"/>
      <c r="W369" s="39"/>
      <c r="X369" s="39"/>
      <c r="Y369" s="39"/>
      <c r="Z369" s="39"/>
      <c r="AA369" s="39"/>
      <c r="AB369" s="39"/>
      <c r="AC369" s="39"/>
      <c r="AD369" s="39"/>
      <c r="AE369" s="39"/>
      <c r="AT369" s="18" t="s">
        <v>214</v>
      </c>
      <c r="AU369" s="18" t="s">
        <v>83</v>
      </c>
    </row>
    <row r="370" s="2" customFormat="1" ht="24.15" customHeight="1">
      <c r="A370" s="39"/>
      <c r="B370" s="40"/>
      <c r="C370" s="222" t="s">
        <v>1209</v>
      </c>
      <c r="D370" s="222" t="s">
        <v>208</v>
      </c>
      <c r="E370" s="223" t="s">
        <v>2778</v>
      </c>
      <c r="F370" s="224" t="s">
        <v>2779</v>
      </c>
      <c r="G370" s="225" t="s">
        <v>931</v>
      </c>
      <c r="H370" s="226">
        <v>4</v>
      </c>
      <c r="I370" s="227"/>
      <c r="J370" s="228">
        <f>ROUND(I370*H370,2)</f>
        <v>0</v>
      </c>
      <c r="K370" s="229"/>
      <c r="L370" s="45"/>
      <c r="M370" s="230" t="s">
        <v>1</v>
      </c>
      <c r="N370" s="231" t="s">
        <v>41</v>
      </c>
      <c r="O370" s="92"/>
      <c r="P370" s="232">
        <f>O370*H370</f>
        <v>0</v>
      </c>
      <c r="Q370" s="232">
        <v>0</v>
      </c>
      <c r="R370" s="232">
        <f>Q370*H370</f>
        <v>0</v>
      </c>
      <c r="S370" s="232">
        <v>0</v>
      </c>
      <c r="T370" s="233">
        <f>S370*H370</f>
        <v>0</v>
      </c>
      <c r="U370" s="39"/>
      <c r="V370" s="39"/>
      <c r="W370" s="39"/>
      <c r="X370" s="39"/>
      <c r="Y370" s="39"/>
      <c r="Z370" s="39"/>
      <c r="AA370" s="39"/>
      <c r="AB370" s="39"/>
      <c r="AC370" s="39"/>
      <c r="AD370" s="39"/>
      <c r="AE370" s="39"/>
      <c r="AR370" s="234" t="s">
        <v>361</v>
      </c>
      <c r="AT370" s="234" t="s">
        <v>208</v>
      </c>
      <c r="AU370" s="234" t="s">
        <v>83</v>
      </c>
      <c r="AY370" s="18" t="s">
        <v>207</v>
      </c>
      <c r="BE370" s="235">
        <f>IF(N370="základní",J370,0)</f>
        <v>0</v>
      </c>
      <c r="BF370" s="235">
        <f>IF(N370="snížená",J370,0)</f>
        <v>0</v>
      </c>
      <c r="BG370" s="235">
        <f>IF(N370="zákl. přenesená",J370,0)</f>
        <v>0</v>
      </c>
      <c r="BH370" s="235">
        <f>IF(N370="sníž. přenesená",J370,0)</f>
        <v>0</v>
      </c>
      <c r="BI370" s="235">
        <f>IF(N370="nulová",J370,0)</f>
        <v>0</v>
      </c>
      <c r="BJ370" s="18" t="s">
        <v>83</v>
      </c>
      <c r="BK370" s="235">
        <f>ROUND(I370*H370,2)</f>
        <v>0</v>
      </c>
      <c r="BL370" s="18" t="s">
        <v>361</v>
      </c>
      <c r="BM370" s="234" t="s">
        <v>1752</v>
      </c>
    </row>
    <row r="371" s="2" customFormat="1">
      <c r="A371" s="39"/>
      <c r="B371" s="40"/>
      <c r="C371" s="41"/>
      <c r="D371" s="236" t="s">
        <v>214</v>
      </c>
      <c r="E371" s="41"/>
      <c r="F371" s="237" t="s">
        <v>2779</v>
      </c>
      <c r="G371" s="41"/>
      <c r="H371" s="41"/>
      <c r="I371" s="238"/>
      <c r="J371" s="41"/>
      <c r="K371" s="41"/>
      <c r="L371" s="45"/>
      <c r="M371" s="239"/>
      <c r="N371" s="240"/>
      <c r="O371" s="92"/>
      <c r="P371" s="92"/>
      <c r="Q371" s="92"/>
      <c r="R371" s="92"/>
      <c r="S371" s="92"/>
      <c r="T371" s="93"/>
      <c r="U371" s="39"/>
      <c r="V371" s="39"/>
      <c r="W371" s="39"/>
      <c r="X371" s="39"/>
      <c r="Y371" s="39"/>
      <c r="Z371" s="39"/>
      <c r="AA371" s="39"/>
      <c r="AB371" s="39"/>
      <c r="AC371" s="39"/>
      <c r="AD371" s="39"/>
      <c r="AE371" s="39"/>
      <c r="AT371" s="18" t="s">
        <v>214</v>
      </c>
      <c r="AU371" s="18" t="s">
        <v>83</v>
      </c>
    </row>
    <row r="372" s="2" customFormat="1" ht="24.15" customHeight="1">
      <c r="A372" s="39"/>
      <c r="B372" s="40"/>
      <c r="C372" s="222" t="s">
        <v>1215</v>
      </c>
      <c r="D372" s="222" t="s">
        <v>208</v>
      </c>
      <c r="E372" s="223" t="s">
        <v>2780</v>
      </c>
      <c r="F372" s="224" t="s">
        <v>2781</v>
      </c>
      <c r="G372" s="225" t="s">
        <v>931</v>
      </c>
      <c r="H372" s="226">
        <v>1</v>
      </c>
      <c r="I372" s="227"/>
      <c r="J372" s="228">
        <f>ROUND(I372*H372,2)</f>
        <v>0</v>
      </c>
      <c r="K372" s="229"/>
      <c r="L372" s="45"/>
      <c r="M372" s="230" t="s">
        <v>1</v>
      </c>
      <c r="N372" s="231" t="s">
        <v>41</v>
      </c>
      <c r="O372" s="92"/>
      <c r="P372" s="232">
        <f>O372*H372</f>
        <v>0</v>
      </c>
      <c r="Q372" s="232">
        <v>0</v>
      </c>
      <c r="R372" s="232">
        <f>Q372*H372</f>
        <v>0</v>
      </c>
      <c r="S372" s="232">
        <v>0</v>
      </c>
      <c r="T372" s="233">
        <f>S372*H372</f>
        <v>0</v>
      </c>
      <c r="U372" s="39"/>
      <c r="V372" s="39"/>
      <c r="W372" s="39"/>
      <c r="X372" s="39"/>
      <c r="Y372" s="39"/>
      <c r="Z372" s="39"/>
      <c r="AA372" s="39"/>
      <c r="AB372" s="39"/>
      <c r="AC372" s="39"/>
      <c r="AD372" s="39"/>
      <c r="AE372" s="39"/>
      <c r="AR372" s="234" t="s">
        <v>361</v>
      </c>
      <c r="AT372" s="234" t="s">
        <v>208</v>
      </c>
      <c r="AU372" s="234" t="s">
        <v>83</v>
      </c>
      <c r="AY372" s="18" t="s">
        <v>207</v>
      </c>
      <c r="BE372" s="235">
        <f>IF(N372="základní",J372,0)</f>
        <v>0</v>
      </c>
      <c r="BF372" s="235">
        <f>IF(N372="snížená",J372,0)</f>
        <v>0</v>
      </c>
      <c r="BG372" s="235">
        <f>IF(N372="zákl. přenesená",J372,0)</f>
        <v>0</v>
      </c>
      <c r="BH372" s="235">
        <f>IF(N372="sníž. přenesená",J372,0)</f>
        <v>0</v>
      </c>
      <c r="BI372" s="235">
        <f>IF(N372="nulová",J372,0)</f>
        <v>0</v>
      </c>
      <c r="BJ372" s="18" t="s">
        <v>83</v>
      </c>
      <c r="BK372" s="235">
        <f>ROUND(I372*H372,2)</f>
        <v>0</v>
      </c>
      <c r="BL372" s="18" t="s">
        <v>361</v>
      </c>
      <c r="BM372" s="234" t="s">
        <v>1782</v>
      </c>
    </row>
    <row r="373" s="2" customFormat="1">
      <c r="A373" s="39"/>
      <c r="B373" s="40"/>
      <c r="C373" s="41"/>
      <c r="D373" s="236" t="s">
        <v>214</v>
      </c>
      <c r="E373" s="41"/>
      <c r="F373" s="237" t="s">
        <v>2781</v>
      </c>
      <c r="G373" s="41"/>
      <c r="H373" s="41"/>
      <c r="I373" s="238"/>
      <c r="J373" s="41"/>
      <c r="K373" s="41"/>
      <c r="L373" s="45"/>
      <c r="M373" s="239"/>
      <c r="N373" s="240"/>
      <c r="O373" s="92"/>
      <c r="P373" s="92"/>
      <c r="Q373" s="92"/>
      <c r="R373" s="92"/>
      <c r="S373" s="92"/>
      <c r="T373" s="93"/>
      <c r="U373" s="39"/>
      <c r="V373" s="39"/>
      <c r="W373" s="39"/>
      <c r="X373" s="39"/>
      <c r="Y373" s="39"/>
      <c r="Z373" s="39"/>
      <c r="AA373" s="39"/>
      <c r="AB373" s="39"/>
      <c r="AC373" s="39"/>
      <c r="AD373" s="39"/>
      <c r="AE373" s="39"/>
      <c r="AT373" s="18" t="s">
        <v>214</v>
      </c>
      <c r="AU373" s="18" t="s">
        <v>83</v>
      </c>
    </row>
    <row r="374" s="2" customFormat="1" ht="24.15" customHeight="1">
      <c r="A374" s="39"/>
      <c r="B374" s="40"/>
      <c r="C374" s="222" t="s">
        <v>1225</v>
      </c>
      <c r="D374" s="222" t="s">
        <v>208</v>
      </c>
      <c r="E374" s="223" t="s">
        <v>2782</v>
      </c>
      <c r="F374" s="224" t="s">
        <v>2783</v>
      </c>
      <c r="G374" s="225" t="s">
        <v>931</v>
      </c>
      <c r="H374" s="226">
        <v>1</v>
      </c>
      <c r="I374" s="227"/>
      <c r="J374" s="228">
        <f>ROUND(I374*H374,2)</f>
        <v>0</v>
      </c>
      <c r="K374" s="229"/>
      <c r="L374" s="45"/>
      <c r="M374" s="230" t="s">
        <v>1</v>
      </c>
      <c r="N374" s="231" t="s">
        <v>41</v>
      </c>
      <c r="O374" s="92"/>
      <c r="P374" s="232">
        <f>O374*H374</f>
        <v>0</v>
      </c>
      <c r="Q374" s="232">
        <v>0</v>
      </c>
      <c r="R374" s="232">
        <f>Q374*H374</f>
        <v>0</v>
      </c>
      <c r="S374" s="232">
        <v>0</v>
      </c>
      <c r="T374" s="233">
        <f>S374*H374</f>
        <v>0</v>
      </c>
      <c r="U374" s="39"/>
      <c r="V374" s="39"/>
      <c r="W374" s="39"/>
      <c r="X374" s="39"/>
      <c r="Y374" s="39"/>
      <c r="Z374" s="39"/>
      <c r="AA374" s="39"/>
      <c r="AB374" s="39"/>
      <c r="AC374" s="39"/>
      <c r="AD374" s="39"/>
      <c r="AE374" s="39"/>
      <c r="AR374" s="234" t="s">
        <v>361</v>
      </c>
      <c r="AT374" s="234" t="s">
        <v>208</v>
      </c>
      <c r="AU374" s="234" t="s">
        <v>83</v>
      </c>
      <c r="AY374" s="18" t="s">
        <v>207</v>
      </c>
      <c r="BE374" s="235">
        <f>IF(N374="základní",J374,0)</f>
        <v>0</v>
      </c>
      <c r="BF374" s="235">
        <f>IF(N374="snížená",J374,0)</f>
        <v>0</v>
      </c>
      <c r="BG374" s="235">
        <f>IF(N374="zákl. přenesená",J374,0)</f>
        <v>0</v>
      </c>
      <c r="BH374" s="235">
        <f>IF(N374="sníž. přenesená",J374,0)</f>
        <v>0</v>
      </c>
      <c r="BI374" s="235">
        <f>IF(N374="nulová",J374,0)</f>
        <v>0</v>
      </c>
      <c r="BJ374" s="18" t="s">
        <v>83</v>
      </c>
      <c r="BK374" s="235">
        <f>ROUND(I374*H374,2)</f>
        <v>0</v>
      </c>
      <c r="BL374" s="18" t="s">
        <v>361</v>
      </c>
      <c r="BM374" s="234" t="s">
        <v>1795</v>
      </c>
    </row>
    <row r="375" s="2" customFormat="1">
      <c r="A375" s="39"/>
      <c r="B375" s="40"/>
      <c r="C375" s="41"/>
      <c r="D375" s="236" t="s">
        <v>214</v>
      </c>
      <c r="E375" s="41"/>
      <c r="F375" s="237" t="s">
        <v>2783</v>
      </c>
      <c r="G375" s="41"/>
      <c r="H375" s="41"/>
      <c r="I375" s="238"/>
      <c r="J375" s="41"/>
      <c r="K375" s="41"/>
      <c r="L375" s="45"/>
      <c r="M375" s="239"/>
      <c r="N375" s="240"/>
      <c r="O375" s="92"/>
      <c r="P375" s="92"/>
      <c r="Q375" s="92"/>
      <c r="R375" s="92"/>
      <c r="S375" s="92"/>
      <c r="T375" s="93"/>
      <c r="U375" s="39"/>
      <c r="V375" s="39"/>
      <c r="W375" s="39"/>
      <c r="X375" s="39"/>
      <c r="Y375" s="39"/>
      <c r="Z375" s="39"/>
      <c r="AA375" s="39"/>
      <c r="AB375" s="39"/>
      <c r="AC375" s="39"/>
      <c r="AD375" s="39"/>
      <c r="AE375" s="39"/>
      <c r="AT375" s="18" t="s">
        <v>214</v>
      </c>
      <c r="AU375" s="18" t="s">
        <v>83</v>
      </c>
    </row>
    <row r="376" s="2" customFormat="1" ht="24.15" customHeight="1">
      <c r="A376" s="39"/>
      <c r="B376" s="40"/>
      <c r="C376" s="222" t="s">
        <v>1234</v>
      </c>
      <c r="D376" s="222" t="s">
        <v>208</v>
      </c>
      <c r="E376" s="223" t="s">
        <v>2784</v>
      </c>
      <c r="F376" s="224" t="s">
        <v>2785</v>
      </c>
      <c r="G376" s="225" t="s">
        <v>2737</v>
      </c>
      <c r="H376" s="226">
        <v>4</v>
      </c>
      <c r="I376" s="227"/>
      <c r="J376" s="228">
        <f>ROUND(I376*H376,2)</f>
        <v>0</v>
      </c>
      <c r="K376" s="229"/>
      <c r="L376" s="45"/>
      <c r="M376" s="230" t="s">
        <v>1</v>
      </c>
      <c r="N376" s="231" t="s">
        <v>41</v>
      </c>
      <c r="O376" s="92"/>
      <c r="P376" s="232">
        <f>O376*H376</f>
        <v>0</v>
      </c>
      <c r="Q376" s="232">
        <v>0</v>
      </c>
      <c r="R376" s="232">
        <f>Q376*H376</f>
        <v>0</v>
      </c>
      <c r="S376" s="232">
        <v>0</v>
      </c>
      <c r="T376" s="233">
        <f>S376*H376</f>
        <v>0</v>
      </c>
      <c r="U376" s="39"/>
      <c r="V376" s="39"/>
      <c r="W376" s="39"/>
      <c r="X376" s="39"/>
      <c r="Y376" s="39"/>
      <c r="Z376" s="39"/>
      <c r="AA376" s="39"/>
      <c r="AB376" s="39"/>
      <c r="AC376" s="39"/>
      <c r="AD376" s="39"/>
      <c r="AE376" s="39"/>
      <c r="AR376" s="234" t="s">
        <v>361</v>
      </c>
      <c r="AT376" s="234" t="s">
        <v>208</v>
      </c>
      <c r="AU376" s="234" t="s">
        <v>83</v>
      </c>
      <c r="AY376" s="18" t="s">
        <v>207</v>
      </c>
      <c r="BE376" s="235">
        <f>IF(N376="základní",J376,0)</f>
        <v>0</v>
      </c>
      <c r="BF376" s="235">
        <f>IF(N376="snížená",J376,0)</f>
        <v>0</v>
      </c>
      <c r="BG376" s="235">
        <f>IF(N376="zákl. přenesená",J376,0)</f>
        <v>0</v>
      </c>
      <c r="BH376" s="235">
        <f>IF(N376="sníž. přenesená",J376,0)</f>
        <v>0</v>
      </c>
      <c r="BI376" s="235">
        <f>IF(N376="nulová",J376,0)</f>
        <v>0</v>
      </c>
      <c r="BJ376" s="18" t="s">
        <v>83</v>
      </c>
      <c r="BK376" s="235">
        <f>ROUND(I376*H376,2)</f>
        <v>0</v>
      </c>
      <c r="BL376" s="18" t="s">
        <v>361</v>
      </c>
      <c r="BM376" s="234" t="s">
        <v>1806</v>
      </c>
    </row>
    <row r="377" s="2" customFormat="1">
      <c r="A377" s="39"/>
      <c r="B377" s="40"/>
      <c r="C377" s="41"/>
      <c r="D377" s="236" t="s">
        <v>214</v>
      </c>
      <c r="E377" s="41"/>
      <c r="F377" s="237" t="s">
        <v>2785</v>
      </c>
      <c r="G377" s="41"/>
      <c r="H377" s="41"/>
      <c r="I377" s="238"/>
      <c r="J377" s="41"/>
      <c r="K377" s="41"/>
      <c r="L377" s="45"/>
      <c r="M377" s="239"/>
      <c r="N377" s="240"/>
      <c r="O377" s="92"/>
      <c r="P377" s="92"/>
      <c r="Q377" s="92"/>
      <c r="R377" s="92"/>
      <c r="S377" s="92"/>
      <c r="T377" s="93"/>
      <c r="U377" s="39"/>
      <c r="V377" s="39"/>
      <c r="W377" s="39"/>
      <c r="X377" s="39"/>
      <c r="Y377" s="39"/>
      <c r="Z377" s="39"/>
      <c r="AA377" s="39"/>
      <c r="AB377" s="39"/>
      <c r="AC377" s="39"/>
      <c r="AD377" s="39"/>
      <c r="AE377" s="39"/>
      <c r="AT377" s="18" t="s">
        <v>214</v>
      </c>
      <c r="AU377" s="18" t="s">
        <v>83</v>
      </c>
    </row>
    <row r="378" s="2" customFormat="1" ht="24.15" customHeight="1">
      <c r="A378" s="39"/>
      <c r="B378" s="40"/>
      <c r="C378" s="222" t="s">
        <v>1240</v>
      </c>
      <c r="D378" s="222" t="s">
        <v>208</v>
      </c>
      <c r="E378" s="223" t="s">
        <v>2786</v>
      </c>
      <c r="F378" s="224" t="s">
        <v>2787</v>
      </c>
      <c r="G378" s="225" t="s">
        <v>2737</v>
      </c>
      <c r="H378" s="226">
        <v>4</v>
      </c>
      <c r="I378" s="227"/>
      <c r="J378" s="228">
        <f>ROUND(I378*H378,2)</f>
        <v>0</v>
      </c>
      <c r="K378" s="229"/>
      <c r="L378" s="45"/>
      <c r="M378" s="230" t="s">
        <v>1</v>
      </c>
      <c r="N378" s="231" t="s">
        <v>41</v>
      </c>
      <c r="O378" s="92"/>
      <c r="P378" s="232">
        <f>O378*H378</f>
        <v>0</v>
      </c>
      <c r="Q378" s="232">
        <v>0</v>
      </c>
      <c r="R378" s="232">
        <f>Q378*H378</f>
        <v>0</v>
      </c>
      <c r="S378" s="232">
        <v>0</v>
      </c>
      <c r="T378" s="233">
        <f>S378*H378</f>
        <v>0</v>
      </c>
      <c r="U378" s="39"/>
      <c r="V378" s="39"/>
      <c r="W378" s="39"/>
      <c r="X378" s="39"/>
      <c r="Y378" s="39"/>
      <c r="Z378" s="39"/>
      <c r="AA378" s="39"/>
      <c r="AB378" s="39"/>
      <c r="AC378" s="39"/>
      <c r="AD378" s="39"/>
      <c r="AE378" s="39"/>
      <c r="AR378" s="234" t="s">
        <v>361</v>
      </c>
      <c r="AT378" s="234" t="s">
        <v>208</v>
      </c>
      <c r="AU378" s="234" t="s">
        <v>83</v>
      </c>
      <c r="AY378" s="18" t="s">
        <v>207</v>
      </c>
      <c r="BE378" s="235">
        <f>IF(N378="základní",J378,0)</f>
        <v>0</v>
      </c>
      <c r="BF378" s="235">
        <f>IF(N378="snížená",J378,0)</f>
        <v>0</v>
      </c>
      <c r="BG378" s="235">
        <f>IF(N378="zákl. přenesená",J378,0)</f>
        <v>0</v>
      </c>
      <c r="BH378" s="235">
        <f>IF(N378="sníž. přenesená",J378,0)</f>
        <v>0</v>
      </c>
      <c r="BI378" s="235">
        <f>IF(N378="nulová",J378,0)</f>
        <v>0</v>
      </c>
      <c r="BJ378" s="18" t="s">
        <v>83</v>
      </c>
      <c r="BK378" s="235">
        <f>ROUND(I378*H378,2)</f>
        <v>0</v>
      </c>
      <c r="BL378" s="18" t="s">
        <v>361</v>
      </c>
      <c r="BM378" s="234" t="s">
        <v>1820</v>
      </c>
    </row>
    <row r="379" s="2" customFormat="1">
      <c r="A379" s="39"/>
      <c r="B379" s="40"/>
      <c r="C379" s="41"/>
      <c r="D379" s="236" t="s">
        <v>214</v>
      </c>
      <c r="E379" s="41"/>
      <c r="F379" s="237" t="s">
        <v>2787</v>
      </c>
      <c r="G379" s="41"/>
      <c r="H379" s="41"/>
      <c r="I379" s="238"/>
      <c r="J379" s="41"/>
      <c r="K379" s="41"/>
      <c r="L379" s="45"/>
      <c r="M379" s="239"/>
      <c r="N379" s="240"/>
      <c r="O379" s="92"/>
      <c r="P379" s="92"/>
      <c r="Q379" s="92"/>
      <c r="R379" s="92"/>
      <c r="S379" s="92"/>
      <c r="T379" s="93"/>
      <c r="U379" s="39"/>
      <c r="V379" s="39"/>
      <c r="W379" s="39"/>
      <c r="X379" s="39"/>
      <c r="Y379" s="39"/>
      <c r="Z379" s="39"/>
      <c r="AA379" s="39"/>
      <c r="AB379" s="39"/>
      <c r="AC379" s="39"/>
      <c r="AD379" s="39"/>
      <c r="AE379" s="39"/>
      <c r="AT379" s="18" t="s">
        <v>214</v>
      </c>
      <c r="AU379" s="18" t="s">
        <v>83</v>
      </c>
    </row>
    <row r="380" s="2" customFormat="1" ht="21.75" customHeight="1">
      <c r="A380" s="39"/>
      <c r="B380" s="40"/>
      <c r="C380" s="222" t="s">
        <v>1243</v>
      </c>
      <c r="D380" s="222" t="s">
        <v>208</v>
      </c>
      <c r="E380" s="223" t="s">
        <v>2788</v>
      </c>
      <c r="F380" s="224" t="s">
        <v>2789</v>
      </c>
      <c r="G380" s="225" t="s">
        <v>592</v>
      </c>
      <c r="H380" s="226">
        <v>4</v>
      </c>
      <c r="I380" s="227"/>
      <c r="J380" s="228">
        <f>ROUND(I380*H380,2)</f>
        <v>0</v>
      </c>
      <c r="K380" s="229"/>
      <c r="L380" s="45"/>
      <c r="M380" s="230" t="s">
        <v>1</v>
      </c>
      <c r="N380" s="231" t="s">
        <v>41</v>
      </c>
      <c r="O380" s="92"/>
      <c r="P380" s="232">
        <f>O380*H380</f>
        <v>0</v>
      </c>
      <c r="Q380" s="232">
        <v>0.00116</v>
      </c>
      <c r="R380" s="232">
        <f>Q380*H380</f>
        <v>0.00464</v>
      </c>
      <c r="S380" s="232">
        <v>0</v>
      </c>
      <c r="T380" s="233">
        <f>S380*H380</f>
        <v>0</v>
      </c>
      <c r="U380" s="39"/>
      <c r="V380" s="39"/>
      <c r="W380" s="39"/>
      <c r="X380" s="39"/>
      <c r="Y380" s="39"/>
      <c r="Z380" s="39"/>
      <c r="AA380" s="39"/>
      <c r="AB380" s="39"/>
      <c r="AC380" s="39"/>
      <c r="AD380" s="39"/>
      <c r="AE380" s="39"/>
      <c r="AR380" s="234" t="s">
        <v>361</v>
      </c>
      <c r="AT380" s="234" t="s">
        <v>208</v>
      </c>
      <c r="AU380" s="234" t="s">
        <v>83</v>
      </c>
      <c r="AY380" s="18" t="s">
        <v>207</v>
      </c>
      <c r="BE380" s="235">
        <f>IF(N380="základní",J380,0)</f>
        <v>0</v>
      </c>
      <c r="BF380" s="235">
        <f>IF(N380="snížená",J380,0)</f>
        <v>0</v>
      </c>
      <c r="BG380" s="235">
        <f>IF(N380="zákl. přenesená",J380,0)</f>
        <v>0</v>
      </c>
      <c r="BH380" s="235">
        <f>IF(N380="sníž. přenesená",J380,0)</f>
        <v>0</v>
      </c>
      <c r="BI380" s="235">
        <f>IF(N380="nulová",J380,0)</f>
        <v>0</v>
      </c>
      <c r="BJ380" s="18" t="s">
        <v>83</v>
      </c>
      <c r="BK380" s="235">
        <f>ROUND(I380*H380,2)</f>
        <v>0</v>
      </c>
      <c r="BL380" s="18" t="s">
        <v>361</v>
      </c>
      <c r="BM380" s="234" t="s">
        <v>1833</v>
      </c>
    </row>
    <row r="381" s="2" customFormat="1">
      <c r="A381" s="39"/>
      <c r="B381" s="40"/>
      <c r="C381" s="41"/>
      <c r="D381" s="236" t="s">
        <v>214</v>
      </c>
      <c r="E381" s="41"/>
      <c r="F381" s="237" t="s">
        <v>2790</v>
      </c>
      <c r="G381" s="41"/>
      <c r="H381" s="41"/>
      <c r="I381" s="238"/>
      <c r="J381" s="41"/>
      <c r="K381" s="41"/>
      <c r="L381" s="45"/>
      <c r="M381" s="239"/>
      <c r="N381" s="240"/>
      <c r="O381" s="92"/>
      <c r="P381" s="92"/>
      <c r="Q381" s="92"/>
      <c r="R381" s="92"/>
      <c r="S381" s="92"/>
      <c r="T381" s="93"/>
      <c r="U381" s="39"/>
      <c r="V381" s="39"/>
      <c r="W381" s="39"/>
      <c r="X381" s="39"/>
      <c r="Y381" s="39"/>
      <c r="Z381" s="39"/>
      <c r="AA381" s="39"/>
      <c r="AB381" s="39"/>
      <c r="AC381" s="39"/>
      <c r="AD381" s="39"/>
      <c r="AE381" s="39"/>
      <c r="AT381" s="18" t="s">
        <v>214</v>
      </c>
      <c r="AU381" s="18" t="s">
        <v>83</v>
      </c>
    </row>
    <row r="382" s="2" customFormat="1">
      <c r="A382" s="39"/>
      <c r="B382" s="40"/>
      <c r="C382" s="41"/>
      <c r="D382" s="241" t="s">
        <v>216</v>
      </c>
      <c r="E382" s="41"/>
      <c r="F382" s="242" t="s">
        <v>2791</v>
      </c>
      <c r="G382" s="41"/>
      <c r="H382" s="41"/>
      <c r="I382" s="238"/>
      <c r="J382" s="41"/>
      <c r="K382" s="41"/>
      <c r="L382" s="45"/>
      <c r="M382" s="239"/>
      <c r="N382" s="240"/>
      <c r="O382" s="92"/>
      <c r="P382" s="92"/>
      <c r="Q382" s="92"/>
      <c r="R382" s="92"/>
      <c r="S382" s="92"/>
      <c r="T382" s="93"/>
      <c r="U382" s="39"/>
      <c r="V382" s="39"/>
      <c r="W382" s="39"/>
      <c r="X382" s="39"/>
      <c r="Y382" s="39"/>
      <c r="Z382" s="39"/>
      <c r="AA382" s="39"/>
      <c r="AB382" s="39"/>
      <c r="AC382" s="39"/>
      <c r="AD382" s="39"/>
      <c r="AE382" s="39"/>
      <c r="AT382" s="18" t="s">
        <v>216</v>
      </c>
      <c r="AU382" s="18" t="s">
        <v>83</v>
      </c>
    </row>
    <row r="383" s="2" customFormat="1" ht="16.5" customHeight="1">
      <c r="A383" s="39"/>
      <c r="B383" s="40"/>
      <c r="C383" s="222" t="s">
        <v>1251</v>
      </c>
      <c r="D383" s="222" t="s">
        <v>208</v>
      </c>
      <c r="E383" s="223" t="s">
        <v>2792</v>
      </c>
      <c r="F383" s="224" t="s">
        <v>2793</v>
      </c>
      <c r="G383" s="225" t="s">
        <v>592</v>
      </c>
      <c r="H383" s="226">
        <v>2</v>
      </c>
      <c r="I383" s="227"/>
      <c r="J383" s="228">
        <f>ROUND(I383*H383,2)</f>
        <v>0</v>
      </c>
      <c r="K383" s="229"/>
      <c r="L383" s="45"/>
      <c r="M383" s="230" t="s">
        <v>1</v>
      </c>
      <c r="N383" s="231" t="s">
        <v>41</v>
      </c>
      <c r="O383" s="92"/>
      <c r="P383" s="232">
        <f>O383*H383</f>
        <v>0</v>
      </c>
      <c r="Q383" s="232">
        <v>0.00013999999999999999</v>
      </c>
      <c r="R383" s="232">
        <f>Q383*H383</f>
        <v>0.00027999999999999998</v>
      </c>
      <c r="S383" s="232">
        <v>0</v>
      </c>
      <c r="T383" s="233">
        <f>S383*H383</f>
        <v>0</v>
      </c>
      <c r="U383" s="39"/>
      <c r="V383" s="39"/>
      <c r="W383" s="39"/>
      <c r="X383" s="39"/>
      <c r="Y383" s="39"/>
      <c r="Z383" s="39"/>
      <c r="AA383" s="39"/>
      <c r="AB383" s="39"/>
      <c r="AC383" s="39"/>
      <c r="AD383" s="39"/>
      <c r="AE383" s="39"/>
      <c r="AR383" s="234" t="s">
        <v>361</v>
      </c>
      <c r="AT383" s="234" t="s">
        <v>208</v>
      </c>
      <c r="AU383" s="234" t="s">
        <v>83</v>
      </c>
      <c r="AY383" s="18" t="s">
        <v>207</v>
      </c>
      <c r="BE383" s="235">
        <f>IF(N383="základní",J383,0)</f>
        <v>0</v>
      </c>
      <c r="BF383" s="235">
        <f>IF(N383="snížená",J383,0)</f>
        <v>0</v>
      </c>
      <c r="BG383" s="235">
        <f>IF(N383="zákl. přenesená",J383,0)</f>
        <v>0</v>
      </c>
      <c r="BH383" s="235">
        <f>IF(N383="sníž. přenesená",J383,0)</f>
        <v>0</v>
      </c>
      <c r="BI383" s="235">
        <f>IF(N383="nulová",J383,0)</f>
        <v>0</v>
      </c>
      <c r="BJ383" s="18" t="s">
        <v>83</v>
      </c>
      <c r="BK383" s="235">
        <f>ROUND(I383*H383,2)</f>
        <v>0</v>
      </c>
      <c r="BL383" s="18" t="s">
        <v>361</v>
      </c>
      <c r="BM383" s="234" t="s">
        <v>1845</v>
      </c>
    </row>
    <row r="384" s="2" customFormat="1">
      <c r="A384" s="39"/>
      <c r="B384" s="40"/>
      <c r="C384" s="41"/>
      <c r="D384" s="236" t="s">
        <v>214</v>
      </c>
      <c r="E384" s="41"/>
      <c r="F384" s="237" t="s">
        <v>2794</v>
      </c>
      <c r="G384" s="41"/>
      <c r="H384" s="41"/>
      <c r="I384" s="238"/>
      <c r="J384" s="41"/>
      <c r="K384" s="41"/>
      <c r="L384" s="45"/>
      <c r="M384" s="239"/>
      <c r="N384" s="240"/>
      <c r="O384" s="92"/>
      <c r="P384" s="92"/>
      <c r="Q384" s="92"/>
      <c r="R384" s="92"/>
      <c r="S384" s="92"/>
      <c r="T384" s="93"/>
      <c r="U384" s="39"/>
      <c r="V384" s="39"/>
      <c r="W384" s="39"/>
      <c r="X384" s="39"/>
      <c r="Y384" s="39"/>
      <c r="Z384" s="39"/>
      <c r="AA384" s="39"/>
      <c r="AB384" s="39"/>
      <c r="AC384" s="39"/>
      <c r="AD384" s="39"/>
      <c r="AE384" s="39"/>
      <c r="AT384" s="18" t="s">
        <v>214</v>
      </c>
      <c r="AU384" s="18" t="s">
        <v>83</v>
      </c>
    </row>
    <row r="385" s="2" customFormat="1">
      <c r="A385" s="39"/>
      <c r="B385" s="40"/>
      <c r="C385" s="41"/>
      <c r="D385" s="241" t="s">
        <v>216</v>
      </c>
      <c r="E385" s="41"/>
      <c r="F385" s="242" t="s">
        <v>2795</v>
      </c>
      <c r="G385" s="41"/>
      <c r="H385" s="41"/>
      <c r="I385" s="238"/>
      <c r="J385" s="41"/>
      <c r="K385" s="41"/>
      <c r="L385" s="45"/>
      <c r="M385" s="239"/>
      <c r="N385" s="240"/>
      <c r="O385" s="92"/>
      <c r="P385" s="92"/>
      <c r="Q385" s="92"/>
      <c r="R385" s="92"/>
      <c r="S385" s="92"/>
      <c r="T385" s="93"/>
      <c r="U385" s="39"/>
      <c r="V385" s="39"/>
      <c r="W385" s="39"/>
      <c r="X385" s="39"/>
      <c r="Y385" s="39"/>
      <c r="Z385" s="39"/>
      <c r="AA385" s="39"/>
      <c r="AB385" s="39"/>
      <c r="AC385" s="39"/>
      <c r="AD385" s="39"/>
      <c r="AE385" s="39"/>
      <c r="AT385" s="18" t="s">
        <v>216</v>
      </c>
      <c r="AU385" s="18" t="s">
        <v>83</v>
      </c>
    </row>
    <row r="386" s="2" customFormat="1" ht="16.5" customHeight="1">
      <c r="A386" s="39"/>
      <c r="B386" s="40"/>
      <c r="C386" s="222" t="s">
        <v>1254</v>
      </c>
      <c r="D386" s="222" t="s">
        <v>208</v>
      </c>
      <c r="E386" s="223" t="s">
        <v>2796</v>
      </c>
      <c r="F386" s="224" t="s">
        <v>2797</v>
      </c>
      <c r="G386" s="225" t="s">
        <v>592</v>
      </c>
      <c r="H386" s="226">
        <v>7</v>
      </c>
      <c r="I386" s="227"/>
      <c r="J386" s="228">
        <f>ROUND(I386*H386,2)</f>
        <v>0</v>
      </c>
      <c r="K386" s="229"/>
      <c r="L386" s="45"/>
      <c r="M386" s="230" t="s">
        <v>1</v>
      </c>
      <c r="N386" s="231" t="s">
        <v>41</v>
      </c>
      <c r="O386" s="92"/>
      <c r="P386" s="232">
        <f>O386*H386</f>
        <v>0</v>
      </c>
      <c r="Q386" s="232">
        <v>0.00036000000000000002</v>
      </c>
      <c r="R386" s="232">
        <f>Q386*H386</f>
        <v>0.0025200000000000001</v>
      </c>
      <c r="S386" s="232">
        <v>0</v>
      </c>
      <c r="T386" s="233">
        <f>S386*H386</f>
        <v>0</v>
      </c>
      <c r="U386" s="39"/>
      <c r="V386" s="39"/>
      <c r="W386" s="39"/>
      <c r="X386" s="39"/>
      <c r="Y386" s="39"/>
      <c r="Z386" s="39"/>
      <c r="AA386" s="39"/>
      <c r="AB386" s="39"/>
      <c r="AC386" s="39"/>
      <c r="AD386" s="39"/>
      <c r="AE386" s="39"/>
      <c r="AR386" s="234" t="s">
        <v>361</v>
      </c>
      <c r="AT386" s="234" t="s">
        <v>208</v>
      </c>
      <c r="AU386" s="234" t="s">
        <v>83</v>
      </c>
      <c r="AY386" s="18" t="s">
        <v>207</v>
      </c>
      <c r="BE386" s="235">
        <f>IF(N386="základní",J386,0)</f>
        <v>0</v>
      </c>
      <c r="BF386" s="235">
        <f>IF(N386="snížená",J386,0)</f>
        <v>0</v>
      </c>
      <c r="BG386" s="235">
        <f>IF(N386="zákl. přenesená",J386,0)</f>
        <v>0</v>
      </c>
      <c r="BH386" s="235">
        <f>IF(N386="sníž. přenesená",J386,0)</f>
        <v>0</v>
      </c>
      <c r="BI386" s="235">
        <f>IF(N386="nulová",J386,0)</f>
        <v>0</v>
      </c>
      <c r="BJ386" s="18" t="s">
        <v>83</v>
      </c>
      <c r="BK386" s="235">
        <f>ROUND(I386*H386,2)</f>
        <v>0</v>
      </c>
      <c r="BL386" s="18" t="s">
        <v>361</v>
      </c>
      <c r="BM386" s="234" t="s">
        <v>1856</v>
      </c>
    </row>
    <row r="387" s="2" customFormat="1">
      <c r="A387" s="39"/>
      <c r="B387" s="40"/>
      <c r="C387" s="41"/>
      <c r="D387" s="236" t="s">
        <v>214</v>
      </c>
      <c r="E387" s="41"/>
      <c r="F387" s="237" t="s">
        <v>2798</v>
      </c>
      <c r="G387" s="41"/>
      <c r="H387" s="41"/>
      <c r="I387" s="238"/>
      <c r="J387" s="41"/>
      <c r="K387" s="41"/>
      <c r="L387" s="45"/>
      <c r="M387" s="239"/>
      <c r="N387" s="240"/>
      <c r="O387" s="92"/>
      <c r="P387" s="92"/>
      <c r="Q387" s="92"/>
      <c r="R387" s="92"/>
      <c r="S387" s="92"/>
      <c r="T387" s="93"/>
      <c r="U387" s="39"/>
      <c r="V387" s="39"/>
      <c r="W387" s="39"/>
      <c r="X387" s="39"/>
      <c r="Y387" s="39"/>
      <c r="Z387" s="39"/>
      <c r="AA387" s="39"/>
      <c r="AB387" s="39"/>
      <c r="AC387" s="39"/>
      <c r="AD387" s="39"/>
      <c r="AE387" s="39"/>
      <c r="AT387" s="18" t="s">
        <v>214</v>
      </c>
      <c r="AU387" s="18" t="s">
        <v>83</v>
      </c>
    </row>
    <row r="388" s="2" customFormat="1">
      <c r="A388" s="39"/>
      <c r="B388" s="40"/>
      <c r="C388" s="41"/>
      <c r="D388" s="241" t="s">
        <v>216</v>
      </c>
      <c r="E388" s="41"/>
      <c r="F388" s="242" t="s">
        <v>2799</v>
      </c>
      <c r="G388" s="41"/>
      <c r="H388" s="41"/>
      <c r="I388" s="238"/>
      <c r="J388" s="41"/>
      <c r="K388" s="41"/>
      <c r="L388" s="45"/>
      <c r="M388" s="239"/>
      <c r="N388" s="240"/>
      <c r="O388" s="92"/>
      <c r="P388" s="92"/>
      <c r="Q388" s="92"/>
      <c r="R388" s="92"/>
      <c r="S388" s="92"/>
      <c r="T388" s="93"/>
      <c r="U388" s="39"/>
      <c r="V388" s="39"/>
      <c r="W388" s="39"/>
      <c r="X388" s="39"/>
      <c r="Y388" s="39"/>
      <c r="Z388" s="39"/>
      <c r="AA388" s="39"/>
      <c r="AB388" s="39"/>
      <c r="AC388" s="39"/>
      <c r="AD388" s="39"/>
      <c r="AE388" s="39"/>
      <c r="AT388" s="18" t="s">
        <v>216</v>
      </c>
      <c r="AU388" s="18" t="s">
        <v>83</v>
      </c>
    </row>
    <row r="389" s="2" customFormat="1" ht="21.75" customHeight="1">
      <c r="A389" s="39"/>
      <c r="B389" s="40"/>
      <c r="C389" s="222" t="s">
        <v>1258</v>
      </c>
      <c r="D389" s="222" t="s">
        <v>208</v>
      </c>
      <c r="E389" s="223" t="s">
        <v>2800</v>
      </c>
      <c r="F389" s="224" t="s">
        <v>2801</v>
      </c>
      <c r="G389" s="225" t="s">
        <v>931</v>
      </c>
      <c r="H389" s="226">
        <v>1</v>
      </c>
      <c r="I389" s="227"/>
      <c r="J389" s="228">
        <f>ROUND(I389*H389,2)</f>
        <v>0</v>
      </c>
      <c r="K389" s="229"/>
      <c r="L389" s="45"/>
      <c r="M389" s="230" t="s">
        <v>1</v>
      </c>
      <c r="N389" s="231" t="s">
        <v>41</v>
      </c>
      <c r="O389" s="92"/>
      <c r="P389" s="232">
        <f>O389*H389</f>
        <v>0</v>
      </c>
      <c r="Q389" s="232">
        <v>0</v>
      </c>
      <c r="R389" s="232">
        <f>Q389*H389</f>
        <v>0</v>
      </c>
      <c r="S389" s="232">
        <v>0</v>
      </c>
      <c r="T389" s="233">
        <f>S389*H389</f>
        <v>0</v>
      </c>
      <c r="U389" s="39"/>
      <c r="V389" s="39"/>
      <c r="W389" s="39"/>
      <c r="X389" s="39"/>
      <c r="Y389" s="39"/>
      <c r="Z389" s="39"/>
      <c r="AA389" s="39"/>
      <c r="AB389" s="39"/>
      <c r="AC389" s="39"/>
      <c r="AD389" s="39"/>
      <c r="AE389" s="39"/>
      <c r="AR389" s="234" t="s">
        <v>361</v>
      </c>
      <c r="AT389" s="234" t="s">
        <v>208</v>
      </c>
      <c r="AU389" s="234" t="s">
        <v>83</v>
      </c>
      <c r="AY389" s="18" t="s">
        <v>207</v>
      </c>
      <c r="BE389" s="235">
        <f>IF(N389="základní",J389,0)</f>
        <v>0</v>
      </c>
      <c r="BF389" s="235">
        <f>IF(N389="snížená",J389,0)</f>
        <v>0</v>
      </c>
      <c r="BG389" s="235">
        <f>IF(N389="zákl. přenesená",J389,0)</f>
        <v>0</v>
      </c>
      <c r="BH389" s="235">
        <f>IF(N389="sníž. přenesená",J389,0)</f>
        <v>0</v>
      </c>
      <c r="BI389" s="235">
        <f>IF(N389="nulová",J389,0)</f>
        <v>0</v>
      </c>
      <c r="BJ389" s="18" t="s">
        <v>83</v>
      </c>
      <c r="BK389" s="235">
        <f>ROUND(I389*H389,2)</f>
        <v>0</v>
      </c>
      <c r="BL389" s="18" t="s">
        <v>361</v>
      </c>
      <c r="BM389" s="234" t="s">
        <v>1870</v>
      </c>
    </row>
    <row r="390" s="2" customFormat="1">
      <c r="A390" s="39"/>
      <c r="B390" s="40"/>
      <c r="C390" s="41"/>
      <c r="D390" s="236" t="s">
        <v>214</v>
      </c>
      <c r="E390" s="41"/>
      <c r="F390" s="237" t="s">
        <v>2801</v>
      </c>
      <c r="G390" s="41"/>
      <c r="H390" s="41"/>
      <c r="I390" s="238"/>
      <c r="J390" s="41"/>
      <c r="K390" s="41"/>
      <c r="L390" s="45"/>
      <c r="M390" s="239"/>
      <c r="N390" s="240"/>
      <c r="O390" s="92"/>
      <c r="P390" s="92"/>
      <c r="Q390" s="92"/>
      <c r="R390" s="92"/>
      <c r="S390" s="92"/>
      <c r="T390" s="93"/>
      <c r="U390" s="39"/>
      <c r="V390" s="39"/>
      <c r="W390" s="39"/>
      <c r="X390" s="39"/>
      <c r="Y390" s="39"/>
      <c r="Z390" s="39"/>
      <c r="AA390" s="39"/>
      <c r="AB390" s="39"/>
      <c r="AC390" s="39"/>
      <c r="AD390" s="39"/>
      <c r="AE390" s="39"/>
      <c r="AT390" s="18" t="s">
        <v>214</v>
      </c>
      <c r="AU390" s="18" t="s">
        <v>83</v>
      </c>
    </row>
    <row r="391" s="2" customFormat="1" ht="24.15" customHeight="1">
      <c r="A391" s="39"/>
      <c r="B391" s="40"/>
      <c r="C391" s="222" t="s">
        <v>1267</v>
      </c>
      <c r="D391" s="222" t="s">
        <v>208</v>
      </c>
      <c r="E391" s="223" t="s">
        <v>2802</v>
      </c>
      <c r="F391" s="224" t="s">
        <v>2803</v>
      </c>
      <c r="G391" s="225" t="s">
        <v>592</v>
      </c>
      <c r="H391" s="226">
        <v>4</v>
      </c>
      <c r="I391" s="227"/>
      <c r="J391" s="228">
        <f>ROUND(I391*H391,2)</f>
        <v>0</v>
      </c>
      <c r="K391" s="229"/>
      <c r="L391" s="45"/>
      <c r="M391" s="230" t="s">
        <v>1</v>
      </c>
      <c r="N391" s="231" t="s">
        <v>41</v>
      </c>
      <c r="O391" s="92"/>
      <c r="P391" s="232">
        <f>O391*H391</f>
        <v>0</v>
      </c>
      <c r="Q391" s="232">
        <v>0.00046999999999999999</v>
      </c>
      <c r="R391" s="232">
        <f>Q391*H391</f>
        <v>0.0018799999999999999</v>
      </c>
      <c r="S391" s="232">
        <v>0</v>
      </c>
      <c r="T391" s="233">
        <f>S391*H391</f>
        <v>0</v>
      </c>
      <c r="U391" s="39"/>
      <c r="V391" s="39"/>
      <c r="W391" s="39"/>
      <c r="X391" s="39"/>
      <c r="Y391" s="39"/>
      <c r="Z391" s="39"/>
      <c r="AA391" s="39"/>
      <c r="AB391" s="39"/>
      <c r="AC391" s="39"/>
      <c r="AD391" s="39"/>
      <c r="AE391" s="39"/>
      <c r="AR391" s="234" t="s">
        <v>361</v>
      </c>
      <c r="AT391" s="234" t="s">
        <v>208</v>
      </c>
      <c r="AU391" s="234" t="s">
        <v>83</v>
      </c>
      <c r="AY391" s="18" t="s">
        <v>207</v>
      </c>
      <c r="BE391" s="235">
        <f>IF(N391="základní",J391,0)</f>
        <v>0</v>
      </c>
      <c r="BF391" s="235">
        <f>IF(N391="snížená",J391,0)</f>
        <v>0</v>
      </c>
      <c r="BG391" s="235">
        <f>IF(N391="zákl. přenesená",J391,0)</f>
        <v>0</v>
      </c>
      <c r="BH391" s="235">
        <f>IF(N391="sníž. přenesená",J391,0)</f>
        <v>0</v>
      </c>
      <c r="BI391" s="235">
        <f>IF(N391="nulová",J391,0)</f>
        <v>0</v>
      </c>
      <c r="BJ391" s="18" t="s">
        <v>83</v>
      </c>
      <c r="BK391" s="235">
        <f>ROUND(I391*H391,2)</f>
        <v>0</v>
      </c>
      <c r="BL391" s="18" t="s">
        <v>361</v>
      </c>
      <c r="BM391" s="234" t="s">
        <v>1881</v>
      </c>
    </row>
    <row r="392" s="2" customFormat="1">
      <c r="A392" s="39"/>
      <c r="B392" s="40"/>
      <c r="C392" s="41"/>
      <c r="D392" s="236" t="s">
        <v>214</v>
      </c>
      <c r="E392" s="41"/>
      <c r="F392" s="237" t="s">
        <v>2804</v>
      </c>
      <c r="G392" s="41"/>
      <c r="H392" s="41"/>
      <c r="I392" s="238"/>
      <c r="J392" s="41"/>
      <c r="K392" s="41"/>
      <c r="L392" s="45"/>
      <c r="M392" s="239"/>
      <c r="N392" s="240"/>
      <c r="O392" s="92"/>
      <c r="P392" s="92"/>
      <c r="Q392" s="92"/>
      <c r="R392" s="92"/>
      <c r="S392" s="92"/>
      <c r="T392" s="93"/>
      <c r="U392" s="39"/>
      <c r="V392" s="39"/>
      <c r="W392" s="39"/>
      <c r="X392" s="39"/>
      <c r="Y392" s="39"/>
      <c r="Z392" s="39"/>
      <c r="AA392" s="39"/>
      <c r="AB392" s="39"/>
      <c r="AC392" s="39"/>
      <c r="AD392" s="39"/>
      <c r="AE392" s="39"/>
      <c r="AT392" s="18" t="s">
        <v>214</v>
      </c>
      <c r="AU392" s="18" t="s">
        <v>83</v>
      </c>
    </row>
    <row r="393" s="2" customFormat="1">
      <c r="A393" s="39"/>
      <c r="B393" s="40"/>
      <c r="C393" s="41"/>
      <c r="D393" s="241" t="s">
        <v>216</v>
      </c>
      <c r="E393" s="41"/>
      <c r="F393" s="242" t="s">
        <v>2805</v>
      </c>
      <c r="G393" s="41"/>
      <c r="H393" s="41"/>
      <c r="I393" s="238"/>
      <c r="J393" s="41"/>
      <c r="K393" s="41"/>
      <c r="L393" s="45"/>
      <c r="M393" s="239"/>
      <c r="N393" s="240"/>
      <c r="O393" s="92"/>
      <c r="P393" s="92"/>
      <c r="Q393" s="92"/>
      <c r="R393" s="92"/>
      <c r="S393" s="92"/>
      <c r="T393" s="93"/>
      <c r="U393" s="39"/>
      <c r="V393" s="39"/>
      <c r="W393" s="39"/>
      <c r="X393" s="39"/>
      <c r="Y393" s="39"/>
      <c r="Z393" s="39"/>
      <c r="AA393" s="39"/>
      <c r="AB393" s="39"/>
      <c r="AC393" s="39"/>
      <c r="AD393" s="39"/>
      <c r="AE393" s="39"/>
      <c r="AT393" s="18" t="s">
        <v>216</v>
      </c>
      <c r="AU393" s="18" t="s">
        <v>83</v>
      </c>
    </row>
    <row r="394" s="2" customFormat="1" ht="16.5" customHeight="1">
      <c r="A394" s="39"/>
      <c r="B394" s="40"/>
      <c r="C394" s="222" t="s">
        <v>1276</v>
      </c>
      <c r="D394" s="222" t="s">
        <v>208</v>
      </c>
      <c r="E394" s="223" t="s">
        <v>2806</v>
      </c>
      <c r="F394" s="224" t="s">
        <v>2807</v>
      </c>
      <c r="G394" s="225" t="s">
        <v>592</v>
      </c>
      <c r="H394" s="226">
        <v>12</v>
      </c>
      <c r="I394" s="227"/>
      <c r="J394" s="228">
        <f>ROUND(I394*H394,2)</f>
        <v>0</v>
      </c>
      <c r="K394" s="229"/>
      <c r="L394" s="45"/>
      <c r="M394" s="230" t="s">
        <v>1</v>
      </c>
      <c r="N394" s="231" t="s">
        <v>41</v>
      </c>
      <c r="O394" s="92"/>
      <c r="P394" s="232">
        <f>O394*H394</f>
        <v>0</v>
      </c>
      <c r="Q394" s="232">
        <v>0.00024000000000000001</v>
      </c>
      <c r="R394" s="232">
        <f>Q394*H394</f>
        <v>0.0028800000000000002</v>
      </c>
      <c r="S394" s="232">
        <v>0</v>
      </c>
      <c r="T394" s="233">
        <f>S394*H394</f>
        <v>0</v>
      </c>
      <c r="U394" s="39"/>
      <c r="V394" s="39"/>
      <c r="W394" s="39"/>
      <c r="X394" s="39"/>
      <c r="Y394" s="39"/>
      <c r="Z394" s="39"/>
      <c r="AA394" s="39"/>
      <c r="AB394" s="39"/>
      <c r="AC394" s="39"/>
      <c r="AD394" s="39"/>
      <c r="AE394" s="39"/>
      <c r="AR394" s="234" t="s">
        <v>361</v>
      </c>
      <c r="AT394" s="234" t="s">
        <v>208</v>
      </c>
      <c r="AU394" s="234" t="s">
        <v>83</v>
      </c>
      <c r="AY394" s="18" t="s">
        <v>207</v>
      </c>
      <c r="BE394" s="235">
        <f>IF(N394="základní",J394,0)</f>
        <v>0</v>
      </c>
      <c r="BF394" s="235">
        <f>IF(N394="snížená",J394,0)</f>
        <v>0</v>
      </c>
      <c r="BG394" s="235">
        <f>IF(N394="zákl. přenesená",J394,0)</f>
        <v>0</v>
      </c>
      <c r="BH394" s="235">
        <f>IF(N394="sníž. přenesená",J394,0)</f>
        <v>0</v>
      </c>
      <c r="BI394" s="235">
        <f>IF(N394="nulová",J394,0)</f>
        <v>0</v>
      </c>
      <c r="BJ394" s="18" t="s">
        <v>83</v>
      </c>
      <c r="BK394" s="235">
        <f>ROUND(I394*H394,2)</f>
        <v>0</v>
      </c>
      <c r="BL394" s="18" t="s">
        <v>361</v>
      </c>
      <c r="BM394" s="234" t="s">
        <v>1895</v>
      </c>
    </row>
    <row r="395" s="2" customFormat="1">
      <c r="A395" s="39"/>
      <c r="B395" s="40"/>
      <c r="C395" s="41"/>
      <c r="D395" s="236" t="s">
        <v>214</v>
      </c>
      <c r="E395" s="41"/>
      <c r="F395" s="237" t="s">
        <v>2808</v>
      </c>
      <c r="G395" s="41"/>
      <c r="H395" s="41"/>
      <c r="I395" s="238"/>
      <c r="J395" s="41"/>
      <c r="K395" s="41"/>
      <c r="L395" s="45"/>
      <c r="M395" s="239"/>
      <c r="N395" s="240"/>
      <c r="O395" s="92"/>
      <c r="P395" s="92"/>
      <c r="Q395" s="92"/>
      <c r="R395" s="92"/>
      <c r="S395" s="92"/>
      <c r="T395" s="93"/>
      <c r="U395" s="39"/>
      <c r="V395" s="39"/>
      <c r="W395" s="39"/>
      <c r="X395" s="39"/>
      <c r="Y395" s="39"/>
      <c r="Z395" s="39"/>
      <c r="AA395" s="39"/>
      <c r="AB395" s="39"/>
      <c r="AC395" s="39"/>
      <c r="AD395" s="39"/>
      <c r="AE395" s="39"/>
      <c r="AT395" s="18" t="s">
        <v>214</v>
      </c>
      <c r="AU395" s="18" t="s">
        <v>83</v>
      </c>
    </row>
    <row r="396" s="2" customFormat="1">
      <c r="A396" s="39"/>
      <c r="B396" s="40"/>
      <c r="C396" s="41"/>
      <c r="D396" s="241" t="s">
        <v>216</v>
      </c>
      <c r="E396" s="41"/>
      <c r="F396" s="242" t="s">
        <v>2809</v>
      </c>
      <c r="G396" s="41"/>
      <c r="H396" s="41"/>
      <c r="I396" s="238"/>
      <c r="J396" s="41"/>
      <c r="K396" s="41"/>
      <c r="L396" s="45"/>
      <c r="M396" s="239"/>
      <c r="N396" s="240"/>
      <c r="O396" s="92"/>
      <c r="P396" s="92"/>
      <c r="Q396" s="92"/>
      <c r="R396" s="92"/>
      <c r="S396" s="92"/>
      <c r="T396" s="93"/>
      <c r="U396" s="39"/>
      <c r="V396" s="39"/>
      <c r="W396" s="39"/>
      <c r="X396" s="39"/>
      <c r="Y396" s="39"/>
      <c r="Z396" s="39"/>
      <c r="AA396" s="39"/>
      <c r="AB396" s="39"/>
      <c r="AC396" s="39"/>
      <c r="AD396" s="39"/>
      <c r="AE396" s="39"/>
      <c r="AT396" s="18" t="s">
        <v>216</v>
      </c>
      <c r="AU396" s="18" t="s">
        <v>83</v>
      </c>
    </row>
    <row r="397" s="2" customFormat="1" ht="24.15" customHeight="1">
      <c r="A397" s="39"/>
      <c r="B397" s="40"/>
      <c r="C397" s="222" t="s">
        <v>1285</v>
      </c>
      <c r="D397" s="222" t="s">
        <v>208</v>
      </c>
      <c r="E397" s="223" t="s">
        <v>2810</v>
      </c>
      <c r="F397" s="224" t="s">
        <v>2811</v>
      </c>
      <c r="G397" s="225" t="s">
        <v>592</v>
      </c>
      <c r="H397" s="226">
        <v>1</v>
      </c>
      <c r="I397" s="227"/>
      <c r="J397" s="228">
        <f>ROUND(I397*H397,2)</f>
        <v>0</v>
      </c>
      <c r="K397" s="229"/>
      <c r="L397" s="45"/>
      <c r="M397" s="230" t="s">
        <v>1</v>
      </c>
      <c r="N397" s="231" t="s">
        <v>41</v>
      </c>
      <c r="O397" s="92"/>
      <c r="P397" s="232">
        <f>O397*H397</f>
        <v>0</v>
      </c>
      <c r="Q397" s="232">
        <v>0.0010100000000000001</v>
      </c>
      <c r="R397" s="232">
        <f>Q397*H397</f>
        <v>0.0010100000000000001</v>
      </c>
      <c r="S397" s="232">
        <v>0</v>
      </c>
      <c r="T397" s="233">
        <f>S397*H397</f>
        <v>0</v>
      </c>
      <c r="U397" s="39"/>
      <c r="V397" s="39"/>
      <c r="W397" s="39"/>
      <c r="X397" s="39"/>
      <c r="Y397" s="39"/>
      <c r="Z397" s="39"/>
      <c r="AA397" s="39"/>
      <c r="AB397" s="39"/>
      <c r="AC397" s="39"/>
      <c r="AD397" s="39"/>
      <c r="AE397" s="39"/>
      <c r="AR397" s="234" t="s">
        <v>361</v>
      </c>
      <c r="AT397" s="234" t="s">
        <v>208</v>
      </c>
      <c r="AU397" s="234" t="s">
        <v>83</v>
      </c>
      <c r="AY397" s="18" t="s">
        <v>207</v>
      </c>
      <c r="BE397" s="235">
        <f>IF(N397="základní",J397,0)</f>
        <v>0</v>
      </c>
      <c r="BF397" s="235">
        <f>IF(N397="snížená",J397,0)</f>
        <v>0</v>
      </c>
      <c r="BG397" s="235">
        <f>IF(N397="zákl. přenesená",J397,0)</f>
        <v>0</v>
      </c>
      <c r="BH397" s="235">
        <f>IF(N397="sníž. přenesená",J397,0)</f>
        <v>0</v>
      </c>
      <c r="BI397" s="235">
        <f>IF(N397="nulová",J397,0)</f>
        <v>0</v>
      </c>
      <c r="BJ397" s="18" t="s">
        <v>83</v>
      </c>
      <c r="BK397" s="235">
        <f>ROUND(I397*H397,2)</f>
        <v>0</v>
      </c>
      <c r="BL397" s="18" t="s">
        <v>361</v>
      </c>
      <c r="BM397" s="234" t="s">
        <v>1910</v>
      </c>
    </row>
    <row r="398" s="2" customFormat="1">
      <c r="A398" s="39"/>
      <c r="B398" s="40"/>
      <c r="C398" s="41"/>
      <c r="D398" s="236" t="s">
        <v>214</v>
      </c>
      <c r="E398" s="41"/>
      <c r="F398" s="237" t="s">
        <v>2812</v>
      </c>
      <c r="G398" s="41"/>
      <c r="H398" s="41"/>
      <c r="I398" s="238"/>
      <c r="J398" s="41"/>
      <c r="K398" s="41"/>
      <c r="L398" s="45"/>
      <c r="M398" s="239"/>
      <c r="N398" s="240"/>
      <c r="O398" s="92"/>
      <c r="P398" s="92"/>
      <c r="Q398" s="92"/>
      <c r="R398" s="92"/>
      <c r="S398" s="92"/>
      <c r="T398" s="93"/>
      <c r="U398" s="39"/>
      <c r="V398" s="39"/>
      <c r="W398" s="39"/>
      <c r="X398" s="39"/>
      <c r="Y398" s="39"/>
      <c r="Z398" s="39"/>
      <c r="AA398" s="39"/>
      <c r="AB398" s="39"/>
      <c r="AC398" s="39"/>
      <c r="AD398" s="39"/>
      <c r="AE398" s="39"/>
      <c r="AT398" s="18" t="s">
        <v>214</v>
      </c>
      <c r="AU398" s="18" t="s">
        <v>83</v>
      </c>
    </row>
    <row r="399" s="2" customFormat="1">
      <c r="A399" s="39"/>
      <c r="B399" s="40"/>
      <c r="C399" s="41"/>
      <c r="D399" s="241" t="s">
        <v>216</v>
      </c>
      <c r="E399" s="41"/>
      <c r="F399" s="242" t="s">
        <v>2813</v>
      </c>
      <c r="G399" s="41"/>
      <c r="H399" s="41"/>
      <c r="I399" s="238"/>
      <c r="J399" s="41"/>
      <c r="K399" s="41"/>
      <c r="L399" s="45"/>
      <c r="M399" s="239"/>
      <c r="N399" s="240"/>
      <c r="O399" s="92"/>
      <c r="P399" s="92"/>
      <c r="Q399" s="92"/>
      <c r="R399" s="92"/>
      <c r="S399" s="92"/>
      <c r="T399" s="93"/>
      <c r="U399" s="39"/>
      <c r="V399" s="39"/>
      <c r="W399" s="39"/>
      <c r="X399" s="39"/>
      <c r="Y399" s="39"/>
      <c r="Z399" s="39"/>
      <c r="AA399" s="39"/>
      <c r="AB399" s="39"/>
      <c r="AC399" s="39"/>
      <c r="AD399" s="39"/>
      <c r="AE399" s="39"/>
      <c r="AT399" s="18" t="s">
        <v>216</v>
      </c>
      <c r="AU399" s="18" t="s">
        <v>83</v>
      </c>
    </row>
    <row r="400" s="2" customFormat="1" ht="24.15" customHeight="1">
      <c r="A400" s="39"/>
      <c r="B400" s="40"/>
      <c r="C400" s="222" t="s">
        <v>1290</v>
      </c>
      <c r="D400" s="222" t="s">
        <v>208</v>
      </c>
      <c r="E400" s="223" t="s">
        <v>2814</v>
      </c>
      <c r="F400" s="224" t="s">
        <v>2815</v>
      </c>
      <c r="G400" s="225" t="s">
        <v>2678</v>
      </c>
      <c r="H400" s="226">
        <v>1</v>
      </c>
      <c r="I400" s="227"/>
      <c r="J400" s="228">
        <f>ROUND(I400*H400,2)</f>
        <v>0</v>
      </c>
      <c r="K400" s="229"/>
      <c r="L400" s="45"/>
      <c r="M400" s="230" t="s">
        <v>1</v>
      </c>
      <c r="N400" s="231" t="s">
        <v>41</v>
      </c>
      <c r="O400" s="92"/>
      <c r="P400" s="232">
        <f>O400*H400</f>
        <v>0</v>
      </c>
      <c r="Q400" s="232">
        <v>0.014749999999999999</v>
      </c>
      <c r="R400" s="232">
        <f>Q400*H400</f>
        <v>0.014749999999999999</v>
      </c>
      <c r="S400" s="232">
        <v>0</v>
      </c>
      <c r="T400" s="233">
        <f>S400*H400</f>
        <v>0</v>
      </c>
      <c r="U400" s="39"/>
      <c r="V400" s="39"/>
      <c r="W400" s="39"/>
      <c r="X400" s="39"/>
      <c r="Y400" s="39"/>
      <c r="Z400" s="39"/>
      <c r="AA400" s="39"/>
      <c r="AB400" s="39"/>
      <c r="AC400" s="39"/>
      <c r="AD400" s="39"/>
      <c r="AE400" s="39"/>
      <c r="AR400" s="234" t="s">
        <v>361</v>
      </c>
      <c r="AT400" s="234" t="s">
        <v>208</v>
      </c>
      <c r="AU400" s="234" t="s">
        <v>83</v>
      </c>
      <c r="AY400" s="18" t="s">
        <v>207</v>
      </c>
      <c r="BE400" s="235">
        <f>IF(N400="základní",J400,0)</f>
        <v>0</v>
      </c>
      <c r="BF400" s="235">
        <f>IF(N400="snížená",J400,0)</f>
        <v>0</v>
      </c>
      <c r="BG400" s="235">
        <f>IF(N400="zákl. přenesená",J400,0)</f>
        <v>0</v>
      </c>
      <c r="BH400" s="235">
        <f>IF(N400="sníž. přenesená",J400,0)</f>
        <v>0</v>
      </c>
      <c r="BI400" s="235">
        <f>IF(N400="nulová",J400,0)</f>
        <v>0</v>
      </c>
      <c r="BJ400" s="18" t="s">
        <v>83</v>
      </c>
      <c r="BK400" s="235">
        <f>ROUND(I400*H400,2)</f>
        <v>0</v>
      </c>
      <c r="BL400" s="18" t="s">
        <v>361</v>
      </c>
      <c r="BM400" s="234" t="s">
        <v>1922</v>
      </c>
    </row>
    <row r="401" s="2" customFormat="1">
      <c r="A401" s="39"/>
      <c r="B401" s="40"/>
      <c r="C401" s="41"/>
      <c r="D401" s="236" t="s">
        <v>214</v>
      </c>
      <c r="E401" s="41"/>
      <c r="F401" s="237" t="s">
        <v>2816</v>
      </c>
      <c r="G401" s="41"/>
      <c r="H401" s="41"/>
      <c r="I401" s="238"/>
      <c r="J401" s="41"/>
      <c r="K401" s="41"/>
      <c r="L401" s="45"/>
      <c r="M401" s="239"/>
      <c r="N401" s="240"/>
      <c r="O401" s="92"/>
      <c r="P401" s="92"/>
      <c r="Q401" s="92"/>
      <c r="R401" s="92"/>
      <c r="S401" s="92"/>
      <c r="T401" s="93"/>
      <c r="U401" s="39"/>
      <c r="V401" s="39"/>
      <c r="W401" s="39"/>
      <c r="X401" s="39"/>
      <c r="Y401" s="39"/>
      <c r="Z401" s="39"/>
      <c r="AA401" s="39"/>
      <c r="AB401" s="39"/>
      <c r="AC401" s="39"/>
      <c r="AD401" s="39"/>
      <c r="AE401" s="39"/>
      <c r="AT401" s="18" t="s">
        <v>214</v>
      </c>
      <c r="AU401" s="18" t="s">
        <v>83</v>
      </c>
    </row>
    <row r="402" s="2" customFormat="1">
      <c r="A402" s="39"/>
      <c r="B402" s="40"/>
      <c r="C402" s="41"/>
      <c r="D402" s="241" t="s">
        <v>216</v>
      </c>
      <c r="E402" s="41"/>
      <c r="F402" s="242" t="s">
        <v>2817</v>
      </c>
      <c r="G402" s="41"/>
      <c r="H402" s="41"/>
      <c r="I402" s="238"/>
      <c r="J402" s="41"/>
      <c r="K402" s="41"/>
      <c r="L402" s="45"/>
      <c r="M402" s="239"/>
      <c r="N402" s="240"/>
      <c r="O402" s="92"/>
      <c r="P402" s="92"/>
      <c r="Q402" s="92"/>
      <c r="R402" s="92"/>
      <c r="S402" s="92"/>
      <c r="T402" s="93"/>
      <c r="U402" s="39"/>
      <c r="V402" s="39"/>
      <c r="W402" s="39"/>
      <c r="X402" s="39"/>
      <c r="Y402" s="39"/>
      <c r="Z402" s="39"/>
      <c r="AA402" s="39"/>
      <c r="AB402" s="39"/>
      <c r="AC402" s="39"/>
      <c r="AD402" s="39"/>
      <c r="AE402" s="39"/>
      <c r="AT402" s="18" t="s">
        <v>216</v>
      </c>
      <c r="AU402" s="18" t="s">
        <v>83</v>
      </c>
    </row>
    <row r="403" s="2" customFormat="1" ht="24.15" customHeight="1">
      <c r="A403" s="39"/>
      <c r="B403" s="40"/>
      <c r="C403" s="222" t="s">
        <v>1299</v>
      </c>
      <c r="D403" s="222" t="s">
        <v>208</v>
      </c>
      <c r="E403" s="223" t="s">
        <v>2818</v>
      </c>
      <c r="F403" s="224" t="s">
        <v>2819</v>
      </c>
      <c r="G403" s="225" t="s">
        <v>592</v>
      </c>
      <c r="H403" s="226">
        <v>17</v>
      </c>
      <c r="I403" s="227"/>
      <c r="J403" s="228">
        <f>ROUND(I403*H403,2)</f>
        <v>0</v>
      </c>
      <c r="K403" s="229"/>
      <c r="L403" s="45"/>
      <c r="M403" s="230" t="s">
        <v>1</v>
      </c>
      <c r="N403" s="231" t="s">
        <v>41</v>
      </c>
      <c r="O403" s="92"/>
      <c r="P403" s="232">
        <f>O403*H403</f>
        <v>0</v>
      </c>
      <c r="Q403" s="232">
        <v>0.00027999999999999998</v>
      </c>
      <c r="R403" s="232">
        <f>Q403*H403</f>
        <v>0.0047599999999999995</v>
      </c>
      <c r="S403" s="232">
        <v>0</v>
      </c>
      <c r="T403" s="233">
        <f>S403*H403</f>
        <v>0</v>
      </c>
      <c r="U403" s="39"/>
      <c r="V403" s="39"/>
      <c r="W403" s="39"/>
      <c r="X403" s="39"/>
      <c r="Y403" s="39"/>
      <c r="Z403" s="39"/>
      <c r="AA403" s="39"/>
      <c r="AB403" s="39"/>
      <c r="AC403" s="39"/>
      <c r="AD403" s="39"/>
      <c r="AE403" s="39"/>
      <c r="AR403" s="234" t="s">
        <v>361</v>
      </c>
      <c r="AT403" s="234" t="s">
        <v>208</v>
      </c>
      <c r="AU403" s="234" t="s">
        <v>83</v>
      </c>
      <c r="AY403" s="18" t="s">
        <v>207</v>
      </c>
      <c r="BE403" s="235">
        <f>IF(N403="základní",J403,0)</f>
        <v>0</v>
      </c>
      <c r="BF403" s="235">
        <f>IF(N403="snížená",J403,0)</f>
        <v>0</v>
      </c>
      <c r="BG403" s="235">
        <f>IF(N403="zákl. přenesená",J403,0)</f>
        <v>0</v>
      </c>
      <c r="BH403" s="235">
        <f>IF(N403="sníž. přenesená",J403,0)</f>
        <v>0</v>
      </c>
      <c r="BI403" s="235">
        <f>IF(N403="nulová",J403,0)</f>
        <v>0</v>
      </c>
      <c r="BJ403" s="18" t="s">
        <v>83</v>
      </c>
      <c r="BK403" s="235">
        <f>ROUND(I403*H403,2)</f>
        <v>0</v>
      </c>
      <c r="BL403" s="18" t="s">
        <v>361</v>
      </c>
      <c r="BM403" s="234" t="s">
        <v>1933</v>
      </c>
    </row>
    <row r="404" s="2" customFormat="1">
      <c r="A404" s="39"/>
      <c r="B404" s="40"/>
      <c r="C404" s="41"/>
      <c r="D404" s="236" t="s">
        <v>214</v>
      </c>
      <c r="E404" s="41"/>
      <c r="F404" s="237" t="s">
        <v>2820</v>
      </c>
      <c r="G404" s="41"/>
      <c r="H404" s="41"/>
      <c r="I404" s="238"/>
      <c r="J404" s="41"/>
      <c r="K404" s="41"/>
      <c r="L404" s="45"/>
      <c r="M404" s="239"/>
      <c r="N404" s="240"/>
      <c r="O404" s="92"/>
      <c r="P404" s="92"/>
      <c r="Q404" s="92"/>
      <c r="R404" s="92"/>
      <c r="S404" s="92"/>
      <c r="T404" s="93"/>
      <c r="U404" s="39"/>
      <c r="V404" s="39"/>
      <c r="W404" s="39"/>
      <c r="X404" s="39"/>
      <c r="Y404" s="39"/>
      <c r="Z404" s="39"/>
      <c r="AA404" s="39"/>
      <c r="AB404" s="39"/>
      <c r="AC404" s="39"/>
      <c r="AD404" s="39"/>
      <c r="AE404" s="39"/>
      <c r="AT404" s="18" t="s">
        <v>214</v>
      </c>
      <c r="AU404" s="18" t="s">
        <v>83</v>
      </c>
    </row>
    <row r="405" s="2" customFormat="1">
      <c r="A405" s="39"/>
      <c r="B405" s="40"/>
      <c r="C405" s="41"/>
      <c r="D405" s="241" t="s">
        <v>216</v>
      </c>
      <c r="E405" s="41"/>
      <c r="F405" s="242" t="s">
        <v>2821</v>
      </c>
      <c r="G405" s="41"/>
      <c r="H405" s="41"/>
      <c r="I405" s="238"/>
      <c r="J405" s="41"/>
      <c r="K405" s="41"/>
      <c r="L405" s="45"/>
      <c r="M405" s="239"/>
      <c r="N405" s="240"/>
      <c r="O405" s="92"/>
      <c r="P405" s="92"/>
      <c r="Q405" s="92"/>
      <c r="R405" s="92"/>
      <c r="S405" s="92"/>
      <c r="T405" s="93"/>
      <c r="U405" s="39"/>
      <c r="V405" s="39"/>
      <c r="W405" s="39"/>
      <c r="X405" s="39"/>
      <c r="Y405" s="39"/>
      <c r="Z405" s="39"/>
      <c r="AA405" s="39"/>
      <c r="AB405" s="39"/>
      <c r="AC405" s="39"/>
      <c r="AD405" s="39"/>
      <c r="AE405" s="39"/>
      <c r="AT405" s="18" t="s">
        <v>216</v>
      </c>
      <c r="AU405" s="18" t="s">
        <v>83</v>
      </c>
    </row>
    <row r="406" s="2" customFormat="1" ht="24.15" customHeight="1">
      <c r="A406" s="39"/>
      <c r="B406" s="40"/>
      <c r="C406" s="222" t="s">
        <v>1305</v>
      </c>
      <c r="D406" s="222" t="s">
        <v>208</v>
      </c>
      <c r="E406" s="223" t="s">
        <v>2822</v>
      </c>
      <c r="F406" s="224" t="s">
        <v>2823</v>
      </c>
      <c r="G406" s="225" t="s">
        <v>931</v>
      </c>
      <c r="H406" s="226">
        <v>14</v>
      </c>
      <c r="I406" s="227"/>
      <c r="J406" s="228">
        <f>ROUND(I406*H406,2)</f>
        <v>0</v>
      </c>
      <c r="K406" s="229"/>
      <c r="L406" s="45"/>
      <c r="M406" s="230" t="s">
        <v>1</v>
      </c>
      <c r="N406" s="231" t="s">
        <v>41</v>
      </c>
      <c r="O406" s="92"/>
      <c r="P406" s="232">
        <f>O406*H406</f>
        <v>0</v>
      </c>
      <c r="Q406" s="232">
        <v>0</v>
      </c>
      <c r="R406" s="232">
        <f>Q406*H406</f>
        <v>0</v>
      </c>
      <c r="S406" s="232">
        <v>0</v>
      </c>
      <c r="T406" s="233">
        <f>S406*H406</f>
        <v>0</v>
      </c>
      <c r="U406" s="39"/>
      <c r="V406" s="39"/>
      <c r="W406" s="39"/>
      <c r="X406" s="39"/>
      <c r="Y406" s="39"/>
      <c r="Z406" s="39"/>
      <c r="AA406" s="39"/>
      <c r="AB406" s="39"/>
      <c r="AC406" s="39"/>
      <c r="AD406" s="39"/>
      <c r="AE406" s="39"/>
      <c r="AR406" s="234" t="s">
        <v>361</v>
      </c>
      <c r="AT406" s="234" t="s">
        <v>208</v>
      </c>
      <c r="AU406" s="234" t="s">
        <v>83</v>
      </c>
      <c r="AY406" s="18" t="s">
        <v>207</v>
      </c>
      <c r="BE406" s="235">
        <f>IF(N406="základní",J406,0)</f>
        <v>0</v>
      </c>
      <c r="BF406" s="235">
        <f>IF(N406="snížená",J406,0)</f>
        <v>0</v>
      </c>
      <c r="BG406" s="235">
        <f>IF(N406="zákl. přenesená",J406,0)</f>
        <v>0</v>
      </c>
      <c r="BH406" s="235">
        <f>IF(N406="sníž. přenesená",J406,0)</f>
        <v>0</v>
      </c>
      <c r="BI406" s="235">
        <f>IF(N406="nulová",J406,0)</f>
        <v>0</v>
      </c>
      <c r="BJ406" s="18" t="s">
        <v>83</v>
      </c>
      <c r="BK406" s="235">
        <f>ROUND(I406*H406,2)</f>
        <v>0</v>
      </c>
      <c r="BL406" s="18" t="s">
        <v>361</v>
      </c>
      <c r="BM406" s="234" t="s">
        <v>1942</v>
      </c>
    </row>
    <row r="407" s="2" customFormat="1">
      <c r="A407" s="39"/>
      <c r="B407" s="40"/>
      <c r="C407" s="41"/>
      <c r="D407" s="236" t="s">
        <v>214</v>
      </c>
      <c r="E407" s="41"/>
      <c r="F407" s="237" t="s">
        <v>2823</v>
      </c>
      <c r="G407" s="41"/>
      <c r="H407" s="41"/>
      <c r="I407" s="238"/>
      <c r="J407" s="41"/>
      <c r="K407" s="41"/>
      <c r="L407" s="45"/>
      <c r="M407" s="239"/>
      <c r="N407" s="240"/>
      <c r="O407" s="92"/>
      <c r="P407" s="92"/>
      <c r="Q407" s="92"/>
      <c r="R407" s="92"/>
      <c r="S407" s="92"/>
      <c r="T407" s="93"/>
      <c r="U407" s="39"/>
      <c r="V407" s="39"/>
      <c r="W407" s="39"/>
      <c r="X407" s="39"/>
      <c r="Y407" s="39"/>
      <c r="Z407" s="39"/>
      <c r="AA407" s="39"/>
      <c r="AB407" s="39"/>
      <c r="AC407" s="39"/>
      <c r="AD407" s="39"/>
      <c r="AE407" s="39"/>
      <c r="AT407" s="18" t="s">
        <v>214</v>
      </c>
      <c r="AU407" s="18" t="s">
        <v>83</v>
      </c>
    </row>
    <row r="408" s="2" customFormat="1" ht="24.15" customHeight="1">
      <c r="A408" s="39"/>
      <c r="B408" s="40"/>
      <c r="C408" s="222" t="s">
        <v>1313</v>
      </c>
      <c r="D408" s="222" t="s">
        <v>208</v>
      </c>
      <c r="E408" s="223" t="s">
        <v>2824</v>
      </c>
      <c r="F408" s="224" t="s">
        <v>2825</v>
      </c>
      <c r="G408" s="225" t="s">
        <v>931</v>
      </c>
      <c r="H408" s="226">
        <v>3</v>
      </c>
      <c r="I408" s="227"/>
      <c r="J408" s="228">
        <f>ROUND(I408*H408,2)</f>
        <v>0</v>
      </c>
      <c r="K408" s="229"/>
      <c r="L408" s="45"/>
      <c r="M408" s="230" t="s">
        <v>1</v>
      </c>
      <c r="N408" s="231" t="s">
        <v>41</v>
      </c>
      <c r="O408" s="92"/>
      <c r="P408" s="232">
        <f>O408*H408</f>
        <v>0</v>
      </c>
      <c r="Q408" s="232">
        <v>0</v>
      </c>
      <c r="R408" s="232">
        <f>Q408*H408</f>
        <v>0</v>
      </c>
      <c r="S408" s="232">
        <v>0</v>
      </c>
      <c r="T408" s="233">
        <f>S408*H408</f>
        <v>0</v>
      </c>
      <c r="U408" s="39"/>
      <c r="V408" s="39"/>
      <c r="W408" s="39"/>
      <c r="X408" s="39"/>
      <c r="Y408" s="39"/>
      <c r="Z408" s="39"/>
      <c r="AA408" s="39"/>
      <c r="AB408" s="39"/>
      <c r="AC408" s="39"/>
      <c r="AD408" s="39"/>
      <c r="AE408" s="39"/>
      <c r="AR408" s="234" t="s">
        <v>361</v>
      </c>
      <c r="AT408" s="234" t="s">
        <v>208</v>
      </c>
      <c r="AU408" s="234" t="s">
        <v>83</v>
      </c>
      <c r="AY408" s="18" t="s">
        <v>207</v>
      </c>
      <c r="BE408" s="235">
        <f>IF(N408="základní",J408,0)</f>
        <v>0</v>
      </c>
      <c r="BF408" s="235">
        <f>IF(N408="snížená",J408,0)</f>
        <v>0</v>
      </c>
      <c r="BG408" s="235">
        <f>IF(N408="zákl. přenesená",J408,0)</f>
        <v>0</v>
      </c>
      <c r="BH408" s="235">
        <f>IF(N408="sníž. přenesená",J408,0)</f>
        <v>0</v>
      </c>
      <c r="BI408" s="235">
        <f>IF(N408="nulová",J408,0)</f>
        <v>0</v>
      </c>
      <c r="BJ408" s="18" t="s">
        <v>83</v>
      </c>
      <c r="BK408" s="235">
        <f>ROUND(I408*H408,2)</f>
        <v>0</v>
      </c>
      <c r="BL408" s="18" t="s">
        <v>361</v>
      </c>
      <c r="BM408" s="234" t="s">
        <v>1956</v>
      </c>
    </row>
    <row r="409" s="2" customFormat="1">
      <c r="A409" s="39"/>
      <c r="B409" s="40"/>
      <c r="C409" s="41"/>
      <c r="D409" s="236" t="s">
        <v>214</v>
      </c>
      <c r="E409" s="41"/>
      <c r="F409" s="237" t="s">
        <v>2825</v>
      </c>
      <c r="G409" s="41"/>
      <c r="H409" s="41"/>
      <c r="I409" s="238"/>
      <c r="J409" s="41"/>
      <c r="K409" s="41"/>
      <c r="L409" s="45"/>
      <c r="M409" s="239"/>
      <c r="N409" s="240"/>
      <c r="O409" s="92"/>
      <c r="P409" s="92"/>
      <c r="Q409" s="92"/>
      <c r="R409" s="92"/>
      <c r="S409" s="92"/>
      <c r="T409" s="93"/>
      <c r="U409" s="39"/>
      <c r="V409" s="39"/>
      <c r="W409" s="39"/>
      <c r="X409" s="39"/>
      <c r="Y409" s="39"/>
      <c r="Z409" s="39"/>
      <c r="AA409" s="39"/>
      <c r="AB409" s="39"/>
      <c r="AC409" s="39"/>
      <c r="AD409" s="39"/>
      <c r="AE409" s="39"/>
      <c r="AT409" s="18" t="s">
        <v>214</v>
      </c>
      <c r="AU409" s="18" t="s">
        <v>83</v>
      </c>
    </row>
    <row r="410" s="2" customFormat="1" ht="16.5" customHeight="1">
      <c r="A410" s="39"/>
      <c r="B410" s="40"/>
      <c r="C410" s="222" t="s">
        <v>1322</v>
      </c>
      <c r="D410" s="222" t="s">
        <v>208</v>
      </c>
      <c r="E410" s="223" t="s">
        <v>2826</v>
      </c>
      <c r="F410" s="224" t="s">
        <v>2827</v>
      </c>
      <c r="G410" s="225" t="s">
        <v>931</v>
      </c>
      <c r="H410" s="226">
        <v>3</v>
      </c>
      <c r="I410" s="227"/>
      <c r="J410" s="228">
        <f>ROUND(I410*H410,2)</f>
        <v>0</v>
      </c>
      <c r="K410" s="229"/>
      <c r="L410" s="45"/>
      <c r="M410" s="230" t="s">
        <v>1</v>
      </c>
      <c r="N410" s="231" t="s">
        <v>41</v>
      </c>
      <c r="O410" s="92"/>
      <c r="P410" s="232">
        <f>O410*H410</f>
        <v>0</v>
      </c>
      <c r="Q410" s="232">
        <v>0</v>
      </c>
      <c r="R410" s="232">
        <f>Q410*H410</f>
        <v>0</v>
      </c>
      <c r="S410" s="232">
        <v>0</v>
      </c>
      <c r="T410" s="233">
        <f>S410*H410</f>
        <v>0</v>
      </c>
      <c r="U410" s="39"/>
      <c r="V410" s="39"/>
      <c r="W410" s="39"/>
      <c r="X410" s="39"/>
      <c r="Y410" s="39"/>
      <c r="Z410" s="39"/>
      <c r="AA410" s="39"/>
      <c r="AB410" s="39"/>
      <c r="AC410" s="39"/>
      <c r="AD410" s="39"/>
      <c r="AE410" s="39"/>
      <c r="AR410" s="234" t="s">
        <v>361</v>
      </c>
      <c r="AT410" s="234" t="s">
        <v>208</v>
      </c>
      <c r="AU410" s="234" t="s">
        <v>83</v>
      </c>
      <c r="AY410" s="18" t="s">
        <v>207</v>
      </c>
      <c r="BE410" s="235">
        <f>IF(N410="základní",J410,0)</f>
        <v>0</v>
      </c>
      <c r="BF410" s="235">
        <f>IF(N410="snížená",J410,0)</f>
        <v>0</v>
      </c>
      <c r="BG410" s="235">
        <f>IF(N410="zákl. přenesená",J410,0)</f>
        <v>0</v>
      </c>
      <c r="BH410" s="235">
        <f>IF(N410="sníž. přenesená",J410,0)</f>
        <v>0</v>
      </c>
      <c r="BI410" s="235">
        <f>IF(N410="nulová",J410,0)</f>
        <v>0</v>
      </c>
      <c r="BJ410" s="18" t="s">
        <v>83</v>
      </c>
      <c r="BK410" s="235">
        <f>ROUND(I410*H410,2)</f>
        <v>0</v>
      </c>
      <c r="BL410" s="18" t="s">
        <v>361</v>
      </c>
      <c r="BM410" s="234" t="s">
        <v>1978</v>
      </c>
    </row>
    <row r="411" s="2" customFormat="1">
      <c r="A411" s="39"/>
      <c r="B411" s="40"/>
      <c r="C411" s="41"/>
      <c r="D411" s="236" t="s">
        <v>214</v>
      </c>
      <c r="E411" s="41"/>
      <c r="F411" s="237" t="s">
        <v>2827</v>
      </c>
      <c r="G411" s="41"/>
      <c r="H411" s="41"/>
      <c r="I411" s="238"/>
      <c r="J411" s="41"/>
      <c r="K411" s="41"/>
      <c r="L411" s="45"/>
      <c r="M411" s="239"/>
      <c r="N411" s="240"/>
      <c r="O411" s="92"/>
      <c r="P411" s="92"/>
      <c r="Q411" s="92"/>
      <c r="R411" s="92"/>
      <c r="S411" s="92"/>
      <c r="T411" s="93"/>
      <c r="U411" s="39"/>
      <c r="V411" s="39"/>
      <c r="W411" s="39"/>
      <c r="X411" s="39"/>
      <c r="Y411" s="39"/>
      <c r="Z411" s="39"/>
      <c r="AA411" s="39"/>
      <c r="AB411" s="39"/>
      <c r="AC411" s="39"/>
      <c r="AD411" s="39"/>
      <c r="AE411" s="39"/>
      <c r="AT411" s="18" t="s">
        <v>214</v>
      </c>
      <c r="AU411" s="18" t="s">
        <v>83</v>
      </c>
    </row>
    <row r="412" s="2" customFormat="1" ht="24.15" customHeight="1">
      <c r="A412" s="39"/>
      <c r="B412" s="40"/>
      <c r="C412" s="222" t="s">
        <v>1329</v>
      </c>
      <c r="D412" s="222" t="s">
        <v>208</v>
      </c>
      <c r="E412" s="223" t="s">
        <v>2828</v>
      </c>
      <c r="F412" s="224" t="s">
        <v>2829</v>
      </c>
      <c r="G412" s="225" t="s">
        <v>1228</v>
      </c>
      <c r="H412" s="304"/>
      <c r="I412" s="227"/>
      <c r="J412" s="228">
        <f>ROUND(I412*H412,2)</f>
        <v>0</v>
      </c>
      <c r="K412" s="229"/>
      <c r="L412" s="45"/>
      <c r="M412" s="230" t="s">
        <v>1</v>
      </c>
      <c r="N412" s="231" t="s">
        <v>41</v>
      </c>
      <c r="O412" s="92"/>
      <c r="P412" s="232">
        <f>O412*H412</f>
        <v>0</v>
      </c>
      <c r="Q412" s="232">
        <v>0</v>
      </c>
      <c r="R412" s="232">
        <f>Q412*H412</f>
        <v>0</v>
      </c>
      <c r="S412" s="232">
        <v>0</v>
      </c>
      <c r="T412" s="233">
        <f>S412*H412</f>
        <v>0</v>
      </c>
      <c r="U412" s="39"/>
      <c r="V412" s="39"/>
      <c r="W412" s="39"/>
      <c r="X412" s="39"/>
      <c r="Y412" s="39"/>
      <c r="Z412" s="39"/>
      <c r="AA412" s="39"/>
      <c r="AB412" s="39"/>
      <c r="AC412" s="39"/>
      <c r="AD412" s="39"/>
      <c r="AE412" s="39"/>
      <c r="AR412" s="234" t="s">
        <v>361</v>
      </c>
      <c r="AT412" s="234" t="s">
        <v>208</v>
      </c>
      <c r="AU412" s="234" t="s">
        <v>83</v>
      </c>
      <c r="AY412" s="18" t="s">
        <v>207</v>
      </c>
      <c r="BE412" s="235">
        <f>IF(N412="základní",J412,0)</f>
        <v>0</v>
      </c>
      <c r="BF412" s="235">
        <f>IF(N412="snížená",J412,0)</f>
        <v>0</v>
      </c>
      <c r="BG412" s="235">
        <f>IF(N412="zákl. přenesená",J412,0)</f>
        <v>0</v>
      </c>
      <c r="BH412" s="235">
        <f>IF(N412="sníž. přenesená",J412,0)</f>
        <v>0</v>
      </c>
      <c r="BI412" s="235">
        <f>IF(N412="nulová",J412,0)</f>
        <v>0</v>
      </c>
      <c r="BJ412" s="18" t="s">
        <v>83</v>
      </c>
      <c r="BK412" s="235">
        <f>ROUND(I412*H412,2)</f>
        <v>0</v>
      </c>
      <c r="BL412" s="18" t="s">
        <v>361</v>
      </c>
      <c r="BM412" s="234" t="s">
        <v>1992</v>
      </c>
    </row>
    <row r="413" s="2" customFormat="1">
      <c r="A413" s="39"/>
      <c r="B413" s="40"/>
      <c r="C413" s="41"/>
      <c r="D413" s="236" t="s">
        <v>214</v>
      </c>
      <c r="E413" s="41"/>
      <c r="F413" s="237" t="s">
        <v>2830</v>
      </c>
      <c r="G413" s="41"/>
      <c r="H413" s="41"/>
      <c r="I413" s="238"/>
      <c r="J413" s="41"/>
      <c r="K413" s="41"/>
      <c r="L413" s="45"/>
      <c r="M413" s="239"/>
      <c r="N413" s="240"/>
      <c r="O413" s="92"/>
      <c r="P413" s="92"/>
      <c r="Q413" s="92"/>
      <c r="R413" s="92"/>
      <c r="S413" s="92"/>
      <c r="T413" s="93"/>
      <c r="U413" s="39"/>
      <c r="V413" s="39"/>
      <c r="W413" s="39"/>
      <c r="X413" s="39"/>
      <c r="Y413" s="39"/>
      <c r="Z413" s="39"/>
      <c r="AA413" s="39"/>
      <c r="AB413" s="39"/>
      <c r="AC413" s="39"/>
      <c r="AD413" s="39"/>
      <c r="AE413" s="39"/>
      <c r="AT413" s="18" t="s">
        <v>214</v>
      </c>
      <c r="AU413" s="18" t="s">
        <v>83</v>
      </c>
    </row>
    <row r="414" s="2" customFormat="1">
      <c r="A414" s="39"/>
      <c r="B414" s="40"/>
      <c r="C414" s="41"/>
      <c r="D414" s="241" t="s">
        <v>216</v>
      </c>
      <c r="E414" s="41"/>
      <c r="F414" s="242" t="s">
        <v>2831</v>
      </c>
      <c r="G414" s="41"/>
      <c r="H414" s="41"/>
      <c r="I414" s="238"/>
      <c r="J414" s="41"/>
      <c r="K414" s="41"/>
      <c r="L414" s="45"/>
      <c r="M414" s="239"/>
      <c r="N414" s="240"/>
      <c r="O414" s="92"/>
      <c r="P414" s="92"/>
      <c r="Q414" s="92"/>
      <c r="R414" s="92"/>
      <c r="S414" s="92"/>
      <c r="T414" s="93"/>
      <c r="U414" s="39"/>
      <c r="V414" s="39"/>
      <c r="W414" s="39"/>
      <c r="X414" s="39"/>
      <c r="Y414" s="39"/>
      <c r="Z414" s="39"/>
      <c r="AA414" s="39"/>
      <c r="AB414" s="39"/>
      <c r="AC414" s="39"/>
      <c r="AD414" s="39"/>
      <c r="AE414" s="39"/>
      <c r="AT414" s="18" t="s">
        <v>216</v>
      </c>
      <c r="AU414" s="18" t="s">
        <v>83</v>
      </c>
    </row>
    <row r="415" s="11" customFormat="1" ht="25.92" customHeight="1">
      <c r="A415" s="11"/>
      <c r="B415" s="208"/>
      <c r="C415" s="209"/>
      <c r="D415" s="210" t="s">
        <v>75</v>
      </c>
      <c r="E415" s="211" t="s">
        <v>2832</v>
      </c>
      <c r="F415" s="211" t="s">
        <v>2833</v>
      </c>
      <c r="G415" s="209"/>
      <c r="H415" s="209"/>
      <c r="I415" s="212"/>
      <c r="J415" s="213">
        <f>BK415</f>
        <v>0</v>
      </c>
      <c r="K415" s="209"/>
      <c r="L415" s="214"/>
      <c r="M415" s="215"/>
      <c r="N415" s="216"/>
      <c r="O415" s="216"/>
      <c r="P415" s="217">
        <f>SUM(P416:P427)</f>
        <v>0</v>
      </c>
      <c r="Q415" s="216"/>
      <c r="R415" s="217">
        <f>SUM(R416:R427)</f>
        <v>0.25605000000000006</v>
      </c>
      <c r="S415" s="216"/>
      <c r="T415" s="218">
        <f>SUM(T416:T427)</f>
        <v>0</v>
      </c>
      <c r="U415" s="11"/>
      <c r="V415" s="11"/>
      <c r="W415" s="11"/>
      <c r="X415" s="11"/>
      <c r="Y415" s="11"/>
      <c r="Z415" s="11"/>
      <c r="AA415" s="11"/>
      <c r="AB415" s="11"/>
      <c r="AC415" s="11"/>
      <c r="AD415" s="11"/>
      <c r="AE415" s="11"/>
      <c r="AR415" s="219" t="s">
        <v>85</v>
      </c>
      <c r="AT415" s="220" t="s">
        <v>75</v>
      </c>
      <c r="AU415" s="220" t="s">
        <v>76</v>
      </c>
      <c r="AY415" s="219" t="s">
        <v>207</v>
      </c>
      <c r="BK415" s="221">
        <f>SUM(BK416:BK427)</f>
        <v>0</v>
      </c>
    </row>
    <row r="416" s="2" customFormat="1" ht="33" customHeight="1">
      <c r="A416" s="39"/>
      <c r="B416" s="40"/>
      <c r="C416" s="222" t="s">
        <v>1337</v>
      </c>
      <c r="D416" s="222" t="s">
        <v>208</v>
      </c>
      <c r="E416" s="223" t="s">
        <v>2834</v>
      </c>
      <c r="F416" s="224" t="s">
        <v>2835</v>
      </c>
      <c r="G416" s="225" t="s">
        <v>2678</v>
      </c>
      <c r="H416" s="226">
        <v>2</v>
      </c>
      <c r="I416" s="227"/>
      <c r="J416" s="228">
        <f>ROUND(I416*H416,2)</f>
        <v>0</v>
      </c>
      <c r="K416" s="229"/>
      <c r="L416" s="45"/>
      <c r="M416" s="230" t="s">
        <v>1</v>
      </c>
      <c r="N416" s="231" t="s">
        <v>41</v>
      </c>
      <c r="O416" s="92"/>
      <c r="P416" s="232">
        <f>O416*H416</f>
        <v>0</v>
      </c>
      <c r="Q416" s="232">
        <v>0.012</v>
      </c>
      <c r="R416" s="232">
        <f>Q416*H416</f>
        <v>0.024</v>
      </c>
      <c r="S416" s="232">
        <v>0</v>
      </c>
      <c r="T416" s="233">
        <f>S416*H416</f>
        <v>0</v>
      </c>
      <c r="U416" s="39"/>
      <c r="V416" s="39"/>
      <c r="W416" s="39"/>
      <c r="X416" s="39"/>
      <c r="Y416" s="39"/>
      <c r="Z416" s="39"/>
      <c r="AA416" s="39"/>
      <c r="AB416" s="39"/>
      <c r="AC416" s="39"/>
      <c r="AD416" s="39"/>
      <c r="AE416" s="39"/>
      <c r="AR416" s="234" t="s">
        <v>361</v>
      </c>
      <c r="AT416" s="234" t="s">
        <v>208</v>
      </c>
      <c r="AU416" s="234" t="s">
        <v>83</v>
      </c>
      <c r="AY416" s="18" t="s">
        <v>207</v>
      </c>
      <c r="BE416" s="235">
        <f>IF(N416="základní",J416,0)</f>
        <v>0</v>
      </c>
      <c r="BF416" s="235">
        <f>IF(N416="snížená",J416,0)</f>
        <v>0</v>
      </c>
      <c r="BG416" s="235">
        <f>IF(N416="zákl. přenesená",J416,0)</f>
        <v>0</v>
      </c>
      <c r="BH416" s="235">
        <f>IF(N416="sníž. přenesená",J416,0)</f>
        <v>0</v>
      </c>
      <c r="BI416" s="235">
        <f>IF(N416="nulová",J416,0)</f>
        <v>0</v>
      </c>
      <c r="BJ416" s="18" t="s">
        <v>83</v>
      </c>
      <c r="BK416" s="235">
        <f>ROUND(I416*H416,2)</f>
        <v>0</v>
      </c>
      <c r="BL416" s="18" t="s">
        <v>361</v>
      </c>
      <c r="BM416" s="234" t="s">
        <v>2002</v>
      </c>
    </row>
    <row r="417" s="2" customFormat="1">
      <c r="A417" s="39"/>
      <c r="B417" s="40"/>
      <c r="C417" s="41"/>
      <c r="D417" s="236" t="s">
        <v>214</v>
      </c>
      <c r="E417" s="41"/>
      <c r="F417" s="237" t="s">
        <v>2836</v>
      </c>
      <c r="G417" s="41"/>
      <c r="H417" s="41"/>
      <c r="I417" s="238"/>
      <c r="J417" s="41"/>
      <c r="K417" s="41"/>
      <c r="L417" s="45"/>
      <c r="M417" s="239"/>
      <c r="N417" s="240"/>
      <c r="O417" s="92"/>
      <c r="P417" s="92"/>
      <c r="Q417" s="92"/>
      <c r="R417" s="92"/>
      <c r="S417" s="92"/>
      <c r="T417" s="93"/>
      <c r="U417" s="39"/>
      <c r="V417" s="39"/>
      <c r="W417" s="39"/>
      <c r="X417" s="39"/>
      <c r="Y417" s="39"/>
      <c r="Z417" s="39"/>
      <c r="AA417" s="39"/>
      <c r="AB417" s="39"/>
      <c r="AC417" s="39"/>
      <c r="AD417" s="39"/>
      <c r="AE417" s="39"/>
      <c r="AT417" s="18" t="s">
        <v>214</v>
      </c>
      <c r="AU417" s="18" t="s">
        <v>83</v>
      </c>
    </row>
    <row r="418" s="2" customFormat="1">
      <c r="A418" s="39"/>
      <c r="B418" s="40"/>
      <c r="C418" s="41"/>
      <c r="D418" s="241" t="s">
        <v>216</v>
      </c>
      <c r="E418" s="41"/>
      <c r="F418" s="242" t="s">
        <v>2837</v>
      </c>
      <c r="G418" s="41"/>
      <c r="H418" s="41"/>
      <c r="I418" s="238"/>
      <c r="J418" s="41"/>
      <c r="K418" s="41"/>
      <c r="L418" s="45"/>
      <c r="M418" s="239"/>
      <c r="N418" s="240"/>
      <c r="O418" s="92"/>
      <c r="P418" s="92"/>
      <c r="Q418" s="92"/>
      <c r="R418" s="92"/>
      <c r="S418" s="92"/>
      <c r="T418" s="93"/>
      <c r="U418" s="39"/>
      <c r="V418" s="39"/>
      <c r="W418" s="39"/>
      <c r="X418" s="39"/>
      <c r="Y418" s="39"/>
      <c r="Z418" s="39"/>
      <c r="AA418" s="39"/>
      <c r="AB418" s="39"/>
      <c r="AC418" s="39"/>
      <c r="AD418" s="39"/>
      <c r="AE418" s="39"/>
      <c r="AT418" s="18" t="s">
        <v>216</v>
      </c>
      <c r="AU418" s="18" t="s">
        <v>83</v>
      </c>
    </row>
    <row r="419" s="2" customFormat="1" ht="24.15" customHeight="1">
      <c r="A419" s="39"/>
      <c r="B419" s="40"/>
      <c r="C419" s="222" t="s">
        <v>1344</v>
      </c>
      <c r="D419" s="222" t="s">
        <v>208</v>
      </c>
      <c r="E419" s="223" t="s">
        <v>2838</v>
      </c>
      <c r="F419" s="224" t="s">
        <v>2839</v>
      </c>
      <c r="G419" s="225" t="s">
        <v>2678</v>
      </c>
      <c r="H419" s="226">
        <v>1</v>
      </c>
      <c r="I419" s="227"/>
      <c r="J419" s="228">
        <f>ROUND(I419*H419,2)</f>
        <v>0</v>
      </c>
      <c r="K419" s="229"/>
      <c r="L419" s="45"/>
      <c r="M419" s="230" t="s">
        <v>1</v>
      </c>
      <c r="N419" s="231" t="s">
        <v>41</v>
      </c>
      <c r="O419" s="92"/>
      <c r="P419" s="232">
        <f>O419*H419</f>
        <v>0</v>
      </c>
      <c r="Q419" s="232">
        <v>0.015599999999999999</v>
      </c>
      <c r="R419" s="232">
        <f>Q419*H419</f>
        <v>0.015599999999999999</v>
      </c>
      <c r="S419" s="232">
        <v>0</v>
      </c>
      <c r="T419" s="233">
        <f>S419*H419</f>
        <v>0</v>
      </c>
      <c r="U419" s="39"/>
      <c r="V419" s="39"/>
      <c r="W419" s="39"/>
      <c r="X419" s="39"/>
      <c r="Y419" s="39"/>
      <c r="Z419" s="39"/>
      <c r="AA419" s="39"/>
      <c r="AB419" s="39"/>
      <c r="AC419" s="39"/>
      <c r="AD419" s="39"/>
      <c r="AE419" s="39"/>
      <c r="AR419" s="234" t="s">
        <v>361</v>
      </c>
      <c r="AT419" s="234" t="s">
        <v>208</v>
      </c>
      <c r="AU419" s="234" t="s">
        <v>83</v>
      </c>
      <c r="AY419" s="18" t="s">
        <v>207</v>
      </c>
      <c r="BE419" s="235">
        <f>IF(N419="základní",J419,0)</f>
        <v>0</v>
      </c>
      <c r="BF419" s="235">
        <f>IF(N419="snížená",J419,0)</f>
        <v>0</v>
      </c>
      <c r="BG419" s="235">
        <f>IF(N419="zákl. přenesená",J419,0)</f>
        <v>0</v>
      </c>
      <c r="BH419" s="235">
        <f>IF(N419="sníž. přenesená",J419,0)</f>
        <v>0</v>
      </c>
      <c r="BI419" s="235">
        <f>IF(N419="nulová",J419,0)</f>
        <v>0</v>
      </c>
      <c r="BJ419" s="18" t="s">
        <v>83</v>
      </c>
      <c r="BK419" s="235">
        <f>ROUND(I419*H419,2)</f>
        <v>0</v>
      </c>
      <c r="BL419" s="18" t="s">
        <v>361</v>
      </c>
      <c r="BM419" s="234" t="s">
        <v>2015</v>
      </c>
    </row>
    <row r="420" s="2" customFormat="1">
      <c r="A420" s="39"/>
      <c r="B420" s="40"/>
      <c r="C420" s="41"/>
      <c r="D420" s="236" t="s">
        <v>214</v>
      </c>
      <c r="E420" s="41"/>
      <c r="F420" s="237" t="s">
        <v>2840</v>
      </c>
      <c r="G420" s="41"/>
      <c r="H420" s="41"/>
      <c r="I420" s="238"/>
      <c r="J420" s="41"/>
      <c r="K420" s="41"/>
      <c r="L420" s="45"/>
      <c r="M420" s="239"/>
      <c r="N420" s="240"/>
      <c r="O420" s="92"/>
      <c r="P420" s="92"/>
      <c r="Q420" s="92"/>
      <c r="R420" s="92"/>
      <c r="S420" s="92"/>
      <c r="T420" s="93"/>
      <c r="U420" s="39"/>
      <c r="V420" s="39"/>
      <c r="W420" s="39"/>
      <c r="X420" s="39"/>
      <c r="Y420" s="39"/>
      <c r="Z420" s="39"/>
      <c r="AA420" s="39"/>
      <c r="AB420" s="39"/>
      <c r="AC420" s="39"/>
      <c r="AD420" s="39"/>
      <c r="AE420" s="39"/>
      <c r="AT420" s="18" t="s">
        <v>214</v>
      </c>
      <c r="AU420" s="18" t="s">
        <v>83</v>
      </c>
    </row>
    <row r="421" s="2" customFormat="1">
      <c r="A421" s="39"/>
      <c r="B421" s="40"/>
      <c r="C421" s="41"/>
      <c r="D421" s="241" t="s">
        <v>216</v>
      </c>
      <c r="E421" s="41"/>
      <c r="F421" s="242" t="s">
        <v>2841</v>
      </c>
      <c r="G421" s="41"/>
      <c r="H421" s="41"/>
      <c r="I421" s="238"/>
      <c r="J421" s="41"/>
      <c r="K421" s="41"/>
      <c r="L421" s="45"/>
      <c r="M421" s="239"/>
      <c r="N421" s="240"/>
      <c r="O421" s="92"/>
      <c r="P421" s="92"/>
      <c r="Q421" s="92"/>
      <c r="R421" s="92"/>
      <c r="S421" s="92"/>
      <c r="T421" s="93"/>
      <c r="U421" s="39"/>
      <c r="V421" s="39"/>
      <c r="W421" s="39"/>
      <c r="X421" s="39"/>
      <c r="Y421" s="39"/>
      <c r="Z421" s="39"/>
      <c r="AA421" s="39"/>
      <c r="AB421" s="39"/>
      <c r="AC421" s="39"/>
      <c r="AD421" s="39"/>
      <c r="AE421" s="39"/>
      <c r="AT421" s="18" t="s">
        <v>216</v>
      </c>
      <c r="AU421" s="18" t="s">
        <v>83</v>
      </c>
    </row>
    <row r="422" s="2" customFormat="1" ht="33" customHeight="1">
      <c r="A422" s="39"/>
      <c r="B422" s="40"/>
      <c r="C422" s="222" t="s">
        <v>1350</v>
      </c>
      <c r="D422" s="222" t="s">
        <v>208</v>
      </c>
      <c r="E422" s="223" t="s">
        <v>2842</v>
      </c>
      <c r="F422" s="224" t="s">
        <v>2843</v>
      </c>
      <c r="G422" s="225" t="s">
        <v>2678</v>
      </c>
      <c r="H422" s="226">
        <v>13</v>
      </c>
      <c r="I422" s="227"/>
      <c r="J422" s="228">
        <f>ROUND(I422*H422,2)</f>
        <v>0</v>
      </c>
      <c r="K422" s="229"/>
      <c r="L422" s="45"/>
      <c r="M422" s="230" t="s">
        <v>1</v>
      </c>
      <c r="N422" s="231" t="s">
        <v>41</v>
      </c>
      <c r="O422" s="92"/>
      <c r="P422" s="232">
        <f>O422*H422</f>
        <v>0</v>
      </c>
      <c r="Q422" s="232">
        <v>0.016650000000000002</v>
      </c>
      <c r="R422" s="232">
        <f>Q422*H422</f>
        <v>0.21645000000000003</v>
      </c>
      <c r="S422" s="232">
        <v>0</v>
      </c>
      <c r="T422" s="233">
        <f>S422*H422</f>
        <v>0</v>
      </c>
      <c r="U422" s="39"/>
      <c r="V422" s="39"/>
      <c r="W422" s="39"/>
      <c r="X422" s="39"/>
      <c r="Y422" s="39"/>
      <c r="Z422" s="39"/>
      <c r="AA422" s="39"/>
      <c r="AB422" s="39"/>
      <c r="AC422" s="39"/>
      <c r="AD422" s="39"/>
      <c r="AE422" s="39"/>
      <c r="AR422" s="234" t="s">
        <v>361</v>
      </c>
      <c r="AT422" s="234" t="s">
        <v>208</v>
      </c>
      <c r="AU422" s="234" t="s">
        <v>83</v>
      </c>
      <c r="AY422" s="18" t="s">
        <v>207</v>
      </c>
      <c r="BE422" s="235">
        <f>IF(N422="základní",J422,0)</f>
        <v>0</v>
      </c>
      <c r="BF422" s="235">
        <f>IF(N422="snížená",J422,0)</f>
        <v>0</v>
      </c>
      <c r="BG422" s="235">
        <f>IF(N422="zákl. přenesená",J422,0)</f>
        <v>0</v>
      </c>
      <c r="BH422" s="235">
        <f>IF(N422="sníž. přenesená",J422,0)</f>
        <v>0</v>
      </c>
      <c r="BI422" s="235">
        <f>IF(N422="nulová",J422,0)</f>
        <v>0</v>
      </c>
      <c r="BJ422" s="18" t="s">
        <v>83</v>
      </c>
      <c r="BK422" s="235">
        <f>ROUND(I422*H422,2)</f>
        <v>0</v>
      </c>
      <c r="BL422" s="18" t="s">
        <v>361</v>
      </c>
      <c r="BM422" s="234" t="s">
        <v>2027</v>
      </c>
    </row>
    <row r="423" s="2" customFormat="1">
      <c r="A423" s="39"/>
      <c r="B423" s="40"/>
      <c r="C423" s="41"/>
      <c r="D423" s="236" t="s">
        <v>214</v>
      </c>
      <c r="E423" s="41"/>
      <c r="F423" s="237" t="s">
        <v>2844</v>
      </c>
      <c r="G423" s="41"/>
      <c r="H423" s="41"/>
      <c r="I423" s="238"/>
      <c r="J423" s="41"/>
      <c r="K423" s="41"/>
      <c r="L423" s="45"/>
      <c r="M423" s="239"/>
      <c r="N423" s="240"/>
      <c r="O423" s="92"/>
      <c r="P423" s="92"/>
      <c r="Q423" s="92"/>
      <c r="R423" s="92"/>
      <c r="S423" s="92"/>
      <c r="T423" s="93"/>
      <c r="U423" s="39"/>
      <c r="V423" s="39"/>
      <c r="W423" s="39"/>
      <c r="X423" s="39"/>
      <c r="Y423" s="39"/>
      <c r="Z423" s="39"/>
      <c r="AA423" s="39"/>
      <c r="AB423" s="39"/>
      <c r="AC423" s="39"/>
      <c r="AD423" s="39"/>
      <c r="AE423" s="39"/>
      <c r="AT423" s="18" t="s">
        <v>214</v>
      </c>
      <c r="AU423" s="18" t="s">
        <v>83</v>
      </c>
    </row>
    <row r="424" s="2" customFormat="1">
      <c r="A424" s="39"/>
      <c r="B424" s="40"/>
      <c r="C424" s="41"/>
      <c r="D424" s="241" t="s">
        <v>216</v>
      </c>
      <c r="E424" s="41"/>
      <c r="F424" s="242" t="s">
        <v>2845</v>
      </c>
      <c r="G424" s="41"/>
      <c r="H424" s="41"/>
      <c r="I424" s="238"/>
      <c r="J424" s="41"/>
      <c r="K424" s="41"/>
      <c r="L424" s="45"/>
      <c r="M424" s="239"/>
      <c r="N424" s="240"/>
      <c r="O424" s="92"/>
      <c r="P424" s="92"/>
      <c r="Q424" s="92"/>
      <c r="R424" s="92"/>
      <c r="S424" s="92"/>
      <c r="T424" s="93"/>
      <c r="U424" s="39"/>
      <c r="V424" s="39"/>
      <c r="W424" s="39"/>
      <c r="X424" s="39"/>
      <c r="Y424" s="39"/>
      <c r="Z424" s="39"/>
      <c r="AA424" s="39"/>
      <c r="AB424" s="39"/>
      <c r="AC424" s="39"/>
      <c r="AD424" s="39"/>
      <c r="AE424" s="39"/>
      <c r="AT424" s="18" t="s">
        <v>216</v>
      </c>
      <c r="AU424" s="18" t="s">
        <v>83</v>
      </c>
    </row>
    <row r="425" s="2" customFormat="1" ht="24.15" customHeight="1">
      <c r="A425" s="39"/>
      <c r="B425" s="40"/>
      <c r="C425" s="222" t="s">
        <v>1355</v>
      </c>
      <c r="D425" s="222" t="s">
        <v>208</v>
      </c>
      <c r="E425" s="223" t="s">
        <v>2846</v>
      </c>
      <c r="F425" s="224" t="s">
        <v>2847</v>
      </c>
      <c r="G425" s="225" t="s">
        <v>1228</v>
      </c>
      <c r="H425" s="304"/>
      <c r="I425" s="227"/>
      <c r="J425" s="228">
        <f>ROUND(I425*H425,2)</f>
        <v>0</v>
      </c>
      <c r="K425" s="229"/>
      <c r="L425" s="45"/>
      <c r="M425" s="230" t="s">
        <v>1</v>
      </c>
      <c r="N425" s="231" t="s">
        <v>41</v>
      </c>
      <c r="O425" s="92"/>
      <c r="P425" s="232">
        <f>O425*H425</f>
        <v>0</v>
      </c>
      <c r="Q425" s="232">
        <v>0</v>
      </c>
      <c r="R425" s="232">
        <f>Q425*H425</f>
        <v>0</v>
      </c>
      <c r="S425" s="232">
        <v>0</v>
      </c>
      <c r="T425" s="233">
        <f>S425*H425</f>
        <v>0</v>
      </c>
      <c r="U425" s="39"/>
      <c r="V425" s="39"/>
      <c r="W425" s="39"/>
      <c r="X425" s="39"/>
      <c r="Y425" s="39"/>
      <c r="Z425" s="39"/>
      <c r="AA425" s="39"/>
      <c r="AB425" s="39"/>
      <c r="AC425" s="39"/>
      <c r="AD425" s="39"/>
      <c r="AE425" s="39"/>
      <c r="AR425" s="234" t="s">
        <v>361</v>
      </c>
      <c r="AT425" s="234" t="s">
        <v>208</v>
      </c>
      <c r="AU425" s="234" t="s">
        <v>83</v>
      </c>
      <c r="AY425" s="18" t="s">
        <v>207</v>
      </c>
      <c r="BE425" s="235">
        <f>IF(N425="základní",J425,0)</f>
        <v>0</v>
      </c>
      <c r="BF425" s="235">
        <f>IF(N425="snížená",J425,0)</f>
        <v>0</v>
      </c>
      <c r="BG425" s="235">
        <f>IF(N425="zákl. přenesená",J425,0)</f>
        <v>0</v>
      </c>
      <c r="BH425" s="235">
        <f>IF(N425="sníž. přenesená",J425,0)</f>
        <v>0</v>
      </c>
      <c r="BI425" s="235">
        <f>IF(N425="nulová",J425,0)</f>
        <v>0</v>
      </c>
      <c r="BJ425" s="18" t="s">
        <v>83</v>
      </c>
      <c r="BK425" s="235">
        <f>ROUND(I425*H425,2)</f>
        <v>0</v>
      </c>
      <c r="BL425" s="18" t="s">
        <v>361</v>
      </c>
      <c r="BM425" s="234" t="s">
        <v>2035</v>
      </c>
    </row>
    <row r="426" s="2" customFormat="1">
      <c r="A426" s="39"/>
      <c r="B426" s="40"/>
      <c r="C426" s="41"/>
      <c r="D426" s="236" t="s">
        <v>214</v>
      </c>
      <c r="E426" s="41"/>
      <c r="F426" s="237" t="s">
        <v>2848</v>
      </c>
      <c r="G426" s="41"/>
      <c r="H426" s="41"/>
      <c r="I426" s="238"/>
      <c r="J426" s="41"/>
      <c r="K426" s="41"/>
      <c r="L426" s="45"/>
      <c r="M426" s="239"/>
      <c r="N426" s="240"/>
      <c r="O426" s="92"/>
      <c r="P426" s="92"/>
      <c r="Q426" s="92"/>
      <c r="R426" s="92"/>
      <c r="S426" s="92"/>
      <c r="T426" s="93"/>
      <c r="U426" s="39"/>
      <c r="V426" s="39"/>
      <c r="W426" s="39"/>
      <c r="X426" s="39"/>
      <c r="Y426" s="39"/>
      <c r="Z426" s="39"/>
      <c r="AA426" s="39"/>
      <c r="AB426" s="39"/>
      <c r="AC426" s="39"/>
      <c r="AD426" s="39"/>
      <c r="AE426" s="39"/>
      <c r="AT426" s="18" t="s">
        <v>214</v>
      </c>
      <c r="AU426" s="18" t="s">
        <v>83</v>
      </c>
    </row>
    <row r="427" s="2" customFormat="1">
      <c r="A427" s="39"/>
      <c r="B427" s="40"/>
      <c r="C427" s="41"/>
      <c r="D427" s="241" t="s">
        <v>216</v>
      </c>
      <c r="E427" s="41"/>
      <c r="F427" s="242" t="s">
        <v>2849</v>
      </c>
      <c r="G427" s="41"/>
      <c r="H427" s="41"/>
      <c r="I427" s="238"/>
      <c r="J427" s="41"/>
      <c r="K427" s="41"/>
      <c r="L427" s="45"/>
      <c r="M427" s="239"/>
      <c r="N427" s="240"/>
      <c r="O427" s="92"/>
      <c r="P427" s="92"/>
      <c r="Q427" s="92"/>
      <c r="R427" s="92"/>
      <c r="S427" s="92"/>
      <c r="T427" s="93"/>
      <c r="U427" s="39"/>
      <c r="V427" s="39"/>
      <c r="W427" s="39"/>
      <c r="X427" s="39"/>
      <c r="Y427" s="39"/>
      <c r="Z427" s="39"/>
      <c r="AA427" s="39"/>
      <c r="AB427" s="39"/>
      <c r="AC427" s="39"/>
      <c r="AD427" s="39"/>
      <c r="AE427" s="39"/>
      <c r="AT427" s="18" t="s">
        <v>216</v>
      </c>
      <c r="AU427" s="18" t="s">
        <v>83</v>
      </c>
    </row>
    <row r="428" s="11" customFormat="1" ht="25.92" customHeight="1">
      <c r="A428" s="11"/>
      <c r="B428" s="208"/>
      <c r="C428" s="209"/>
      <c r="D428" s="210" t="s">
        <v>75</v>
      </c>
      <c r="E428" s="211" t="s">
        <v>1468</v>
      </c>
      <c r="F428" s="211" t="s">
        <v>1472</v>
      </c>
      <c r="G428" s="209"/>
      <c r="H428" s="209"/>
      <c r="I428" s="212"/>
      <c r="J428" s="213">
        <f>BK428</f>
        <v>0</v>
      </c>
      <c r="K428" s="209"/>
      <c r="L428" s="214"/>
      <c r="M428" s="215"/>
      <c r="N428" s="216"/>
      <c r="O428" s="216"/>
      <c r="P428" s="217">
        <f>SUM(P429:P430)</f>
        <v>0</v>
      </c>
      <c r="Q428" s="216"/>
      <c r="R428" s="217">
        <f>SUM(R429:R430)</f>
        <v>0</v>
      </c>
      <c r="S428" s="216"/>
      <c r="T428" s="218">
        <f>SUM(T429:T430)</f>
        <v>0</v>
      </c>
      <c r="U428" s="11"/>
      <c r="V428" s="11"/>
      <c r="W428" s="11"/>
      <c r="X428" s="11"/>
      <c r="Y428" s="11"/>
      <c r="Z428" s="11"/>
      <c r="AA428" s="11"/>
      <c r="AB428" s="11"/>
      <c r="AC428" s="11"/>
      <c r="AD428" s="11"/>
      <c r="AE428" s="11"/>
      <c r="AR428" s="219" t="s">
        <v>85</v>
      </c>
      <c r="AT428" s="220" t="s">
        <v>75</v>
      </c>
      <c r="AU428" s="220" t="s">
        <v>76</v>
      </c>
      <c r="AY428" s="219" t="s">
        <v>207</v>
      </c>
      <c r="BK428" s="221">
        <f>SUM(BK429:BK430)</f>
        <v>0</v>
      </c>
    </row>
    <row r="429" s="2" customFormat="1" ht="49.05" customHeight="1">
      <c r="A429" s="39"/>
      <c r="B429" s="40"/>
      <c r="C429" s="222" t="s">
        <v>1359</v>
      </c>
      <c r="D429" s="222" t="s">
        <v>208</v>
      </c>
      <c r="E429" s="223" t="s">
        <v>2850</v>
      </c>
      <c r="F429" s="224" t="s">
        <v>2851</v>
      </c>
      <c r="G429" s="225" t="s">
        <v>2737</v>
      </c>
      <c r="H429" s="226">
        <v>1</v>
      </c>
      <c r="I429" s="227"/>
      <c r="J429" s="228">
        <f>ROUND(I429*H429,2)</f>
        <v>0</v>
      </c>
      <c r="K429" s="229"/>
      <c r="L429" s="45"/>
      <c r="M429" s="230" t="s">
        <v>1</v>
      </c>
      <c r="N429" s="231" t="s">
        <v>41</v>
      </c>
      <c r="O429" s="92"/>
      <c r="P429" s="232">
        <f>O429*H429</f>
        <v>0</v>
      </c>
      <c r="Q429" s="232">
        <v>0</v>
      </c>
      <c r="R429" s="232">
        <f>Q429*H429</f>
        <v>0</v>
      </c>
      <c r="S429" s="232">
        <v>0</v>
      </c>
      <c r="T429" s="233">
        <f>S429*H429</f>
        <v>0</v>
      </c>
      <c r="U429" s="39"/>
      <c r="V429" s="39"/>
      <c r="W429" s="39"/>
      <c r="X429" s="39"/>
      <c r="Y429" s="39"/>
      <c r="Z429" s="39"/>
      <c r="AA429" s="39"/>
      <c r="AB429" s="39"/>
      <c r="AC429" s="39"/>
      <c r="AD429" s="39"/>
      <c r="AE429" s="39"/>
      <c r="AR429" s="234" t="s">
        <v>361</v>
      </c>
      <c r="AT429" s="234" t="s">
        <v>208</v>
      </c>
      <c r="AU429" s="234" t="s">
        <v>83</v>
      </c>
      <c r="AY429" s="18" t="s">
        <v>207</v>
      </c>
      <c r="BE429" s="235">
        <f>IF(N429="základní",J429,0)</f>
        <v>0</v>
      </c>
      <c r="BF429" s="235">
        <f>IF(N429="snížená",J429,0)</f>
        <v>0</v>
      </c>
      <c r="BG429" s="235">
        <f>IF(N429="zákl. přenesená",J429,0)</f>
        <v>0</v>
      </c>
      <c r="BH429" s="235">
        <f>IF(N429="sníž. přenesená",J429,0)</f>
        <v>0</v>
      </c>
      <c r="BI429" s="235">
        <f>IF(N429="nulová",J429,0)</f>
        <v>0</v>
      </c>
      <c r="BJ429" s="18" t="s">
        <v>83</v>
      </c>
      <c r="BK429" s="235">
        <f>ROUND(I429*H429,2)</f>
        <v>0</v>
      </c>
      <c r="BL429" s="18" t="s">
        <v>361</v>
      </c>
      <c r="BM429" s="234" t="s">
        <v>2043</v>
      </c>
    </row>
    <row r="430" s="2" customFormat="1">
      <c r="A430" s="39"/>
      <c r="B430" s="40"/>
      <c r="C430" s="41"/>
      <c r="D430" s="236" t="s">
        <v>214</v>
      </c>
      <c r="E430" s="41"/>
      <c r="F430" s="237" t="s">
        <v>2851</v>
      </c>
      <c r="G430" s="41"/>
      <c r="H430" s="41"/>
      <c r="I430" s="238"/>
      <c r="J430" s="41"/>
      <c r="K430" s="41"/>
      <c r="L430" s="45"/>
      <c r="M430" s="239"/>
      <c r="N430" s="240"/>
      <c r="O430" s="92"/>
      <c r="P430" s="92"/>
      <c r="Q430" s="92"/>
      <c r="R430" s="92"/>
      <c r="S430" s="92"/>
      <c r="T430" s="93"/>
      <c r="U430" s="39"/>
      <c r="V430" s="39"/>
      <c r="W430" s="39"/>
      <c r="X430" s="39"/>
      <c r="Y430" s="39"/>
      <c r="Z430" s="39"/>
      <c r="AA430" s="39"/>
      <c r="AB430" s="39"/>
      <c r="AC430" s="39"/>
      <c r="AD430" s="39"/>
      <c r="AE430" s="39"/>
      <c r="AT430" s="18" t="s">
        <v>214</v>
      </c>
      <c r="AU430" s="18" t="s">
        <v>83</v>
      </c>
    </row>
    <row r="431" s="11" customFormat="1" ht="25.92" customHeight="1">
      <c r="A431" s="11"/>
      <c r="B431" s="208"/>
      <c r="C431" s="209"/>
      <c r="D431" s="210" t="s">
        <v>75</v>
      </c>
      <c r="E431" s="211" t="s">
        <v>1486</v>
      </c>
      <c r="F431" s="211" t="s">
        <v>1487</v>
      </c>
      <c r="G431" s="209"/>
      <c r="H431" s="209"/>
      <c r="I431" s="212"/>
      <c r="J431" s="213">
        <f>BK431</f>
        <v>0</v>
      </c>
      <c r="K431" s="209"/>
      <c r="L431" s="214"/>
      <c r="M431" s="215"/>
      <c r="N431" s="216"/>
      <c r="O431" s="216"/>
      <c r="P431" s="217">
        <f>SUM(P432:P436)</f>
        <v>0</v>
      </c>
      <c r="Q431" s="216"/>
      <c r="R431" s="217">
        <f>SUM(R432:R436)</f>
        <v>0.0066899999999999998</v>
      </c>
      <c r="S431" s="216"/>
      <c r="T431" s="218">
        <f>SUM(T432:T436)</f>
        <v>0</v>
      </c>
      <c r="U431" s="11"/>
      <c r="V431" s="11"/>
      <c r="W431" s="11"/>
      <c r="X431" s="11"/>
      <c r="Y431" s="11"/>
      <c r="Z431" s="11"/>
      <c r="AA431" s="11"/>
      <c r="AB431" s="11"/>
      <c r="AC431" s="11"/>
      <c r="AD431" s="11"/>
      <c r="AE431" s="11"/>
      <c r="AR431" s="219" t="s">
        <v>85</v>
      </c>
      <c r="AT431" s="220" t="s">
        <v>75</v>
      </c>
      <c r="AU431" s="220" t="s">
        <v>76</v>
      </c>
      <c r="AY431" s="219" t="s">
        <v>207</v>
      </c>
      <c r="BK431" s="221">
        <f>SUM(BK432:BK436)</f>
        <v>0</v>
      </c>
    </row>
    <row r="432" s="2" customFormat="1" ht="33" customHeight="1">
      <c r="A432" s="39"/>
      <c r="B432" s="40"/>
      <c r="C432" s="222" t="s">
        <v>1363</v>
      </c>
      <c r="D432" s="222" t="s">
        <v>208</v>
      </c>
      <c r="E432" s="223" t="s">
        <v>2852</v>
      </c>
      <c r="F432" s="224" t="s">
        <v>2853</v>
      </c>
      <c r="G432" s="225" t="s">
        <v>592</v>
      </c>
      <c r="H432" s="226">
        <v>3</v>
      </c>
      <c r="I432" s="227"/>
      <c r="J432" s="228">
        <f>ROUND(I432*H432,2)</f>
        <v>0</v>
      </c>
      <c r="K432" s="229"/>
      <c r="L432" s="45"/>
      <c r="M432" s="230" t="s">
        <v>1</v>
      </c>
      <c r="N432" s="231" t="s">
        <v>41</v>
      </c>
      <c r="O432" s="92"/>
      <c r="P432" s="232">
        <f>O432*H432</f>
        <v>0</v>
      </c>
      <c r="Q432" s="232">
        <v>3.0000000000000001E-05</v>
      </c>
      <c r="R432" s="232">
        <f>Q432*H432</f>
        <v>9.0000000000000006E-05</v>
      </c>
      <c r="S432" s="232">
        <v>0</v>
      </c>
      <c r="T432" s="233">
        <f>S432*H432</f>
        <v>0</v>
      </c>
      <c r="U432" s="39"/>
      <c r="V432" s="39"/>
      <c r="W432" s="39"/>
      <c r="X432" s="39"/>
      <c r="Y432" s="39"/>
      <c r="Z432" s="39"/>
      <c r="AA432" s="39"/>
      <c r="AB432" s="39"/>
      <c r="AC432" s="39"/>
      <c r="AD432" s="39"/>
      <c r="AE432" s="39"/>
      <c r="AR432" s="234" t="s">
        <v>361</v>
      </c>
      <c r="AT432" s="234" t="s">
        <v>208</v>
      </c>
      <c r="AU432" s="234" t="s">
        <v>83</v>
      </c>
      <c r="AY432" s="18" t="s">
        <v>207</v>
      </c>
      <c r="BE432" s="235">
        <f>IF(N432="základní",J432,0)</f>
        <v>0</v>
      </c>
      <c r="BF432" s="235">
        <f>IF(N432="snížená",J432,0)</f>
        <v>0</v>
      </c>
      <c r="BG432" s="235">
        <f>IF(N432="zákl. přenesená",J432,0)</f>
        <v>0</v>
      </c>
      <c r="BH432" s="235">
        <f>IF(N432="sníž. přenesená",J432,0)</f>
        <v>0</v>
      </c>
      <c r="BI432" s="235">
        <f>IF(N432="nulová",J432,0)</f>
        <v>0</v>
      </c>
      <c r="BJ432" s="18" t="s">
        <v>83</v>
      </c>
      <c r="BK432" s="235">
        <f>ROUND(I432*H432,2)</f>
        <v>0</v>
      </c>
      <c r="BL432" s="18" t="s">
        <v>361</v>
      </c>
      <c r="BM432" s="234" t="s">
        <v>2854</v>
      </c>
    </row>
    <row r="433" s="2" customFormat="1">
      <c r="A433" s="39"/>
      <c r="B433" s="40"/>
      <c r="C433" s="41"/>
      <c r="D433" s="236" t="s">
        <v>214</v>
      </c>
      <c r="E433" s="41"/>
      <c r="F433" s="237" t="s">
        <v>2855</v>
      </c>
      <c r="G433" s="41"/>
      <c r="H433" s="41"/>
      <c r="I433" s="238"/>
      <c r="J433" s="41"/>
      <c r="K433" s="41"/>
      <c r="L433" s="45"/>
      <c r="M433" s="239"/>
      <c r="N433" s="240"/>
      <c r="O433" s="92"/>
      <c r="P433" s="92"/>
      <c r="Q433" s="92"/>
      <c r="R433" s="92"/>
      <c r="S433" s="92"/>
      <c r="T433" s="93"/>
      <c r="U433" s="39"/>
      <c r="V433" s="39"/>
      <c r="W433" s="39"/>
      <c r="X433" s="39"/>
      <c r="Y433" s="39"/>
      <c r="Z433" s="39"/>
      <c r="AA433" s="39"/>
      <c r="AB433" s="39"/>
      <c r="AC433" s="39"/>
      <c r="AD433" s="39"/>
      <c r="AE433" s="39"/>
      <c r="AT433" s="18" t="s">
        <v>214</v>
      </c>
      <c r="AU433" s="18" t="s">
        <v>83</v>
      </c>
    </row>
    <row r="434" s="2" customFormat="1">
      <c r="A434" s="39"/>
      <c r="B434" s="40"/>
      <c r="C434" s="41"/>
      <c r="D434" s="241" t="s">
        <v>216</v>
      </c>
      <c r="E434" s="41"/>
      <c r="F434" s="242" t="s">
        <v>2856</v>
      </c>
      <c r="G434" s="41"/>
      <c r="H434" s="41"/>
      <c r="I434" s="238"/>
      <c r="J434" s="41"/>
      <c r="K434" s="41"/>
      <c r="L434" s="45"/>
      <c r="M434" s="239"/>
      <c r="N434" s="240"/>
      <c r="O434" s="92"/>
      <c r="P434" s="92"/>
      <c r="Q434" s="92"/>
      <c r="R434" s="92"/>
      <c r="S434" s="92"/>
      <c r="T434" s="93"/>
      <c r="U434" s="39"/>
      <c r="V434" s="39"/>
      <c r="W434" s="39"/>
      <c r="X434" s="39"/>
      <c r="Y434" s="39"/>
      <c r="Z434" s="39"/>
      <c r="AA434" s="39"/>
      <c r="AB434" s="39"/>
      <c r="AC434" s="39"/>
      <c r="AD434" s="39"/>
      <c r="AE434" s="39"/>
      <c r="AT434" s="18" t="s">
        <v>216</v>
      </c>
      <c r="AU434" s="18" t="s">
        <v>83</v>
      </c>
    </row>
    <row r="435" s="2" customFormat="1" ht="24.15" customHeight="1">
      <c r="A435" s="39"/>
      <c r="B435" s="40"/>
      <c r="C435" s="293" t="s">
        <v>1367</v>
      </c>
      <c r="D435" s="293" t="s">
        <v>690</v>
      </c>
      <c r="E435" s="294" t="s">
        <v>2857</v>
      </c>
      <c r="F435" s="295" t="s">
        <v>2858</v>
      </c>
      <c r="G435" s="296" t="s">
        <v>592</v>
      </c>
      <c r="H435" s="297">
        <v>3</v>
      </c>
      <c r="I435" s="298"/>
      <c r="J435" s="299">
        <f>ROUND(I435*H435,2)</f>
        <v>0</v>
      </c>
      <c r="K435" s="300"/>
      <c r="L435" s="301"/>
      <c r="M435" s="302" t="s">
        <v>1</v>
      </c>
      <c r="N435" s="303" t="s">
        <v>41</v>
      </c>
      <c r="O435" s="92"/>
      <c r="P435" s="232">
        <f>O435*H435</f>
        <v>0</v>
      </c>
      <c r="Q435" s="232">
        <v>0.0022000000000000001</v>
      </c>
      <c r="R435" s="232">
        <f>Q435*H435</f>
        <v>0.0066</v>
      </c>
      <c r="S435" s="232">
        <v>0</v>
      </c>
      <c r="T435" s="233">
        <f>S435*H435</f>
        <v>0</v>
      </c>
      <c r="U435" s="39"/>
      <c r="V435" s="39"/>
      <c r="W435" s="39"/>
      <c r="X435" s="39"/>
      <c r="Y435" s="39"/>
      <c r="Z435" s="39"/>
      <c r="AA435" s="39"/>
      <c r="AB435" s="39"/>
      <c r="AC435" s="39"/>
      <c r="AD435" s="39"/>
      <c r="AE435" s="39"/>
      <c r="AR435" s="234" t="s">
        <v>774</v>
      </c>
      <c r="AT435" s="234" t="s">
        <v>690</v>
      </c>
      <c r="AU435" s="234" t="s">
        <v>83</v>
      </c>
      <c r="AY435" s="18" t="s">
        <v>207</v>
      </c>
      <c r="BE435" s="235">
        <f>IF(N435="základní",J435,0)</f>
        <v>0</v>
      </c>
      <c r="BF435" s="235">
        <f>IF(N435="snížená",J435,0)</f>
        <v>0</v>
      </c>
      <c r="BG435" s="235">
        <f>IF(N435="zákl. přenesená",J435,0)</f>
        <v>0</v>
      </c>
      <c r="BH435" s="235">
        <f>IF(N435="sníž. přenesená",J435,0)</f>
        <v>0</v>
      </c>
      <c r="BI435" s="235">
        <f>IF(N435="nulová",J435,0)</f>
        <v>0</v>
      </c>
      <c r="BJ435" s="18" t="s">
        <v>83</v>
      </c>
      <c r="BK435" s="235">
        <f>ROUND(I435*H435,2)</f>
        <v>0</v>
      </c>
      <c r="BL435" s="18" t="s">
        <v>361</v>
      </c>
      <c r="BM435" s="234" t="s">
        <v>2859</v>
      </c>
    </row>
    <row r="436" s="2" customFormat="1">
      <c r="A436" s="39"/>
      <c r="B436" s="40"/>
      <c r="C436" s="41"/>
      <c r="D436" s="236" t="s">
        <v>214</v>
      </c>
      <c r="E436" s="41"/>
      <c r="F436" s="237" t="s">
        <v>2858</v>
      </c>
      <c r="G436" s="41"/>
      <c r="H436" s="41"/>
      <c r="I436" s="238"/>
      <c r="J436" s="41"/>
      <c r="K436" s="41"/>
      <c r="L436" s="45"/>
      <c r="M436" s="286"/>
      <c r="N436" s="287"/>
      <c r="O436" s="288"/>
      <c r="P436" s="288"/>
      <c r="Q436" s="288"/>
      <c r="R436" s="288"/>
      <c r="S436" s="288"/>
      <c r="T436" s="289"/>
      <c r="U436" s="39"/>
      <c r="V436" s="39"/>
      <c r="W436" s="39"/>
      <c r="X436" s="39"/>
      <c r="Y436" s="39"/>
      <c r="Z436" s="39"/>
      <c r="AA436" s="39"/>
      <c r="AB436" s="39"/>
      <c r="AC436" s="39"/>
      <c r="AD436" s="39"/>
      <c r="AE436" s="39"/>
      <c r="AT436" s="18" t="s">
        <v>214</v>
      </c>
      <c r="AU436" s="18" t="s">
        <v>83</v>
      </c>
    </row>
    <row r="437" s="2" customFormat="1" ht="6.96" customHeight="1">
      <c r="A437" s="39"/>
      <c r="B437" s="67"/>
      <c r="C437" s="68"/>
      <c r="D437" s="68"/>
      <c r="E437" s="68"/>
      <c r="F437" s="68"/>
      <c r="G437" s="68"/>
      <c r="H437" s="68"/>
      <c r="I437" s="68"/>
      <c r="J437" s="68"/>
      <c r="K437" s="68"/>
      <c r="L437" s="45"/>
      <c r="M437" s="39"/>
      <c r="O437" s="39"/>
      <c r="P437" s="39"/>
      <c r="Q437" s="39"/>
      <c r="R437" s="39"/>
      <c r="S437" s="39"/>
      <c r="T437" s="39"/>
      <c r="U437" s="39"/>
      <c r="V437" s="39"/>
      <c r="W437" s="39"/>
      <c r="X437" s="39"/>
      <c r="Y437" s="39"/>
      <c r="Z437" s="39"/>
      <c r="AA437" s="39"/>
      <c r="AB437" s="39"/>
      <c r="AC437" s="39"/>
      <c r="AD437" s="39"/>
      <c r="AE437" s="39"/>
    </row>
  </sheetData>
  <sheetProtection sheet="1" autoFilter="0" formatColumns="0" formatRows="0" objects="1" scenarios="1" spinCount="100000" saltValue="0YJfCPwCcuKknkG5PcwPs92iRZgzPhnGZ9nGWT2Cc5SjWtbRKrWfn77zTYywGOo6uvFxqnC24MVW56tUz94+Jw==" hashValue="rSHDVXevl0F8mm8ie4NLgd0+8RY3oxiNyHj11JqD/nuY/gCeo064pzi4BfmbS3a6M0NGhKEASupVHNsl+xFvXg==" algorithmName="SHA-512" password="CC35"/>
  <autoFilter ref="C125:K436"/>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0" r:id="rId1" display="https://podminky.urs.cz/item/CS_URS_2024_01/721173723"/>
    <hyperlink ref="F133" r:id="rId2" display="https://podminky.urs.cz/item/CS_URS_2024_01/721173724"/>
    <hyperlink ref="F136" r:id="rId3" display="https://podminky.urs.cz/item/CS_URS_2024_01/721174042"/>
    <hyperlink ref="F139" r:id="rId4" display="https://podminky.urs.cz/item/CS_URS_2024_01/721174043"/>
    <hyperlink ref="F142" r:id="rId5" display="https://podminky.urs.cz/item/CS_URS_2024_01/721174024"/>
    <hyperlink ref="F145" r:id="rId6" display="https://podminky.urs.cz/item/CS_URS_2024_01/721174025"/>
    <hyperlink ref="F148" r:id="rId7" display="https://podminky.urs.cz/item/CS_URS_2024_01/721194105"/>
    <hyperlink ref="F151" r:id="rId8" display="https://podminky.urs.cz/item/CS_URS_2024_01/721194109"/>
    <hyperlink ref="F172" r:id="rId9" display="https://podminky.urs.cz/item/CS_URS_2024_01/721273153"/>
    <hyperlink ref="F175" r:id="rId10" display="https://podminky.urs.cz/item/CS_URS_2024_01/721274121"/>
    <hyperlink ref="F178" r:id="rId11" display="https://podminky.urs.cz/item/CS_URS_2024_01/721274122"/>
    <hyperlink ref="F181" r:id="rId12" display="https://podminky.urs.cz/item/CS_URS_2024_01/721274126"/>
    <hyperlink ref="F184" r:id="rId13" display="https://podminky.urs.cz/item/CS_URS_2024_01/721290113"/>
    <hyperlink ref="F189" r:id="rId14" display="https://podminky.urs.cz/item/CS_URS_2024_01/998721204"/>
    <hyperlink ref="F193" r:id="rId15" display="https://podminky.urs.cz/item/CS_URS_2024_01/722173112"/>
    <hyperlink ref="F196" r:id="rId16" display="https://podminky.urs.cz/item/CS_URS_2024_01/722173113"/>
    <hyperlink ref="F199" r:id="rId17" display="https://podminky.urs.cz/item/CS_URS_2024_01/722173114"/>
    <hyperlink ref="F202" r:id="rId18" display="https://podminky.urs.cz/item/CS_URS_2024_01/722173115"/>
    <hyperlink ref="F205" r:id="rId19" display="https://podminky.urs.cz/item/CS_URS_2024_01/722173116"/>
    <hyperlink ref="F208" r:id="rId20" display="https://podminky.urs.cz/item/CS_URS_2024_01/722173216"/>
    <hyperlink ref="F211" r:id="rId21" display="https://podminky.urs.cz/item/CS_URS_2024_01/722181251"/>
    <hyperlink ref="F215" r:id="rId22" display="https://podminky.urs.cz/item/CS_URS_2024_01/722181252"/>
    <hyperlink ref="F219" r:id="rId23" display="https://podminky.urs.cz/item/CS_URS_2024_01/722220111"/>
    <hyperlink ref="F222" r:id="rId24" display="https://podminky.urs.cz/item/CS_URS_2024_01/722220121"/>
    <hyperlink ref="F225" r:id="rId25" display="https://podminky.urs.cz/item/CS_URS_2024_01/722224115"/>
    <hyperlink ref="F228" r:id="rId26" display="https://podminky.urs.cz/item/CS_URS_2024_01/722224116"/>
    <hyperlink ref="F231" r:id="rId27" display="https://podminky.urs.cz/item/CS_URS_2024_01/722224115"/>
    <hyperlink ref="F234" r:id="rId28" display="https://podminky.urs.cz/item/CS_URS_2024_01/722224116"/>
    <hyperlink ref="F237" r:id="rId29" display="https://podminky.urs.cz/item/CS_URS_2024_01/722231201"/>
    <hyperlink ref="F240" r:id="rId30" display="https://podminky.urs.cz/item/CS_URS_2024_01/722232043"/>
    <hyperlink ref="F243" r:id="rId31" display="https://podminky.urs.cz/item/CS_URS_2024_01/722232044"/>
    <hyperlink ref="F246" r:id="rId32" display="https://podminky.urs.cz/item/CS_URS_2024_01/722232045"/>
    <hyperlink ref="F249" r:id="rId33" display="https://podminky.urs.cz/item/CS_URS_2024_01/722232046"/>
    <hyperlink ref="F252" r:id="rId34" display="https://podminky.urs.cz/item/CS_URS_2024_01/722232047"/>
    <hyperlink ref="F255" r:id="rId35" display="https://podminky.urs.cz/item/CS_URS_2024_01/722234263"/>
    <hyperlink ref="F258" r:id="rId36" display="https://podminky.urs.cz/item/CS_URS_2024_01/722234264"/>
    <hyperlink ref="F261" r:id="rId37" display="https://podminky.urs.cz/item/CS_URS_2024_01/722234265"/>
    <hyperlink ref="F264" r:id="rId38" display="https://podminky.urs.cz/item/CS_URS_2024_01/722234266"/>
    <hyperlink ref="F267" r:id="rId39" display="https://podminky.urs.cz/item/CS_URS_2024_01/722234267"/>
    <hyperlink ref="F270" r:id="rId40" display="https://podminky.urs.cz/item/CS_URS_2024_01/722231073"/>
    <hyperlink ref="F273" r:id="rId41" display="https://podminky.urs.cz/item/CS_URS_2024_01/722231074"/>
    <hyperlink ref="F276" r:id="rId42" display="https://podminky.urs.cz/item/CS_URS_2024_01/722231075"/>
    <hyperlink ref="F279" r:id="rId43" display="https://podminky.urs.cz/item/CS_URS_2024_01/722231076"/>
    <hyperlink ref="F282" r:id="rId44" display="https://podminky.urs.cz/item/CS_URS_2024_01/722231077"/>
    <hyperlink ref="F285" r:id="rId45" display="https://podminky.urs.cz/item/CS_URS_2024_01/722270101"/>
    <hyperlink ref="F288" r:id="rId46" display="https://podminky.urs.cz/item/CS_URS_2024_01/722270102"/>
    <hyperlink ref="F291" r:id="rId47" display="https://podminky.urs.cz/item/CS_URS_2024_01/722270104"/>
    <hyperlink ref="F296" r:id="rId48" display="https://podminky.urs.cz/item/CS_URS_2024_01/734421102"/>
    <hyperlink ref="F313" r:id="rId49" display="https://podminky.urs.cz/item/CS_URS_2024_01/722290226"/>
    <hyperlink ref="F316" r:id="rId50" display="https://podminky.urs.cz/item/CS_URS_2024_01/722290234"/>
    <hyperlink ref="F319" r:id="rId51" display="https://podminky.urs.cz/item/CS_URS_2024_01/998722204"/>
    <hyperlink ref="F323" r:id="rId52" display="https://podminky.urs.cz/item/CS_URS_2024_01/725813111"/>
    <hyperlink ref="F326" r:id="rId53" display="https://podminky.urs.cz/item/CS_URS_2024_01/725211602"/>
    <hyperlink ref="F329" r:id="rId54" display="https://podminky.urs.cz/item/CS_URS_2024_01/725211701"/>
    <hyperlink ref="F338" r:id="rId55" display="https://podminky.urs.cz/item/CS_URS_2024_01/725822611"/>
    <hyperlink ref="F347" r:id="rId56" display="https://podminky.urs.cz/item/CS_URS_2024_01/725121523"/>
    <hyperlink ref="F382" r:id="rId57" display="https://podminky.urs.cz/item/CS_URS_2024_01/725851317"/>
    <hyperlink ref="F385" r:id="rId58" display="https://podminky.urs.cz/item/CS_URS_2024_01/725851325"/>
    <hyperlink ref="F388" r:id="rId59" display="https://podminky.urs.cz/item/CS_URS_2024_01/725851315"/>
    <hyperlink ref="F393" r:id="rId60" display="https://podminky.urs.cz/item/CS_URS_2024_01/725862113"/>
    <hyperlink ref="F396" r:id="rId61" display="https://podminky.urs.cz/item/CS_URS_2024_01/725861102"/>
    <hyperlink ref="F399" r:id="rId62" display="https://podminky.urs.cz/item/CS_URS_2024_01/725864311"/>
    <hyperlink ref="F402" r:id="rId63" display="https://podminky.urs.cz/item/CS_URS_2024_01/725331111"/>
    <hyperlink ref="F405" r:id="rId64" display="https://podminky.urs.cz/item/CS_URS_2024_01/725869214"/>
    <hyperlink ref="F414" r:id="rId65" display="https://podminky.urs.cz/item/CS_URS_2024_01/998725202"/>
    <hyperlink ref="F418" r:id="rId66" display="https://podminky.urs.cz/item/CS_URS_2024_01/726131001"/>
    <hyperlink ref="F421" r:id="rId67" display="https://podminky.urs.cz/item/CS_URS_2024_01/726131021"/>
    <hyperlink ref="F424" r:id="rId68" display="https://podminky.urs.cz/item/CS_URS_2024_01/726131041"/>
    <hyperlink ref="F427" r:id="rId69" display="https://podminky.urs.cz/item/CS_URS_2024_01/998726214"/>
    <hyperlink ref="F434" r:id="rId70" display="https://podminky.urs.cz/item/CS_URS_2024_01/763172323"/>
  </hyperlinks>
  <pageMargins left="0.39375" right="0.39375" top="0.39375" bottom="0.39375" header="0" footer="0"/>
  <pageSetup paperSize="9" orientation="portrait" blackAndWhite="1" fitToHeight="100"/>
  <headerFooter>
    <oddFooter>&amp;CStrana &amp;P z &amp;N</oddFooter>
  </headerFooter>
  <drawing r:id="rId7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2860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ROUND((SUM(BE131:BE626)),  2)</f>
        <v>0</v>
      </c>
      <c r="G35" s="39"/>
      <c r="H35" s="39"/>
      <c r="I35" s="166">
        <v>0.20999999999999999</v>
      </c>
      <c r="J35" s="165">
        <f>ROUND(((SUM(BE131:BE626))*I35),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ROUND((SUM(BF131:BF626)),  2)</f>
        <v>0</v>
      </c>
      <c r="G36" s="39"/>
      <c r="H36" s="39"/>
      <c r="I36" s="166">
        <v>0.12</v>
      </c>
      <c r="J36" s="165">
        <f>ROUND(((SUM(BF131:BF626))*I36),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ROUND((SUM(BG131:BG626)),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ROUND((SUM(BH131:BH626)),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ROUND((SUM(BI131:BI626)),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02-04 - Zařízení pro vytápění staveb</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2861</v>
      </c>
      <c r="E99" s="193"/>
      <c r="F99" s="193"/>
      <c r="G99" s="193"/>
      <c r="H99" s="193"/>
      <c r="I99" s="193"/>
      <c r="J99" s="194">
        <f>J132</f>
        <v>0</v>
      </c>
      <c r="K99" s="191"/>
      <c r="L99" s="195"/>
      <c r="S99" s="9"/>
      <c r="T99" s="9"/>
      <c r="U99" s="9"/>
      <c r="V99" s="9"/>
      <c r="W99" s="9"/>
      <c r="X99" s="9"/>
      <c r="Y99" s="9"/>
      <c r="Z99" s="9"/>
      <c r="AA99" s="9"/>
      <c r="AB99" s="9"/>
      <c r="AC99" s="9"/>
      <c r="AD99" s="9"/>
      <c r="AE99" s="9"/>
    </row>
    <row r="100" s="9" customFormat="1" ht="24.96" customHeight="1">
      <c r="A100" s="9"/>
      <c r="B100" s="190"/>
      <c r="C100" s="191"/>
      <c r="D100" s="192" t="s">
        <v>527</v>
      </c>
      <c r="E100" s="193"/>
      <c r="F100" s="193"/>
      <c r="G100" s="193"/>
      <c r="H100" s="193"/>
      <c r="I100" s="193"/>
      <c r="J100" s="194">
        <f>J135</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2862</v>
      </c>
      <c r="E101" s="193"/>
      <c r="F101" s="193"/>
      <c r="G101" s="193"/>
      <c r="H101" s="193"/>
      <c r="I101" s="193"/>
      <c r="J101" s="194">
        <f>J177</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2863</v>
      </c>
      <c r="E102" s="193"/>
      <c r="F102" s="193"/>
      <c r="G102" s="193"/>
      <c r="H102" s="193"/>
      <c r="I102" s="193"/>
      <c r="J102" s="194">
        <f>J271</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2864</v>
      </c>
      <c r="E103" s="193"/>
      <c r="F103" s="193"/>
      <c r="G103" s="193"/>
      <c r="H103" s="193"/>
      <c r="I103" s="193"/>
      <c r="J103" s="194">
        <f>J318</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2865</v>
      </c>
      <c r="E104" s="193"/>
      <c r="F104" s="193"/>
      <c r="G104" s="193"/>
      <c r="H104" s="193"/>
      <c r="I104" s="193"/>
      <c r="J104" s="194">
        <f>J424</f>
        <v>0</v>
      </c>
      <c r="K104" s="191"/>
      <c r="L104" s="195"/>
      <c r="S104" s="9"/>
      <c r="T104" s="9"/>
      <c r="U104" s="9"/>
      <c r="V104" s="9"/>
      <c r="W104" s="9"/>
      <c r="X104" s="9"/>
      <c r="Y104" s="9"/>
      <c r="Z104" s="9"/>
      <c r="AA104" s="9"/>
      <c r="AB104" s="9"/>
      <c r="AC104" s="9"/>
      <c r="AD104" s="9"/>
      <c r="AE104" s="9"/>
    </row>
    <row r="105" s="9" customFormat="1" ht="24.96" customHeight="1">
      <c r="A105" s="9"/>
      <c r="B105" s="190"/>
      <c r="C105" s="191"/>
      <c r="D105" s="192" t="s">
        <v>2866</v>
      </c>
      <c r="E105" s="193"/>
      <c r="F105" s="193"/>
      <c r="G105" s="193"/>
      <c r="H105" s="193"/>
      <c r="I105" s="193"/>
      <c r="J105" s="194">
        <f>J443</f>
        <v>0</v>
      </c>
      <c r="K105" s="191"/>
      <c r="L105" s="195"/>
      <c r="S105" s="9"/>
      <c r="T105" s="9"/>
      <c r="U105" s="9"/>
      <c r="V105" s="9"/>
      <c r="W105" s="9"/>
      <c r="X105" s="9"/>
      <c r="Y105" s="9"/>
      <c r="Z105" s="9"/>
      <c r="AA105" s="9"/>
      <c r="AB105" s="9"/>
      <c r="AC105" s="9"/>
      <c r="AD105" s="9"/>
      <c r="AE105" s="9"/>
    </row>
    <row r="106" s="9" customFormat="1" ht="24.96" customHeight="1">
      <c r="A106" s="9"/>
      <c r="B106" s="190"/>
      <c r="C106" s="191"/>
      <c r="D106" s="192" t="s">
        <v>533</v>
      </c>
      <c r="E106" s="193"/>
      <c r="F106" s="193"/>
      <c r="G106" s="193"/>
      <c r="H106" s="193"/>
      <c r="I106" s="193"/>
      <c r="J106" s="194">
        <f>J521</f>
        <v>0</v>
      </c>
      <c r="K106" s="191"/>
      <c r="L106" s="195"/>
      <c r="S106" s="9"/>
      <c r="T106" s="9"/>
      <c r="U106" s="9"/>
      <c r="V106" s="9"/>
      <c r="W106" s="9"/>
      <c r="X106" s="9"/>
      <c r="Y106" s="9"/>
      <c r="Z106" s="9"/>
      <c r="AA106" s="9"/>
      <c r="AB106" s="9"/>
      <c r="AC106" s="9"/>
      <c r="AD106" s="9"/>
      <c r="AE106" s="9"/>
    </row>
    <row r="107" s="9" customFormat="1" ht="24.96" customHeight="1">
      <c r="A107" s="9"/>
      <c r="B107" s="190"/>
      <c r="C107" s="191"/>
      <c r="D107" s="192" t="s">
        <v>2867</v>
      </c>
      <c r="E107" s="193"/>
      <c r="F107" s="193"/>
      <c r="G107" s="193"/>
      <c r="H107" s="193"/>
      <c r="I107" s="193"/>
      <c r="J107" s="194">
        <f>J533</f>
        <v>0</v>
      </c>
      <c r="K107" s="191"/>
      <c r="L107" s="195"/>
      <c r="S107" s="9"/>
      <c r="T107" s="9"/>
      <c r="U107" s="9"/>
      <c r="V107" s="9"/>
      <c r="W107" s="9"/>
      <c r="X107" s="9"/>
      <c r="Y107" s="9"/>
      <c r="Z107" s="9"/>
      <c r="AA107" s="9"/>
      <c r="AB107" s="9"/>
      <c r="AC107" s="9"/>
      <c r="AD107" s="9"/>
      <c r="AE107" s="9"/>
    </row>
    <row r="108" s="9" customFormat="1" ht="24.96" customHeight="1">
      <c r="A108" s="9"/>
      <c r="B108" s="190"/>
      <c r="C108" s="191"/>
      <c r="D108" s="192" t="s">
        <v>2868</v>
      </c>
      <c r="E108" s="193"/>
      <c r="F108" s="193"/>
      <c r="G108" s="193"/>
      <c r="H108" s="193"/>
      <c r="I108" s="193"/>
      <c r="J108" s="194">
        <f>J542</f>
        <v>0</v>
      </c>
      <c r="K108" s="191"/>
      <c r="L108" s="195"/>
      <c r="S108" s="9"/>
      <c r="T108" s="9"/>
      <c r="U108" s="9"/>
      <c r="V108" s="9"/>
      <c r="W108" s="9"/>
      <c r="X108" s="9"/>
      <c r="Y108" s="9"/>
      <c r="Z108" s="9"/>
      <c r="AA108" s="9"/>
      <c r="AB108" s="9"/>
      <c r="AC108" s="9"/>
      <c r="AD108" s="9"/>
      <c r="AE108" s="9"/>
    </row>
    <row r="109" s="9" customFormat="1" ht="24.96" customHeight="1">
      <c r="A109" s="9"/>
      <c r="B109" s="190"/>
      <c r="C109" s="191"/>
      <c r="D109" s="192" t="s">
        <v>2869</v>
      </c>
      <c r="E109" s="193"/>
      <c r="F109" s="193"/>
      <c r="G109" s="193"/>
      <c r="H109" s="193"/>
      <c r="I109" s="193"/>
      <c r="J109" s="194">
        <f>J592</f>
        <v>0</v>
      </c>
      <c r="K109" s="191"/>
      <c r="L109" s="195"/>
      <c r="S109" s="9"/>
      <c r="T109" s="9"/>
      <c r="U109" s="9"/>
      <c r="V109" s="9"/>
      <c r="W109" s="9"/>
      <c r="X109" s="9"/>
      <c r="Y109" s="9"/>
      <c r="Z109" s="9"/>
      <c r="AA109" s="9"/>
      <c r="AB109" s="9"/>
      <c r="AC109" s="9"/>
      <c r="AD109" s="9"/>
      <c r="AE109" s="9"/>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193</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6.25" customHeight="1">
      <c r="A119" s="39"/>
      <c r="B119" s="40"/>
      <c r="C119" s="41"/>
      <c r="D119" s="41"/>
      <c r="E119" s="185" t="str">
        <f>E7</f>
        <v>Konverze Vodárenské věže - výstavba větrné elektrárny Bohumín - Pudlov</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180</v>
      </c>
      <c r="D120" s="23"/>
      <c r="E120" s="23"/>
      <c r="F120" s="23"/>
      <c r="G120" s="23"/>
      <c r="H120" s="23"/>
      <c r="I120" s="23"/>
      <c r="J120" s="23"/>
      <c r="K120" s="23"/>
      <c r="L120" s="21"/>
    </row>
    <row r="121" s="2" customFormat="1" ht="16.5" customHeight="1">
      <c r="A121" s="39"/>
      <c r="B121" s="40"/>
      <c r="C121" s="41"/>
      <c r="D121" s="41"/>
      <c r="E121" s="185" t="s">
        <v>411</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182</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02-04 - Zařízení pro vytápění staveb</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 xml:space="preserve"> </v>
      </c>
      <c r="G125" s="41"/>
      <c r="H125" s="41"/>
      <c r="I125" s="33" t="s">
        <v>22</v>
      </c>
      <c r="J125" s="80" t="str">
        <f>IF(J14="","",J14)</f>
        <v>19. 3. 2025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24</v>
      </c>
      <c r="D127" s="41"/>
      <c r="E127" s="41"/>
      <c r="F127" s="28" t="str">
        <f>E17</f>
        <v>Ing. Vladimír Cigánek</v>
      </c>
      <c r="G127" s="41"/>
      <c r="H127" s="41"/>
      <c r="I127" s="33" t="s">
        <v>30</v>
      </c>
      <c r="J127" s="37" t="str">
        <f>E23</f>
        <v>PPS Kania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IF(E20="","",E20)</f>
        <v>Vyplň údaj</v>
      </c>
      <c r="G128" s="41"/>
      <c r="H128" s="41"/>
      <c r="I128" s="33" t="s">
        <v>33</v>
      </c>
      <c r="J128" s="37" t="str">
        <f>E26</f>
        <v>kolektiv autorů</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6"/>
      <c r="B130" s="197"/>
      <c r="C130" s="198" t="s">
        <v>194</v>
      </c>
      <c r="D130" s="199" t="s">
        <v>61</v>
      </c>
      <c r="E130" s="199" t="s">
        <v>57</v>
      </c>
      <c r="F130" s="199" t="s">
        <v>58</v>
      </c>
      <c r="G130" s="199" t="s">
        <v>195</v>
      </c>
      <c r="H130" s="199" t="s">
        <v>196</v>
      </c>
      <c r="I130" s="199" t="s">
        <v>197</v>
      </c>
      <c r="J130" s="200" t="s">
        <v>186</v>
      </c>
      <c r="K130" s="201" t="s">
        <v>198</v>
      </c>
      <c r="L130" s="202"/>
      <c r="M130" s="101" t="s">
        <v>1</v>
      </c>
      <c r="N130" s="102" t="s">
        <v>40</v>
      </c>
      <c r="O130" s="102" t="s">
        <v>199</v>
      </c>
      <c r="P130" s="102" t="s">
        <v>200</v>
      </c>
      <c r="Q130" s="102" t="s">
        <v>201</v>
      </c>
      <c r="R130" s="102" t="s">
        <v>202</v>
      </c>
      <c r="S130" s="102" t="s">
        <v>203</v>
      </c>
      <c r="T130" s="103" t="s">
        <v>204</v>
      </c>
      <c r="U130" s="196"/>
      <c r="V130" s="196"/>
      <c r="W130" s="196"/>
      <c r="X130" s="196"/>
      <c r="Y130" s="196"/>
      <c r="Z130" s="196"/>
      <c r="AA130" s="196"/>
      <c r="AB130" s="196"/>
      <c r="AC130" s="196"/>
      <c r="AD130" s="196"/>
      <c r="AE130" s="196"/>
    </row>
    <row r="131" s="2" customFormat="1" ht="22.8" customHeight="1">
      <c r="A131" s="39"/>
      <c r="B131" s="40"/>
      <c r="C131" s="108" t="s">
        <v>205</v>
      </c>
      <c r="D131" s="41"/>
      <c r="E131" s="41"/>
      <c r="F131" s="41"/>
      <c r="G131" s="41"/>
      <c r="H131" s="41"/>
      <c r="I131" s="41"/>
      <c r="J131" s="203">
        <f>BK131</f>
        <v>0</v>
      </c>
      <c r="K131" s="41"/>
      <c r="L131" s="45"/>
      <c r="M131" s="104"/>
      <c r="N131" s="204"/>
      <c r="O131" s="105"/>
      <c r="P131" s="205">
        <f>P132+P135+P177+P271+P318+P424+P443+P521+P533+P542+P592</f>
        <v>0</v>
      </c>
      <c r="Q131" s="105"/>
      <c r="R131" s="205">
        <f>R132+R135+R177+R271+R318+R424+R443+R521+R533+R542+R592</f>
        <v>0</v>
      </c>
      <c r="S131" s="105"/>
      <c r="T131" s="206">
        <f>T132+T135+T177+T271+T318+T424+T443+T521+T533+T542+T592</f>
        <v>0</v>
      </c>
      <c r="U131" s="39"/>
      <c r="V131" s="39"/>
      <c r="W131" s="39"/>
      <c r="X131" s="39"/>
      <c r="Y131" s="39"/>
      <c r="Z131" s="39"/>
      <c r="AA131" s="39"/>
      <c r="AB131" s="39"/>
      <c r="AC131" s="39"/>
      <c r="AD131" s="39"/>
      <c r="AE131" s="39"/>
      <c r="AT131" s="18" t="s">
        <v>75</v>
      </c>
      <c r="AU131" s="18" t="s">
        <v>188</v>
      </c>
      <c r="BK131" s="207">
        <f>BK132+BK135+BK177+BK271+BK318+BK424+BK443+BK521+BK533+BK542+BK592</f>
        <v>0</v>
      </c>
    </row>
    <row r="132" s="11" customFormat="1" ht="25.92" customHeight="1">
      <c r="A132" s="11"/>
      <c r="B132" s="208"/>
      <c r="C132" s="209"/>
      <c r="D132" s="210" t="s">
        <v>75</v>
      </c>
      <c r="E132" s="211" t="s">
        <v>1234</v>
      </c>
      <c r="F132" s="211" t="s">
        <v>2870</v>
      </c>
      <c r="G132" s="209"/>
      <c r="H132" s="209"/>
      <c r="I132" s="212"/>
      <c r="J132" s="213">
        <f>BK132</f>
        <v>0</v>
      </c>
      <c r="K132" s="209"/>
      <c r="L132" s="214"/>
      <c r="M132" s="215"/>
      <c r="N132" s="216"/>
      <c r="O132" s="216"/>
      <c r="P132" s="217">
        <f>SUM(P133:P134)</f>
        <v>0</v>
      </c>
      <c r="Q132" s="216"/>
      <c r="R132" s="217">
        <f>SUM(R133:R134)</f>
        <v>0</v>
      </c>
      <c r="S132" s="216"/>
      <c r="T132" s="218">
        <f>SUM(T133:T134)</f>
        <v>0</v>
      </c>
      <c r="U132" s="11"/>
      <c r="V132" s="11"/>
      <c r="W132" s="11"/>
      <c r="X132" s="11"/>
      <c r="Y132" s="11"/>
      <c r="Z132" s="11"/>
      <c r="AA132" s="11"/>
      <c r="AB132" s="11"/>
      <c r="AC132" s="11"/>
      <c r="AD132" s="11"/>
      <c r="AE132" s="11"/>
      <c r="AR132" s="219" t="s">
        <v>83</v>
      </c>
      <c r="AT132" s="220" t="s">
        <v>75</v>
      </c>
      <c r="AU132" s="220" t="s">
        <v>76</v>
      </c>
      <c r="AY132" s="219" t="s">
        <v>207</v>
      </c>
      <c r="BK132" s="221">
        <f>SUM(BK133:BK134)</f>
        <v>0</v>
      </c>
    </row>
    <row r="133" s="2" customFormat="1" ht="66.75" customHeight="1">
      <c r="A133" s="39"/>
      <c r="B133" s="40"/>
      <c r="C133" s="222" t="s">
        <v>83</v>
      </c>
      <c r="D133" s="222" t="s">
        <v>208</v>
      </c>
      <c r="E133" s="223" t="s">
        <v>2871</v>
      </c>
      <c r="F133" s="224" t="s">
        <v>2872</v>
      </c>
      <c r="G133" s="225" t="s">
        <v>975</v>
      </c>
      <c r="H133" s="226">
        <v>30</v>
      </c>
      <c r="I133" s="227"/>
      <c r="J133" s="228">
        <f>ROUND(I133*H133,2)</f>
        <v>0</v>
      </c>
      <c r="K133" s="229"/>
      <c r="L133" s="45"/>
      <c r="M133" s="230" t="s">
        <v>1</v>
      </c>
      <c r="N133" s="231" t="s">
        <v>41</v>
      </c>
      <c r="O133" s="92"/>
      <c r="P133" s="232">
        <f>O133*H133</f>
        <v>0</v>
      </c>
      <c r="Q133" s="232">
        <v>0</v>
      </c>
      <c r="R133" s="232">
        <f>Q133*H133</f>
        <v>0</v>
      </c>
      <c r="S133" s="232">
        <v>0</v>
      </c>
      <c r="T133" s="233">
        <f>S133*H133</f>
        <v>0</v>
      </c>
      <c r="U133" s="39"/>
      <c r="V133" s="39"/>
      <c r="W133" s="39"/>
      <c r="X133" s="39"/>
      <c r="Y133" s="39"/>
      <c r="Z133" s="39"/>
      <c r="AA133" s="39"/>
      <c r="AB133" s="39"/>
      <c r="AC133" s="39"/>
      <c r="AD133" s="39"/>
      <c r="AE133" s="39"/>
      <c r="AR133" s="234" t="s">
        <v>212</v>
      </c>
      <c r="AT133" s="234" t="s">
        <v>208</v>
      </c>
      <c r="AU133" s="234" t="s">
        <v>83</v>
      </c>
      <c r="AY133" s="18" t="s">
        <v>207</v>
      </c>
      <c r="BE133" s="235">
        <f>IF(N133="základní",J133,0)</f>
        <v>0</v>
      </c>
      <c r="BF133" s="235">
        <f>IF(N133="snížená",J133,0)</f>
        <v>0</v>
      </c>
      <c r="BG133" s="235">
        <f>IF(N133="zákl. přenesená",J133,0)</f>
        <v>0</v>
      </c>
      <c r="BH133" s="235">
        <f>IF(N133="sníž. přenesená",J133,0)</f>
        <v>0</v>
      </c>
      <c r="BI133" s="235">
        <f>IF(N133="nulová",J133,0)</f>
        <v>0</v>
      </c>
      <c r="BJ133" s="18" t="s">
        <v>83</v>
      </c>
      <c r="BK133" s="235">
        <f>ROUND(I133*H133,2)</f>
        <v>0</v>
      </c>
      <c r="BL133" s="18" t="s">
        <v>212</v>
      </c>
      <c r="BM133" s="234" t="s">
        <v>85</v>
      </c>
    </row>
    <row r="134" s="2" customFormat="1">
      <c r="A134" s="39"/>
      <c r="B134" s="40"/>
      <c r="C134" s="41"/>
      <c r="D134" s="236" t="s">
        <v>214</v>
      </c>
      <c r="E134" s="41"/>
      <c r="F134" s="237" t="s">
        <v>2873</v>
      </c>
      <c r="G134" s="41"/>
      <c r="H134" s="41"/>
      <c r="I134" s="238"/>
      <c r="J134" s="41"/>
      <c r="K134" s="41"/>
      <c r="L134" s="45"/>
      <c r="M134" s="239"/>
      <c r="N134" s="240"/>
      <c r="O134" s="92"/>
      <c r="P134" s="92"/>
      <c r="Q134" s="92"/>
      <c r="R134" s="92"/>
      <c r="S134" s="92"/>
      <c r="T134" s="93"/>
      <c r="U134" s="39"/>
      <c r="V134" s="39"/>
      <c r="W134" s="39"/>
      <c r="X134" s="39"/>
      <c r="Y134" s="39"/>
      <c r="Z134" s="39"/>
      <c r="AA134" s="39"/>
      <c r="AB134" s="39"/>
      <c r="AC134" s="39"/>
      <c r="AD134" s="39"/>
      <c r="AE134" s="39"/>
      <c r="AT134" s="18" t="s">
        <v>214</v>
      </c>
      <c r="AU134" s="18" t="s">
        <v>83</v>
      </c>
    </row>
    <row r="135" s="11" customFormat="1" ht="25.92" customHeight="1">
      <c r="A135" s="11"/>
      <c r="B135" s="208"/>
      <c r="C135" s="209"/>
      <c r="D135" s="210" t="s">
        <v>75</v>
      </c>
      <c r="E135" s="211" t="s">
        <v>1311</v>
      </c>
      <c r="F135" s="211" t="s">
        <v>1312</v>
      </c>
      <c r="G135" s="209"/>
      <c r="H135" s="209"/>
      <c r="I135" s="212"/>
      <c r="J135" s="213">
        <f>BK135</f>
        <v>0</v>
      </c>
      <c r="K135" s="209"/>
      <c r="L135" s="214"/>
      <c r="M135" s="215"/>
      <c r="N135" s="216"/>
      <c r="O135" s="216"/>
      <c r="P135" s="217">
        <f>SUM(P136:P176)</f>
        <v>0</v>
      </c>
      <c r="Q135" s="216"/>
      <c r="R135" s="217">
        <f>SUM(R136:R176)</f>
        <v>0</v>
      </c>
      <c r="S135" s="216"/>
      <c r="T135" s="218">
        <f>SUM(T136:T176)</f>
        <v>0</v>
      </c>
      <c r="U135" s="11"/>
      <c r="V135" s="11"/>
      <c r="W135" s="11"/>
      <c r="X135" s="11"/>
      <c r="Y135" s="11"/>
      <c r="Z135" s="11"/>
      <c r="AA135" s="11"/>
      <c r="AB135" s="11"/>
      <c r="AC135" s="11"/>
      <c r="AD135" s="11"/>
      <c r="AE135" s="11"/>
      <c r="AR135" s="219" t="s">
        <v>85</v>
      </c>
      <c r="AT135" s="220" t="s">
        <v>75</v>
      </c>
      <c r="AU135" s="220" t="s">
        <v>76</v>
      </c>
      <c r="AY135" s="219" t="s">
        <v>207</v>
      </c>
      <c r="BK135" s="221">
        <f>SUM(BK136:BK176)</f>
        <v>0</v>
      </c>
    </row>
    <row r="136" s="2" customFormat="1" ht="33" customHeight="1">
      <c r="A136" s="39"/>
      <c r="B136" s="40"/>
      <c r="C136" s="222" t="s">
        <v>85</v>
      </c>
      <c r="D136" s="222" t="s">
        <v>208</v>
      </c>
      <c r="E136" s="223" t="s">
        <v>2874</v>
      </c>
      <c r="F136" s="224" t="s">
        <v>2875</v>
      </c>
      <c r="G136" s="225" t="s">
        <v>783</v>
      </c>
      <c r="H136" s="226">
        <v>46</v>
      </c>
      <c r="I136" s="227"/>
      <c r="J136" s="228">
        <f>ROUND(I136*H136,2)</f>
        <v>0</v>
      </c>
      <c r="K136" s="229"/>
      <c r="L136" s="45"/>
      <c r="M136" s="230" t="s">
        <v>1</v>
      </c>
      <c r="N136" s="231"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361</v>
      </c>
      <c r="AT136" s="234" t="s">
        <v>208</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361</v>
      </c>
      <c r="BM136" s="234" t="s">
        <v>212</v>
      </c>
    </row>
    <row r="137" s="2" customFormat="1">
      <c r="A137" s="39"/>
      <c r="B137" s="40"/>
      <c r="C137" s="41"/>
      <c r="D137" s="236" t="s">
        <v>214</v>
      </c>
      <c r="E137" s="41"/>
      <c r="F137" s="237" t="s">
        <v>2875</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24.15" customHeight="1">
      <c r="A138" s="39"/>
      <c r="B138" s="40"/>
      <c r="C138" s="222" t="s">
        <v>138</v>
      </c>
      <c r="D138" s="222" t="s">
        <v>208</v>
      </c>
      <c r="E138" s="223" t="s">
        <v>2876</v>
      </c>
      <c r="F138" s="224" t="s">
        <v>2877</v>
      </c>
      <c r="G138" s="225" t="s">
        <v>783</v>
      </c>
      <c r="H138" s="226">
        <v>31</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361</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361</v>
      </c>
      <c r="BM138" s="234" t="s">
        <v>261</v>
      </c>
    </row>
    <row r="139" s="2" customFormat="1">
      <c r="A139" s="39"/>
      <c r="B139" s="40"/>
      <c r="C139" s="41"/>
      <c r="D139" s="236" t="s">
        <v>214</v>
      </c>
      <c r="E139" s="41"/>
      <c r="F139" s="237" t="s">
        <v>2877</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ht="33" customHeight="1">
      <c r="A140" s="39"/>
      <c r="B140" s="40"/>
      <c r="C140" s="222" t="s">
        <v>212</v>
      </c>
      <c r="D140" s="222" t="s">
        <v>208</v>
      </c>
      <c r="E140" s="223" t="s">
        <v>2878</v>
      </c>
      <c r="F140" s="224" t="s">
        <v>2879</v>
      </c>
      <c r="G140" s="225" t="s">
        <v>783</v>
      </c>
      <c r="H140" s="226">
        <v>366</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361</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361</v>
      </c>
      <c r="BM140" s="234" t="s">
        <v>282</v>
      </c>
    </row>
    <row r="141" s="2" customFormat="1">
      <c r="A141" s="39"/>
      <c r="B141" s="40"/>
      <c r="C141" s="41"/>
      <c r="D141" s="236" t="s">
        <v>214</v>
      </c>
      <c r="E141" s="41"/>
      <c r="F141" s="237" t="s">
        <v>2879</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ht="33" customHeight="1">
      <c r="A142" s="39"/>
      <c r="B142" s="40"/>
      <c r="C142" s="222" t="s">
        <v>251</v>
      </c>
      <c r="D142" s="222" t="s">
        <v>208</v>
      </c>
      <c r="E142" s="223" t="s">
        <v>2880</v>
      </c>
      <c r="F142" s="224" t="s">
        <v>2881</v>
      </c>
      <c r="G142" s="225" t="s">
        <v>783</v>
      </c>
      <c r="H142" s="226">
        <v>244</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361</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361</v>
      </c>
      <c r="BM142" s="234" t="s">
        <v>173</v>
      </c>
    </row>
    <row r="143" s="2" customFormat="1">
      <c r="A143" s="39"/>
      <c r="B143" s="40"/>
      <c r="C143" s="41"/>
      <c r="D143" s="236" t="s">
        <v>214</v>
      </c>
      <c r="E143" s="41"/>
      <c r="F143" s="237" t="s">
        <v>2881</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ht="49.05" customHeight="1">
      <c r="A144" s="39"/>
      <c r="B144" s="40"/>
      <c r="C144" s="222" t="s">
        <v>261</v>
      </c>
      <c r="D144" s="222" t="s">
        <v>208</v>
      </c>
      <c r="E144" s="223" t="s">
        <v>2882</v>
      </c>
      <c r="F144" s="224" t="s">
        <v>2883</v>
      </c>
      <c r="G144" s="225" t="s">
        <v>783</v>
      </c>
      <c r="H144" s="226">
        <v>17</v>
      </c>
      <c r="I144" s="227"/>
      <c r="J144" s="228">
        <f>ROUND(I144*H144,2)</f>
        <v>0</v>
      </c>
      <c r="K144" s="229"/>
      <c r="L144" s="45"/>
      <c r="M144" s="230" t="s">
        <v>1</v>
      </c>
      <c r="N144" s="231"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361</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361</v>
      </c>
      <c r="BM144" s="234" t="s">
        <v>8</v>
      </c>
    </row>
    <row r="145" s="2" customFormat="1">
      <c r="A145" s="39"/>
      <c r="B145" s="40"/>
      <c r="C145" s="41"/>
      <c r="D145" s="236" t="s">
        <v>214</v>
      </c>
      <c r="E145" s="41"/>
      <c r="F145" s="237" t="s">
        <v>2883</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ht="49.05" customHeight="1">
      <c r="A146" s="39"/>
      <c r="B146" s="40"/>
      <c r="C146" s="222" t="s">
        <v>276</v>
      </c>
      <c r="D146" s="222" t="s">
        <v>208</v>
      </c>
      <c r="E146" s="223" t="s">
        <v>2884</v>
      </c>
      <c r="F146" s="224" t="s">
        <v>2885</v>
      </c>
      <c r="G146" s="225" t="s">
        <v>783</v>
      </c>
      <c r="H146" s="226">
        <v>23</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361</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361</v>
      </c>
      <c r="BM146" s="234" t="s">
        <v>345</v>
      </c>
    </row>
    <row r="147" s="2" customFormat="1">
      <c r="A147" s="39"/>
      <c r="B147" s="40"/>
      <c r="C147" s="41"/>
      <c r="D147" s="236" t="s">
        <v>214</v>
      </c>
      <c r="E147" s="41"/>
      <c r="F147" s="237" t="s">
        <v>2885</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ht="49.05" customHeight="1">
      <c r="A148" s="39"/>
      <c r="B148" s="40"/>
      <c r="C148" s="222" t="s">
        <v>282</v>
      </c>
      <c r="D148" s="222" t="s">
        <v>208</v>
      </c>
      <c r="E148" s="223" t="s">
        <v>2886</v>
      </c>
      <c r="F148" s="224" t="s">
        <v>2887</v>
      </c>
      <c r="G148" s="225" t="s">
        <v>783</v>
      </c>
      <c r="H148" s="226">
        <v>12</v>
      </c>
      <c r="I148" s="227"/>
      <c r="J148" s="228">
        <f>ROUND(I148*H148,2)</f>
        <v>0</v>
      </c>
      <c r="K148" s="229"/>
      <c r="L148" s="45"/>
      <c r="M148" s="230" t="s">
        <v>1</v>
      </c>
      <c r="N148" s="231" t="s">
        <v>41</v>
      </c>
      <c r="O148" s="92"/>
      <c r="P148" s="232">
        <f>O148*H148</f>
        <v>0</v>
      </c>
      <c r="Q148" s="232">
        <v>0</v>
      </c>
      <c r="R148" s="232">
        <f>Q148*H148</f>
        <v>0</v>
      </c>
      <c r="S148" s="232">
        <v>0</v>
      </c>
      <c r="T148" s="233">
        <f>S148*H148</f>
        <v>0</v>
      </c>
      <c r="U148" s="39"/>
      <c r="V148" s="39"/>
      <c r="W148" s="39"/>
      <c r="X148" s="39"/>
      <c r="Y148" s="39"/>
      <c r="Z148" s="39"/>
      <c r="AA148" s="39"/>
      <c r="AB148" s="39"/>
      <c r="AC148" s="39"/>
      <c r="AD148" s="39"/>
      <c r="AE148" s="39"/>
      <c r="AR148" s="234" t="s">
        <v>361</v>
      </c>
      <c r="AT148" s="234" t="s">
        <v>208</v>
      </c>
      <c r="AU148" s="234" t="s">
        <v>83</v>
      </c>
      <c r="AY148" s="18" t="s">
        <v>207</v>
      </c>
      <c r="BE148" s="235">
        <f>IF(N148="základní",J148,0)</f>
        <v>0</v>
      </c>
      <c r="BF148" s="235">
        <f>IF(N148="snížená",J148,0)</f>
        <v>0</v>
      </c>
      <c r="BG148" s="235">
        <f>IF(N148="zákl. přenesená",J148,0)</f>
        <v>0</v>
      </c>
      <c r="BH148" s="235">
        <f>IF(N148="sníž. přenesená",J148,0)</f>
        <v>0</v>
      </c>
      <c r="BI148" s="235">
        <f>IF(N148="nulová",J148,0)</f>
        <v>0</v>
      </c>
      <c r="BJ148" s="18" t="s">
        <v>83</v>
      </c>
      <c r="BK148" s="235">
        <f>ROUND(I148*H148,2)</f>
        <v>0</v>
      </c>
      <c r="BL148" s="18" t="s">
        <v>361</v>
      </c>
      <c r="BM148" s="234" t="s">
        <v>361</v>
      </c>
    </row>
    <row r="149" s="2" customFormat="1">
      <c r="A149" s="39"/>
      <c r="B149" s="40"/>
      <c r="C149" s="41"/>
      <c r="D149" s="236" t="s">
        <v>214</v>
      </c>
      <c r="E149" s="41"/>
      <c r="F149" s="237" t="s">
        <v>2887</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214</v>
      </c>
      <c r="AU149" s="18" t="s">
        <v>83</v>
      </c>
    </row>
    <row r="150" s="2" customFormat="1" ht="49.05" customHeight="1">
      <c r="A150" s="39"/>
      <c r="B150" s="40"/>
      <c r="C150" s="222" t="s">
        <v>301</v>
      </c>
      <c r="D150" s="222" t="s">
        <v>208</v>
      </c>
      <c r="E150" s="223" t="s">
        <v>2888</v>
      </c>
      <c r="F150" s="224" t="s">
        <v>2889</v>
      </c>
      <c r="G150" s="225" t="s">
        <v>783</v>
      </c>
      <c r="H150" s="226">
        <v>25</v>
      </c>
      <c r="I150" s="227"/>
      <c r="J150" s="228">
        <f>ROUND(I150*H150,2)</f>
        <v>0</v>
      </c>
      <c r="K150" s="229"/>
      <c r="L150" s="45"/>
      <c r="M150" s="230" t="s">
        <v>1</v>
      </c>
      <c r="N150" s="231" t="s">
        <v>41</v>
      </c>
      <c r="O150" s="92"/>
      <c r="P150" s="232">
        <f>O150*H150</f>
        <v>0</v>
      </c>
      <c r="Q150" s="232">
        <v>0</v>
      </c>
      <c r="R150" s="232">
        <f>Q150*H150</f>
        <v>0</v>
      </c>
      <c r="S150" s="232">
        <v>0</v>
      </c>
      <c r="T150" s="233">
        <f>S150*H150</f>
        <v>0</v>
      </c>
      <c r="U150" s="39"/>
      <c r="V150" s="39"/>
      <c r="W150" s="39"/>
      <c r="X150" s="39"/>
      <c r="Y150" s="39"/>
      <c r="Z150" s="39"/>
      <c r="AA150" s="39"/>
      <c r="AB150" s="39"/>
      <c r="AC150" s="39"/>
      <c r="AD150" s="39"/>
      <c r="AE150" s="39"/>
      <c r="AR150" s="234" t="s">
        <v>361</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361</v>
      </c>
      <c r="BM150" s="234" t="s">
        <v>700</v>
      </c>
    </row>
    <row r="151" s="2" customFormat="1">
      <c r="A151" s="39"/>
      <c r="B151" s="40"/>
      <c r="C151" s="41"/>
      <c r="D151" s="236" t="s">
        <v>214</v>
      </c>
      <c r="E151" s="41"/>
      <c r="F151" s="237" t="s">
        <v>2889</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ht="66.75" customHeight="1">
      <c r="A152" s="39"/>
      <c r="B152" s="40"/>
      <c r="C152" s="222" t="s">
        <v>173</v>
      </c>
      <c r="D152" s="222" t="s">
        <v>208</v>
      </c>
      <c r="E152" s="223" t="s">
        <v>2890</v>
      </c>
      <c r="F152" s="224" t="s">
        <v>2891</v>
      </c>
      <c r="G152" s="225" t="s">
        <v>783</v>
      </c>
      <c r="H152" s="226">
        <v>36</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361</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361</v>
      </c>
      <c r="BM152" s="234" t="s">
        <v>712</v>
      </c>
    </row>
    <row r="153" s="2" customFormat="1">
      <c r="A153" s="39"/>
      <c r="B153" s="40"/>
      <c r="C153" s="41"/>
      <c r="D153" s="236" t="s">
        <v>214</v>
      </c>
      <c r="E153" s="41"/>
      <c r="F153" s="237" t="s">
        <v>2891</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ht="66.75" customHeight="1">
      <c r="A154" s="39"/>
      <c r="B154" s="40"/>
      <c r="C154" s="222" t="s">
        <v>176</v>
      </c>
      <c r="D154" s="222" t="s">
        <v>208</v>
      </c>
      <c r="E154" s="223" t="s">
        <v>2892</v>
      </c>
      <c r="F154" s="224" t="s">
        <v>2893</v>
      </c>
      <c r="G154" s="225" t="s">
        <v>783</v>
      </c>
      <c r="H154" s="226">
        <v>20</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361</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361</v>
      </c>
      <c r="BM154" s="234" t="s">
        <v>720</v>
      </c>
    </row>
    <row r="155" s="2" customFormat="1">
      <c r="A155" s="39"/>
      <c r="B155" s="40"/>
      <c r="C155" s="41"/>
      <c r="D155" s="236" t="s">
        <v>214</v>
      </c>
      <c r="E155" s="41"/>
      <c r="F155" s="237" t="s">
        <v>2893</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ht="66.75" customHeight="1">
      <c r="A156" s="39"/>
      <c r="B156" s="40"/>
      <c r="C156" s="222" t="s">
        <v>8</v>
      </c>
      <c r="D156" s="222" t="s">
        <v>208</v>
      </c>
      <c r="E156" s="223" t="s">
        <v>2894</v>
      </c>
      <c r="F156" s="224" t="s">
        <v>2895</v>
      </c>
      <c r="G156" s="225" t="s">
        <v>783</v>
      </c>
      <c r="H156" s="226">
        <v>84</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731</v>
      </c>
    </row>
    <row r="157" s="2" customFormat="1">
      <c r="A157" s="39"/>
      <c r="B157" s="40"/>
      <c r="C157" s="41"/>
      <c r="D157" s="236" t="s">
        <v>214</v>
      </c>
      <c r="E157" s="41"/>
      <c r="F157" s="237" t="s">
        <v>2895</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ht="66.75" customHeight="1">
      <c r="A158" s="39"/>
      <c r="B158" s="40"/>
      <c r="C158" s="222" t="s">
        <v>339</v>
      </c>
      <c r="D158" s="222" t="s">
        <v>208</v>
      </c>
      <c r="E158" s="223" t="s">
        <v>2896</v>
      </c>
      <c r="F158" s="224" t="s">
        <v>2897</v>
      </c>
      <c r="G158" s="225" t="s">
        <v>783</v>
      </c>
      <c r="H158" s="226">
        <v>3</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742</v>
      </c>
    </row>
    <row r="159" s="2" customFormat="1">
      <c r="A159" s="39"/>
      <c r="B159" s="40"/>
      <c r="C159" s="41"/>
      <c r="D159" s="236" t="s">
        <v>214</v>
      </c>
      <c r="E159" s="41"/>
      <c r="F159" s="237" t="s">
        <v>2897</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ht="66.75" customHeight="1">
      <c r="A160" s="39"/>
      <c r="B160" s="40"/>
      <c r="C160" s="222" t="s">
        <v>345</v>
      </c>
      <c r="D160" s="222" t="s">
        <v>208</v>
      </c>
      <c r="E160" s="223" t="s">
        <v>2898</v>
      </c>
      <c r="F160" s="224" t="s">
        <v>2899</v>
      </c>
      <c r="G160" s="225" t="s">
        <v>783</v>
      </c>
      <c r="H160" s="226">
        <v>142</v>
      </c>
      <c r="I160" s="227"/>
      <c r="J160" s="228">
        <f>ROUND(I160*H160,2)</f>
        <v>0</v>
      </c>
      <c r="K160" s="229"/>
      <c r="L160" s="45"/>
      <c r="M160" s="230" t="s">
        <v>1</v>
      </c>
      <c r="N160" s="231" t="s">
        <v>41</v>
      </c>
      <c r="O160" s="92"/>
      <c r="P160" s="232">
        <f>O160*H160</f>
        <v>0</v>
      </c>
      <c r="Q160" s="232">
        <v>0</v>
      </c>
      <c r="R160" s="232">
        <f>Q160*H160</f>
        <v>0</v>
      </c>
      <c r="S160" s="232">
        <v>0</v>
      </c>
      <c r="T160" s="233">
        <f>S160*H160</f>
        <v>0</v>
      </c>
      <c r="U160" s="39"/>
      <c r="V160" s="39"/>
      <c r="W160" s="39"/>
      <c r="X160" s="39"/>
      <c r="Y160" s="39"/>
      <c r="Z160" s="39"/>
      <c r="AA160" s="39"/>
      <c r="AB160" s="39"/>
      <c r="AC160" s="39"/>
      <c r="AD160" s="39"/>
      <c r="AE160" s="39"/>
      <c r="AR160" s="234" t="s">
        <v>361</v>
      </c>
      <c r="AT160" s="234" t="s">
        <v>208</v>
      </c>
      <c r="AU160" s="234" t="s">
        <v>83</v>
      </c>
      <c r="AY160" s="18" t="s">
        <v>207</v>
      </c>
      <c r="BE160" s="235">
        <f>IF(N160="základní",J160,0)</f>
        <v>0</v>
      </c>
      <c r="BF160" s="235">
        <f>IF(N160="snížená",J160,0)</f>
        <v>0</v>
      </c>
      <c r="BG160" s="235">
        <f>IF(N160="zákl. přenesená",J160,0)</f>
        <v>0</v>
      </c>
      <c r="BH160" s="235">
        <f>IF(N160="sníž. přenesená",J160,0)</f>
        <v>0</v>
      </c>
      <c r="BI160" s="235">
        <f>IF(N160="nulová",J160,0)</f>
        <v>0</v>
      </c>
      <c r="BJ160" s="18" t="s">
        <v>83</v>
      </c>
      <c r="BK160" s="235">
        <f>ROUND(I160*H160,2)</f>
        <v>0</v>
      </c>
      <c r="BL160" s="18" t="s">
        <v>361</v>
      </c>
      <c r="BM160" s="234" t="s">
        <v>751</v>
      </c>
    </row>
    <row r="161" s="2" customFormat="1">
      <c r="A161" s="39"/>
      <c r="B161" s="40"/>
      <c r="C161" s="41"/>
      <c r="D161" s="236" t="s">
        <v>214</v>
      </c>
      <c r="E161" s="41"/>
      <c r="F161" s="237" t="s">
        <v>2899</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214</v>
      </c>
      <c r="AU161" s="18" t="s">
        <v>83</v>
      </c>
    </row>
    <row r="162" s="2" customFormat="1" ht="37.8" customHeight="1">
      <c r="A162" s="39"/>
      <c r="B162" s="40"/>
      <c r="C162" s="222" t="s">
        <v>351</v>
      </c>
      <c r="D162" s="222" t="s">
        <v>208</v>
      </c>
      <c r="E162" s="223" t="s">
        <v>2900</v>
      </c>
      <c r="F162" s="224" t="s">
        <v>2901</v>
      </c>
      <c r="G162" s="225" t="s">
        <v>783</v>
      </c>
      <c r="H162" s="226">
        <v>17</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763</v>
      </c>
    </row>
    <row r="163" s="2" customFormat="1">
      <c r="A163" s="39"/>
      <c r="B163" s="40"/>
      <c r="C163" s="41"/>
      <c r="D163" s="236" t="s">
        <v>214</v>
      </c>
      <c r="E163" s="41"/>
      <c r="F163" s="237" t="s">
        <v>2901</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ht="37.8" customHeight="1">
      <c r="A164" s="39"/>
      <c r="B164" s="40"/>
      <c r="C164" s="222" t="s">
        <v>361</v>
      </c>
      <c r="D164" s="222" t="s">
        <v>208</v>
      </c>
      <c r="E164" s="223" t="s">
        <v>2902</v>
      </c>
      <c r="F164" s="224" t="s">
        <v>2903</v>
      </c>
      <c r="G164" s="225" t="s">
        <v>783</v>
      </c>
      <c r="H164" s="226">
        <v>21</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361</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361</v>
      </c>
      <c r="BM164" s="234" t="s">
        <v>774</v>
      </c>
    </row>
    <row r="165" s="2" customFormat="1">
      <c r="A165" s="39"/>
      <c r="B165" s="40"/>
      <c r="C165" s="41"/>
      <c r="D165" s="236" t="s">
        <v>214</v>
      </c>
      <c r="E165" s="41"/>
      <c r="F165" s="237" t="s">
        <v>2903</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ht="37.8" customHeight="1">
      <c r="A166" s="39"/>
      <c r="B166" s="40"/>
      <c r="C166" s="222" t="s">
        <v>371</v>
      </c>
      <c r="D166" s="222" t="s">
        <v>208</v>
      </c>
      <c r="E166" s="223" t="s">
        <v>2904</v>
      </c>
      <c r="F166" s="224" t="s">
        <v>2905</v>
      </c>
      <c r="G166" s="225" t="s">
        <v>783</v>
      </c>
      <c r="H166" s="226">
        <v>43</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361</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361</v>
      </c>
      <c r="BM166" s="234" t="s">
        <v>788</v>
      </c>
    </row>
    <row r="167" s="2" customFormat="1">
      <c r="A167" s="39"/>
      <c r="B167" s="40"/>
      <c r="C167" s="41"/>
      <c r="D167" s="236" t="s">
        <v>214</v>
      </c>
      <c r="E167" s="41"/>
      <c r="F167" s="237" t="s">
        <v>2905</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ht="37.8" customHeight="1">
      <c r="A168" s="39"/>
      <c r="B168" s="40"/>
      <c r="C168" s="222" t="s">
        <v>700</v>
      </c>
      <c r="D168" s="222" t="s">
        <v>208</v>
      </c>
      <c r="E168" s="223" t="s">
        <v>2906</v>
      </c>
      <c r="F168" s="224" t="s">
        <v>2907</v>
      </c>
      <c r="G168" s="225" t="s">
        <v>783</v>
      </c>
      <c r="H168" s="226">
        <v>91</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361</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361</v>
      </c>
      <c r="BM168" s="234" t="s">
        <v>799</v>
      </c>
    </row>
    <row r="169" s="2" customFormat="1">
      <c r="A169" s="39"/>
      <c r="B169" s="40"/>
      <c r="C169" s="41"/>
      <c r="D169" s="236" t="s">
        <v>214</v>
      </c>
      <c r="E169" s="41"/>
      <c r="F169" s="237" t="s">
        <v>2907</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ht="37.8" customHeight="1">
      <c r="A170" s="39"/>
      <c r="B170" s="40"/>
      <c r="C170" s="222" t="s">
        <v>706</v>
      </c>
      <c r="D170" s="222" t="s">
        <v>208</v>
      </c>
      <c r="E170" s="223" t="s">
        <v>2908</v>
      </c>
      <c r="F170" s="224" t="s">
        <v>2909</v>
      </c>
      <c r="G170" s="225" t="s">
        <v>783</v>
      </c>
      <c r="H170" s="226">
        <v>15</v>
      </c>
      <c r="I170" s="227"/>
      <c r="J170" s="228">
        <f>ROUND(I170*H170,2)</f>
        <v>0</v>
      </c>
      <c r="K170" s="229"/>
      <c r="L170" s="45"/>
      <c r="M170" s="230" t="s">
        <v>1</v>
      </c>
      <c r="N170" s="231" t="s">
        <v>41</v>
      </c>
      <c r="O170" s="92"/>
      <c r="P170" s="232">
        <f>O170*H170</f>
        <v>0</v>
      </c>
      <c r="Q170" s="232">
        <v>0</v>
      </c>
      <c r="R170" s="232">
        <f>Q170*H170</f>
        <v>0</v>
      </c>
      <c r="S170" s="232">
        <v>0</v>
      </c>
      <c r="T170" s="233">
        <f>S170*H170</f>
        <v>0</v>
      </c>
      <c r="U170" s="39"/>
      <c r="V170" s="39"/>
      <c r="W170" s="39"/>
      <c r="X170" s="39"/>
      <c r="Y170" s="39"/>
      <c r="Z170" s="39"/>
      <c r="AA170" s="39"/>
      <c r="AB170" s="39"/>
      <c r="AC170" s="39"/>
      <c r="AD170" s="39"/>
      <c r="AE170" s="39"/>
      <c r="AR170" s="234" t="s">
        <v>361</v>
      </c>
      <c r="AT170" s="234" t="s">
        <v>208</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361</v>
      </c>
      <c r="BM170" s="234" t="s">
        <v>828</v>
      </c>
    </row>
    <row r="171" s="2" customFormat="1">
      <c r="A171" s="39"/>
      <c r="B171" s="40"/>
      <c r="C171" s="41"/>
      <c r="D171" s="236" t="s">
        <v>214</v>
      </c>
      <c r="E171" s="41"/>
      <c r="F171" s="237" t="s">
        <v>2909</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ht="37.8" customHeight="1">
      <c r="A172" s="39"/>
      <c r="B172" s="40"/>
      <c r="C172" s="222" t="s">
        <v>712</v>
      </c>
      <c r="D172" s="222" t="s">
        <v>208</v>
      </c>
      <c r="E172" s="223" t="s">
        <v>2910</v>
      </c>
      <c r="F172" s="224" t="s">
        <v>2911</v>
      </c>
      <c r="G172" s="225" t="s">
        <v>783</v>
      </c>
      <c r="H172" s="226">
        <v>138</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361</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361</v>
      </c>
      <c r="BM172" s="234" t="s">
        <v>840</v>
      </c>
    </row>
    <row r="173" s="2" customFormat="1">
      <c r="A173" s="39"/>
      <c r="B173" s="40"/>
      <c r="C173" s="41"/>
      <c r="D173" s="236" t="s">
        <v>214</v>
      </c>
      <c r="E173" s="41"/>
      <c r="F173" s="237" t="s">
        <v>2911</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c r="A174" s="39"/>
      <c r="B174" s="40"/>
      <c r="C174" s="41"/>
      <c r="D174" s="236" t="s">
        <v>385</v>
      </c>
      <c r="E174" s="41"/>
      <c r="F174" s="290" t="s">
        <v>2912</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385</v>
      </c>
      <c r="AU174" s="18" t="s">
        <v>83</v>
      </c>
    </row>
    <row r="175" s="2" customFormat="1" ht="21.75" customHeight="1">
      <c r="A175" s="39"/>
      <c r="B175" s="40"/>
      <c r="C175" s="222" t="s">
        <v>7</v>
      </c>
      <c r="D175" s="222" t="s">
        <v>208</v>
      </c>
      <c r="E175" s="223" t="s">
        <v>2913</v>
      </c>
      <c r="F175" s="224" t="s">
        <v>2914</v>
      </c>
      <c r="G175" s="225" t="s">
        <v>1228</v>
      </c>
      <c r="H175" s="304"/>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361</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361</v>
      </c>
      <c r="BM175" s="234" t="s">
        <v>852</v>
      </c>
    </row>
    <row r="176" s="2" customFormat="1">
      <c r="A176" s="39"/>
      <c r="B176" s="40"/>
      <c r="C176" s="41"/>
      <c r="D176" s="236" t="s">
        <v>214</v>
      </c>
      <c r="E176" s="41"/>
      <c r="F176" s="237" t="s">
        <v>2914</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11" customFormat="1" ht="25.92" customHeight="1">
      <c r="A177" s="11"/>
      <c r="B177" s="208"/>
      <c r="C177" s="209"/>
      <c r="D177" s="210" t="s">
        <v>75</v>
      </c>
      <c r="E177" s="211" t="s">
        <v>2915</v>
      </c>
      <c r="F177" s="211" t="s">
        <v>2916</v>
      </c>
      <c r="G177" s="209"/>
      <c r="H177" s="209"/>
      <c r="I177" s="212"/>
      <c r="J177" s="213">
        <f>BK177</f>
        <v>0</v>
      </c>
      <c r="K177" s="209"/>
      <c r="L177" s="214"/>
      <c r="M177" s="215"/>
      <c r="N177" s="216"/>
      <c r="O177" s="216"/>
      <c r="P177" s="217">
        <f>SUM(P178:P270)</f>
        <v>0</v>
      </c>
      <c r="Q177" s="216"/>
      <c r="R177" s="217">
        <f>SUM(R178:R270)</f>
        <v>0</v>
      </c>
      <c r="S177" s="216"/>
      <c r="T177" s="218">
        <f>SUM(T178:T270)</f>
        <v>0</v>
      </c>
      <c r="U177" s="11"/>
      <c r="V177" s="11"/>
      <c r="W177" s="11"/>
      <c r="X177" s="11"/>
      <c r="Y177" s="11"/>
      <c r="Z177" s="11"/>
      <c r="AA177" s="11"/>
      <c r="AB177" s="11"/>
      <c r="AC177" s="11"/>
      <c r="AD177" s="11"/>
      <c r="AE177" s="11"/>
      <c r="AR177" s="219" t="s">
        <v>85</v>
      </c>
      <c r="AT177" s="220" t="s">
        <v>75</v>
      </c>
      <c r="AU177" s="220" t="s">
        <v>76</v>
      </c>
      <c r="AY177" s="219" t="s">
        <v>207</v>
      </c>
      <c r="BK177" s="221">
        <f>SUM(BK178:BK270)</f>
        <v>0</v>
      </c>
    </row>
    <row r="178" s="2" customFormat="1" ht="55.5" customHeight="1">
      <c r="A178" s="39"/>
      <c r="B178" s="40"/>
      <c r="C178" s="222" t="s">
        <v>720</v>
      </c>
      <c r="D178" s="222" t="s">
        <v>208</v>
      </c>
      <c r="E178" s="223" t="s">
        <v>2917</v>
      </c>
      <c r="F178" s="224" t="s">
        <v>2918</v>
      </c>
      <c r="G178" s="225" t="s">
        <v>931</v>
      </c>
      <c r="H178" s="226">
        <v>1</v>
      </c>
      <c r="I178" s="227"/>
      <c r="J178" s="228">
        <f>ROUND(I178*H178,2)</f>
        <v>0</v>
      </c>
      <c r="K178" s="229"/>
      <c r="L178" s="45"/>
      <c r="M178" s="230" t="s">
        <v>1</v>
      </c>
      <c r="N178" s="231" t="s">
        <v>41</v>
      </c>
      <c r="O178" s="92"/>
      <c r="P178" s="232">
        <f>O178*H178</f>
        <v>0</v>
      </c>
      <c r="Q178" s="232">
        <v>0</v>
      </c>
      <c r="R178" s="232">
        <f>Q178*H178</f>
        <v>0</v>
      </c>
      <c r="S178" s="232">
        <v>0</v>
      </c>
      <c r="T178" s="233">
        <f>S178*H178</f>
        <v>0</v>
      </c>
      <c r="U178" s="39"/>
      <c r="V178" s="39"/>
      <c r="W178" s="39"/>
      <c r="X178" s="39"/>
      <c r="Y178" s="39"/>
      <c r="Z178" s="39"/>
      <c r="AA178" s="39"/>
      <c r="AB178" s="39"/>
      <c r="AC178" s="39"/>
      <c r="AD178" s="39"/>
      <c r="AE178" s="39"/>
      <c r="AR178" s="234" t="s">
        <v>361</v>
      </c>
      <c r="AT178" s="234" t="s">
        <v>208</v>
      </c>
      <c r="AU178" s="234" t="s">
        <v>83</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361</v>
      </c>
      <c r="BM178" s="234" t="s">
        <v>866</v>
      </c>
    </row>
    <row r="179" s="2" customFormat="1">
      <c r="A179" s="39"/>
      <c r="B179" s="40"/>
      <c r="C179" s="41"/>
      <c r="D179" s="236" t="s">
        <v>214</v>
      </c>
      <c r="E179" s="41"/>
      <c r="F179" s="237" t="s">
        <v>2918</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83</v>
      </c>
    </row>
    <row r="180" s="2" customFormat="1" ht="16.5" customHeight="1">
      <c r="A180" s="39"/>
      <c r="B180" s="40"/>
      <c r="C180" s="222" t="s">
        <v>726</v>
      </c>
      <c r="D180" s="222" t="s">
        <v>208</v>
      </c>
      <c r="E180" s="223" t="s">
        <v>2919</v>
      </c>
      <c r="F180" s="224" t="s">
        <v>2920</v>
      </c>
      <c r="G180" s="225" t="s">
        <v>931</v>
      </c>
      <c r="H180" s="226">
        <v>1</v>
      </c>
      <c r="I180" s="227"/>
      <c r="J180" s="228">
        <f>ROUND(I180*H180,2)</f>
        <v>0</v>
      </c>
      <c r="K180" s="229"/>
      <c r="L180" s="45"/>
      <c r="M180" s="230" t="s">
        <v>1</v>
      </c>
      <c r="N180" s="231" t="s">
        <v>41</v>
      </c>
      <c r="O180" s="92"/>
      <c r="P180" s="232">
        <f>O180*H180</f>
        <v>0</v>
      </c>
      <c r="Q180" s="232">
        <v>0</v>
      </c>
      <c r="R180" s="232">
        <f>Q180*H180</f>
        <v>0</v>
      </c>
      <c r="S180" s="232">
        <v>0</v>
      </c>
      <c r="T180" s="233">
        <f>S180*H180</f>
        <v>0</v>
      </c>
      <c r="U180" s="39"/>
      <c r="V180" s="39"/>
      <c r="W180" s="39"/>
      <c r="X180" s="39"/>
      <c r="Y180" s="39"/>
      <c r="Z180" s="39"/>
      <c r="AA180" s="39"/>
      <c r="AB180" s="39"/>
      <c r="AC180" s="39"/>
      <c r="AD180" s="39"/>
      <c r="AE180" s="39"/>
      <c r="AR180" s="234" t="s">
        <v>361</v>
      </c>
      <c r="AT180" s="234" t="s">
        <v>208</v>
      </c>
      <c r="AU180" s="234" t="s">
        <v>83</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361</v>
      </c>
      <c r="BM180" s="234" t="s">
        <v>879</v>
      </c>
    </row>
    <row r="181" s="2" customFormat="1">
      <c r="A181" s="39"/>
      <c r="B181" s="40"/>
      <c r="C181" s="41"/>
      <c r="D181" s="236" t="s">
        <v>214</v>
      </c>
      <c r="E181" s="41"/>
      <c r="F181" s="237" t="s">
        <v>2920</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83</v>
      </c>
    </row>
    <row r="182" s="2" customFormat="1">
      <c r="A182" s="39"/>
      <c r="B182" s="40"/>
      <c r="C182" s="41"/>
      <c r="D182" s="236" t="s">
        <v>385</v>
      </c>
      <c r="E182" s="41"/>
      <c r="F182" s="290" t="s">
        <v>2921</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385</v>
      </c>
      <c r="AU182" s="18" t="s">
        <v>83</v>
      </c>
    </row>
    <row r="183" s="2" customFormat="1" ht="24.15" customHeight="1">
      <c r="A183" s="39"/>
      <c r="B183" s="40"/>
      <c r="C183" s="222" t="s">
        <v>731</v>
      </c>
      <c r="D183" s="222" t="s">
        <v>208</v>
      </c>
      <c r="E183" s="223" t="s">
        <v>2922</v>
      </c>
      <c r="F183" s="224" t="s">
        <v>2923</v>
      </c>
      <c r="G183" s="225" t="s">
        <v>2924</v>
      </c>
      <c r="H183" s="226">
        <v>1</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361</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361</v>
      </c>
      <c r="BM183" s="234" t="s">
        <v>910</v>
      </c>
    </row>
    <row r="184" s="2" customFormat="1">
      <c r="A184" s="39"/>
      <c r="B184" s="40"/>
      <c r="C184" s="41"/>
      <c r="D184" s="236" t="s">
        <v>214</v>
      </c>
      <c r="E184" s="41"/>
      <c r="F184" s="237" t="s">
        <v>2923</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37.8" customHeight="1">
      <c r="A185" s="39"/>
      <c r="B185" s="40"/>
      <c r="C185" s="222" t="s">
        <v>737</v>
      </c>
      <c r="D185" s="222" t="s">
        <v>208</v>
      </c>
      <c r="E185" s="223" t="s">
        <v>2925</v>
      </c>
      <c r="F185" s="224" t="s">
        <v>2926</v>
      </c>
      <c r="G185" s="225" t="s">
        <v>931</v>
      </c>
      <c r="H185" s="226">
        <v>1</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361</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361</v>
      </c>
      <c r="BM185" s="234" t="s">
        <v>923</v>
      </c>
    </row>
    <row r="186" s="2" customFormat="1">
      <c r="A186" s="39"/>
      <c r="B186" s="40"/>
      <c r="C186" s="41"/>
      <c r="D186" s="236" t="s">
        <v>214</v>
      </c>
      <c r="E186" s="41"/>
      <c r="F186" s="237" t="s">
        <v>2926</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16.5" customHeight="1">
      <c r="A187" s="39"/>
      <c r="B187" s="40"/>
      <c r="C187" s="222" t="s">
        <v>742</v>
      </c>
      <c r="D187" s="222" t="s">
        <v>208</v>
      </c>
      <c r="E187" s="223" t="s">
        <v>2927</v>
      </c>
      <c r="F187" s="224" t="s">
        <v>2928</v>
      </c>
      <c r="G187" s="225" t="s">
        <v>931</v>
      </c>
      <c r="H187" s="226">
        <v>1</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361</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361</v>
      </c>
      <c r="BM187" s="234" t="s">
        <v>934</v>
      </c>
    </row>
    <row r="188" s="2" customFormat="1">
      <c r="A188" s="39"/>
      <c r="B188" s="40"/>
      <c r="C188" s="41"/>
      <c r="D188" s="236" t="s">
        <v>214</v>
      </c>
      <c r="E188" s="41"/>
      <c r="F188" s="237" t="s">
        <v>2928</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24.15" customHeight="1">
      <c r="A189" s="39"/>
      <c r="B189" s="40"/>
      <c r="C189" s="222" t="s">
        <v>748</v>
      </c>
      <c r="D189" s="222" t="s">
        <v>208</v>
      </c>
      <c r="E189" s="223" t="s">
        <v>2929</v>
      </c>
      <c r="F189" s="224" t="s">
        <v>2930</v>
      </c>
      <c r="G189" s="225" t="s">
        <v>931</v>
      </c>
      <c r="H189" s="226">
        <v>2</v>
      </c>
      <c r="I189" s="227"/>
      <c r="J189" s="228">
        <f>ROUND(I189*H189,2)</f>
        <v>0</v>
      </c>
      <c r="K189" s="229"/>
      <c r="L189" s="45"/>
      <c r="M189" s="230" t="s">
        <v>1</v>
      </c>
      <c r="N189" s="231"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361</v>
      </c>
      <c r="AT189" s="234" t="s">
        <v>208</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361</v>
      </c>
      <c r="BM189" s="234" t="s">
        <v>948</v>
      </c>
    </row>
    <row r="190" s="2" customFormat="1">
      <c r="A190" s="39"/>
      <c r="B190" s="40"/>
      <c r="C190" s="41"/>
      <c r="D190" s="236" t="s">
        <v>214</v>
      </c>
      <c r="E190" s="41"/>
      <c r="F190" s="237" t="s">
        <v>2930</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33" customHeight="1">
      <c r="A191" s="39"/>
      <c r="B191" s="40"/>
      <c r="C191" s="222" t="s">
        <v>751</v>
      </c>
      <c r="D191" s="222" t="s">
        <v>208</v>
      </c>
      <c r="E191" s="223" t="s">
        <v>2931</v>
      </c>
      <c r="F191" s="224" t="s">
        <v>2932</v>
      </c>
      <c r="G191" s="225" t="s">
        <v>931</v>
      </c>
      <c r="H191" s="226">
        <v>2</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361</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361</v>
      </c>
      <c r="BM191" s="234" t="s">
        <v>960</v>
      </c>
    </row>
    <row r="192" s="2" customFormat="1">
      <c r="A192" s="39"/>
      <c r="B192" s="40"/>
      <c r="C192" s="41"/>
      <c r="D192" s="236" t="s">
        <v>214</v>
      </c>
      <c r="E192" s="41"/>
      <c r="F192" s="237" t="s">
        <v>2932</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2" customFormat="1">
      <c r="A193" s="39"/>
      <c r="B193" s="40"/>
      <c r="C193" s="41"/>
      <c r="D193" s="236" t="s">
        <v>385</v>
      </c>
      <c r="E193" s="41"/>
      <c r="F193" s="290" t="s">
        <v>2933</v>
      </c>
      <c r="G193" s="41"/>
      <c r="H193" s="41"/>
      <c r="I193" s="238"/>
      <c r="J193" s="41"/>
      <c r="K193" s="41"/>
      <c r="L193" s="45"/>
      <c r="M193" s="239"/>
      <c r="N193" s="240"/>
      <c r="O193" s="92"/>
      <c r="P193" s="92"/>
      <c r="Q193" s="92"/>
      <c r="R193" s="92"/>
      <c r="S193" s="92"/>
      <c r="T193" s="93"/>
      <c r="U193" s="39"/>
      <c r="V193" s="39"/>
      <c r="W193" s="39"/>
      <c r="X193" s="39"/>
      <c r="Y193" s="39"/>
      <c r="Z193" s="39"/>
      <c r="AA193" s="39"/>
      <c r="AB193" s="39"/>
      <c r="AC193" s="39"/>
      <c r="AD193" s="39"/>
      <c r="AE193" s="39"/>
      <c r="AT193" s="18" t="s">
        <v>385</v>
      </c>
      <c r="AU193" s="18" t="s">
        <v>83</v>
      </c>
    </row>
    <row r="194" s="2" customFormat="1" ht="24.15" customHeight="1">
      <c r="A194" s="39"/>
      <c r="B194" s="40"/>
      <c r="C194" s="222" t="s">
        <v>757</v>
      </c>
      <c r="D194" s="222" t="s">
        <v>208</v>
      </c>
      <c r="E194" s="223" t="s">
        <v>2934</v>
      </c>
      <c r="F194" s="224" t="s">
        <v>2935</v>
      </c>
      <c r="G194" s="225" t="s">
        <v>2924</v>
      </c>
      <c r="H194" s="226">
        <v>1</v>
      </c>
      <c r="I194" s="227"/>
      <c r="J194" s="228">
        <f>ROUND(I194*H194,2)</f>
        <v>0</v>
      </c>
      <c r="K194" s="229"/>
      <c r="L194" s="45"/>
      <c r="M194" s="230" t="s">
        <v>1</v>
      </c>
      <c r="N194" s="231" t="s">
        <v>41</v>
      </c>
      <c r="O194" s="92"/>
      <c r="P194" s="232">
        <f>O194*H194</f>
        <v>0</v>
      </c>
      <c r="Q194" s="232">
        <v>0</v>
      </c>
      <c r="R194" s="232">
        <f>Q194*H194</f>
        <v>0</v>
      </c>
      <c r="S194" s="232">
        <v>0</v>
      </c>
      <c r="T194" s="233">
        <f>S194*H194</f>
        <v>0</v>
      </c>
      <c r="U194" s="39"/>
      <c r="V194" s="39"/>
      <c r="W194" s="39"/>
      <c r="X194" s="39"/>
      <c r="Y194" s="39"/>
      <c r="Z194" s="39"/>
      <c r="AA194" s="39"/>
      <c r="AB194" s="39"/>
      <c r="AC194" s="39"/>
      <c r="AD194" s="39"/>
      <c r="AE194" s="39"/>
      <c r="AR194" s="234" t="s">
        <v>361</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361</v>
      </c>
      <c r="BM194" s="234" t="s">
        <v>972</v>
      </c>
    </row>
    <row r="195" s="2" customFormat="1">
      <c r="A195" s="39"/>
      <c r="B195" s="40"/>
      <c r="C195" s="41"/>
      <c r="D195" s="236" t="s">
        <v>214</v>
      </c>
      <c r="E195" s="41"/>
      <c r="F195" s="237" t="s">
        <v>2935</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ht="16.5" customHeight="1">
      <c r="A196" s="39"/>
      <c r="B196" s="40"/>
      <c r="C196" s="222" t="s">
        <v>763</v>
      </c>
      <c r="D196" s="222" t="s">
        <v>208</v>
      </c>
      <c r="E196" s="223" t="s">
        <v>2936</v>
      </c>
      <c r="F196" s="224" t="s">
        <v>2937</v>
      </c>
      <c r="G196" s="225" t="s">
        <v>931</v>
      </c>
      <c r="H196" s="226">
        <v>11</v>
      </c>
      <c r="I196" s="227"/>
      <c r="J196" s="228">
        <f>ROUND(I196*H196,2)</f>
        <v>0</v>
      </c>
      <c r="K196" s="229"/>
      <c r="L196" s="45"/>
      <c r="M196" s="230" t="s">
        <v>1</v>
      </c>
      <c r="N196" s="231" t="s">
        <v>41</v>
      </c>
      <c r="O196" s="92"/>
      <c r="P196" s="232">
        <f>O196*H196</f>
        <v>0</v>
      </c>
      <c r="Q196" s="232">
        <v>0</v>
      </c>
      <c r="R196" s="232">
        <f>Q196*H196</f>
        <v>0</v>
      </c>
      <c r="S196" s="232">
        <v>0</v>
      </c>
      <c r="T196" s="233">
        <f>S196*H196</f>
        <v>0</v>
      </c>
      <c r="U196" s="39"/>
      <c r="V196" s="39"/>
      <c r="W196" s="39"/>
      <c r="X196" s="39"/>
      <c r="Y196" s="39"/>
      <c r="Z196" s="39"/>
      <c r="AA196" s="39"/>
      <c r="AB196" s="39"/>
      <c r="AC196" s="39"/>
      <c r="AD196" s="39"/>
      <c r="AE196" s="39"/>
      <c r="AR196" s="234" t="s">
        <v>361</v>
      </c>
      <c r="AT196" s="234" t="s">
        <v>208</v>
      </c>
      <c r="AU196" s="234" t="s">
        <v>83</v>
      </c>
      <c r="AY196" s="18" t="s">
        <v>207</v>
      </c>
      <c r="BE196" s="235">
        <f>IF(N196="základní",J196,0)</f>
        <v>0</v>
      </c>
      <c r="BF196" s="235">
        <f>IF(N196="snížená",J196,0)</f>
        <v>0</v>
      </c>
      <c r="BG196" s="235">
        <f>IF(N196="zákl. přenesená",J196,0)</f>
        <v>0</v>
      </c>
      <c r="BH196" s="235">
        <f>IF(N196="sníž. přenesená",J196,0)</f>
        <v>0</v>
      </c>
      <c r="BI196" s="235">
        <f>IF(N196="nulová",J196,0)</f>
        <v>0</v>
      </c>
      <c r="BJ196" s="18" t="s">
        <v>83</v>
      </c>
      <c r="BK196" s="235">
        <f>ROUND(I196*H196,2)</f>
        <v>0</v>
      </c>
      <c r="BL196" s="18" t="s">
        <v>361</v>
      </c>
      <c r="BM196" s="234" t="s">
        <v>993</v>
      </c>
    </row>
    <row r="197" s="2" customFormat="1">
      <c r="A197" s="39"/>
      <c r="B197" s="40"/>
      <c r="C197" s="41"/>
      <c r="D197" s="236" t="s">
        <v>214</v>
      </c>
      <c r="E197" s="41"/>
      <c r="F197" s="237" t="s">
        <v>2937</v>
      </c>
      <c r="G197" s="41"/>
      <c r="H197" s="41"/>
      <c r="I197" s="238"/>
      <c r="J197" s="41"/>
      <c r="K197" s="41"/>
      <c r="L197" s="45"/>
      <c r="M197" s="239"/>
      <c r="N197" s="240"/>
      <c r="O197" s="92"/>
      <c r="P197" s="92"/>
      <c r="Q197" s="92"/>
      <c r="R197" s="92"/>
      <c r="S197" s="92"/>
      <c r="T197" s="93"/>
      <c r="U197" s="39"/>
      <c r="V197" s="39"/>
      <c r="W197" s="39"/>
      <c r="X197" s="39"/>
      <c r="Y197" s="39"/>
      <c r="Z197" s="39"/>
      <c r="AA197" s="39"/>
      <c r="AB197" s="39"/>
      <c r="AC197" s="39"/>
      <c r="AD197" s="39"/>
      <c r="AE197" s="39"/>
      <c r="AT197" s="18" t="s">
        <v>214</v>
      </c>
      <c r="AU197" s="18" t="s">
        <v>83</v>
      </c>
    </row>
    <row r="198" s="2" customFormat="1" ht="44.25" customHeight="1">
      <c r="A198" s="39"/>
      <c r="B198" s="40"/>
      <c r="C198" s="222" t="s">
        <v>769</v>
      </c>
      <c r="D198" s="222" t="s">
        <v>208</v>
      </c>
      <c r="E198" s="223" t="s">
        <v>2938</v>
      </c>
      <c r="F198" s="224" t="s">
        <v>2939</v>
      </c>
      <c r="G198" s="225" t="s">
        <v>931</v>
      </c>
      <c r="H198" s="226">
        <v>1</v>
      </c>
      <c r="I198" s="227"/>
      <c r="J198" s="228">
        <f>ROUND(I198*H198,2)</f>
        <v>0</v>
      </c>
      <c r="K198" s="229"/>
      <c r="L198" s="45"/>
      <c r="M198" s="230" t="s">
        <v>1</v>
      </c>
      <c r="N198" s="231" t="s">
        <v>41</v>
      </c>
      <c r="O198" s="92"/>
      <c r="P198" s="232">
        <f>O198*H198</f>
        <v>0</v>
      </c>
      <c r="Q198" s="232">
        <v>0</v>
      </c>
      <c r="R198" s="232">
        <f>Q198*H198</f>
        <v>0</v>
      </c>
      <c r="S198" s="232">
        <v>0</v>
      </c>
      <c r="T198" s="233">
        <f>S198*H198</f>
        <v>0</v>
      </c>
      <c r="U198" s="39"/>
      <c r="V198" s="39"/>
      <c r="W198" s="39"/>
      <c r="X198" s="39"/>
      <c r="Y198" s="39"/>
      <c r="Z198" s="39"/>
      <c r="AA198" s="39"/>
      <c r="AB198" s="39"/>
      <c r="AC198" s="39"/>
      <c r="AD198" s="39"/>
      <c r="AE198" s="39"/>
      <c r="AR198" s="234" t="s">
        <v>361</v>
      </c>
      <c r="AT198" s="234" t="s">
        <v>208</v>
      </c>
      <c r="AU198" s="234" t="s">
        <v>83</v>
      </c>
      <c r="AY198" s="18" t="s">
        <v>207</v>
      </c>
      <c r="BE198" s="235">
        <f>IF(N198="základní",J198,0)</f>
        <v>0</v>
      </c>
      <c r="BF198" s="235">
        <f>IF(N198="snížená",J198,0)</f>
        <v>0</v>
      </c>
      <c r="BG198" s="235">
        <f>IF(N198="zákl. přenesená",J198,0)</f>
        <v>0</v>
      </c>
      <c r="BH198" s="235">
        <f>IF(N198="sníž. přenesená",J198,0)</f>
        <v>0</v>
      </c>
      <c r="BI198" s="235">
        <f>IF(N198="nulová",J198,0)</f>
        <v>0</v>
      </c>
      <c r="BJ198" s="18" t="s">
        <v>83</v>
      </c>
      <c r="BK198" s="235">
        <f>ROUND(I198*H198,2)</f>
        <v>0</v>
      </c>
      <c r="BL198" s="18" t="s">
        <v>361</v>
      </c>
      <c r="BM198" s="234" t="s">
        <v>1011</v>
      </c>
    </row>
    <row r="199" s="2" customFormat="1">
      <c r="A199" s="39"/>
      <c r="B199" s="40"/>
      <c r="C199" s="41"/>
      <c r="D199" s="236" t="s">
        <v>214</v>
      </c>
      <c r="E199" s="41"/>
      <c r="F199" s="237" t="s">
        <v>2939</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214</v>
      </c>
      <c r="AU199" s="18" t="s">
        <v>83</v>
      </c>
    </row>
    <row r="200" s="2" customFormat="1">
      <c r="A200" s="39"/>
      <c r="B200" s="40"/>
      <c r="C200" s="41"/>
      <c r="D200" s="236" t="s">
        <v>385</v>
      </c>
      <c r="E200" s="41"/>
      <c r="F200" s="290" t="s">
        <v>2940</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385</v>
      </c>
      <c r="AU200" s="18" t="s">
        <v>83</v>
      </c>
    </row>
    <row r="201" s="2" customFormat="1" ht="24.15" customHeight="1">
      <c r="A201" s="39"/>
      <c r="B201" s="40"/>
      <c r="C201" s="222" t="s">
        <v>774</v>
      </c>
      <c r="D201" s="222" t="s">
        <v>208</v>
      </c>
      <c r="E201" s="223" t="s">
        <v>2941</v>
      </c>
      <c r="F201" s="224" t="s">
        <v>2942</v>
      </c>
      <c r="G201" s="225" t="s">
        <v>2924</v>
      </c>
      <c r="H201" s="226">
        <v>1</v>
      </c>
      <c r="I201" s="227"/>
      <c r="J201" s="228">
        <f>ROUND(I201*H201,2)</f>
        <v>0</v>
      </c>
      <c r="K201" s="229"/>
      <c r="L201" s="45"/>
      <c r="M201" s="230" t="s">
        <v>1</v>
      </c>
      <c r="N201" s="231" t="s">
        <v>41</v>
      </c>
      <c r="O201" s="92"/>
      <c r="P201" s="232">
        <f>O201*H201</f>
        <v>0</v>
      </c>
      <c r="Q201" s="232">
        <v>0</v>
      </c>
      <c r="R201" s="232">
        <f>Q201*H201</f>
        <v>0</v>
      </c>
      <c r="S201" s="232">
        <v>0</v>
      </c>
      <c r="T201" s="233">
        <f>S201*H201</f>
        <v>0</v>
      </c>
      <c r="U201" s="39"/>
      <c r="V201" s="39"/>
      <c r="W201" s="39"/>
      <c r="X201" s="39"/>
      <c r="Y201" s="39"/>
      <c r="Z201" s="39"/>
      <c r="AA201" s="39"/>
      <c r="AB201" s="39"/>
      <c r="AC201" s="39"/>
      <c r="AD201" s="39"/>
      <c r="AE201" s="39"/>
      <c r="AR201" s="234" t="s">
        <v>361</v>
      </c>
      <c r="AT201" s="234" t="s">
        <v>208</v>
      </c>
      <c r="AU201" s="234" t="s">
        <v>83</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361</v>
      </c>
      <c r="BM201" s="234" t="s">
        <v>1032</v>
      </c>
    </row>
    <row r="202" s="2" customFormat="1">
      <c r="A202" s="39"/>
      <c r="B202" s="40"/>
      <c r="C202" s="41"/>
      <c r="D202" s="236" t="s">
        <v>214</v>
      </c>
      <c r="E202" s="41"/>
      <c r="F202" s="237" t="s">
        <v>2942</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83</v>
      </c>
    </row>
    <row r="203" s="2" customFormat="1" ht="37.8" customHeight="1">
      <c r="A203" s="39"/>
      <c r="B203" s="40"/>
      <c r="C203" s="222" t="s">
        <v>780</v>
      </c>
      <c r="D203" s="222" t="s">
        <v>208</v>
      </c>
      <c r="E203" s="223" t="s">
        <v>2943</v>
      </c>
      <c r="F203" s="224" t="s">
        <v>2944</v>
      </c>
      <c r="G203" s="225" t="s">
        <v>931</v>
      </c>
      <c r="H203" s="226">
        <v>2</v>
      </c>
      <c r="I203" s="227"/>
      <c r="J203" s="228">
        <f>ROUND(I203*H203,2)</f>
        <v>0</v>
      </c>
      <c r="K203" s="229"/>
      <c r="L203" s="45"/>
      <c r="M203" s="230" t="s">
        <v>1</v>
      </c>
      <c r="N203" s="231" t="s">
        <v>41</v>
      </c>
      <c r="O203" s="92"/>
      <c r="P203" s="232">
        <f>O203*H203</f>
        <v>0</v>
      </c>
      <c r="Q203" s="232">
        <v>0</v>
      </c>
      <c r="R203" s="232">
        <f>Q203*H203</f>
        <v>0</v>
      </c>
      <c r="S203" s="232">
        <v>0</v>
      </c>
      <c r="T203" s="233">
        <f>S203*H203</f>
        <v>0</v>
      </c>
      <c r="U203" s="39"/>
      <c r="V203" s="39"/>
      <c r="W203" s="39"/>
      <c r="X203" s="39"/>
      <c r="Y203" s="39"/>
      <c r="Z203" s="39"/>
      <c r="AA203" s="39"/>
      <c r="AB203" s="39"/>
      <c r="AC203" s="39"/>
      <c r="AD203" s="39"/>
      <c r="AE203" s="39"/>
      <c r="AR203" s="234" t="s">
        <v>361</v>
      </c>
      <c r="AT203" s="234" t="s">
        <v>208</v>
      </c>
      <c r="AU203" s="234" t="s">
        <v>83</v>
      </c>
      <c r="AY203" s="18" t="s">
        <v>207</v>
      </c>
      <c r="BE203" s="235">
        <f>IF(N203="základní",J203,0)</f>
        <v>0</v>
      </c>
      <c r="BF203" s="235">
        <f>IF(N203="snížená",J203,0)</f>
        <v>0</v>
      </c>
      <c r="BG203" s="235">
        <f>IF(N203="zákl. přenesená",J203,0)</f>
        <v>0</v>
      </c>
      <c r="BH203" s="235">
        <f>IF(N203="sníž. přenesená",J203,0)</f>
        <v>0</v>
      </c>
      <c r="BI203" s="235">
        <f>IF(N203="nulová",J203,0)</f>
        <v>0</v>
      </c>
      <c r="BJ203" s="18" t="s">
        <v>83</v>
      </c>
      <c r="BK203" s="235">
        <f>ROUND(I203*H203,2)</f>
        <v>0</v>
      </c>
      <c r="BL203" s="18" t="s">
        <v>361</v>
      </c>
      <c r="BM203" s="234" t="s">
        <v>1047</v>
      </c>
    </row>
    <row r="204" s="2" customFormat="1">
      <c r="A204" s="39"/>
      <c r="B204" s="40"/>
      <c r="C204" s="41"/>
      <c r="D204" s="236" t="s">
        <v>214</v>
      </c>
      <c r="E204" s="41"/>
      <c r="F204" s="237" t="s">
        <v>2944</v>
      </c>
      <c r="G204" s="41"/>
      <c r="H204" s="41"/>
      <c r="I204" s="238"/>
      <c r="J204" s="41"/>
      <c r="K204" s="41"/>
      <c r="L204" s="45"/>
      <c r="M204" s="239"/>
      <c r="N204" s="240"/>
      <c r="O204" s="92"/>
      <c r="P204" s="92"/>
      <c r="Q204" s="92"/>
      <c r="R204" s="92"/>
      <c r="S204" s="92"/>
      <c r="T204" s="93"/>
      <c r="U204" s="39"/>
      <c r="V204" s="39"/>
      <c r="W204" s="39"/>
      <c r="X204" s="39"/>
      <c r="Y204" s="39"/>
      <c r="Z204" s="39"/>
      <c r="AA204" s="39"/>
      <c r="AB204" s="39"/>
      <c r="AC204" s="39"/>
      <c r="AD204" s="39"/>
      <c r="AE204" s="39"/>
      <c r="AT204" s="18" t="s">
        <v>214</v>
      </c>
      <c r="AU204" s="18" t="s">
        <v>83</v>
      </c>
    </row>
    <row r="205" s="2" customFormat="1" ht="16.5" customHeight="1">
      <c r="A205" s="39"/>
      <c r="B205" s="40"/>
      <c r="C205" s="222" t="s">
        <v>788</v>
      </c>
      <c r="D205" s="222" t="s">
        <v>208</v>
      </c>
      <c r="E205" s="223" t="s">
        <v>2945</v>
      </c>
      <c r="F205" s="224" t="s">
        <v>2946</v>
      </c>
      <c r="G205" s="225" t="s">
        <v>931</v>
      </c>
      <c r="H205" s="226">
        <v>2</v>
      </c>
      <c r="I205" s="227"/>
      <c r="J205" s="228">
        <f>ROUND(I205*H205,2)</f>
        <v>0</v>
      </c>
      <c r="K205" s="229"/>
      <c r="L205" s="45"/>
      <c r="M205" s="230" t="s">
        <v>1</v>
      </c>
      <c r="N205" s="231" t="s">
        <v>41</v>
      </c>
      <c r="O205" s="92"/>
      <c r="P205" s="232">
        <f>O205*H205</f>
        <v>0</v>
      </c>
      <c r="Q205" s="232">
        <v>0</v>
      </c>
      <c r="R205" s="232">
        <f>Q205*H205</f>
        <v>0</v>
      </c>
      <c r="S205" s="232">
        <v>0</v>
      </c>
      <c r="T205" s="233">
        <f>S205*H205</f>
        <v>0</v>
      </c>
      <c r="U205" s="39"/>
      <c r="V205" s="39"/>
      <c r="W205" s="39"/>
      <c r="X205" s="39"/>
      <c r="Y205" s="39"/>
      <c r="Z205" s="39"/>
      <c r="AA205" s="39"/>
      <c r="AB205" s="39"/>
      <c r="AC205" s="39"/>
      <c r="AD205" s="39"/>
      <c r="AE205" s="39"/>
      <c r="AR205" s="234" t="s">
        <v>361</v>
      </c>
      <c r="AT205" s="234" t="s">
        <v>208</v>
      </c>
      <c r="AU205" s="234" t="s">
        <v>83</v>
      </c>
      <c r="AY205" s="18" t="s">
        <v>207</v>
      </c>
      <c r="BE205" s="235">
        <f>IF(N205="základní",J205,0)</f>
        <v>0</v>
      </c>
      <c r="BF205" s="235">
        <f>IF(N205="snížená",J205,0)</f>
        <v>0</v>
      </c>
      <c r="BG205" s="235">
        <f>IF(N205="zákl. přenesená",J205,0)</f>
        <v>0</v>
      </c>
      <c r="BH205" s="235">
        <f>IF(N205="sníž. přenesená",J205,0)</f>
        <v>0</v>
      </c>
      <c r="BI205" s="235">
        <f>IF(N205="nulová",J205,0)</f>
        <v>0</v>
      </c>
      <c r="BJ205" s="18" t="s">
        <v>83</v>
      </c>
      <c r="BK205" s="235">
        <f>ROUND(I205*H205,2)</f>
        <v>0</v>
      </c>
      <c r="BL205" s="18" t="s">
        <v>361</v>
      </c>
      <c r="BM205" s="234" t="s">
        <v>1079</v>
      </c>
    </row>
    <row r="206" s="2" customFormat="1">
      <c r="A206" s="39"/>
      <c r="B206" s="40"/>
      <c r="C206" s="41"/>
      <c r="D206" s="236" t="s">
        <v>214</v>
      </c>
      <c r="E206" s="41"/>
      <c r="F206" s="237" t="s">
        <v>2946</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214</v>
      </c>
      <c r="AU206" s="18" t="s">
        <v>83</v>
      </c>
    </row>
    <row r="207" s="2" customFormat="1" ht="24.15" customHeight="1">
      <c r="A207" s="39"/>
      <c r="B207" s="40"/>
      <c r="C207" s="222" t="s">
        <v>793</v>
      </c>
      <c r="D207" s="222" t="s">
        <v>208</v>
      </c>
      <c r="E207" s="223" t="s">
        <v>2947</v>
      </c>
      <c r="F207" s="224" t="s">
        <v>2948</v>
      </c>
      <c r="G207" s="225" t="s">
        <v>2924</v>
      </c>
      <c r="H207" s="226">
        <v>1</v>
      </c>
      <c r="I207" s="227"/>
      <c r="J207" s="228">
        <f>ROUND(I207*H207,2)</f>
        <v>0</v>
      </c>
      <c r="K207" s="229"/>
      <c r="L207" s="45"/>
      <c r="M207" s="230" t="s">
        <v>1</v>
      </c>
      <c r="N207" s="231" t="s">
        <v>41</v>
      </c>
      <c r="O207" s="92"/>
      <c r="P207" s="232">
        <f>O207*H207</f>
        <v>0</v>
      </c>
      <c r="Q207" s="232">
        <v>0</v>
      </c>
      <c r="R207" s="232">
        <f>Q207*H207</f>
        <v>0</v>
      </c>
      <c r="S207" s="232">
        <v>0</v>
      </c>
      <c r="T207" s="233">
        <f>S207*H207</f>
        <v>0</v>
      </c>
      <c r="U207" s="39"/>
      <c r="V207" s="39"/>
      <c r="W207" s="39"/>
      <c r="X207" s="39"/>
      <c r="Y207" s="39"/>
      <c r="Z207" s="39"/>
      <c r="AA207" s="39"/>
      <c r="AB207" s="39"/>
      <c r="AC207" s="39"/>
      <c r="AD207" s="39"/>
      <c r="AE207" s="39"/>
      <c r="AR207" s="234" t="s">
        <v>361</v>
      </c>
      <c r="AT207" s="234" t="s">
        <v>208</v>
      </c>
      <c r="AU207" s="234" t="s">
        <v>83</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361</v>
      </c>
      <c r="BM207" s="234" t="s">
        <v>1099</v>
      </c>
    </row>
    <row r="208" s="2" customFormat="1">
      <c r="A208" s="39"/>
      <c r="B208" s="40"/>
      <c r="C208" s="41"/>
      <c r="D208" s="236" t="s">
        <v>214</v>
      </c>
      <c r="E208" s="41"/>
      <c r="F208" s="237" t="s">
        <v>2948</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214</v>
      </c>
      <c r="AU208" s="18" t="s">
        <v>83</v>
      </c>
    </row>
    <row r="209" s="2" customFormat="1" ht="21.75" customHeight="1">
      <c r="A209" s="39"/>
      <c r="B209" s="40"/>
      <c r="C209" s="222" t="s">
        <v>799</v>
      </c>
      <c r="D209" s="222" t="s">
        <v>208</v>
      </c>
      <c r="E209" s="223" t="s">
        <v>2949</v>
      </c>
      <c r="F209" s="224" t="s">
        <v>2950</v>
      </c>
      <c r="G209" s="225" t="s">
        <v>931</v>
      </c>
      <c r="H209" s="226">
        <v>2</v>
      </c>
      <c r="I209" s="227"/>
      <c r="J209" s="228">
        <f>ROUND(I209*H209,2)</f>
        <v>0</v>
      </c>
      <c r="K209" s="229"/>
      <c r="L209" s="45"/>
      <c r="M209" s="230" t="s">
        <v>1</v>
      </c>
      <c r="N209" s="231" t="s">
        <v>41</v>
      </c>
      <c r="O209" s="92"/>
      <c r="P209" s="232">
        <f>O209*H209</f>
        <v>0</v>
      </c>
      <c r="Q209" s="232">
        <v>0</v>
      </c>
      <c r="R209" s="232">
        <f>Q209*H209</f>
        <v>0</v>
      </c>
      <c r="S209" s="232">
        <v>0</v>
      </c>
      <c r="T209" s="233">
        <f>S209*H209</f>
        <v>0</v>
      </c>
      <c r="U209" s="39"/>
      <c r="V209" s="39"/>
      <c r="W209" s="39"/>
      <c r="X209" s="39"/>
      <c r="Y209" s="39"/>
      <c r="Z209" s="39"/>
      <c r="AA209" s="39"/>
      <c r="AB209" s="39"/>
      <c r="AC209" s="39"/>
      <c r="AD209" s="39"/>
      <c r="AE209" s="39"/>
      <c r="AR209" s="234" t="s">
        <v>361</v>
      </c>
      <c r="AT209" s="234" t="s">
        <v>208</v>
      </c>
      <c r="AU209" s="234" t="s">
        <v>83</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361</v>
      </c>
      <c r="BM209" s="234" t="s">
        <v>1111</v>
      </c>
    </row>
    <row r="210" s="2" customFormat="1">
      <c r="A210" s="39"/>
      <c r="B210" s="40"/>
      <c r="C210" s="41"/>
      <c r="D210" s="236" t="s">
        <v>214</v>
      </c>
      <c r="E210" s="41"/>
      <c r="F210" s="237" t="s">
        <v>2950</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83</v>
      </c>
    </row>
    <row r="211" s="2" customFormat="1" ht="16.5" customHeight="1">
      <c r="A211" s="39"/>
      <c r="B211" s="40"/>
      <c r="C211" s="222" t="s">
        <v>824</v>
      </c>
      <c r="D211" s="222" t="s">
        <v>208</v>
      </c>
      <c r="E211" s="223" t="s">
        <v>2951</v>
      </c>
      <c r="F211" s="224" t="s">
        <v>2952</v>
      </c>
      <c r="G211" s="225" t="s">
        <v>2924</v>
      </c>
      <c r="H211" s="226">
        <v>1</v>
      </c>
      <c r="I211" s="227"/>
      <c r="J211" s="228">
        <f>ROUND(I211*H211,2)</f>
        <v>0</v>
      </c>
      <c r="K211" s="229"/>
      <c r="L211" s="45"/>
      <c r="M211" s="230" t="s">
        <v>1</v>
      </c>
      <c r="N211" s="231" t="s">
        <v>41</v>
      </c>
      <c r="O211" s="92"/>
      <c r="P211" s="232">
        <f>O211*H211</f>
        <v>0</v>
      </c>
      <c r="Q211" s="232">
        <v>0</v>
      </c>
      <c r="R211" s="232">
        <f>Q211*H211</f>
        <v>0</v>
      </c>
      <c r="S211" s="232">
        <v>0</v>
      </c>
      <c r="T211" s="233">
        <f>S211*H211</f>
        <v>0</v>
      </c>
      <c r="U211" s="39"/>
      <c r="V211" s="39"/>
      <c r="W211" s="39"/>
      <c r="X211" s="39"/>
      <c r="Y211" s="39"/>
      <c r="Z211" s="39"/>
      <c r="AA211" s="39"/>
      <c r="AB211" s="39"/>
      <c r="AC211" s="39"/>
      <c r="AD211" s="39"/>
      <c r="AE211" s="39"/>
      <c r="AR211" s="234" t="s">
        <v>361</v>
      </c>
      <c r="AT211" s="234" t="s">
        <v>208</v>
      </c>
      <c r="AU211" s="234" t="s">
        <v>83</v>
      </c>
      <c r="AY211" s="18" t="s">
        <v>207</v>
      </c>
      <c r="BE211" s="235">
        <f>IF(N211="základní",J211,0)</f>
        <v>0</v>
      </c>
      <c r="BF211" s="235">
        <f>IF(N211="snížená",J211,0)</f>
        <v>0</v>
      </c>
      <c r="BG211" s="235">
        <f>IF(N211="zákl. přenesená",J211,0)</f>
        <v>0</v>
      </c>
      <c r="BH211" s="235">
        <f>IF(N211="sníž. přenesená",J211,0)</f>
        <v>0</v>
      </c>
      <c r="BI211" s="235">
        <f>IF(N211="nulová",J211,0)</f>
        <v>0</v>
      </c>
      <c r="BJ211" s="18" t="s">
        <v>83</v>
      </c>
      <c r="BK211" s="235">
        <f>ROUND(I211*H211,2)</f>
        <v>0</v>
      </c>
      <c r="BL211" s="18" t="s">
        <v>361</v>
      </c>
      <c r="BM211" s="234" t="s">
        <v>1119</v>
      </c>
    </row>
    <row r="212" s="2" customFormat="1">
      <c r="A212" s="39"/>
      <c r="B212" s="40"/>
      <c r="C212" s="41"/>
      <c r="D212" s="236" t="s">
        <v>214</v>
      </c>
      <c r="E212" s="41"/>
      <c r="F212" s="237" t="s">
        <v>2952</v>
      </c>
      <c r="G212" s="41"/>
      <c r="H212" s="41"/>
      <c r="I212" s="238"/>
      <c r="J212" s="41"/>
      <c r="K212" s="41"/>
      <c r="L212" s="45"/>
      <c r="M212" s="239"/>
      <c r="N212" s="240"/>
      <c r="O212" s="92"/>
      <c r="P212" s="92"/>
      <c r="Q212" s="92"/>
      <c r="R212" s="92"/>
      <c r="S212" s="92"/>
      <c r="T212" s="93"/>
      <c r="U212" s="39"/>
      <c r="V212" s="39"/>
      <c r="W212" s="39"/>
      <c r="X212" s="39"/>
      <c r="Y212" s="39"/>
      <c r="Z212" s="39"/>
      <c r="AA212" s="39"/>
      <c r="AB212" s="39"/>
      <c r="AC212" s="39"/>
      <c r="AD212" s="39"/>
      <c r="AE212" s="39"/>
      <c r="AT212" s="18" t="s">
        <v>214</v>
      </c>
      <c r="AU212" s="18" t="s">
        <v>83</v>
      </c>
    </row>
    <row r="213" s="2" customFormat="1" ht="55.5" customHeight="1">
      <c r="A213" s="39"/>
      <c r="B213" s="40"/>
      <c r="C213" s="222" t="s">
        <v>828</v>
      </c>
      <c r="D213" s="222" t="s">
        <v>208</v>
      </c>
      <c r="E213" s="223" t="s">
        <v>2953</v>
      </c>
      <c r="F213" s="224" t="s">
        <v>2954</v>
      </c>
      <c r="G213" s="225" t="s">
        <v>931</v>
      </c>
      <c r="H213" s="226">
        <v>1</v>
      </c>
      <c r="I213" s="227"/>
      <c r="J213" s="228">
        <f>ROUND(I213*H213,2)</f>
        <v>0</v>
      </c>
      <c r="K213" s="229"/>
      <c r="L213" s="45"/>
      <c r="M213" s="230" t="s">
        <v>1</v>
      </c>
      <c r="N213" s="231" t="s">
        <v>41</v>
      </c>
      <c r="O213" s="92"/>
      <c r="P213" s="232">
        <f>O213*H213</f>
        <v>0</v>
      </c>
      <c r="Q213" s="232">
        <v>0</v>
      </c>
      <c r="R213" s="232">
        <f>Q213*H213</f>
        <v>0</v>
      </c>
      <c r="S213" s="232">
        <v>0</v>
      </c>
      <c r="T213" s="233">
        <f>S213*H213</f>
        <v>0</v>
      </c>
      <c r="U213" s="39"/>
      <c r="V213" s="39"/>
      <c r="W213" s="39"/>
      <c r="X213" s="39"/>
      <c r="Y213" s="39"/>
      <c r="Z213" s="39"/>
      <c r="AA213" s="39"/>
      <c r="AB213" s="39"/>
      <c r="AC213" s="39"/>
      <c r="AD213" s="39"/>
      <c r="AE213" s="39"/>
      <c r="AR213" s="234" t="s">
        <v>361</v>
      </c>
      <c r="AT213" s="234" t="s">
        <v>208</v>
      </c>
      <c r="AU213" s="234" t="s">
        <v>83</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361</v>
      </c>
      <c r="BM213" s="234" t="s">
        <v>1127</v>
      </c>
    </row>
    <row r="214" s="2" customFormat="1">
      <c r="A214" s="39"/>
      <c r="B214" s="40"/>
      <c r="C214" s="41"/>
      <c r="D214" s="236" t="s">
        <v>214</v>
      </c>
      <c r="E214" s="41"/>
      <c r="F214" s="237" t="s">
        <v>2954</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83</v>
      </c>
    </row>
    <row r="215" s="2" customFormat="1" ht="24.15" customHeight="1">
      <c r="A215" s="39"/>
      <c r="B215" s="40"/>
      <c r="C215" s="222" t="s">
        <v>836</v>
      </c>
      <c r="D215" s="222" t="s">
        <v>208</v>
      </c>
      <c r="E215" s="223" t="s">
        <v>2955</v>
      </c>
      <c r="F215" s="224" t="s">
        <v>2956</v>
      </c>
      <c r="G215" s="225" t="s">
        <v>931</v>
      </c>
      <c r="H215" s="226">
        <v>1</v>
      </c>
      <c r="I215" s="227"/>
      <c r="J215" s="228">
        <f>ROUND(I215*H215,2)</f>
        <v>0</v>
      </c>
      <c r="K215" s="229"/>
      <c r="L215" s="45"/>
      <c r="M215" s="230" t="s">
        <v>1</v>
      </c>
      <c r="N215" s="231" t="s">
        <v>41</v>
      </c>
      <c r="O215" s="92"/>
      <c r="P215" s="232">
        <f>O215*H215</f>
        <v>0</v>
      </c>
      <c r="Q215" s="232">
        <v>0</v>
      </c>
      <c r="R215" s="232">
        <f>Q215*H215</f>
        <v>0</v>
      </c>
      <c r="S215" s="232">
        <v>0</v>
      </c>
      <c r="T215" s="233">
        <f>S215*H215</f>
        <v>0</v>
      </c>
      <c r="U215" s="39"/>
      <c r="V215" s="39"/>
      <c r="W215" s="39"/>
      <c r="X215" s="39"/>
      <c r="Y215" s="39"/>
      <c r="Z215" s="39"/>
      <c r="AA215" s="39"/>
      <c r="AB215" s="39"/>
      <c r="AC215" s="39"/>
      <c r="AD215" s="39"/>
      <c r="AE215" s="39"/>
      <c r="AR215" s="234" t="s">
        <v>361</v>
      </c>
      <c r="AT215" s="234" t="s">
        <v>208</v>
      </c>
      <c r="AU215" s="234" t="s">
        <v>83</v>
      </c>
      <c r="AY215" s="18" t="s">
        <v>207</v>
      </c>
      <c r="BE215" s="235">
        <f>IF(N215="základní",J215,0)</f>
        <v>0</v>
      </c>
      <c r="BF215" s="235">
        <f>IF(N215="snížená",J215,0)</f>
        <v>0</v>
      </c>
      <c r="BG215" s="235">
        <f>IF(N215="zákl. přenesená",J215,0)</f>
        <v>0</v>
      </c>
      <c r="BH215" s="235">
        <f>IF(N215="sníž. přenesená",J215,0)</f>
        <v>0</v>
      </c>
      <c r="BI215" s="235">
        <f>IF(N215="nulová",J215,0)</f>
        <v>0</v>
      </c>
      <c r="BJ215" s="18" t="s">
        <v>83</v>
      </c>
      <c r="BK215" s="235">
        <f>ROUND(I215*H215,2)</f>
        <v>0</v>
      </c>
      <c r="BL215" s="18" t="s">
        <v>361</v>
      </c>
      <c r="BM215" s="234" t="s">
        <v>1137</v>
      </c>
    </row>
    <row r="216" s="2" customFormat="1">
      <c r="A216" s="39"/>
      <c r="B216" s="40"/>
      <c r="C216" s="41"/>
      <c r="D216" s="236" t="s">
        <v>214</v>
      </c>
      <c r="E216" s="41"/>
      <c r="F216" s="237" t="s">
        <v>2956</v>
      </c>
      <c r="G216" s="41"/>
      <c r="H216" s="41"/>
      <c r="I216" s="238"/>
      <c r="J216" s="41"/>
      <c r="K216" s="41"/>
      <c r="L216" s="45"/>
      <c r="M216" s="239"/>
      <c r="N216" s="240"/>
      <c r="O216" s="92"/>
      <c r="P216" s="92"/>
      <c r="Q216" s="92"/>
      <c r="R216" s="92"/>
      <c r="S216" s="92"/>
      <c r="T216" s="93"/>
      <c r="U216" s="39"/>
      <c r="V216" s="39"/>
      <c r="W216" s="39"/>
      <c r="X216" s="39"/>
      <c r="Y216" s="39"/>
      <c r="Z216" s="39"/>
      <c r="AA216" s="39"/>
      <c r="AB216" s="39"/>
      <c r="AC216" s="39"/>
      <c r="AD216" s="39"/>
      <c r="AE216" s="39"/>
      <c r="AT216" s="18" t="s">
        <v>214</v>
      </c>
      <c r="AU216" s="18" t="s">
        <v>83</v>
      </c>
    </row>
    <row r="217" s="2" customFormat="1" ht="44.25" customHeight="1">
      <c r="A217" s="39"/>
      <c r="B217" s="40"/>
      <c r="C217" s="222" t="s">
        <v>840</v>
      </c>
      <c r="D217" s="222" t="s">
        <v>208</v>
      </c>
      <c r="E217" s="223" t="s">
        <v>2957</v>
      </c>
      <c r="F217" s="224" t="s">
        <v>2958</v>
      </c>
      <c r="G217" s="225" t="s">
        <v>931</v>
      </c>
      <c r="H217" s="226">
        <v>1</v>
      </c>
      <c r="I217" s="227"/>
      <c r="J217" s="228">
        <f>ROUND(I217*H217,2)</f>
        <v>0</v>
      </c>
      <c r="K217" s="229"/>
      <c r="L217" s="45"/>
      <c r="M217" s="230" t="s">
        <v>1</v>
      </c>
      <c r="N217" s="231" t="s">
        <v>41</v>
      </c>
      <c r="O217" s="92"/>
      <c r="P217" s="232">
        <f>O217*H217</f>
        <v>0</v>
      </c>
      <c r="Q217" s="232">
        <v>0</v>
      </c>
      <c r="R217" s="232">
        <f>Q217*H217</f>
        <v>0</v>
      </c>
      <c r="S217" s="232">
        <v>0</v>
      </c>
      <c r="T217" s="233">
        <f>S217*H217</f>
        <v>0</v>
      </c>
      <c r="U217" s="39"/>
      <c r="V217" s="39"/>
      <c r="W217" s="39"/>
      <c r="X217" s="39"/>
      <c r="Y217" s="39"/>
      <c r="Z217" s="39"/>
      <c r="AA217" s="39"/>
      <c r="AB217" s="39"/>
      <c r="AC217" s="39"/>
      <c r="AD217" s="39"/>
      <c r="AE217" s="39"/>
      <c r="AR217" s="234" t="s">
        <v>361</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361</v>
      </c>
      <c r="BM217" s="234" t="s">
        <v>1149</v>
      </c>
    </row>
    <row r="218" s="2" customFormat="1">
      <c r="A218" s="39"/>
      <c r="B218" s="40"/>
      <c r="C218" s="41"/>
      <c r="D218" s="236" t="s">
        <v>214</v>
      </c>
      <c r="E218" s="41"/>
      <c r="F218" s="237" t="s">
        <v>2958</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ht="16.5" customHeight="1">
      <c r="A219" s="39"/>
      <c r="B219" s="40"/>
      <c r="C219" s="222" t="s">
        <v>846</v>
      </c>
      <c r="D219" s="222" t="s">
        <v>208</v>
      </c>
      <c r="E219" s="223" t="s">
        <v>2959</v>
      </c>
      <c r="F219" s="224" t="s">
        <v>2960</v>
      </c>
      <c r="G219" s="225" t="s">
        <v>2924</v>
      </c>
      <c r="H219" s="226">
        <v>1</v>
      </c>
      <c r="I219" s="227"/>
      <c r="J219" s="228">
        <f>ROUND(I219*H219,2)</f>
        <v>0</v>
      </c>
      <c r="K219" s="229"/>
      <c r="L219" s="45"/>
      <c r="M219" s="230" t="s">
        <v>1</v>
      </c>
      <c r="N219" s="231" t="s">
        <v>41</v>
      </c>
      <c r="O219" s="92"/>
      <c r="P219" s="232">
        <f>O219*H219</f>
        <v>0</v>
      </c>
      <c r="Q219" s="232">
        <v>0</v>
      </c>
      <c r="R219" s="232">
        <f>Q219*H219</f>
        <v>0</v>
      </c>
      <c r="S219" s="232">
        <v>0</v>
      </c>
      <c r="T219" s="233">
        <f>S219*H219</f>
        <v>0</v>
      </c>
      <c r="U219" s="39"/>
      <c r="V219" s="39"/>
      <c r="W219" s="39"/>
      <c r="X219" s="39"/>
      <c r="Y219" s="39"/>
      <c r="Z219" s="39"/>
      <c r="AA219" s="39"/>
      <c r="AB219" s="39"/>
      <c r="AC219" s="39"/>
      <c r="AD219" s="39"/>
      <c r="AE219" s="39"/>
      <c r="AR219" s="234" t="s">
        <v>361</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361</v>
      </c>
      <c r="BM219" s="234" t="s">
        <v>1159</v>
      </c>
    </row>
    <row r="220" s="2" customFormat="1">
      <c r="A220" s="39"/>
      <c r="B220" s="40"/>
      <c r="C220" s="41"/>
      <c r="D220" s="236" t="s">
        <v>214</v>
      </c>
      <c r="E220" s="41"/>
      <c r="F220" s="237" t="s">
        <v>2960</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2" customFormat="1" ht="49.05" customHeight="1">
      <c r="A221" s="39"/>
      <c r="B221" s="40"/>
      <c r="C221" s="222" t="s">
        <v>852</v>
      </c>
      <c r="D221" s="222" t="s">
        <v>208</v>
      </c>
      <c r="E221" s="223" t="s">
        <v>2961</v>
      </c>
      <c r="F221" s="224" t="s">
        <v>2962</v>
      </c>
      <c r="G221" s="225" t="s">
        <v>931</v>
      </c>
      <c r="H221" s="226">
        <v>2</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1171</v>
      </c>
    </row>
    <row r="222" s="2" customFormat="1">
      <c r="A222" s="39"/>
      <c r="B222" s="40"/>
      <c r="C222" s="41"/>
      <c r="D222" s="236" t="s">
        <v>214</v>
      </c>
      <c r="E222" s="41"/>
      <c r="F222" s="237" t="s">
        <v>2962</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49.05" customHeight="1">
      <c r="A223" s="39"/>
      <c r="B223" s="40"/>
      <c r="C223" s="222" t="s">
        <v>860</v>
      </c>
      <c r="D223" s="222" t="s">
        <v>208</v>
      </c>
      <c r="E223" s="223" t="s">
        <v>2963</v>
      </c>
      <c r="F223" s="224" t="s">
        <v>2964</v>
      </c>
      <c r="G223" s="225" t="s">
        <v>931</v>
      </c>
      <c r="H223" s="226">
        <v>1</v>
      </c>
      <c r="I223" s="227"/>
      <c r="J223" s="228">
        <f>ROUND(I223*H223,2)</f>
        <v>0</v>
      </c>
      <c r="K223" s="229"/>
      <c r="L223" s="45"/>
      <c r="M223" s="230" t="s">
        <v>1</v>
      </c>
      <c r="N223" s="231" t="s">
        <v>41</v>
      </c>
      <c r="O223" s="92"/>
      <c r="P223" s="232">
        <f>O223*H223</f>
        <v>0</v>
      </c>
      <c r="Q223" s="232">
        <v>0</v>
      </c>
      <c r="R223" s="232">
        <f>Q223*H223</f>
        <v>0</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1179</v>
      </c>
    </row>
    <row r="224" s="2" customFormat="1">
      <c r="A224" s="39"/>
      <c r="B224" s="40"/>
      <c r="C224" s="41"/>
      <c r="D224" s="236" t="s">
        <v>214</v>
      </c>
      <c r="E224" s="41"/>
      <c r="F224" s="237" t="s">
        <v>2964</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ht="49.05" customHeight="1">
      <c r="A225" s="39"/>
      <c r="B225" s="40"/>
      <c r="C225" s="222" t="s">
        <v>866</v>
      </c>
      <c r="D225" s="222" t="s">
        <v>208</v>
      </c>
      <c r="E225" s="223" t="s">
        <v>2965</v>
      </c>
      <c r="F225" s="224" t="s">
        <v>2966</v>
      </c>
      <c r="G225" s="225" t="s">
        <v>931</v>
      </c>
      <c r="H225" s="226">
        <v>1</v>
      </c>
      <c r="I225" s="227"/>
      <c r="J225" s="228">
        <f>ROUND(I225*H225,2)</f>
        <v>0</v>
      </c>
      <c r="K225" s="229"/>
      <c r="L225" s="45"/>
      <c r="M225" s="230" t="s">
        <v>1</v>
      </c>
      <c r="N225" s="231" t="s">
        <v>41</v>
      </c>
      <c r="O225" s="92"/>
      <c r="P225" s="232">
        <f>O225*H225</f>
        <v>0</v>
      </c>
      <c r="Q225" s="232">
        <v>0</v>
      </c>
      <c r="R225" s="232">
        <f>Q225*H225</f>
        <v>0</v>
      </c>
      <c r="S225" s="232">
        <v>0</v>
      </c>
      <c r="T225" s="233">
        <f>S225*H225</f>
        <v>0</v>
      </c>
      <c r="U225" s="39"/>
      <c r="V225" s="39"/>
      <c r="W225" s="39"/>
      <c r="X225" s="39"/>
      <c r="Y225" s="39"/>
      <c r="Z225" s="39"/>
      <c r="AA225" s="39"/>
      <c r="AB225" s="39"/>
      <c r="AC225" s="39"/>
      <c r="AD225" s="39"/>
      <c r="AE225" s="39"/>
      <c r="AR225" s="234" t="s">
        <v>361</v>
      </c>
      <c r="AT225" s="234" t="s">
        <v>208</v>
      </c>
      <c r="AU225" s="234" t="s">
        <v>83</v>
      </c>
      <c r="AY225" s="18" t="s">
        <v>207</v>
      </c>
      <c r="BE225" s="235">
        <f>IF(N225="základní",J225,0)</f>
        <v>0</v>
      </c>
      <c r="BF225" s="235">
        <f>IF(N225="snížená",J225,0)</f>
        <v>0</v>
      </c>
      <c r="BG225" s="235">
        <f>IF(N225="zákl. přenesená",J225,0)</f>
        <v>0</v>
      </c>
      <c r="BH225" s="235">
        <f>IF(N225="sníž. přenesená",J225,0)</f>
        <v>0</v>
      </c>
      <c r="BI225" s="235">
        <f>IF(N225="nulová",J225,0)</f>
        <v>0</v>
      </c>
      <c r="BJ225" s="18" t="s">
        <v>83</v>
      </c>
      <c r="BK225" s="235">
        <f>ROUND(I225*H225,2)</f>
        <v>0</v>
      </c>
      <c r="BL225" s="18" t="s">
        <v>361</v>
      </c>
      <c r="BM225" s="234" t="s">
        <v>1191</v>
      </c>
    </row>
    <row r="226" s="2" customFormat="1">
      <c r="A226" s="39"/>
      <c r="B226" s="40"/>
      <c r="C226" s="41"/>
      <c r="D226" s="236" t="s">
        <v>214</v>
      </c>
      <c r="E226" s="41"/>
      <c r="F226" s="237" t="s">
        <v>2966</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214</v>
      </c>
      <c r="AU226" s="18" t="s">
        <v>83</v>
      </c>
    </row>
    <row r="227" s="2" customFormat="1" ht="24.15" customHeight="1">
      <c r="A227" s="39"/>
      <c r="B227" s="40"/>
      <c r="C227" s="222" t="s">
        <v>870</v>
      </c>
      <c r="D227" s="222" t="s">
        <v>208</v>
      </c>
      <c r="E227" s="223" t="s">
        <v>2967</v>
      </c>
      <c r="F227" s="224" t="s">
        <v>2968</v>
      </c>
      <c r="G227" s="225" t="s">
        <v>931</v>
      </c>
      <c r="H227" s="226">
        <v>2</v>
      </c>
      <c r="I227" s="227"/>
      <c r="J227" s="228">
        <f>ROUND(I227*H227,2)</f>
        <v>0</v>
      </c>
      <c r="K227" s="229"/>
      <c r="L227" s="45"/>
      <c r="M227" s="230" t="s">
        <v>1</v>
      </c>
      <c r="N227" s="231" t="s">
        <v>41</v>
      </c>
      <c r="O227" s="92"/>
      <c r="P227" s="232">
        <f>O227*H227</f>
        <v>0</v>
      </c>
      <c r="Q227" s="232">
        <v>0</v>
      </c>
      <c r="R227" s="232">
        <f>Q227*H227</f>
        <v>0</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1198</v>
      </c>
    </row>
    <row r="228" s="2" customFormat="1">
      <c r="A228" s="39"/>
      <c r="B228" s="40"/>
      <c r="C228" s="41"/>
      <c r="D228" s="236" t="s">
        <v>214</v>
      </c>
      <c r="E228" s="41"/>
      <c r="F228" s="237" t="s">
        <v>2968</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ht="24.15" customHeight="1">
      <c r="A229" s="39"/>
      <c r="B229" s="40"/>
      <c r="C229" s="222" t="s">
        <v>879</v>
      </c>
      <c r="D229" s="222" t="s">
        <v>208</v>
      </c>
      <c r="E229" s="223" t="s">
        <v>2969</v>
      </c>
      <c r="F229" s="224" t="s">
        <v>2970</v>
      </c>
      <c r="G229" s="225" t="s">
        <v>931</v>
      </c>
      <c r="H229" s="226">
        <v>4</v>
      </c>
      <c r="I229" s="227"/>
      <c r="J229" s="228">
        <f>ROUND(I229*H229,2)</f>
        <v>0</v>
      </c>
      <c r="K229" s="229"/>
      <c r="L229" s="45"/>
      <c r="M229" s="230" t="s">
        <v>1</v>
      </c>
      <c r="N229" s="231" t="s">
        <v>41</v>
      </c>
      <c r="O229" s="92"/>
      <c r="P229" s="232">
        <f>O229*H229</f>
        <v>0</v>
      </c>
      <c r="Q229" s="232">
        <v>0</v>
      </c>
      <c r="R229" s="232">
        <f>Q229*H229</f>
        <v>0</v>
      </c>
      <c r="S229" s="232">
        <v>0</v>
      </c>
      <c r="T229" s="233">
        <f>S229*H229</f>
        <v>0</v>
      </c>
      <c r="U229" s="39"/>
      <c r="V229" s="39"/>
      <c r="W229" s="39"/>
      <c r="X229" s="39"/>
      <c r="Y229" s="39"/>
      <c r="Z229" s="39"/>
      <c r="AA229" s="39"/>
      <c r="AB229" s="39"/>
      <c r="AC229" s="39"/>
      <c r="AD229" s="39"/>
      <c r="AE229" s="39"/>
      <c r="AR229" s="234" t="s">
        <v>361</v>
      </c>
      <c r="AT229" s="234" t="s">
        <v>208</v>
      </c>
      <c r="AU229" s="234" t="s">
        <v>83</v>
      </c>
      <c r="AY229" s="18" t="s">
        <v>207</v>
      </c>
      <c r="BE229" s="235">
        <f>IF(N229="základní",J229,0)</f>
        <v>0</v>
      </c>
      <c r="BF229" s="235">
        <f>IF(N229="snížená",J229,0)</f>
        <v>0</v>
      </c>
      <c r="BG229" s="235">
        <f>IF(N229="zákl. přenesená",J229,0)</f>
        <v>0</v>
      </c>
      <c r="BH229" s="235">
        <f>IF(N229="sníž. přenesená",J229,0)</f>
        <v>0</v>
      </c>
      <c r="BI229" s="235">
        <f>IF(N229="nulová",J229,0)</f>
        <v>0</v>
      </c>
      <c r="BJ229" s="18" t="s">
        <v>83</v>
      </c>
      <c r="BK229" s="235">
        <f>ROUND(I229*H229,2)</f>
        <v>0</v>
      </c>
      <c r="BL229" s="18" t="s">
        <v>361</v>
      </c>
      <c r="BM229" s="234" t="s">
        <v>1209</v>
      </c>
    </row>
    <row r="230" s="2" customFormat="1">
      <c r="A230" s="39"/>
      <c r="B230" s="40"/>
      <c r="C230" s="41"/>
      <c r="D230" s="236" t="s">
        <v>214</v>
      </c>
      <c r="E230" s="41"/>
      <c r="F230" s="237" t="s">
        <v>2970</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214</v>
      </c>
      <c r="AU230" s="18" t="s">
        <v>83</v>
      </c>
    </row>
    <row r="231" s="2" customFormat="1" ht="55.5" customHeight="1">
      <c r="A231" s="39"/>
      <c r="B231" s="40"/>
      <c r="C231" s="222" t="s">
        <v>892</v>
      </c>
      <c r="D231" s="222" t="s">
        <v>208</v>
      </c>
      <c r="E231" s="223" t="s">
        <v>2971</v>
      </c>
      <c r="F231" s="224" t="s">
        <v>2972</v>
      </c>
      <c r="G231" s="225" t="s">
        <v>931</v>
      </c>
      <c r="H231" s="226">
        <v>1</v>
      </c>
      <c r="I231" s="227"/>
      <c r="J231" s="228">
        <f>ROUND(I231*H231,2)</f>
        <v>0</v>
      </c>
      <c r="K231" s="229"/>
      <c r="L231" s="45"/>
      <c r="M231" s="230" t="s">
        <v>1</v>
      </c>
      <c r="N231" s="231" t="s">
        <v>41</v>
      </c>
      <c r="O231" s="92"/>
      <c r="P231" s="232">
        <f>O231*H231</f>
        <v>0</v>
      </c>
      <c r="Q231" s="232">
        <v>0</v>
      </c>
      <c r="R231" s="232">
        <f>Q231*H231</f>
        <v>0</v>
      </c>
      <c r="S231" s="232">
        <v>0</v>
      </c>
      <c r="T231" s="233">
        <f>S231*H231</f>
        <v>0</v>
      </c>
      <c r="U231" s="39"/>
      <c r="V231" s="39"/>
      <c r="W231" s="39"/>
      <c r="X231" s="39"/>
      <c r="Y231" s="39"/>
      <c r="Z231" s="39"/>
      <c r="AA231" s="39"/>
      <c r="AB231" s="39"/>
      <c r="AC231" s="39"/>
      <c r="AD231" s="39"/>
      <c r="AE231" s="39"/>
      <c r="AR231" s="234" t="s">
        <v>361</v>
      </c>
      <c r="AT231" s="234" t="s">
        <v>208</v>
      </c>
      <c r="AU231" s="234" t="s">
        <v>83</v>
      </c>
      <c r="AY231" s="18" t="s">
        <v>207</v>
      </c>
      <c r="BE231" s="235">
        <f>IF(N231="základní",J231,0)</f>
        <v>0</v>
      </c>
      <c r="BF231" s="235">
        <f>IF(N231="snížená",J231,0)</f>
        <v>0</v>
      </c>
      <c r="BG231" s="235">
        <f>IF(N231="zákl. přenesená",J231,0)</f>
        <v>0</v>
      </c>
      <c r="BH231" s="235">
        <f>IF(N231="sníž. přenesená",J231,0)</f>
        <v>0</v>
      </c>
      <c r="BI231" s="235">
        <f>IF(N231="nulová",J231,0)</f>
        <v>0</v>
      </c>
      <c r="BJ231" s="18" t="s">
        <v>83</v>
      </c>
      <c r="BK231" s="235">
        <f>ROUND(I231*H231,2)</f>
        <v>0</v>
      </c>
      <c r="BL231" s="18" t="s">
        <v>361</v>
      </c>
      <c r="BM231" s="234" t="s">
        <v>1225</v>
      </c>
    </row>
    <row r="232" s="2" customFormat="1">
      <c r="A232" s="39"/>
      <c r="B232" s="40"/>
      <c r="C232" s="41"/>
      <c r="D232" s="236" t="s">
        <v>214</v>
      </c>
      <c r="E232" s="41"/>
      <c r="F232" s="237" t="s">
        <v>2972</v>
      </c>
      <c r="G232" s="41"/>
      <c r="H232" s="41"/>
      <c r="I232" s="238"/>
      <c r="J232" s="41"/>
      <c r="K232" s="41"/>
      <c r="L232" s="45"/>
      <c r="M232" s="239"/>
      <c r="N232" s="240"/>
      <c r="O232" s="92"/>
      <c r="P232" s="92"/>
      <c r="Q232" s="92"/>
      <c r="R232" s="92"/>
      <c r="S232" s="92"/>
      <c r="T232" s="93"/>
      <c r="U232" s="39"/>
      <c r="V232" s="39"/>
      <c r="W232" s="39"/>
      <c r="X232" s="39"/>
      <c r="Y232" s="39"/>
      <c r="Z232" s="39"/>
      <c r="AA232" s="39"/>
      <c r="AB232" s="39"/>
      <c r="AC232" s="39"/>
      <c r="AD232" s="39"/>
      <c r="AE232" s="39"/>
      <c r="AT232" s="18" t="s">
        <v>214</v>
      </c>
      <c r="AU232" s="18" t="s">
        <v>83</v>
      </c>
    </row>
    <row r="233" s="2" customFormat="1" ht="44.25" customHeight="1">
      <c r="A233" s="39"/>
      <c r="B233" s="40"/>
      <c r="C233" s="222" t="s">
        <v>910</v>
      </c>
      <c r="D233" s="222" t="s">
        <v>208</v>
      </c>
      <c r="E233" s="223" t="s">
        <v>2973</v>
      </c>
      <c r="F233" s="224" t="s">
        <v>2974</v>
      </c>
      <c r="G233" s="225" t="s">
        <v>931</v>
      </c>
      <c r="H233" s="226">
        <v>1</v>
      </c>
      <c r="I233" s="227"/>
      <c r="J233" s="228">
        <f>ROUND(I233*H233,2)</f>
        <v>0</v>
      </c>
      <c r="K233" s="229"/>
      <c r="L233" s="45"/>
      <c r="M233" s="230" t="s">
        <v>1</v>
      </c>
      <c r="N233" s="231" t="s">
        <v>41</v>
      </c>
      <c r="O233" s="92"/>
      <c r="P233" s="232">
        <f>O233*H233</f>
        <v>0</v>
      </c>
      <c r="Q233" s="232">
        <v>0</v>
      </c>
      <c r="R233" s="232">
        <f>Q233*H233</f>
        <v>0</v>
      </c>
      <c r="S233" s="232">
        <v>0</v>
      </c>
      <c r="T233" s="233">
        <f>S233*H233</f>
        <v>0</v>
      </c>
      <c r="U233" s="39"/>
      <c r="V233" s="39"/>
      <c r="W233" s="39"/>
      <c r="X233" s="39"/>
      <c r="Y233" s="39"/>
      <c r="Z233" s="39"/>
      <c r="AA233" s="39"/>
      <c r="AB233" s="39"/>
      <c r="AC233" s="39"/>
      <c r="AD233" s="39"/>
      <c r="AE233" s="39"/>
      <c r="AR233" s="234" t="s">
        <v>361</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361</v>
      </c>
      <c r="BM233" s="234" t="s">
        <v>1240</v>
      </c>
    </row>
    <row r="234" s="2" customFormat="1">
      <c r="A234" s="39"/>
      <c r="B234" s="40"/>
      <c r="C234" s="41"/>
      <c r="D234" s="236" t="s">
        <v>214</v>
      </c>
      <c r="E234" s="41"/>
      <c r="F234" s="237" t="s">
        <v>2974</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ht="44.25" customHeight="1">
      <c r="A235" s="39"/>
      <c r="B235" s="40"/>
      <c r="C235" s="222" t="s">
        <v>918</v>
      </c>
      <c r="D235" s="222" t="s">
        <v>208</v>
      </c>
      <c r="E235" s="223" t="s">
        <v>2975</v>
      </c>
      <c r="F235" s="224" t="s">
        <v>2976</v>
      </c>
      <c r="G235" s="225" t="s">
        <v>931</v>
      </c>
      <c r="H235" s="226">
        <v>1</v>
      </c>
      <c r="I235" s="227"/>
      <c r="J235" s="228">
        <f>ROUND(I235*H235,2)</f>
        <v>0</v>
      </c>
      <c r="K235" s="229"/>
      <c r="L235" s="45"/>
      <c r="M235" s="230" t="s">
        <v>1</v>
      </c>
      <c r="N235" s="231" t="s">
        <v>41</v>
      </c>
      <c r="O235" s="92"/>
      <c r="P235" s="232">
        <f>O235*H235</f>
        <v>0</v>
      </c>
      <c r="Q235" s="232">
        <v>0</v>
      </c>
      <c r="R235" s="232">
        <f>Q235*H235</f>
        <v>0</v>
      </c>
      <c r="S235" s="232">
        <v>0</v>
      </c>
      <c r="T235" s="233">
        <f>S235*H235</f>
        <v>0</v>
      </c>
      <c r="U235" s="39"/>
      <c r="V235" s="39"/>
      <c r="W235" s="39"/>
      <c r="X235" s="39"/>
      <c r="Y235" s="39"/>
      <c r="Z235" s="39"/>
      <c r="AA235" s="39"/>
      <c r="AB235" s="39"/>
      <c r="AC235" s="39"/>
      <c r="AD235" s="39"/>
      <c r="AE235" s="39"/>
      <c r="AR235" s="234" t="s">
        <v>361</v>
      </c>
      <c r="AT235" s="234" t="s">
        <v>208</v>
      </c>
      <c r="AU235" s="234" t="s">
        <v>83</v>
      </c>
      <c r="AY235" s="18" t="s">
        <v>207</v>
      </c>
      <c r="BE235" s="235">
        <f>IF(N235="základní",J235,0)</f>
        <v>0</v>
      </c>
      <c r="BF235" s="235">
        <f>IF(N235="snížená",J235,0)</f>
        <v>0</v>
      </c>
      <c r="BG235" s="235">
        <f>IF(N235="zákl. přenesená",J235,0)</f>
        <v>0</v>
      </c>
      <c r="BH235" s="235">
        <f>IF(N235="sníž. přenesená",J235,0)</f>
        <v>0</v>
      </c>
      <c r="BI235" s="235">
        <f>IF(N235="nulová",J235,0)</f>
        <v>0</v>
      </c>
      <c r="BJ235" s="18" t="s">
        <v>83</v>
      </c>
      <c r="BK235" s="235">
        <f>ROUND(I235*H235,2)</f>
        <v>0</v>
      </c>
      <c r="BL235" s="18" t="s">
        <v>361</v>
      </c>
      <c r="BM235" s="234" t="s">
        <v>1251</v>
      </c>
    </row>
    <row r="236" s="2" customFormat="1">
      <c r="A236" s="39"/>
      <c r="B236" s="40"/>
      <c r="C236" s="41"/>
      <c r="D236" s="236" t="s">
        <v>214</v>
      </c>
      <c r="E236" s="41"/>
      <c r="F236" s="237" t="s">
        <v>2976</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214</v>
      </c>
      <c r="AU236" s="18" t="s">
        <v>83</v>
      </c>
    </row>
    <row r="237" s="2" customFormat="1" ht="44.25" customHeight="1">
      <c r="A237" s="39"/>
      <c r="B237" s="40"/>
      <c r="C237" s="222" t="s">
        <v>923</v>
      </c>
      <c r="D237" s="222" t="s">
        <v>208</v>
      </c>
      <c r="E237" s="223" t="s">
        <v>2977</v>
      </c>
      <c r="F237" s="224" t="s">
        <v>2978</v>
      </c>
      <c r="G237" s="225" t="s">
        <v>931</v>
      </c>
      <c r="H237" s="226">
        <v>1</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361</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361</v>
      </c>
      <c r="BM237" s="234" t="s">
        <v>1258</v>
      </c>
    </row>
    <row r="238" s="2" customFormat="1">
      <c r="A238" s="39"/>
      <c r="B238" s="40"/>
      <c r="C238" s="41"/>
      <c r="D238" s="236" t="s">
        <v>214</v>
      </c>
      <c r="E238" s="41"/>
      <c r="F238" s="237" t="s">
        <v>2978</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c r="A239" s="39"/>
      <c r="B239" s="40"/>
      <c r="C239" s="41"/>
      <c r="D239" s="236" t="s">
        <v>385</v>
      </c>
      <c r="E239" s="41"/>
      <c r="F239" s="290" t="s">
        <v>2979</v>
      </c>
      <c r="G239" s="41"/>
      <c r="H239" s="41"/>
      <c r="I239" s="238"/>
      <c r="J239" s="41"/>
      <c r="K239" s="41"/>
      <c r="L239" s="45"/>
      <c r="M239" s="239"/>
      <c r="N239" s="240"/>
      <c r="O239" s="92"/>
      <c r="P239" s="92"/>
      <c r="Q239" s="92"/>
      <c r="R239" s="92"/>
      <c r="S239" s="92"/>
      <c r="T239" s="93"/>
      <c r="U239" s="39"/>
      <c r="V239" s="39"/>
      <c r="W239" s="39"/>
      <c r="X239" s="39"/>
      <c r="Y239" s="39"/>
      <c r="Z239" s="39"/>
      <c r="AA239" s="39"/>
      <c r="AB239" s="39"/>
      <c r="AC239" s="39"/>
      <c r="AD239" s="39"/>
      <c r="AE239" s="39"/>
      <c r="AT239" s="18" t="s">
        <v>385</v>
      </c>
      <c r="AU239" s="18" t="s">
        <v>83</v>
      </c>
    </row>
    <row r="240" s="2" customFormat="1" ht="33" customHeight="1">
      <c r="A240" s="39"/>
      <c r="B240" s="40"/>
      <c r="C240" s="222" t="s">
        <v>928</v>
      </c>
      <c r="D240" s="222" t="s">
        <v>208</v>
      </c>
      <c r="E240" s="223" t="s">
        <v>2980</v>
      </c>
      <c r="F240" s="224" t="s">
        <v>2981</v>
      </c>
      <c r="G240" s="225" t="s">
        <v>2924</v>
      </c>
      <c r="H240" s="226">
        <v>1</v>
      </c>
      <c r="I240" s="227"/>
      <c r="J240" s="228">
        <f>ROUND(I240*H240,2)</f>
        <v>0</v>
      </c>
      <c r="K240" s="229"/>
      <c r="L240" s="45"/>
      <c r="M240" s="230" t="s">
        <v>1</v>
      </c>
      <c r="N240" s="231" t="s">
        <v>41</v>
      </c>
      <c r="O240" s="92"/>
      <c r="P240" s="232">
        <f>O240*H240</f>
        <v>0</v>
      </c>
      <c r="Q240" s="232">
        <v>0</v>
      </c>
      <c r="R240" s="232">
        <f>Q240*H240</f>
        <v>0</v>
      </c>
      <c r="S240" s="232">
        <v>0</v>
      </c>
      <c r="T240" s="233">
        <f>S240*H240</f>
        <v>0</v>
      </c>
      <c r="U240" s="39"/>
      <c r="V240" s="39"/>
      <c r="W240" s="39"/>
      <c r="X240" s="39"/>
      <c r="Y240" s="39"/>
      <c r="Z240" s="39"/>
      <c r="AA240" s="39"/>
      <c r="AB240" s="39"/>
      <c r="AC240" s="39"/>
      <c r="AD240" s="39"/>
      <c r="AE240" s="39"/>
      <c r="AR240" s="234" t="s">
        <v>361</v>
      </c>
      <c r="AT240" s="234" t="s">
        <v>208</v>
      </c>
      <c r="AU240" s="234" t="s">
        <v>83</v>
      </c>
      <c r="AY240" s="18" t="s">
        <v>207</v>
      </c>
      <c r="BE240" s="235">
        <f>IF(N240="základní",J240,0)</f>
        <v>0</v>
      </c>
      <c r="BF240" s="235">
        <f>IF(N240="snížená",J240,0)</f>
        <v>0</v>
      </c>
      <c r="BG240" s="235">
        <f>IF(N240="zákl. přenesená",J240,0)</f>
        <v>0</v>
      </c>
      <c r="BH240" s="235">
        <f>IF(N240="sníž. přenesená",J240,0)</f>
        <v>0</v>
      </c>
      <c r="BI240" s="235">
        <f>IF(N240="nulová",J240,0)</f>
        <v>0</v>
      </c>
      <c r="BJ240" s="18" t="s">
        <v>83</v>
      </c>
      <c r="BK240" s="235">
        <f>ROUND(I240*H240,2)</f>
        <v>0</v>
      </c>
      <c r="BL240" s="18" t="s">
        <v>361</v>
      </c>
      <c r="BM240" s="234" t="s">
        <v>1276</v>
      </c>
    </row>
    <row r="241" s="2" customFormat="1">
      <c r="A241" s="39"/>
      <c r="B241" s="40"/>
      <c r="C241" s="41"/>
      <c r="D241" s="236" t="s">
        <v>214</v>
      </c>
      <c r="E241" s="41"/>
      <c r="F241" s="237" t="s">
        <v>2981</v>
      </c>
      <c r="G241" s="41"/>
      <c r="H241" s="41"/>
      <c r="I241" s="238"/>
      <c r="J241" s="41"/>
      <c r="K241" s="41"/>
      <c r="L241" s="45"/>
      <c r="M241" s="239"/>
      <c r="N241" s="240"/>
      <c r="O241" s="92"/>
      <c r="P241" s="92"/>
      <c r="Q241" s="92"/>
      <c r="R241" s="92"/>
      <c r="S241" s="92"/>
      <c r="T241" s="93"/>
      <c r="U241" s="39"/>
      <c r="V241" s="39"/>
      <c r="W241" s="39"/>
      <c r="X241" s="39"/>
      <c r="Y241" s="39"/>
      <c r="Z241" s="39"/>
      <c r="AA241" s="39"/>
      <c r="AB241" s="39"/>
      <c r="AC241" s="39"/>
      <c r="AD241" s="39"/>
      <c r="AE241" s="39"/>
      <c r="AT241" s="18" t="s">
        <v>214</v>
      </c>
      <c r="AU241" s="18" t="s">
        <v>83</v>
      </c>
    </row>
    <row r="242" s="2" customFormat="1" ht="24.15" customHeight="1">
      <c r="A242" s="39"/>
      <c r="B242" s="40"/>
      <c r="C242" s="222" t="s">
        <v>934</v>
      </c>
      <c r="D242" s="222" t="s">
        <v>208</v>
      </c>
      <c r="E242" s="223" t="s">
        <v>2982</v>
      </c>
      <c r="F242" s="224" t="s">
        <v>2983</v>
      </c>
      <c r="G242" s="225" t="s">
        <v>931</v>
      </c>
      <c r="H242" s="226">
        <v>1</v>
      </c>
      <c r="I242" s="227"/>
      <c r="J242" s="228">
        <f>ROUND(I242*H242,2)</f>
        <v>0</v>
      </c>
      <c r="K242" s="229"/>
      <c r="L242" s="45"/>
      <c r="M242" s="230" t="s">
        <v>1</v>
      </c>
      <c r="N242" s="231" t="s">
        <v>41</v>
      </c>
      <c r="O242" s="92"/>
      <c r="P242" s="232">
        <f>O242*H242</f>
        <v>0</v>
      </c>
      <c r="Q242" s="232">
        <v>0</v>
      </c>
      <c r="R242" s="232">
        <f>Q242*H242</f>
        <v>0</v>
      </c>
      <c r="S242" s="232">
        <v>0</v>
      </c>
      <c r="T242" s="233">
        <f>S242*H242</f>
        <v>0</v>
      </c>
      <c r="U242" s="39"/>
      <c r="V242" s="39"/>
      <c r="W242" s="39"/>
      <c r="X242" s="39"/>
      <c r="Y242" s="39"/>
      <c r="Z242" s="39"/>
      <c r="AA242" s="39"/>
      <c r="AB242" s="39"/>
      <c r="AC242" s="39"/>
      <c r="AD242" s="39"/>
      <c r="AE242" s="39"/>
      <c r="AR242" s="234" t="s">
        <v>361</v>
      </c>
      <c r="AT242" s="234" t="s">
        <v>208</v>
      </c>
      <c r="AU242" s="234" t="s">
        <v>83</v>
      </c>
      <c r="AY242" s="18" t="s">
        <v>207</v>
      </c>
      <c r="BE242" s="235">
        <f>IF(N242="základní",J242,0)</f>
        <v>0</v>
      </c>
      <c r="BF242" s="235">
        <f>IF(N242="snížená",J242,0)</f>
        <v>0</v>
      </c>
      <c r="BG242" s="235">
        <f>IF(N242="zákl. přenesená",J242,0)</f>
        <v>0</v>
      </c>
      <c r="BH242" s="235">
        <f>IF(N242="sníž. přenesená",J242,0)</f>
        <v>0</v>
      </c>
      <c r="BI242" s="235">
        <f>IF(N242="nulová",J242,0)</f>
        <v>0</v>
      </c>
      <c r="BJ242" s="18" t="s">
        <v>83</v>
      </c>
      <c r="BK242" s="235">
        <f>ROUND(I242*H242,2)</f>
        <v>0</v>
      </c>
      <c r="BL242" s="18" t="s">
        <v>361</v>
      </c>
      <c r="BM242" s="234" t="s">
        <v>1290</v>
      </c>
    </row>
    <row r="243" s="2" customFormat="1">
      <c r="A243" s="39"/>
      <c r="B243" s="40"/>
      <c r="C243" s="41"/>
      <c r="D243" s="236" t="s">
        <v>214</v>
      </c>
      <c r="E243" s="41"/>
      <c r="F243" s="237" t="s">
        <v>2983</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214</v>
      </c>
      <c r="AU243" s="18" t="s">
        <v>83</v>
      </c>
    </row>
    <row r="244" s="2" customFormat="1" ht="33" customHeight="1">
      <c r="A244" s="39"/>
      <c r="B244" s="40"/>
      <c r="C244" s="222" t="s">
        <v>941</v>
      </c>
      <c r="D244" s="222" t="s">
        <v>208</v>
      </c>
      <c r="E244" s="223" t="s">
        <v>2984</v>
      </c>
      <c r="F244" s="224" t="s">
        <v>2985</v>
      </c>
      <c r="G244" s="225" t="s">
        <v>931</v>
      </c>
      <c r="H244" s="226">
        <v>1</v>
      </c>
      <c r="I244" s="227"/>
      <c r="J244" s="228">
        <f>ROUND(I244*H244,2)</f>
        <v>0</v>
      </c>
      <c r="K244" s="229"/>
      <c r="L244" s="45"/>
      <c r="M244" s="230" t="s">
        <v>1</v>
      </c>
      <c r="N244" s="231" t="s">
        <v>41</v>
      </c>
      <c r="O244" s="92"/>
      <c r="P244" s="232">
        <f>O244*H244</f>
        <v>0</v>
      </c>
      <c r="Q244" s="232">
        <v>0</v>
      </c>
      <c r="R244" s="232">
        <f>Q244*H244</f>
        <v>0</v>
      </c>
      <c r="S244" s="232">
        <v>0</v>
      </c>
      <c r="T244" s="233">
        <f>S244*H244</f>
        <v>0</v>
      </c>
      <c r="U244" s="39"/>
      <c r="V244" s="39"/>
      <c r="W244" s="39"/>
      <c r="X244" s="39"/>
      <c r="Y244" s="39"/>
      <c r="Z244" s="39"/>
      <c r="AA244" s="39"/>
      <c r="AB244" s="39"/>
      <c r="AC244" s="39"/>
      <c r="AD244" s="39"/>
      <c r="AE244" s="39"/>
      <c r="AR244" s="234" t="s">
        <v>361</v>
      </c>
      <c r="AT244" s="234" t="s">
        <v>208</v>
      </c>
      <c r="AU244" s="234" t="s">
        <v>83</v>
      </c>
      <c r="AY244" s="18" t="s">
        <v>207</v>
      </c>
      <c r="BE244" s="235">
        <f>IF(N244="základní",J244,0)</f>
        <v>0</v>
      </c>
      <c r="BF244" s="235">
        <f>IF(N244="snížená",J244,0)</f>
        <v>0</v>
      </c>
      <c r="BG244" s="235">
        <f>IF(N244="zákl. přenesená",J244,0)</f>
        <v>0</v>
      </c>
      <c r="BH244" s="235">
        <f>IF(N244="sníž. přenesená",J244,0)</f>
        <v>0</v>
      </c>
      <c r="BI244" s="235">
        <f>IF(N244="nulová",J244,0)</f>
        <v>0</v>
      </c>
      <c r="BJ244" s="18" t="s">
        <v>83</v>
      </c>
      <c r="BK244" s="235">
        <f>ROUND(I244*H244,2)</f>
        <v>0</v>
      </c>
      <c r="BL244" s="18" t="s">
        <v>361</v>
      </c>
      <c r="BM244" s="234" t="s">
        <v>1305</v>
      </c>
    </row>
    <row r="245" s="2" customFormat="1">
      <c r="A245" s="39"/>
      <c r="B245" s="40"/>
      <c r="C245" s="41"/>
      <c r="D245" s="236" t="s">
        <v>214</v>
      </c>
      <c r="E245" s="41"/>
      <c r="F245" s="237" t="s">
        <v>2985</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214</v>
      </c>
      <c r="AU245" s="18" t="s">
        <v>83</v>
      </c>
    </row>
    <row r="246" s="2" customFormat="1">
      <c r="A246" s="39"/>
      <c r="B246" s="40"/>
      <c r="C246" s="41"/>
      <c r="D246" s="236" t="s">
        <v>385</v>
      </c>
      <c r="E246" s="41"/>
      <c r="F246" s="290" t="s">
        <v>2940</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385</v>
      </c>
      <c r="AU246" s="18" t="s">
        <v>83</v>
      </c>
    </row>
    <row r="247" s="2" customFormat="1" ht="24.15" customHeight="1">
      <c r="A247" s="39"/>
      <c r="B247" s="40"/>
      <c r="C247" s="222" t="s">
        <v>948</v>
      </c>
      <c r="D247" s="222" t="s">
        <v>208</v>
      </c>
      <c r="E247" s="223" t="s">
        <v>2986</v>
      </c>
      <c r="F247" s="224" t="s">
        <v>2987</v>
      </c>
      <c r="G247" s="225" t="s">
        <v>2924</v>
      </c>
      <c r="H247" s="226">
        <v>1</v>
      </c>
      <c r="I247" s="227"/>
      <c r="J247" s="228">
        <f>ROUND(I247*H247,2)</f>
        <v>0</v>
      </c>
      <c r="K247" s="229"/>
      <c r="L247" s="45"/>
      <c r="M247" s="230" t="s">
        <v>1</v>
      </c>
      <c r="N247" s="231" t="s">
        <v>41</v>
      </c>
      <c r="O247" s="92"/>
      <c r="P247" s="232">
        <f>O247*H247</f>
        <v>0</v>
      </c>
      <c r="Q247" s="232">
        <v>0</v>
      </c>
      <c r="R247" s="232">
        <f>Q247*H247</f>
        <v>0</v>
      </c>
      <c r="S247" s="232">
        <v>0</v>
      </c>
      <c r="T247" s="233">
        <f>S247*H247</f>
        <v>0</v>
      </c>
      <c r="U247" s="39"/>
      <c r="V247" s="39"/>
      <c r="W247" s="39"/>
      <c r="X247" s="39"/>
      <c r="Y247" s="39"/>
      <c r="Z247" s="39"/>
      <c r="AA247" s="39"/>
      <c r="AB247" s="39"/>
      <c r="AC247" s="39"/>
      <c r="AD247" s="39"/>
      <c r="AE247" s="39"/>
      <c r="AR247" s="234" t="s">
        <v>361</v>
      </c>
      <c r="AT247" s="234" t="s">
        <v>208</v>
      </c>
      <c r="AU247" s="234" t="s">
        <v>83</v>
      </c>
      <c r="AY247" s="18" t="s">
        <v>207</v>
      </c>
      <c r="BE247" s="235">
        <f>IF(N247="základní",J247,0)</f>
        <v>0</v>
      </c>
      <c r="BF247" s="235">
        <f>IF(N247="snížená",J247,0)</f>
        <v>0</v>
      </c>
      <c r="BG247" s="235">
        <f>IF(N247="zákl. přenesená",J247,0)</f>
        <v>0</v>
      </c>
      <c r="BH247" s="235">
        <f>IF(N247="sníž. přenesená",J247,0)</f>
        <v>0</v>
      </c>
      <c r="BI247" s="235">
        <f>IF(N247="nulová",J247,0)</f>
        <v>0</v>
      </c>
      <c r="BJ247" s="18" t="s">
        <v>83</v>
      </c>
      <c r="BK247" s="235">
        <f>ROUND(I247*H247,2)</f>
        <v>0</v>
      </c>
      <c r="BL247" s="18" t="s">
        <v>361</v>
      </c>
      <c r="BM247" s="234" t="s">
        <v>1322</v>
      </c>
    </row>
    <row r="248" s="2" customFormat="1">
      <c r="A248" s="39"/>
      <c r="B248" s="40"/>
      <c r="C248" s="41"/>
      <c r="D248" s="236" t="s">
        <v>214</v>
      </c>
      <c r="E248" s="41"/>
      <c r="F248" s="237" t="s">
        <v>2987</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214</v>
      </c>
      <c r="AU248" s="18" t="s">
        <v>83</v>
      </c>
    </row>
    <row r="249" s="2" customFormat="1" ht="76.35" customHeight="1">
      <c r="A249" s="39"/>
      <c r="B249" s="40"/>
      <c r="C249" s="222" t="s">
        <v>954</v>
      </c>
      <c r="D249" s="222" t="s">
        <v>208</v>
      </c>
      <c r="E249" s="223" t="s">
        <v>2988</v>
      </c>
      <c r="F249" s="224" t="s">
        <v>2989</v>
      </c>
      <c r="G249" s="225" t="s">
        <v>931</v>
      </c>
      <c r="H249" s="226">
        <v>1</v>
      </c>
      <c r="I249" s="227"/>
      <c r="J249" s="228">
        <f>ROUND(I249*H249,2)</f>
        <v>0</v>
      </c>
      <c r="K249" s="229"/>
      <c r="L249" s="45"/>
      <c r="M249" s="230" t="s">
        <v>1</v>
      </c>
      <c r="N249" s="231" t="s">
        <v>41</v>
      </c>
      <c r="O249" s="92"/>
      <c r="P249" s="232">
        <f>O249*H249</f>
        <v>0</v>
      </c>
      <c r="Q249" s="232">
        <v>0</v>
      </c>
      <c r="R249" s="232">
        <f>Q249*H249</f>
        <v>0</v>
      </c>
      <c r="S249" s="232">
        <v>0</v>
      </c>
      <c r="T249" s="233">
        <f>S249*H249</f>
        <v>0</v>
      </c>
      <c r="U249" s="39"/>
      <c r="V249" s="39"/>
      <c r="W249" s="39"/>
      <c r="X249" s="39"/>
      <c r="Y249" s="39"/>
      <c r="Z249" s="39"/>
      <c r="AA249" s="39"/>
      <c r="AB249" s="39"/>
      <c r="AC249" s="39"/>
      <c r="AD249" s="39"/>
      <c r="AE249" s="39"/>
      <c r="AR249" s="234" t="s">
        <v>361</v>
      </c>
      <c r="AT249" s="234" t="s">
        <v>208</v>
      </c>
      <c r="AU249" s="234" t="s">
        <v>83</v>
      </c>
      <c r="AY249" s="18" t="s">
        <v>207</v>
      </c>
      <c r="BE249" s="235">
        <f>IF(N249="základní",J249,0)</f>
        <v>0</v>
      </c>
      <c r="BF249" s="235">
        <f>IF(N249="snížená",J249,0)</f>
        <v>0</v>
      </c>
      <c r="BG249" s="235">
        <f>IF(N249="zákl. přenesená",J249,0)</f>
        <v>0</v>
      </c>
      <c r="BH249" s="235">
        <f>IF(N249="sníž. přenesená",J249,0)</f>
        <v>0</v>
      </c>
      <c r="BI249" s="235">
        <f>IF(N249="nulová",J249,0)</f>
        <v>0</v>
      </c>
      <c r="BJ249" s="18" t="s">
        <v>83</v>
      </c>
      <c r="BK249" s="235">
        <f>ROUND(I249*H249,2)</f>
        <v>0</v>
      </c>
      <c r="BL249" s="18" t="s">
        <v>361</v>
      </c>
      <c r="BM249" s="234" t="s">
        <v>1337</v>
      </c>
    </row>
    <row r="250" s="2" customFormat="1">
      <c r="A250" s="39"/>
      <c r="B250" s="40"/>
      <c r="C250" s="41"/>
      <c r="D250" s="236" t="s">
        <v>214</v>
      </c>
      <c r="E250" s="41"/>
      <c r="F250" s="237" t="s">
        <v>2990</v>
      </c>
      <c r="G250" s="41"/>
      <c r="H250" s="41"/>
      <c r="I250" s="238"/>
      <c r="J250" s="41"/>
      <c r="K250" s="41"/>
      <c r="L250" s="45"/>
      <c r="M250" s="239"/>
      <c r="N250" s="240"/>
      <c r="O250" s="92"/>
      <c r="P250" s="92"/>
      <c r="Q250" s="92"/>
      <c r="R250" s="92"/>
      <c r="S250" s="92"/>
      <c r="T250" s="93"/>
      <c r="U250" s="39"/>
      <c r="V250" s="39"/>
      <c r="W250" s="39"/>
      <c r="X250" s="39"/>
      <c r="Y250" s="39"/>
      <c r="Z250" s="39"/>
      <c r="AA250" s="39"/>
      <c r="AB250" s="39"/>
      <c r="AC250" s="39"/>
      <c r="AD250" s="39"/>
      <c r="AE250" s="39"/>
      <c r="AT250" s="18" t="s">
        <v>214</v>
      </c>
      <c r="AU250" s="18" t="s">
        <v>83</v>
      </c>
    </row>
    <row r="251" s="2" customFormat="1" ht="76.35" customHeight="1">
      <c r="A251" s="39"/>
      <c r="B251" s="40"/>
      <c r="C251" s="222" t="s">
        <v>960</v>
      </c>
      <c r="D251" s="222" t="s">
        <v>208</v>
      </c>
      <c r="E251" s="223" t="s">
        <v>2991</v>
      </c>
      <c r="F251" s="224" t="s">
        <v>2992</v>
      </c>
      <c r="G251" s="225" t="s">
        <v>931</v>
      </c>
      <c r="H251" s="226">
        <v>1</v>
      </c>
      <c r="I251" s="227"/>
      <c r="J251" s="228">
        <f>ROUND(I251*H251,2)</f>
        <v>0</v>
      </c>
      <c r="K251" s="229"/>
      <c r="L251" s="45"/>
      <c r="M251" s="230" t="s">
        <v>1</v>
      </c>
      <c r="N251" s="231" t="s">
        <v>41</v>
      </c>
      <c r="O251" s="92"/>
      <c r="P251" s="232">
        <f>O251*H251</f>
        <v>0</v>
      </c>
      <c r="Q251" s="232">
        <v>0</v>
      </c>
      <c r="R251" s="232">
        <f>Q251*H251</f>
        <v>0</v>
      </c>
      <c r="S251" s="232">
        <v>0</v>
      </c>
      <c r="T251" s="233">
        <f>S251*H251</f>
        <v>0</v>
      </c>
      <c r="U251" s="39"/>
      <c r="V251" s="39"/>
      <c r="W251" s="39"/>
      <c r="X251" s="39"/>
      <c r="Y251" s="39"/>
      <c r="Z251" s="39"/>
      <c r="AA251" s="39"/>
      <c r="AB251" s="39"/>
      <c r="AC251" s="39"/>
      <c r="AD251" s="39"/>
      <c r="AE251" s="39"/>
      <c r="AR251" s="234" t="s">
        <v>361</v>
      </c>
      <c r="AT251" s="234" t="s">
        <v>208</v>
      </c>
      <c r="AU251" s="234" t="s">
        <v>83</v>
      </c>
      <c r="AY251" s="18" t="s">
        <v>207</v>
      </c>
      <c r="BE251" s="235">
        <f>IF(N251="základní",J251,0)</f>
        <v>0</v>
      </c>
      <c r="BF251" s="235">
        <f>IF(N251="snížená",J251,0)</f>
        <v>0</v>
      </c>
      <c r="BG251" s="235">
        <f>IF(N251="zákl. přenesená",J251,0)</f>
        <v>0</v>
      </c>
      <c r="BH251" s="235">
        <f>IF(N251="sníž. přenesená",J251,0)</f>
        <v>0</v>
      </c>
      <c r="BI251" s="235">
        <f>IF(N251="nulová",J251,0)</f>
        <v>0</v>
      </c>
      <c r="BJ251" s="18" t="s">
        <v>83</v>
      </c>
      <c r="BK251" s="235">
        <f>ROUND(I251*H251,2)</f>
        <v>0</v>
      </c>
      <c r="BL251" s="18" t="s">
        <v>361</v>
      </c>
      <c r="BM251" s="234" t="s">
        <v>1350</v>
      </c>
    </row>
    <row r="252" s="2" customFormat="1">
      <c r="A252" s="39"/>
      <c r="B252" s="40"/>
      <c r="C252" s="41"/>
      <c r="D252" s="236" t="s">
        <v>214</v>
      </c>
      <c r="E252" s="41"/>
      <c r="F252" s="237" t="s">
        <v>2993</v>
      </c>
      <c r="G252" s="41"/>
      <c r="H252" s="41"/>
      <c r="I252" s="238"/>
      <c r="J252" s="41"/>
      <c r="K252" s="41"/>
      <c r="L252" s="45"/>
      <c r="M252" s="239"/>
      <c r="N252" s="240"/>
      <c r="O252" s="92"/>
      <c r="P252" s="92"/>
      <c r="Q252" s="92"/>
      <c r="R252" s="92"/>
      <c r="S252" s="92"/>
      <c r="T252" s="93"/>
      <c r="U252" s="39"/>
      <c r="V252" s="39"/>
      <c r="W252" s="39"/>
      <c r="X252" s="39"/>
      <c r="Y252" s="39"/>
      <c r="Z252" s="39"/>
      <c r="AA252" s="39"/>
      <c r="AB252" s="39"/>
      <c r="AC252" s="39"/>
      <c r="AD252" s="39"/>
      <c r="AE252" s="39"/>
      <c r="AT252" s="18" t="s">
        <v>214</v>
      </c>
      <c r="AU252" s="18" t="s">
        <v>83</v>
      </c>
    </row>
    <row r="253" s="2" customFormat="1" ht="76.35" customHeight="1">
      <c r="A253" s="39"/>
      <c r="B253" s="40"/>
      <c r="C253" s="222" t="s">
        <v>966</v>
      </c>
      <c r="D253" s="222" t="s">
        <v>208</v>
      </c>
      <c r="E253" s="223" t="s">
        <v>2994</v>
      </c>
      <c r="F253" s="224" t="s">
        <v>2995</v>
      </c>
      <c r="G253" s="225" t="s">
        <v>931</v>
      </c>
      <c r="H253" s="226">
        <v>1</v>
      </c>
      <c r="I253" s="227"/>
      <c r="J253" s="228">
        <f>ROUND(I253*H253,2)</f>
        <v>0</v>
      </c>
      <c r="K253" s="229"/>
      <c r="L253" s="45"/>
      <c r="M253" s="230" t="s">
        <v>1</v>
      </c>
      <c r="N253" s="231" t="s">
        <v>41</v>
      </c>
      <c r="O253" s="92"/>
      <c r="P253" s="232">
        <f>O253*H253</f>
        <v>0</v>
      </c>
      <c r="Q253" s="232">
        <v>0</v>
      </c>
      <c r="R253" s="232">
        <f>Q253*H253</f>
        <v>0</v>
      </c>
      <c r="S253" s="232">
        <v>0</v>
      </c>
      <c r="T253" s="233">
        <f>S253*H253</f>
        <v>0</v>
      </c>
      <c r="U253" s="39"/>
      <c r="V253" s="39"/>
      <c r="W253" s="39"/>
      <c r="X253" s="39"/>
      <c r="Y253" s="39"/>
      <c r="Z253" s="39"/>
      <c r="AA253" s="39"/>
      <c r="AB253" s="39"/>
      <c r="AC253" s="39"/>
      <c r="AD253" s="39"/>
      <c r="AE253" s="39"/>
      <c r="AR253" s="234" t="s">
        <v>361</v>
      </c>
      <c r="AT253" s="234" t="s">
        <v>208</v>
      </c>
      <c r="AU253" s="234" t="s">
        <v>83</v>
      </c>
      <c r="AY253" s="18" t="s">
        <v>207</v>
      </c>
      <c r="BE253" s="235">
        <f>IF(N253="základní",J253,0)</f>
        <v>0</v>
      </c>
      <c r="BF253" s="235">
        <f>IF(N253="snížená",J253,0)</f>
        <v>0</v>
      </c>
      <c r="BG253" s="235">
        <f>IF(N253="zákl. přenesená",J253,0)</f>
        <v>0</v>
      </c>
      <c r="BH253" s="235">
        <f>IF(N253="sníž. přenesená",J253,0)</f>
        <v>0</v>
      </c>
      <c r="BI253" s="235">
        <f>IF(N253="nulová",J253,0)</f>
        <v>0</v>
      </c>
      <c r="BJ253" s="18" t="s">
        <v>83</v>
      </c>
      <c r="BK253" s="235">
        <f>ROUND(I253*H253,2)</f>
        <v>0</v>
      </c>
      <c r="BL253" s="18" t="s">
        <v>361</v>
      </c>
      <c r="BM253" s="234" t="s">
        <v>1359</v>
      </c>
    </row>
    <row r="254" s="2" customFormat="1">
      <c r="A254" s="39"/>
      <c r="B254" s="40"/>
      <c r="C254" s="41"/>
      <c r="D254" s="236" t="s">
        <v>214</v>
      </c>
      <c r="E254" s="41"/>
      <c r="F254" s="237" t="s">
        <v>2996</v>
      </c>
      <c r="G254" s="41"/>
      <c r="H254" s="41"/>
      <c r="I254" s="238"/>
      <c r="J254" s="41"/>
      <c r="K254" s="41"/>
      <c r="L254" s="45"/>
      <c r="M254" s="239"/>
      <c r="N254" s="240"/>
      <c r="O254" s="92"/>
      <c r="P254" s="92"/>
      <c r="Q254" s="92"/>
      <c r="R254" s="92"/>
      <c r="S254" s="92"/>
      <c r="T254" s="93"/>
      <c r="U254" s="39"/>
      <c r="V254" s="39"/>
      <c r="W254" s="39"/>
      <c r="X254" s="39"/>
      <c r="Y254" s="39"/>
      <c r="Z254" s="39"/>
      <c r="AA254" s="39"/>
      <c r="AB254" s="39"/>
      <c r="AC254" s="39"/>
      <c r="AD254" s="39"/>
      <c r="AE254" s="39"/>
      <c r="AT254" s="18" t="s">
        <v>214</v>
      </c>
      <c r="AU254" s="18" t="s">
        <v>83</v>
      </c>
    </row>
    <row r="255" s="2" customFormat="1" ht="76.35" customHeight="1">
      <c r="A255" s="39"/>
      <c r="B255" s="40"/>
      <c r="C255" s="222" t="s">
        <v>972</v>
      </c>
      <c r="D255" s="222" t="s">
        <v>208</v>
      </c>
      <c r="E255" s="223" t="s">
        <v>2997</v>
      </c>
      <c r="F255" s="224" t="s">
        <v>2998</v>
      </c>
      <c r="G255" s="225" t="s">
        <v>931</v>
      </c>
      <c r="H255" s="226">
        <v>1</v>
      </c>
      <c r="I255" s="227"/>
      <c r="J255" s="228">
        <f>ROUND(I255*H255,2)</f>
        <v>0</v>
      </c>
      <c r="K255" s="229"/>
      <c r="L255" s="45"/>
      <c r="M255" s="230" t="s">
        <v>1</v>
      </c>
      <c r="N255" s="231" t="s">
        <v>41</v>
      </c>
      <c r="O255" s="92"/>
      <c r="P255" s="232">
        <f>O255*H255</f>
        <v>0</v>
      </c>
      <c r="Q255" s="232">
        <v>0</v>
      </c>
      <c r="R255" s="232">
        <f>Q255*H255</f>
        <v>0</v>
      </c>
      <c r="S255" s="232">
        <v>0</v>
      </c>
      <c r="T255" s="233">
        <f>S255*H255</f>
        <v>0</v>
      </c>
      <c r="U255" s="39"/>
      <c r="V255" s="39"/>
      <c r="W255" s="39"/>
      <c r="X255" s="39"/>
      <c r="Y255" s="39"/>
      <c r="Z255" s="39"/>
      <c r="AA255" s="39"/>
      <c r="AB255" s="39"/>
      <c r="AC255" s="39"/>
      <c r="AD255" s="39"/>
      <c r="AE255" s="39"/>
      <c r="AR255" s="234" t="s">
        <v>361</v>
      </c>
      <c r="AT255" s="234" t="s">
        <v>208</v>
      </c>
      <c r="AU255" s="234" t="s">
        <v>83</v>
      </c>
      <c r="AY255" s="18" t="s">
        <v>207</v>
      </c>
      <c r="BE255" s="235">
        <f>IF(N255="základní",J255,0)</f>
        <v>0</v>
      </c>
      <c r="BF255" s="235">
        <f>IF(N255="snížená",J255,0)</f>
        <v>0</v>
      </c>
      <c r="BG255" s="235">
        <f>IF(N255="zákl. přenesená",J255,0)</f>
        <v>0</v>
      </c>
      <c r="BH255" s="235">
        <f>IF(N255="sníž. přenesená",J255,0)</f>
        <v>0</v>
      </c>
      <c r="BI255" s="235">
        <f>IF(N255="nulová",J255,0)</f>
        <v>0</v>
      </c>
      <c r="BJ255" s="18" t="s">
        <v>83</v>
      </c>
      <c r="BK255" s="235">
        <f>ROUND(I255*H255,2)</f>
        <v>0</v>
      </c>
      <c r="BL255" s="18" t="s">
        <v>361</v>
      </c>
      <c r="BM255" s="234" t="s">
        <v>1367</v>
      </c>
    </row>
    <row r="256" s="2" customFormat="1">
      <c r="A256" s="39"/>
      <c r="B256" s="40"/>
      <c r="C256" s="41"/>
      <c r="D256" s="236" t="s">
        <v>214</v>
      </c>
      <c r="E256" s="41"/>
      <c r="F256" s="237" t="s">
        <v>2999</v>
      </c>
      <c r="G256" s="41"/>
      <c r="H256" s="41"/>
      <c r="I256" s="238"/>
      <c r="J256" s="41"/>
      <c r="K256" s="41"/>
      <c r="L256" s="45"/>
      <c r="M256" s="239"/>
      <c r="N256" s="240"/>
      <c r="O256" s="92"/>
      <c r="P256" s="92"/>
      <c r="Q256" s="92"/>
      <c r="R256" s="92"/>
      <c r="S256" s="92"/>
      <c r="T256" s="93"/>
      <c r="U256" s="39"/>
      <c r="V256" s="39"/>
      <c r="W256" s="39"/>
      <c r="X256" s="39"/>
      <c r="Y256" s="39"/>
      <c r="Z256" s="39"/>
      <c r="AA256" s="39"/>
      <c r="AB256" s="39"/>
      <c r="AC256" s="39"/>
      <c r="AD256" s="39"/>
      <c r="AE256" s="39"/>
      <c r="AT256" s="18" t="s">
        <v>214</v>
      </c>
      <c r="AU256" s="18" t="s">
        <v>83</v>
      </c>
    </row>
    <row r="257" s="2" customFormat="1" ht="76.35" customHeight="1">
      <c r="A257" s="39"/>
      <c r="B257" s="40"/>
      <c r="C257" s="222" t="s">
        <v>979</v>
      </c>
      <c r="D257" s="222" t="s">
        <v>208</v>
      </c>
      <c r="E257" s="223" t="s">
        <v>3000</v>
      </c>
      <c r="F257" s="224" t="s">
        <v>3001</v>
      </c>
      <c r="G257" s="225" t="s">
        <v>931</v>
      </c>
      <c r="H257" s="226">
        <v>1</v>
      </c>
      <c r="I257" s="227"/>
      <c r="J257" s="228">
        <f>ROUND(I257*H257,2)</f>
        <v>0</v>
      </c>
      <c r="K257" s="229"/>
      <c r="L257" s="45"/>
      <c r="M257" s="230" t="s">
        <v>1</v>
      </c>
      <c r="N257" s="231" t="s">
        <v>41</v>
      </c>
      <c r="O257" s="92"/>
      <c r="P257" s="232">
        <f>O257*H257</f>
        <v>0</v>
      </c>
      <c r="Q257" s="232">
        <v>0</v>
      </c>
      <c r="R257" s="232">
        <f>Q257*H257</f>
        <v>0</v>
      </c>
      <c r="S257" s="232">
        <v>0</v>
      </c>
      <c r="T257" s="233">
        <f>S257*H257</f>
        <v>0</v>
      </c>
      <c r="U257" s="39"/>
      <c r="V257" s="39"/>
      <c r="W257" s="39"/>
      <c r="X257" s="39"/>
      <c r="Y257" s="39"/>
      <c r="Z257" s="39"/>
      <c r="AA257" s="39"/>
      <c r="AB257" s="39"/>
      <c r="AC257" s="39"/>
      <c r="AD257" s="39"/>
      <c r="AE257" s="39"/>
      <c r="AR257" s="234" t="s">
        <v>361</v>
      </c>
      <c r="AT257" s="234" t="s">
        <v>208</v>
      </c>
      <c r="AU257" s="234" t="s">
        <v>83</v>
      </c>
      <c r="AY257" s="18" t="s">
        <v>207</v>
      </c>
      <c r="BE257" s="235">
        <f>IF(N257="základní",J257,0)</f>
        <v>0</v>
      </c>
      <c r="BF257" s="235">
        <f>IF(N257="snížená",J257,0)</f>
        <v>0</v>
      </c>
      <c r="BG257" s="235">
        <f>IF(N257="zákl. přenesená",J257,0)</f>
        <v>0</v>
      </c>
      <c r="BH257" s="235">
        <f>IF(N257="sníž. přenesená",J257,0)</f>
        <v>0</v>
      </c>
      <c r="BI257" s="235">
        <f>IF(N257="nulová",J257,0)</f>
        <v>0</v>
      </c>
      <c r="BJ257" s="18" t="s">
        <v>83</v>
      </c>
      <c r="BK257" s="235">
        <f>ROUND(I257*H257,2)</f>
        <v>0</v>
      </c>
      <c r="BL257" s="18" t="s">
        <v>361</v>
      </c>
      <c r="BM257" s="234" t="s">
        <v>1377</v>
      </c>
    </row>
    <row r="258" s="2" customFormat="1">
      <c r="A258" s="39"/>
      <c r="B258" s="40"/>
      <c r="C258" s="41"/>
      <c r="D258" s="236" t="s">
        <v>214</v>
      </c>
      <c r="E258" s="41"/>
      <c r="F258" s="237" t="s">
        <v>3002</v>
      </c>
      <c r="G258" s="41"/>
      <c r="H258" s="41"/>
      <c r="I258" s="238"/>
      <c r="J258" s="41"/>
      <c r="K258" s="41"/>
      <c r="L258" s="45"/>
      <c r="M258" s="239"/>
      <c r="N258" s="240"/>
      <c r="O258" s="92"/>
      <c r="P258" s="92"/>
      <c r="Q258" s="92"/>
      <c r="R258" s="92"/>
      <c r="S258" s="92"/>
      <c r="T258" s="93"/>
      <c r="U258" s="39"/>
      <c r="V258" s="39"/>
      <c r="W258" s="39"/>
      <c r="X258" s="39"/>
      <c r="Y258" s="39"/>
      <c r="Z258" s="39"/>
      <c r="AA258" s="39"/>
      <c r="AB258" s="39"/>
      <c r="AC258" s="39"/>
      <c r="AD258" s="39"/>
      <c r="AE258" s="39"/>
      <c r="AT258" s="18" t="s">
        <v>214</v>
      </c>
      <c r="AU258" s="18" t="s">
        <v>83</v>
      </c>
    </row>
    <row r="259" s="2" customFormat="1" ht="76.35" customHeight="1">
      <c r="A259" s="39"/>
      <c r="B259" s="40"/>
      <c r="C259" s="222" t="s">
        <v>993</v>
      </c>
      <c r="D259" s="222" t="s">
        <v>208</v>
      </c>
      <c r="E259" s="223" t="s">
        <v>3003</v>
      </c>
      <c r="F259" s="224" t="s">
        <v>3004</v>
      </c>
      <c r="G259" s="225" t="s">
        <v>931</v>
      </c>
      <c r="H259" s="226">
        <v>1</v>
      </c>
      <c r="I259" s="227"/>
      <c r="J259" s="228">
        <f>ROUND(I259*H259,2)</f>
        <v>0</v>
      </c>
      <c r="K259" s="229"/>
      <c r="L259" s="45"/>
      <c r="M259" s="230" t="s">
        <v>1</v>
      </c>
      <c r="N259" s="231" t="s">
        <v>41</v>
      </c>
      <c r="O259" s="92"/>
      <c r="P259" s="232">
        <f>O259*H259</f>
        <v>0</v>
      </c>
      <c r="Q259" s="232">
        <v>0</v>
      </c>
      <c r="R259" s="232">
        <f>Q259*H259</f>
        <v>0</v>
      </c>
      <c r="S259" s="232">
        <v>0</v>
      </c>
      <c r="T259" s="233">
        <f>S259*H259</f>
        <v>0</v>
      </c>
      <c r="U259" s="39"/>
      <c r="V259" s="39"/>
      <c r="W259" s="39"/>
      <c r="X259" s="39"/>
      <c r="Y259" s="39"/>
      <c r="Z259" s="39"/>
      <c r="AA259" s="39"/>
      <c r="AB259" s="39"/>
      <c r="AC259" s="39"/>
      <c r="AD259" s="39"/>
      <c r="AE259" s="39"/>
      <c r="AR259" s="234" t="s">
        <v>361</v>
      </c>
      <c r="AT259" s="234" t="s">
        <v>208</v>
      </c>
      <c r="AU259" s="234" t="s">
        <v>83</v>
      </c>
      <c r="AY259" s="18" t="s">
        <v>207</v>
      </c>
      <c r="BE259" s="235">
        <f>IF(N259="základní",J259,0)</f>
        <v>0</v>
      </c>
      <c r="BF259" s="235">
        <f>IF(N259="snížená",J259,0)</f>
        <v>0</v>
      </c>
      <c r="BG259" s="235">
        <f>IF(N259="zákl. přenesená",J259,0)</f>
        <v>0</v>
      </c>
      <c r="BH259" s="235">
        <f>IF(N259="sníž. přenesená",J259,0)</f>
        <v>0</v>
      </c>
      <c r="BI259" s="235">
        <f>IF(N259="nulová",J259,0)</f>
        <v>0</v>
      </c>
      <c r="BJ259" s="18" t="s">
        <v>83</v>
      </c>
      <c r="BK259" s="235">
        <f>ROUND(I259*H259,2)</f>
        <v>0</v>
      </c>
      <c r="BL259" s="18" t="s">
        <v>361</v>
      </c>
      <c r="BM259" s="234" t="s">
        <v>1388</v>
      </c>
    </row>
    <row r="260" s="2" customFormat="1">
      <c r="A260" s="39"/>
      <c r="B260" s="40"/>
      <c r="C260" s="41"/>
      <c r="D260" s="236" t="s">
        <v>214</v>
      </c>
      <c r="E260" s="41"/>
      <c r="F260" s="237" t="s">
        <v>3005</v>
      </c>
      <c r="G260" s="41"/>
      <c r="H260" s="41"/>
      <c r="I260" s="238"/>
      <c r="J260" s="41"/>
      <c r="K260" s="41"/>
      <c r="L260" s="45"/>
      <c r="M260" s="239"/>
      <c r="N260" s="240"/>
      <c r="O260" s="92"/>
      <c r="P260" s="92"/>
      <c r="Q260" s="92"/>
      <c r="R260" s="92"/>
      <c r="S260" s="92"/>
      <c r="T260" s="93"/>
      <c r="U260" s="39"/>
      <c r="V260" s="39"/>
      <c r="W260" s="39"/>
      <c r="X260" s="39"/>
      <c r="Y260" s="39"/>
      <c r="Z260" s="39"/>
      <c r="AA260" s="39"/>
      <c r="AB260" s="39"/>
      <c r="AC260" s="39"/>
      <c r="AD260" s="39"/>
      <c r="AE260" s="39"/>
      <c r="AT260" s="18" t="s">
        <v>214</v>
      </c>
      <c r="AU260" s="18" t="s">
        <v>83</v>
      </c>
    </row>
    <row r="261" s="2" customFormat="1" ht="76.35" customHeight="1">
      <c r="A261" s="39"/>
      <c r="B261" s="40"/>
      <c r="C261" s="222" t="s">
        <v>1001</v>
      </c>
      <c r="D261" s="222" t="s">
        <v>208</v>
      </c>
      <c r="E261" s="223" t="s">
        <v>3006</v>
      </c>
      <c r="F261" s="224" t="s">
        <v>3007</v>
      </c>
      <c r="G261" s="225" t="s">
        <v>931</v>
      </c>
      <c r="H261" s="226">
        <v>1</v>
      </c>
      <c r="I261" s="227"/>
      <c r="J261" s="228">
        <f>ROUND(I261*H261,2)</f>
        <v>0</v>
      </c>
      <c r="K261" s="229"/>
      <c r="L261" s="45"/>
      <c r="M261" s="230" t="s">
        <v>1</v>
      </c>
      <c r="N261" s="231" t="s">
        <v>41</v>
      </c>
      <c r="O261" s="92"/>
      <c r="P261" s="232">
        <f>O261*H261</f>
        <v>0</v>
      </c>
      <c r="Q261" s="232">
        <v>0</v>
      </c>
      <c r="R261" s="232">
        <f>Q261*H261</f>
        <v>0</v>
      </c>
      <c r="S261" s="232">
        <v>0</v>
      </c>
      <c r="T261" s="233">
        <f>S261*H261</f>
        <v>0</v>
      </c>
      <c r="U261" s="39"/>
      <c r="V261" s="39"/>
      <c r="W261" s="39"/>
      <c r="X261" s="39"/>
      <c r="Y261" s="39"/>
      <c r="Z261" s="39"/>
      <c r="AA261" s="39"/>
      <c r="AB261" s="39"/>
      <c r="AC261" s="39"/>
      <c r="AD261" s="39"/>
      <c r="AE261" s="39"/>
      <c r="AR261" s="234" t="s">
        <v>361</v>
      </c>
      <c r="AT261" s="234" t="s">
        <v>208</v>
      </c>
      <c r="AU261" s="234" t="s">
        <v>83</v>
      </c>
      <c r="AY261" s="18" t="s">
        <v>207</v>
      </c>
      <c r="BE261" s="235">
        <f>IF(N261="základní",J261,0)</f>
        <v>0</v>
      </c>
      <c r="BF261" s="235">
        <f>IF(N261="snížená",J261,0)</f>
        <v>0</v>
      </c>
      <c r="BG261" s="235">
        <f>IF(N261="zákl. přenesená",J261,0)</f>
        <v>0</v>
      </c>
      <c r="BH261" s="235">
        <f>IF(N261="sníž. přenesená",J261,0)</f>
        <v>0</v>
      </c>
      <c r="BI261" s="235">
        <f>IF(N261="nulová",J261,0)</f>
        <v>0</v>
      </c>
      <c r="BJ261" s="18" t="s">
        <v>83</v>
      </c>
      <c r="BK261" s="235">
        <f>ROUND(I261*H261,2)</f>
        <v>0</v>
      </c>
      <c r="BL261" s="18" t="s">
        <v>361</v>
      </c>
      <c r="BM261" s="234" t="s">
        <v>1397</v>
      </c>
    </row>
    <row r="262" s="2" customFormat="1">
      <c r="A262" s="39"/>
      <c r="B262" s="40"/>
      <c r="C262" s="41"/>
      <c r="D262" s="236" t="s">
        <v>214</v>
      </c>
      <c r="E262" s="41"/>
      <c r="F262" s="237" t="s">
        <v>3008</v>
      </c>
      <c r="G262" s="41"/>
      <c r="H262" s="41"/>
      <c r="I262" s="238"/>
      <c r="J262" s="41"/>
      <c r="K262" s="41"/>
      <c r="L262" s="45"/>
      <c r="M262" s="239"/>
      <c r="N262" s="240"/>
      <c r="O262" s="92"/>
      <c r="P262" s="92"/>
      <c r="Q262" s="92"/>
      <c r="R262" s="92"/>
      <c r="S262" s="92"/>
      <c r="T262" s="93"/>
      <c r="U262" s="39"/>
      <c r="V262" s="39"/>
      <c r="W262" s="39"/>
      <c r="X262" s="39"/>
      <c r="Y262" s="39"/>
      <c r="Z262" s="39"/>
      <c r="AA262" s="39"/>
      <c r="AB262" s="39"/>
      <c r="AC262" s="39"/>
      <c r="AD262" s="39"/>
      <c r="AE262" s="39"/>
      <c r="AT262" s="18" t="s">
        <v>214</v>
      </c>
      <c r="AU262" s="18" t="s">
        <v>83</v>
      </c>
    </row>
    <row r="263" s="2" customFormat="1" ht="76.35" customHeight="1">
      <c r="A263" s="39"/>
      <c r="B263" s="40"/>
      <c r="C263" s="222" t="s">
        <v>1011</v>
      </c>
      <c r="D263" s="222" t="s">
        <v>208</v>
      </c>
      <c r="E263" s="223" t="s">
        <v>3009</v>
      </c>
      <c r="F263" s="224" t="s">
        <v>3010</v>
      </c>
      <c r="G263" s="225" t="s">
        <v>931</v>
      </c>
      <c r="H263" s="226">
        <v>1</v>
      </c>
      <c r="I263" s="227"/>
      <c r="J263" s="228">
        <f>ROUND(I263*H263,2)</f>
        <v>0</v>
      </c>
      <c r="K263" s="229"/>
      <c r="L263" s="45"/>
      <c r="M263" s="230" t="s">
        <v>1</v>
      </c>
      <c r="N263" s="231" t="s">
        <v>41</v>
      </c>
      <c r="O263" s="92"/>
      <c r="P263" s="232">
        <f>O263*H263</f>
        <v>0</v>
      </c>
      <c r="Q263" s="232">
        <v>0</v>
      </c>
      <c r="R263" s="232">
        <f>Q263*H263</f>
        <v>0</v>
      </c>
      <c r="S263" s="232">
        <v>0</v>
      </c>
      <c r="T263" s="233">
        <f>S263*H263</f>
        <v>0</v>
      </c>
      <c r="U263" s="39"/>
      <c r="V263" s="39"/>
      <c r="W263" s="39"/>
      <c r="X263" s="39"/>
      <c r="Y263" s="39"/>
      <c r="Z263" s="39"/>
      <c r="AA263" s="39"/>
      <c r="AB263" s="39"/>
      <c r="AC263" s="39"/>
      <c r="AD263" s="39"/>
      <c r="AE263" s="39"/>
      <c r="AR263" s="234" t="s">
        <v>361</v>
      </c>
      <c r="AT263" s="234" t="s">
        <v>208</v>
      </c>
      <c r="AU263" s="234" t="s">
        <v>83</v>
      </c>
      <c r="AY263" s="18" t="s">
        <v>207</v>
      </c>
      <c r="BE263" s="235">
        <f>IF(N263="základní",J263,0)</f>
        <v>0</v>
      </c>
      <c r="BF263" s="235">
        <f>IF(N263="snížená",J263,0)</f>
        <v>0</v>
      </c>
      <c r="BG263" s="235">
        <f>IF(N263="zákl. přenesená",J263,0)</f>
        <v>0</v>
      </c>
      <c r="BH263" s="235">
        <f>IF(N263="sníž. přenesená",J263,0)</f>
        <v>0</v>
      </c>
      <c r="BI263" s="235">
        <f>IF(N263="nulová",J263,0)</f>
        <v>0</v>
      </c>
      <c r="BJ263" s="18" t="s">
        <v>83</v>
      </c>
      <c r="BK263" s="235">
        <f>ROUND(I263*H263,2)</f>
        <v>0</v>
      </c>
      <c r="BL263" s="18" t="s">
        <v>361</v>
      </c>
      <c r="BM263" s="234" t="s">
        <v>1406</v>
      </c>
    </row>
    <row r="264" s="2" customFormat="1">
      <c r="A264" s="39"/>
      <c r="B264" s="40"/>
      <c r="C264" s="41"/>
      <c r="D264" s="236" t="s">
        <v>214</v>
      </c>
      <c r="E264" s="41"/>
      <c r="F264" s="237" t="s">
        <v>3011</v>
      </c>
      <c r="G264" s="41"/>
      <c r="H264" s="41"/>
      <c r="I264" s="238"/>
      <c r="J264" s="41"/>
      <c r="K264" s="41"/>
      <c r="L264" s="45"/>
      <c r="M264" s="239"/>
      <c r="N264" s="240"/>
      <c r="O264" s="92"/>
      <c r="P264" s="92"/>
      <c r="Q264" s="92"/>
      <c r="R264" s="92"/>
      <c r="S264" s="92"/>
      <c r="T264" s="93"/>
      <c r="U264" s="39"/>
      <c r="V264" s="39"/>
      <c r="W264" s="39"/>
      <c r="X264" s="39"/>
      <c r="Y264" s="39"/>
      <c r="Z264" s="39"/>
      <c r="AA264" s="39"/>
      <c r="AB264" s="39"/>
      <c r="AC264" s="39"/>
      <c r="AD264" s="39"/>
      <c r="AE264" s="39"/>
      <c r="AT264" s="18" t="s">
        <v>214</v>
      </c>
      <c r="AU264" s="18" t="s">
        <v>83</v>
      </c>
    </row>
    <row r="265" s="2" customFormat="1">
      <c r="A265" s="39"/>
      <c r="B265" s="40"/>
      <c r="C265" s="41"/>
      <c r="D265" s="236" t="s">
        <v>385</v>
      </c>
      <c r="E265" s="41"/>
      <c r="F265" s="290" t="s">
        <v>3012</v>
      </c>
      <c r="G265" s="41"/>
      <c r="H265" s="41"/>
      <c r="I265" s="238"/>
      <c r="J265" s="41"/>
      <c r="K265" s="41"/>
      <c r="L265" s="45"/>
      <c r="M265" s="239"/>
      <c r="N265" s="240"/>
      <c r="O265" s="92"/>
      <c r="P265" s="92"/>
      <c r="Q265" s="92"/>
      <c r="R265" s="92"/>
      <c r="S265" s="92"/>
      <c r="T265" s="93"/>
      <c r="U265" s="39"/>
      <c r="V265" s="39"/>
      <c r="W265" s="39"/>
      <c r="X265" s="39"/>
      <c r="Y265" s="39"/>
      <c r="Z265" s="39"/>
      <c r="AA265" s="39"/>
      <c r="AB265" s="39"/>
      <c r="AC265" s="39"/>
      <c r="AD265" s="39"/>
      <c r="AE265" s="39"/>
      <c r="AT265" s="18" t="s">
        <v>385</v>
      </c>
      <c r="AU265" s="18" t="s">
        <v>83</v>
      </c>
    </row>
    <row r="266" s="2" customFormat="1" ht="24.15" customHeight="1">
      <c r="A266" s="39"/>
      <c r="B266" s="40"/>
      <c r="C266" s="222" t="s">
        <v>1019</v>
      </c>
      <c r="D266" s="222" t="s">
        <v>208</v>
      </c>
      <c r="E266" s="223" t="s">
        <v>3013</v>
      </c>
      <c r="F266" s="224" t="s">
        <v>3014</v>
      </c>
      <c r="G266" s="225" t="s">
        <v>2924</v>
      </c>
      <c r="H266" s="226">
        <v>1</v>
      </c>
      <c r="I266" s="227"/>
      <c r="J266" s="228">
        <f>ROUND(I266*H266,2)</f>
        <v>0</v>
      </c>
      <c r="K266" s="229"/>
      <c r="L266" s="45"/>
      <c r="M266" s="230" t="s">
        <v>1</v>
      </c>
      <c r="N266" s="231" t="s">
        <v>41</v>
      </c>
      <c r="O266" s="92"/>
      <c r="P266" s="232">
        <f>O266*H266</f>
        <v>0</v>
      </c>
      <c r="Q266" s="232">
        <v>0</v>
      </c>
      <c r="R266" s="232">
        <f>Q266*H266</f>
        <v>0</v>
      </c>
      <c r="S266" s="232">
        <v>0</v>
      </c>
      <c r="T266" s="233">
        <f>S266*H266</f>
        <v>0</v>
      </c>
      <c r="U266" s="39"/>
      <c r="V266" s="39"/>
      <c r="W266" s="39"/>
      <c r="X266" s="39"/>
      <c r="Y266" s="39"/>
      <c r="Z266" s="39"/>
      <c r="AA266" s="39"/>
      <c r="AB266" s="39"/>
      <c r="AC266" s="39"/>
      <c r="AD266" s="39"/>
      <c r="AE266" s="39"/>
      <c r="AR266" s="234" t="s">
        <v>361</v>
      </c>
      <c r="AT266" s="234" t="s">
        <v>208</v>
      </c>
      <c r="AU266" s="234" t="s">
        <v>83</v>
      </c>
      <c r="AY266" s="18" t="s">
        <v>207</v>
      </c>
      <c r="BE266" s="235">
        <f>IF(N266="základní",J266,0)</f>
        <v>0</v>
      </c>
      <c r="BF266" s="235">
        <f>IF(N266="snížená",J266,0)</f>
        <v>0</v>
      </c>
      <c r="BG266" s="235">
        <f>IF(N266="zákl. přenesená",J266,0)</f>
        <v>0</v>
      </c>
      <c r="BH266" s="235">
        <f>IF(N266="sníž. přenesená",J266,0)</f>
        <v>0</v>
      </c>
      <c r="BI266" s="235">
        <f>IF(N266="nulová",J266,0)</f>
        <v>0</v>
      </c>
      <c r="BJ266" s="18" t="s">
        <v>83</v>
      </c>
      <c r="BK266" s="235">
        <f>ROUND(I266*H266,2)</f>
        <v>0</v>
      </c>
      <c r="BL266" s="18" t="s">
        <v>361</v>
      </c>
      <c r="BM266" s="234" t="s">
        <v>1414</v>
      </c>
    </row>
    <row r="267" s="2" customFormat="1">
      <c r="A267" s="39"/>
      <c r="B267" s="40"/>
      <c r="C267" s="41"/>
      <c r="D267" s="236" t="s">
        <v>214</v>
      </c>
      <c r="E267" s="41"/>
      <c r="F267" s="237" t="s">
        <v>3014</v>
      </c>
      <c r="G267" s="41"/>
      <c r="H267" s="41"/>
      <c r="I267" s="238"/>
      <c r="J267" s="41"/>
      <c r="K267" s="41"/>
      <c r="L267" s="45"/>
      <c r="M267" s="239"/>
      <c r="N267" s="240"/>
      <c r="O267" s="92"/>
      <c r="P267" s="92"/>
      <c r="Q267" s="92"/>
      <c r="R267" s="92"/>
      <c r="S267" s="92"/>
      <c r="T267" s="93"/>
      <c r="U267" s="39"/>
      <c r="V267" s="39"/>
      <c r="W267" s="39"/>
      <c r="X267" s="39"/>
      <c r="Y267" s="39"/>
      <c r="Z267" s="39"/>
      <c r="AA267" s="39"/>
      <c r="AB267" s="39"/>
      <c r="AC267" s="39"/>
      <c r="AD267" s="39"/>
      <c r="AE267" s="39"/>
      <c r="AT267" s="18" t="s">
        <v>214</v>
      </c>
      <c r="AU267" s="18" t="s">
        <v>83</v>
      </c>
    </row>
    <row r="268" s="2" customFormat="1">
      <c r="A268" s="39"/>
      <c r="B268" s="40"/>
      <c r="C268" s="41"/>
      <c r="D268" s="236" t="s">
        <v>385</v>
      </c>
      <c r="E268" s="41"/>
      <c r="F268" s="290" t="s">
        <v>3015</v>
      </c>
      <c r="G268" s="41"/>
      <c r="H268" s="41"/>
      <c r="I268" s="238"/>
      <c r="J268" s="41"/>
      <c r="K268" s="41"/>
      <c r="L268" s="45"/>
      <c r="M268" s="239"/>
      <c r="N268" s="240"/>
      <c r="O268" s="92"/>
      <c r="P268" s="92"/>
      <c r="Q268" s="92"/>
      <c r="R268" s="92"/>
      <c r="S268" s="92"/>
      <c r="T268" s="93"/>
      <c r="U268" s="39"/>
      <c r="V268" s="39"/>
      <c r="W268" s="39"/>
      <c r="X268" s="39"/>
      <c r="Y268" s="39"/>
      <c r="Z268" s="39"/>
      <c r="AA268" s="39"/>
      <c r="AB268" s="39"/>
      <c r="AC268" s="39"/>
      <c r="AD268" s="39"/>
      <c r="AE268" s="39"/>
      <c r="AT268" s="18" t="s">
        <v>385</v>
      </c>
      <c r="AU268" s="18" t="s">
        <v>83</v>
      </c>
    </row>
    <row r="269" s="2" customFormat="1" ht="16.5" customHeight="1">
      <c r="A269" s="39"/>
      <c r="B269" s="40"/>
      <c r="C269" s="222" t="s">
        <v>1032</v>
      </c>
      <c r="D269" s="222" t="s">
        <v>208</v>
      </c>
      <c r="E269" s="223" t="s">
        <v>3016</v>
      </c>
      <c r="F269" s="224" t="s">
        <v>3017</v>
      </c>
      <c r="G269" s="225" t="s">
        <v>1228</v>
      </c>
      <c r="H269" s="304"/>
      <c r="I269" s="227"/>
      <c r="J269" s="228">
        <f>ROUND(I269*H269,2)</f>
        <v>0</v>
      </c>
      <c r="K269" s="229"/>
      <c r="L269" s="45"/>
      <c r="M269" s="230" t="s">
        <v>1</v>
      </c>
      <c r="N269" s="231" t="s">
        <v>41</v>
      </c>
      <c r="O269" s="92"/>
      <c r="P269" s="232">
        <f>O269*H269</f>
        <v>0</v>
      </c>
      <c r="Q269" s="232">
        <v>0</v>
      </c>
      <c r="R269" s="232">
        <f>Q269*H269</f>
        <v>0</v>
      </c>
      <c r="S269" s="232">
        <v>0</v>
      </c>
      <c r="T269" s="233">
        <f>S269*H269</f>
        <v>0</v>
      </c>
      <c r="U269" s="39"/>
      <c r="V269" s="39"/>
      <c r="W269" s="39"/>
      <c r="X269" s="39"/>
      <c r="Y269" s="39"/>
      <c r="Z269" s="39"/>
      <c r="AA269" s="39"/>
      <c r="AB269" s="39"/>
      <c r="AC269" s="39"/>
      <c r="AD269" s="39"/>
      <c r="AE269" s="39"/>
      <c r="AR269" s="234" t="s">
        <v>361</v>
      </c>
      <c r="AT269" s="234" t="s">
        <v>208</v>
      </c>
      <c r="AU269" s="234" t="s">
        <v>83</v>
      </c>
      <c r="AY269" s="18" t="s">
        <v>207</v>
      </c>
      <c r="BE269" s="235">
        <f>IF(N269="základní",J269,0)</f>
        <v>0</v>
      </c>
      <c r="BF269" s="235">
        <f>IF(N269="snížená",J269,0)</f>
        <v>0</v>
      </c>
      <c r="BG269" s="235">
        <f>IF(N269="zákl. přenesená",J269,0)</f>
        <v>0</v>
      </c>
      <c r="BH269" s="235">
        <f>IF(N269="sníž. přenesená",J269,0)</f>
        <v>0</v>
      </c>
      <c r="BI269" s="235">
        <f>IF(N269="nulová",J269,0)</f>
        <v>0</v>
      </c>
      <c r="BJ269" s="18" t="s">
        <v>83</v>
      </c>
      <c r="BK269" s="235">
        <f>ROUND(I269*H269,2)</f>
        <v>0</v>
      </c>
      <c r="BL269" s="18" t="s">
        <v>361</v>
      </c>
      <c r="BM269" s="234" t="s">
        <v>1425</v>
      </c>
    </row>
    <row r="270" s="2" customFormat="1">
      <c r="A270" s="39"/>
      <c r="B270" s="40"/>
      <c r="C270" s="41"/>
      <c r="D270" s="236" t="s">
        <v>214</v>
      </c>
      <c r="E270" s="41"/>
      <c r="F270" s="237" t="s">
        <v>3017</v>
      </c>
      <c r="G270" s="41"/>
      <c r="H270" s="41"/>
      <c r="I270" s="238"/>
      <c r="J270" s="41"/>
      <c r="K270" s="41"/>
      <c r="L270" s="45"/>
      <c r="M270" s="239"/>
      <c r="N270" s="240"/>
      <c r="O270" s="92"/>
      <c r="P270" s="92"/>
      <c r="Q270" s="92"/>
      <c r="R270" s="92"/>
      <c r="S270" s="92"/>
      <c r="T270" s="93"/>
      <c r="U270" s="39"/>
      <c r="V270" s="39"/>
      <c r="W270" s="39"/>
      <c r="X270" s="39"/>
      <c r="Y270" s="39"/>
      <c r="Z270" s="39"/>
      <c r="AA270" s="39"/>
      <c r="AB270" s="39"/>
      <c r="AC270" s="39"/>
      <c r="AD270" s="39"/>
      <c r="AE270" s="39"/>
      <c r="AT270" s="18" t="s">
        <v>214</v>
      </c>
      <c r="AU270" s="18" t="s">
        <v>83</v>
      </c>
    </row>
    <row r="271" s="11" customFormat="1" ht="25.92" customHeight="1">
      <c r="A271" s="11"/>
      <c r="B271" s="208"/>
      <c r="C271" s="209"/>
      <c r="D271" s="210" t="s">
        <v>75</v>
      </c>
      <c r="E271" s="211" t="s">
        <v>3018</v>
      </c>
      <c r="F271" s="211" t="s">
        <v>3019</v>
      </c>
      <c r="G271" s="209"/>
      <c r="H271" s="209"/>
      <c r="I271" s="212"/>
      <c r="J271" s="213">
        <f>BK271</f>
        <v>0</v>
      </c>
      <c r="K271" s="209"/>
      <c r="L271" s="214"/>
      <c r="M271" s="215"/>
      <c r="N271" s="216"/>
      <c r="O271" s="216"/>
      <c r="P271" s="217">
        <f>SUM(P272:P317)</f>
        <v>0</v>
      </c>
      <c r="Q271" s="216"/>
      <c r="R271" s="217">
        <f>SUM(R272:R317)</f>
        <v>0</v>
      </c>
      <c r="S271" s="216"/>
      <c r="T271" s="218">
        <f>SUM(T272:T317)</f>
        <v>0</v>
      </c>
      <c r="U271" s="11"/>
      <c r="V271" s="11"/>
      <c r="W271" s="11"/>
      <c r="X271" s="11"/>
      <c r="Y271" s="11"/>
      <c r="Z271" s="11"/>
      <c r="AA271" s="11"/>
      <c r="AB271" s="11"/>
      <c r="AC271" s="11"/>
      <c r="AD271" s="11"/>
      <c r="AE271" s="11"/>
      <c r="AR271" s="219" t="s">
        <v>85</v>
      </c>
      <c r="AT271" s="220" t="s">
        <v>75</v>
      </c>
      <c r="AU271" s="220" t="s">
        <v>76</v>
      </c>
      <c r="AY271" s="219" t="s">
        <v>207</v>
      </c>
      <c r="BK271" s="221">
        <f>SUM(BK272:BK317)</f>
        <v>0</v>
      </c>
    </row>
    <row r="272" s="2" customFormat="1" ht="44.25" customHeight="1">
      <c r="A272" s="39"/>
      <c r="B272" s="40"/>
      <c r="C272" s="222" t="s">
        <v>1040</v>
      </c>
      <c r="D272" s="222" t="s">
        <v>208</v>
      </c>
      <c r="E272" s="223" t="s">
        <v>3020</v>
      </c>
      <c r="F272" s="224" t="s">
        <v>3021</v>
      </c>
      <c r="G272" s="225" t="s">
        <v>783</v>
      </c>
      <c r="H272" s="226">
        <v>18</v>
      </c>
      <c r="I272" s="227"/>
      <c r="J272" s="228">
        <f>ROUND(I272*H272,2)</f>
        <v>0</v>
      </c>
      <c r="K272" s="229"/>
      <c r="L272" s="45"/>
      <c r="M272" s="230" t="s">
        <v>1</v>
      </c>
      <c r="N272" s="231" t="s">
        <v>41</v>
      </c>
      <c r="O272" s="92"/>
      <c r="P272" s="232">
        <f>O272*H272</f>
        <v>0</v>
      </c>
      <c r="Q272" s="232">
        <v>0</v>
      </c>
      <c r="R272" s="232">
        <f>Q272*H272</f>
        <v>0</v>
      </c>
      <c r="S272" s="232">
        <v>0</v>
      </c>
      <c r="T272" s="233">
        <f>S272*H272</f>
        <v>0</v>
      </c>
      <c r="U272" s="39"/>
      <c r="V272" s="39"/>
      <c r="W272" s="39"/>
      <c r="X272" s="39"/>
      <c r="Y272" s="39"/>
      <c r="Z272" s="39"/>
      <c r="AA272" s="39"/>
      <c r="AB272" s="39"/>
      <c r="AC272" s="39"/>
      <c r="AD272" s="39"/>
      <c r="AE272" s="39"/>
      <c r="AR272" s="234" t="s">
        <v>361</v>
      </c>
      <c r="AT272" s="234" t="s">
        <v>208</v>
      </c>
      <c r="AU272" s="234" t="s">
        <v>83</v>
      </c>
      <c r="AY272" s="18" t="s">
        <v>207</v>
      </c>
      <c r="BE272" s="235">
        <f>IF(N272="základní",J272,0)</f>
        <v>0</v>
      </c>
      <c r="BF272" s="235">
        <f>IF(N272="snížená",J272,0)</f>
        <v>0</v>
      </c>
      <c r="BG272" s="235">
        <f>IF(N272="zákl. přenesená",J272,0)</f>
        <v>0</v>
      </c>
      <c r="BH272" s="235">
        <f>IF(N272="sníž. přenesená",J272,0)</f>
        <v>0</v>
      </c>
      <c r="BI272" s="235">
        <f>IF(N272="nulová",J272,0)</f>
        <v>0</v>
      </c>
      <c r="BJ272" s="18" t="s">
        <v>83</v>
      </c>
      <c r="BK272" s="235">
        <f>ROUND(I272*H272,2)</f>
        <v>0</v>
      </c>
      <c r="BL272" s="18" t="s">
        <v>361</v>
      </c>
      <c r="BM272" s="234" t="s">
        <v>1435</v>
      </c>
    </row>
    <row r="273" s="2" customFormat="1">
      <c r="A273" s="39"/>
      <c r="B273" s="40"/>
      <c r="C273" s="41"/>
      <c r="D273" s="236" t="s">
        <v>214</v>
      </c>
      <c r="E273" s="41"/>
      <c r="F273" s="237" t="s">
        <v>3021</v>
      </c>
      <c r="G273" s="41"/>
      <c r="H273" s="41"/>
      <c r="I273" s="238"/>
      <c r="J273" s="41"/>
      <c r="K273" s="41"/>
      <c r="L273" s="45"/>
      <c r="M273" s="239"/>
      <c r="N273" s="240"/>
      <c r="O273" s="92"/>
      <c r="P273" s="92"/>
      <c r="Q273" s="92"/>
      <c r="R273" s="92"/>
      <c r="S273" s="92"/>
      <c r="T273" s="93"/>
      <c r="U273" s="39"/>
      <c r="V273" s="39"/>
      <c r="W273" s="39"/>
      <c r="X273" s="39"/>
      <c r="Y273" s="39"/>
      <c r="Z273" s="39"/>
      <c r="AA273" s="39"/>
      <c r="AB273" s="39"/>
      <c r="AC273" s="39"/>
      <c r="AD273" s="39"/>
      <c r="AE273" s="39"/>
      <c r="AT273" s="18" t="s">
        <v>214</v>
      </c>
      <c r="AU273" s="18" t="s">
        <v>83</v>
      </c>
    </row>
    <row r="274" s="2" customFormat="1" ht="44.25" customHeight="1">
      <c r="A274" s="39"/>
      <c r="B274" s="40"/>
      <c r="C274" s="222" t="s">
        <v>1047</v>
      </c>
      <c r="D274" s="222" t="s">
        <v>208</v>
      </c>
      <c r="E274" s="223" t="s">
        <v>3022</v>
      </c>
      <c r="F274" s="224" t="s">
        <v>3023</v>
      </c>
      <c r="G274" s="225" t="s">
        <v>783</v>
      </c>
      <c r="H274" s="226">
        <v>42</v>
      </c>
      <c r="I274" s="227"/>
      <c r="J274" s="228">
        <f>ROUND(I274*H274,2)</f>
        <v>0</v>
      </c>
      <c r="K274" s="229"/>
      <c r="L274" s="45"/>
      <c r="M274" s="230" t="s">
        <v>1</v>
      </c>
      <c r="N274" s="231" t="s">
        <v>41</v>
      </c>
      <c r="O274" s="92"/>
      <c r="P274" s="232">
        <f>O274*H274</f>
        <v>0</v>
      </c>
      <c r="Q274" s="232">
        <v>0</v>
      </c>
      <c r="R274" s="232">
        <f>Q274*H274</f>
        <v>0</v>
      </c>
      <c r="S274" s="232">
        <v>0</v>
      </c>
      <c r="T274" s="233">
        <f>S274*H274</f>
        <v>0</v>
      </c>
      <c r="U274" s="39"/>
      <c r="V274" s="39"/>
      <c r="W274" s="39"/>
      <c r="X274" s="39"/>
      <c r="Y274" s="39"/>
      <c r="Z274" s="39"/>
      <c r="AA274" s="39"/>
      <c r="AB274" s="39"/>
      <c r="AC274" s="39"/>
      <c r="AD274" s="39"/>
      <c r="AE274" s="39"/>
      <c r="AR274" s="234" t="s">
        <v>361</v>
      </c>
      <c r="AT274" s="234" t="s">
        <v>208</v>
      </c>
      <c r="AU274" s="234" t="s">
        <v>83</v>
      </c>
      <c r="AY274" s="18" t="s">
        <v>207</v>
      </c>
      <c r="BE274" s="235">
        <f>IF(N274="základní",J274,0)</f>
        <v>0</v>
      </c>
      <c r="BF274" s="235">
        <f>IF(N274="snížená",J274,0)</f>
        <v>0</v>
      </c>
      <c r="BG274" s="235">
        <f>IF(N274="zákl. přenesená",J274,0)</f>
        <v>0</v>
      </c>
      <c r="BH274" s="235">
        <f>IF(N274="sníž. přenesená",J274,0)</f>
        <v>0</v>
      </c>
      <c r="BI274" s="235">
        <f>IF(N274="nulová",J274,0)</f>
        <v>0</v>
      </c>
      <c r="BJ274" s="18" t="s">
        <v>83</v>
      </c>
      <c r="BK274" s="235">
        <f>ROUND(I274*H274,2)</f>
        <v>0</v>
      </c>
      <c r="BL274" s="18" t="s">
        <v>361</v>
      </c>
      <c r="BM274" s="234" t="s">
        <v>1446</v>
      </c>
    </row>
    <row r="275" s="2" customFormat="1">
      <c r="A275" s="39"/>
      <c r="B275" s="40"/>
      <c r="C275" s="41"/>
      <c r="D275" s="236" t="s">
        <v>214</v>
      </c>
      <c r="E275" s="41"/>
      <c r="F275" s="237" t="s">
        <v>3023</v>
      </c>
      <c r="G275" s="41"/>
      <c r="H275" s="41"/>
      <c r="I275" s="238"/>
      <c r="J275" s="41"/>
      <c r="K275" s="41"/>
      <c r="L275" s="45"/>
      <c r="M275" s="239"/>
      <c r="N275" s="240"/>
      <c r="O275" s="92"/>
      <c r="P275" s="92"/>
      <c r="Q275" s="92"/>
      <c r="R275" s="92"/>
      <c r="S275" s="92"/>
      <c r="T275" s="93"/>
      <c r="U275" s="39"/>
      <c r="V275" s="39"/>
      <c r="W275" s="39"/>
      <c r="X275" s="39"/>
      <c r="Y275" s="39"/>
      <c r="Z275" s="39"/>
      <c r="AA275" s="39"/>
      <c r="AB275" s="39"/>
      <c r="AC275" s="39"/>
      <c r="AD275" s="39"/>
      <c r="AE275" s="39"/>
      <c r="AT275" s="18" t="s">
        <v>214</v>
      </c>
      <c r="AU275" s="18" t="s">
        <v>83</v>
      </c>
    </row>
    <row r="276" s="2" customFormat="1" ht="44.25" customHeight="1">
      <c r="A276" s="39"/>
      <c r="B276" s="40"/>
      <c r="C276" s="222" t="s">
        <v>1064</v>
      </c>
      <c r="D276" s="222" t="s">
        <v>208</v>
      </c>
      <c r="E276" s="223" t="s">
        <v>3024</v>
      </c>
      <c r="F276" s="224" t="s">
        <v>3025</v>
      </c>
      <c r="G276" s="225" t="s">
        <v>783</v>
      </c>
      <c r="H276" s="226">
        <v>48</v>
      </c>
      <c r="I276" s="227"/>
      <c r="J276" s="228">
        <f>ROUND(I276*H276,2)</f>
        <v>0</v>
      </c>
      <c r="K276" s="229"/>
      <c r="L276" s="45"/>
      <c r="M276" s="230" t="s">
        <v>1</v>
      </c>
      <c r="N276" s="231" t="s">
        <v>41</v>
      </c>
      <c r="O276" s="92"/>
      <c r="P276" s="232">
        <f>O276*H276</f>
        <v>0</v>
      </c>
      <c r="Q276" s="232">
        <v>0</v>
      </c>
      <c r="R276" s="232">
        <f>Q276*H276</f>
        <v>0</v>
      </c>
      <c r="S276" s="232">
        <v>0</v>
      </c>
      <c r="T276" s="233">
        <f>S276*H276</f>
        <v>0</v>
      </c>
      <c r="U276" s="39"/>
      <c r="V276" s="39"/>
      <c r="W276" s="39"/>
      <c r="X276" s="39"/>
      <c r="Y276" s="39"/>
      <c r="Z276" s="39"/>
      <c r="AA276" s="39"/>
      <c r="AB276" s="39"/>
      <c r="AC276" s="39"/>
      <c r="AD276" s="39"/>
      <c r="AE276" s="39"/>
      <c r="AR276" s="234" t="s">
        <v>361</v>
      </c>
      <c r="AT276" s="234" t="s">
        <v>208</v>
      </c>
      <c r="AU276" s="234" t="s">
        <v>83</v>
      </c>
      <c r="AY276" s="18" t="s">
        <v>207</v>
      </c>
      <c r="BE276" s="235">
        <f>IF(N276="základní",J276,0)</f>
        <v>0</v>
      </c>
      <c r="BF276" s="235">
        <f>IF(N276="snížená",J276,0)</f>
        <v>0</v>
      </c>
      <c r="BG276" s="235">
        <f>IF(N276="zákl. přenesená",J276,0)</f>
        <v>0</v>
      </c>
      <c r="BH276" s="235">
        <f>IF(N276="sníž. přenesená",J276,0)</f>
        <v>0</v>
      </c>
      <c r="BI276" s="235">
        <f>IF(N276="nulová",J276,0)</f>
        <v>0</v>
      </c>
      <c r="BJ276" s="18" t="s">
        <v>83</v>
      </c>
      <c r="BK276" s="235">
        <f>ROUND(I276*H276,2)</f>
        <v>0</v>
      </c>
      <c r="BL276" s="18" t="s">
        <v>361</v>
      </c>
      <c r="BM276" s="234" t="s">
        <v>1457</v>
      </c>
    </row>
    <row r="277" s="2" customFormat="1">
      <c r="A277" s="39"/>
      <c r="B277" s="40"/>
      <c r="C277" s="41"/>
      <c r="D277" s="236" t="s">
        <v>214</v>
      </c>
      <c r="E277" s="41"/>
      <c r="F277" s="237" t="s">
        <v>3025</v>
      </c>
      <c r="G277" s="41"/>
      <c r="H277" s="41"/>
      <c r="I277" s="238"/>
      <c r="J277" s="41"/>
      <c r="K277" s="41"/>
      <c r="L277" s="45"/>
      <c r="M277" s="239"/>
      <c r="N277" s="240"/>
      <c r="O277" s="92"/>
      <c r="P277" s="92"/>
      <c r="Q277" s="92"/>
      <c r="R277" s="92"/>
      <c r="S277" s="92"/>
      <c r="T277" s="93"/>
      <c r="U277" s="39"/>
      <c r="V277" s="39"/>
      <c r="W277" s="39"/>
      <c r="X277" s="39"/>
      <c r="Y277" s="39"/>
      <c r="Z277" s="39"/>
      <c r="AA277" s="39"/>
      <c r="AB277" s="39"/>
      <c r="AC277" s="39"/>
      <c r="AD277" s="39"/>
      <c r="AE277" s="39"/>
      <c r="AT277" s="18" t="s">
        <v>214</v>
      </c>
      <c r="AU277" s="18" t="s">
        <v>83</v>
      </c>
    </row>
    <row r="278" s="2" customFormat="1" ht="44.25" customHeight="1">
      <c r="A278" s="39"/>
      <c r="B278" s="40"/>
      <c r="C278" s="222" t="s">
        <v>1079</v>
      </c>
      <c r="D278" s="222" t="s">
        <v>208</v>
      </c>
      <c r="E278" s="223" t="s">
        <v>3026</v>
      </c>
      <c r="F278" s="224" t="s">
        <v>3027</v>
      </c>
      <c r="G278" s="225" t="s">
        <v>783</v>
      </c>
      <c r="H278" s="226">
        <v>84</v>
      </c>
      <c r="I278" s="227"/>
      <c r="J278" s="228">
        <f>ROUND(I278*H278,2)</f>
        <v>0</v>
      </c>
      <c r="K278" s="229"/>
      <c r="L278" s="45"/>
      <c r="M278" s="230" t="s">
        <v>1</v>
      </c>
      <c r="N278" s="231" t="s">
        <v>41</v>
      </c>
      <c r="O278" s="92"/>
      <c r="P278" s="232">
        <f>O278*H278</f>
        <v>0</v>
      </c>
      <c r="Q278" s="232">
        <v>0</v>
      </c>
      <c r="R278" s="232">
        <f>Q278*H278</f>
        <v>0</v>
      </c>
      <c r="S278" s="232">
        <v>0</v>
      </c>
      <c r="T278" s="233">
        <f>S278*H278</f>
        <v>0</v>
      </c>
      <c r="U278" s="39"/>
      <c r="V278" s="39"/>
      <c r="W278" s="39"/>
      <c r="X278" s="39"/>
      <c r="Y278" s="39"/>
      <c r="Z278" s="39"/>
      <c r="AA278" s="39"/>
      <c r="AB278" s="39"/>
      <c r="AC278" s="39"/>
      <c r="AD278" s="39"/>
      <c r="AE278" s="39"/>
      <c r="AR278" s="234" t="s">
        <v>361</v>
      </c>
      <c r="AT278" s="234" t="s">
        <v>208</v>
      </c>
      <c r="AU278" s="234" t="s">
        <v>83</v>
      </c>
      <c r="AY278" s="18" t="s">
        <v>207</v>
      </c>
      <c r="BE278" s="235">
        <f>IF(N278="základní",J278,0)</f>
        <v>0</v>
      </c>
      <c r="BF278" s="235">
        <f>IF(N278="snížená",J278,0)</f>
        <v>0</v>
      </c>
      <c r="BG278" s="235">
        <f>IF(N278="zákl. přenesená",J278,0)</f>
        <v>0</v>
      </c>
      <c r="BH278" s="235">
        <f>IF(N278="sníž. přenesená",J278,0)</f>
        <v>0</v>
      </c>
      <c r="BI278" s="235">
        <f>IF(N278="nulová",J278,0)</f>
        <v>0</v>
      </c>
      <c r="BJ278" s="18" t="s">
        <v>83</v>
      </c>
      <c r="BK278" s="235">
        <f>ROUND(I278*H278,2)</f>
        <v>0</v>
      </c>
      <c r="BL278" s="18" t="s">
        <v>361</v>
      </c>
      <c r="BM278" s="234" t="s">
        <v>1470</v>
      </c>
    </row>
    <row r="279" s="2" customFormat="1">
      <c r="A279" s="39"/>
      <c r="B279" s="40"/>
      <c r="C279" s="41"/>
      <c r="D279" s="236" t="s">
        <v>214</v>
      </c>
      <c r="E279" s="41"/>
      <c r="F279" s="237" t="s">
        <v>3027</v>
      </c>
      <c r="G279" s="41"/>
      <c r="H279" s="41"/>
      <c r="I279" s="238"/>
      <c r="J279" s="41"/>
      <c r="K279" s="41"/>
      <c r="L279" s="45"/>
      <c r="M279" s="239"/>
      <c r="N279" s="240"/>
      <c r="O279" s="92"/>
      <c r="P279" s="92"/>
      <c r="Q279" s="92"/>
      <c r="R279" s="92"/>
      <c r="S279" s="92"/>
      <c r="T279" s="93"/>
      <c r="U279" s="39"/>
      <c r="V279" s="39"/>
      <c r="W279" s="39"/>
      <c r="X279" s="39"/>
      <c r="Y279" s="39"/>
      <c r="Z279" s="39"/>
      <c r="AA279" s="39"/>
      <c r="AB279" s="39"/>
      <c r="AC279" s="39"/>
      <c r="AD279" s="39"/>
      <c r="AE279" s="39"/>
      <c r="AT279" s="18" t="s">
        <v>214</v>
      </c>
      <c r="AU279" s="18" t="s">
        <v>83</v>
      </c>
    </row>
    <row r="280" s="2" customFormat="1" ht="44.25" customHeight="1">
      <c r="A280" s="39"/>
      <c r="B280" s="40"/>
      <c r="C280" s="222" t="s">
        <v>1093</v>
      </c>
      <c r="D280" s="222" t="s">
        <v>208</v>
      </c>
      <c r="E280" s="223" t="s">
        <v>3028</v>
      </c>
      <c r="F280" s="224" t="s">
        <v>3029</v>
      </c>
      <c r="G280" s="225" t="s">
        <v>783</v>
      </c>
      <c r="H280" s="226">
        <v>162</v>
      </c>
      <c r="I280" s="227"/>
      <c r="J280" s="228">
        <f>ROUND(I280*H280,2)</f>
        <v>0</v>
      </c>
      <c r="K280" s="229"/>
      <c r="L280" s="45"/>
      <c r="M280" s="230" t="s">
        <v>1</v>
      </c>
      <c r="N280" s="231" t="s">
        <v>41</v>
      </c>
      <c r="O280" s="92"/>
      <c r="P280" s="232">
        <f>O280*H280</f>
        <v>0</v>
      </c>
      <c r="Q280" s="232">
        <v>0</v>
      </c>
      <c r="R280" s="232">
        <f>Q280*H280</f>
        <v>0</v>
      </c>
      <c r="S280" s="232">
        <v>0</v>
      </c>
      <c r="T280" s="233">
        <f>S280*H280</f>
        <v>0</v>
      </c>
      <c r="U280" s="39"/>
      <c r="V280" s="39"/>
      <c r="W280" s="39"/>
      <c r="X280" s="39"/>
      <c r="Y280" s="39"/>
      <c r="Z280" s="39"/>
      <c r="AA280" s="39"/>
      <c r="AB280" s="39"/>
      <c r="AC280" s="39"/>
      <c r="AD280" s="39"/>
      <c r="AE280" s="39"/>
      <c r="AR280" s="234" t="s">
        <v>361</v>
      </c>
      <c r="AT280" s="234" t="s">
        <v>208</v>
      </c>
      <c r="AU280" s="234" t="s">
        <v>83</v>
      </c>
      <c r="AY280" s="18" t="s">
        <v>207</v>
      </c>
      <c r="BE280" s="235">
        <f>IF(N280="základní",J280,0)</f>
        <v>0</v>
      </c>
      <c r="BF280" s="235">
        <f>IF(N280="snížená",J280,0)</f>
        <v>0</v>
      </c>
      <c r="BG280" s="235">
        <f>IF(N280="zákl. přenesená",J280,0)</f>
        <v>0</v>
      </c>
      <c r="BH280" s="235">
        <f>IF(N280="sníž. přenesená",J280,0)</f>
        <v>0</v>
      </c>
      <c r="BI280" s="235">
        <f>IF(N280="nulová",J280,0)</f>
        <v>0</v>
      </c>
      <c r="BJ280" s="18" t="s">
        <v>83</v>
      </c>
      <c r="BK280" s="235">
        <f>ROUND(I280*H280,2)</f>
        <v>0</v>
      </c>
      <c r="BL280" s="18" t="s">
        <v>361</v>
      </c>
      <c r="BM280" s="234" t="s">
        <v>1480</v>
      </c>
    </row>
    <row r="281" s="2" customFormat="1">
      <c r="A281" s="39"/>
      <c r="B281" s="40"/>
      <c r="C281" s="41"/>
      <c r="D281" s="236" t="s">
        <v>214</v>
      </c>
      <c r="E281" s="41"/>
      <c r="F281" s="237" t="s">
        <v>3029</v>
      </c>
      <c r="G281" s="41"/>
      <c r="H281" s="41"/>
      <c r="I281" s="238"/>
      <c r="J281" s="41"/>
      <c r="K281" s="41"/>
      <c r="L281" s="45"/>
      <c r="M281" s="239"/>
      <c r="N281" s="240"/>
      <c r="O281" s="92"/>
      <c r="P281" s="92"/>
      <c r="Q281" s="92"/>
      <c r="R281" s="92"/>
      <c r="S281" s="92"/>
      <c r="T281" s="93"/>
      <c r="U281" s="39"/>
      <c r="V281" s="39"/>
      <c r="W281" s="39"/>
      <c r="X281" s="39"/>
      <c r="Y281" s="39"/>
      <c r="Z281" s="39"/>
      <c r="AA281" s="39"/>
      <c r="AB281" s="39"/>
      <c r="AC281" s="39"/>
      <c r="AD281" s="39"/>
      <c r="AE281" s="39"/>
      <c r="AT281" s="18" t="s">
        <v>214</v>
      </c>
      <c r="AU281" s="18" t="s">
        <v>83</v>
      </c>
    </row>
    <row r="282" s="2" customFormat="1" ht="44.25" customHeight="1">
      <c r="A282" s="39"/>
      <c r="B282" s="40"/>
      <c r="C282" s="222" t="s">
        <v>1099</v>
      </c>
      <c r="D282" s="222" t="s">
        <v>208</v>
      </c>
      <c r="E282" s="223" t="s">
        <v>3030</v>
      </c>
      <c r="F282" s="224" t="s">
        <v>3031</v>
      </c>
      <c r="G282" s="225" t="s">
        <v>783</v>
      </c>
      <c r="H282" s="226">
        <v>18</v>
      </c>
      <c r="I282" s="227"/>
      <c r="J282" s="228">
        <f>ROUND(I282*H282,2)</f>
        <v>0</v>
      </c>
      <c r="K282" s="229"/>
      <c r="L282" s="45"/>
      <c r="M282" s="230" t="s">
        <v>1</v>
      </c>
      <c r="N282" s="231" t="s">
        <v>41</v>
      </c>
      <c r="O282" s="92"/>
      <c r="P282" s="232">
        <f>O282*H282</f>
        <v>0</v>
      </c>
      <c r="Q282" s="232">
        <v>0</v>
      </c>
      <c r="R282" s="232">
        <f>Q282*H282</f>
        <v>0</v>
      </c>
      <c r="S282" s="232">
        <v>0</v>
      </c>
      <c r="T282" s="233">
        <f>S282*H282</f>
        <v>0</v>
      </c>
      <c r="U282" s="39"/>
      <c r="V282" s="39"/>
      <c r="W282" s="39"/>
      <c r="X282" s="39"/>
      <c r="Y282" s="39"/>
      <c r="Z282" s="39"/>
      <c r="AA282" s="39"/>
      <c r="AB282" s="39"/>
      <c r="AC282" s="39"/>
      <c r="AD282" s="39"/>
      <c r="AE282" s="39"/>
      <c r="AR282" s="234" t="s">
        <v>361</v>
      </c>
      <c r="AT282" s="234" t="s">
        <v>208</v>
      </c>
      <c r="AU282" s="234" t="s">
        <v>83</v>
      </c>
      <c r="AY282" s="18" t="s">
        <v>207</v>
      </c>
      <c r="BE282" s="235">
        <f>IF(N282="základní",J282,0)</f>
        <v>0</v>
      </c>
      <c r="BF282" s="235">
        <f>IF(N282="snížená",J282,0)</f>
        <v>0</v>
      </c>
      <c r="BG282" s="235">
        <f>IF(N282="zákl. přenesená",J282,0)</f>
        <v>0</v>
      </c>
      <c r="BH282" s="235">
        <f>IF(N282="sníž. přenesená",J282,0)</f>
        <v>0</v>
      </c>
      <c r="BI282" s="235">
        <f>IF(N282="nulová",J282,0)</f>
        <v>0</v>
      </c>
      <c r="BJ282" s="18" t="s">
        <v>83</v>
      </c>
      <c r="BK282" s="235">
        <f>ROUND(I282*H282,2)</f>
        <v>0</v>
      </c>
      <c r="BL282" s="18" t="s">
        <v>361</v>
      </c>
      <c r="BM282" s="234" t="s">
        <v>1501</v>
      </c>
    </row>
    <row r="283" s="2" customFormat="1">
      <c r="A283" s="39"/>
      <c r="B283" s="40"/>
      <c r="C283" s="41"/>
      <c r="D283" s="236" t="s">
        <v>214</v>
      </c>
      <c r="E283" s="41"/>
      <c r="F283" s="237" t="s">
        <v>3031</v>
      </c>
      <c r="G283" s="41"/>
      <c r="H283" s="41"/>
      <c r="I283" s="238"/>
      <c r="J283" s="41"/>
      <c r="K283" s="41"/>
      <c r="L283" s="45"/>
      <c r="M283" s="239"/>
      <c r="N283" s="240"/>
      <c r="O283" s="92"/>
      <c r="P283" s="92"/>
      <c r="Q283" s="92"/>
      <c r="R283" s="92"/>
      <c r="S283" s="92"/>
      <c r="T283" s="93"/>
      <c r="U283" s="39"/>
      <c r="V283" s="39"/>
      <c r="W283" s="39"/>
      <c r="X283" s="39"/>
      <c r="Y283" s="39"/>
      <c r="Z283" s="39"/>
      <c r="AA283" s="39"/>
      <c r="AB283" s="39"/>
      <c r="AC283" s="39"/>
      <c r="AD283" s="39"/>
      <c r="AE283" s="39"/>
      <c r="AT283" s="18" t="s">
        <v>214</v>
      </c>
      <c r="AU283" s="18" t="s">
        <v>83</v>
      </c>
    </row>
    <row r="284" s="2" customFormat="1" ht="44.25" customHeight="1">
      <c r="A284" s="39"/>
      <c r="B284" s="40"/>
      <c r="C284" s="222" t="s">
        <v>1105</v>
      </c>
      <c r="D284" s="222" t="s">
        <v>208</v>
      </c>
      <c r="E284" s="223" t="s">
        <v>3032</v>
      </c>
      <c r="F284" s="224" t="s">
        <v>3033</v>
      </c>
      <c r="G284" s="225" t="s">
        <v>783</v>
      </c>
      <c r="H284" s="226">
        <v>282</v>
      </c>
      <c r="I284" s="227"/>
      <c r="J284" s="228">
        <f>ROUND(I284*H284,2)</f>
        <v>0</v>
      </c>
      <c r="K284" s="229"/>
      <c r="L284" s="45"/>
      <c r="M284" s="230" t="s">
        <v>1</v>
      </c>
      <c r="N284" s="231" t="s">
        <v>41</v>
      </c>
      <c r="O284" s="92"/>
      <c r="P284" s="232">
        <f>O284*H284</f>
        <v>0</v>
      </c>
      <c r="Q284" s="232">
        <v>0</v>
      </c>
      <c r="R284" s="232">
        <f>Q284*H284</f>
        <v>0</v>
      </c>
      <c r="S284" s="232">
        <v>0</v>
      </c>
      <c r="T284" s="233">
        <f>S284*H284</f>
        <v>0</v>
      </c>
      <c r="U284" s="39"/>
      <c r="V284" s="39"/>
      <c r="W284" s="39"/>
      <c r="X284" s="39"/>
      <c r="Y284" s="39"/>
      <c r="Z284" s="39"/>
      <c r="AA284" s="39"/>
      <c r="AB284" s="39"/>
      <c r="AC284" s="39"/>
      <c r="AD284" s="39"/>
      <c r="AE284" s="39"/>
      <c r="AR284" s="234" t="s">
        <v>361</v>
      </c>
      <c r="AT284" s="234" t="s">
        <v>208</v>
      </c>
      <c r="AU284" s="234" t="s">
        <v>83</v>
      </c>
      <c r="AY284" s="18" t="s">
        <v>207</v>
      </c>
      <c r="BE284" s="235">
        <f>IF(N284="základní",J284,0)</f>
        <v>0</v>
      </c>
      <c r="BF284" s="235">
        <f>IF(N284="snížená",J284,0)</f>
        <v>0</v>
      </c>
      <c r="BG284" s="235">
        <f>IF(N284="zákl. přenesená",J284,0)</f>
        <v>0</v>
      </c>
      <c r="BH284" s="235">
        <f>IF(N284="sníž. přenesená",J284,0)</f>
        <v>0</v>
      </c>
      <c r="BI284" s="235">
        <f>IF(N284="nulová",J284,0)</f>
        <v>0</v>
      </c>
      <c r="BJ284" s="18" t="s">
        <v>83</v>
      </c>
      <c r="BK284" s="235">
        <f>ROUND(I284*H284,2)</f>
        <v>0</v>
      </c>
      <c r="BL284" s="18" t="s">
        <v>361</v>
      </c>
      <c r="BM284" s="234" t="s">
        <v>1513</v>
      </c>
    </row>
    <row r="285" s="2" customFormat="1">
      <c r="A285" s="39"/>
      <c r="B285" s="40"/>
      <c r="C285" s="41"/>
      <c r="D285" s="236" t="s">
        <v>214</v>
      </c>
      <c r="E285" s="41"/>
      <c r="F285" s="237" t="s">
        <v>3033</v>
      </c>
      <c r="G285" s="41"/>
      <c r="H285" s="41"/>
      <c r="I285" s="238"/>
      <c r="J285" s="41"/>
      <c r="K285" s="41"/>
      <c r="L285" s="45"/>
      <c r="M285" s="239"/>
      <c r="N285" s="240"/>
      <c r="O285" s="92"/>
      <c r="P285" s="92"/>
      <c r="Q285" s="92"/>
      <c r="R285" s="92"/>
      <c r="S285" s="92"/>
      <c r="T285" s="93"/>
      <c r="U285" s="39"/>
      <c r="V285" s="39"/>
      <c r="W285" s="39"/>
      <c r="X285" s="39"/>
      <c r="Y285" s="39"/>
      <c r="Z285" s="39"/>
      <c r="AA285" s="39"/>
      <c r="AB285" s="39"/>
      <c r="AC285" s="39"/>
      <c r="AD285" s="39"/>
      <c r="AE285" s="39"/>
      <c r="AT285" s="18" t="s">
        <v>214</v>
      </c>
      <c r="AU285" s="18" t="s">
        <v>83</v>
      </c>
    </row>
    <row r="286" s="2" customFormat="1" ht="49.05" customHeight="1">
      <c r="A286" s="39"/>
      <c r="B286" s="40"/>
      <c r="C286" s="222" t="s">
        <v>1111</v>
      </c>
      <c r="D286" s="222" t="s">
        <v>208</v>
      </c>
      <c r="E286" s="223" t="s">
        <v>3034</v>
      </c>
      <c r="F286" s="224" t="s">
        <v>3035</v>
      </c>
      <c r="G286" s="225" t="s">
        <v>783</v>
      </c>
      <c r="H286" s="226">
        <v>12</v>
      </c>
      <c r="I286" s="227"/>
      <c r="J286" s="228">
        <f>ROUND(I286*H286,2)</f>
        <v>0</v>
      </c>
      <c r="K286" s="229"/>
      <c r="L286" s="45"/>
      <c r="M286" s="230" t="s">
        <v>1</v>
      </c>
      <c r="N286" s="231" t="s">
        <v>41</v>
      </c>
      <c r="O286" s="92"/>
      <c r="P286" s="232">
        <f>O286*H286</f>
        <v>0</v>
      </c>
      <c r="Q286" s="232">
        <v>0</v>
      </c>
      <c r="R286" s="232">
        <f>Q286*H286</f>
        <v>0</v>
      </c>
      <c r="S286" s="232">
        <v>0</v>
      </c>
      <c r="T286" s="233">
        <f>S286*H286</f>
        <v>0</v>
      </c>
      <c r="U286" s="39"/>
      <c r="V286" s="39"/>
      <c r="W286" s="39"/>
      <c r="X286" s="39"/>
      <c r="Y286" s="39"/>
      <c r="Z286" s="39"/>
      <c r="AA286" s="39"/>
      <c r="AB286" s="39"/>
      <c r="AC286" s="39"/>
      <c r="AD286" s="39"/>
      <c r="AE286" s="39"/>
      <c r="AR286" s="234" t="s">
        <v>361</v>
      </c>
      <c r="AT286" s="234" t="s">
        <v>208</v>
      </c>
      <c r="AU286" s="234" t="s">
        <v>83</v>
      </c>
      <c r="AY286" s="18" t="s">
        <v>207</v>
      </c>
      <c r="BE286" s="235">
        <f>IF(N286="základní",J286,0)</f>
        <v>0</v>
      </c>
      <c r="BF286" s="235">
        <f>IF(N286="snížená",J286,0)</f>
        <v>0</v>
      </c>
      <c r="BG286" s="235">
        <f>IF(N286="zákl. přenesená",J286,0)</f>
        <v>0</v>
      </c>
      <c r="BH286" s="235">
        <f>IF(N286="sníž. přenesená",J286,0)</f>
        <v>0</v>
      </c>
      <c r="BI286" s="235">
        <f>IF(N286="nulová",J286,0)</f>
        <v>0</v>
      </c>
      <c r="BJ286" s="18" t="s">
        <v>83</v>
      </c>
      <c r="BK286" s="235">
        <f>ROUND(I286*H286,2)</f>
        <v>0</v>
      </c>
      <c r="BL286" s="18" t="s">
        <v>361</v>
      </c>
      <c r="BM286" s="234" t="s">
        <v>1526</v>
      </c>
    </row>
    <row r="287" s="2" customFormat="1">
      <c r="A287" s="39"/>
      <c r="B287" s="40"/>
      <c r="C287" s="41"/>
      <c r="D287" s="236" t="s">
        <v>214</v>
      </c>
      <c r="E287" s="41"/>
      <c r="F287" s="237" t="s">
        <v>3035</v>
      </c>
      <c r="G287" s="41"/>
      <c r="H287" s="41"/>
      <c r="I287" s="238"/>
      <c r="J287" s="41"/>
      <c r="K287" s="41"/>
      <c r="L287" s="45"/>
      <c r="M287" s="239"/>
      <c r="N287" s="240"/>
      <c r="O287" s="92"/>
      <c r="P287" s="92"/>
      <c r="Q287" s="92"/>
      <c r="R287" s="92"/>
      <c r="S287" s="92"/>
      <c r="T287" s="93"/>
      <c r="U287" s="39"/>
      <c r="V287" s="39"/>
      <c r="W287" s="39"/>
      <c r="X287" s="39"/>
      <c r="Y287" s="39"/>
      <c r="Z287" s="39"/>
      <c r="AA287" s="39"/>
      <c r="AB287" s="39"/>
      <c r="AC287" s="39"/>
      <c r="AD287" s="39"/>
      <c r="AE287" s="39"/>
      <c r="AT287" s="18" t="s">
        <v>214</v>
      </c>
      <c r="AU287" s="18" t="s">
        <v>83</v>
      </c>
    </row>
    <row r="288" s="2" customFormat="1" ht="49.05" customHeight="1">
      <c r="A288" s="39"/>
      <c r="B288" s="40"/>
      <c r="C288" s="222" t="s">
        <v>1115</v>
      </c>
      <c r="D288" s="222" t="s">
        <v>208</v>
      </c>
      <c r="E288" s="223" t="s">
        <v>3036</v>
      </c>
      <c r="F288" s="224" t="s">
        <v>3037</v>
      </c>
      <c r="G288" s="225" t="s">
        <v>783</v>
      </c>
      <c r="H288" s="226">
        <v>6</v>
      </c>
      <c r="I288" s="227"/>
      <c r="J288" s="228">
        <f>ROUND(I288*H288,2)</f>
        <v>0</v>
      </c>
      <c r="K288" s="229"/>
      <c r="L288" s="45"/>
      <c r="M288" s="230" t="s">
        <v>1</v>
      </c>
      <c r="N288" s="231" t="s">
        <v>41</v>
      </c>
      <c r="O288" s="92"/>
      <c r="P288" s="232">
        <f>O288*H288</f>
        <v>0</v>
      </c>
      <c r="Q288" s="232">
        <v>0</v>
      </c>
      <c r="R288" s="232">
        <f>Q288*H288</f>
        <v>0</v>
      </c>
      <c r="S288" s="232">
        <v>0</v>
      </c>
      <c r="T288" s="233">
        <f>S288*H288</f>
        <v>0</v>
      </c>
      <c r="U288" s="39"/>
      <c r="V288" s="39"/>
      <c r="W288" s="39"/>
      <c r="X288" s="39"/>
      <c r="Y288" s="39"/>
      <c r="Z288" s="39"/>
      <c r="AA288" s="39"/>
      <c r="AB288" s="39"/>
      <c r="AC288" s="39"/>
      <c r="AD288" s="39"/>
      <c r="AE288" s="39"/>
      <c r="AR288" s="234" t="s">
        <v>361</v>
      </c>
      <c r="AT288" s="234" t="s">
        <v>208</v>
      </c>
      <c r="AU288" s="234" t="s">
        <v>83</v>
      </c>
      <c r="AY288" s="18" t="s">
        <v>207</v>
      </c>
      <c r="BE288" s="235">
        <f>IF(N288="základní",J288,0)</f>
        <v>0</v>
      </c>
      <c r="BF288" s="235">
        <f>IF(N288="snížená",J288,0)</f>
        <v>0</v>
      </c>
      <c r="BG288" s="235">
        <f>IF(N288="zákl. přenesená",J288,0)</f>
        <v>0</v>
      </c>
      <c r="BH288" s="235">
        <f>IF(N288="sníž. přenesená",J288,0)</f>
        <v>0</v>
      </c>
      <c r="BI288" s="235">
        <f>IF(N288="nulová",J288,0)</f>
        <v>0</v>
      </c>
      <c r="BJ288" s="18" t="s">
        <v>83</v>
      </c>
      <c r="BK288" s="235">
        <f>ROUND(I288*H288,2)</f>
        <v>0</v>
      </c>
      <c r="BL288" s="18" t="s">
        <v>361</v>
      </c>
      <c r="BM288" s="234" t="s">
        <v>1542</v>
      </c>
    </row>
    <row r="289" s="2" customFormat="1">
      <c r="A289" s="39"/>
      <c r="B289" s="40"/>
      <c r="C289" s="41"/>
      <c r="D289" s="236" t="s">
        <v>214</v>
      </c>
      <c r="E289" s="41"/>
      <c r="F289" s="237" t="s">
        <v>3037</v>
      </c>
      <c r="G289" s="41"/>
      <c r="H289" s="41"/>
      <c r="I289" s="238"/>
      <c r="J289" s="41"/>
      <c r="K289" s="41"/>
      <c r="L289" s="45"/>
      <c r="M289" s="239"/>
      <c r="N289" s="240"/>
      <c r="O289" s="92"/>
      <c r="P289" s="92"/>
      <c r="Q289" s="92"/>
      <c r="R289" s="92"/>
      <c r="S289" s="92"/>
      <c r="T289" s="93"/>
      <c r="U289" s="39"/>
      <c r="V289" s="39"/>
      <c r="W289" s="39"/>
      <c r="X289" s="39"/>
      <c r="Y289" s="39"/>
      <c r="Z289" s="39"/>
      <c r="AA289" s="39"/>
      <c r="AB289" s="39"/>
      <c r="AC289" s="39"/>
      <c r="AD289" s="39"/>
      <c r="AE289" s="39"/>
      <c r="AT289" s="18" t="s">
        <v>214</v>
      </c>
      <c r="AU289" s="18" t="s">
        <v>83</v>
      </c>
    </row>
    <row r="290" s="2" customFormat="1" ht="49.05" customHeight="1">
      <c r="A290" s="39"/>
      <c r="B290" s="40"/>
      <c r="C290" s="222" t="s">
        <v>1119</v>
      </c>
      <c r="D290" s="222" t="s">
        <v>208</v>
      </c>
      <c r="E290" s="223" t="s">
        <v>3038</v>
      </c>
      <c r="F290" s="224" t="s">
        <v>3039</v>
      </c>
      <c r="G290" s="225" t="s">
        <v>783</v>
      </c>
      <c r="H290" s="226">
        <v>18</v>
      </c>
      <c r="I290" s="227"/>
      <c r="J290" s="228">
        <f>ROUND(I290*H290,2)</f>
        <v>0</v>
      </c>
      <c r="K290" s="229"/>
      <c r="L290" s="45"/>
      <c r="M290" s="230" t="s">
        <v>1</v>
      </c>
      <c r="N290" s="231" t="s">
        <v>41</v>
      </c>
      <c r="O290" s="92"/>
      <c r="P290" s="232">
        <f>O290*H290</f>
        <v>0</v>
      </c>
      <c r="Q290" s="232">
        <v>0</v>
      </c>
      <c r="R290" s="232">
        <f>Q290*H290</f>
        <v>0</v>
      </c>
      <c r="S290" s="232">
        <v>0</v>
      </c>
      <c r="T290" s="233">
        <f>S290*H290</f>
        <v>0</v>
      </c>
      <c r="U290" s="39"/>
      <c r="V290" s="39"/>
      <c r="W290" s="39"/>
      <c r="X290" s="39"/>
      <c r="Y290" s="39"/>
      <c r="Z290" s="39"/>
      <c r="AA290" s="39"/>
      <c r="AB290" s="39"/>
      <c r="AC290" s="39"/>
      <c r="AD290" s="39"/>
      <c r="AE290" s="39"/>
      <c r="AR290" s="234" t="s">
        <v>361</v>
      </c>
      <c r="AT290" s="234" t="s">
        <v>208</v>
      </c>
      <c r="AU290" s="234" t="s">
        <v>83</v>
      </c>
      <c r="AY290" s="18" t="s">
        <v>207</v>
      </c>
      <c r="BE290" s="235">
        <f>IF(N290="základní",J290,0)</f>
        <v>0</v>
      </c>
      <c r="BF290" s="235">
        <f>IF(N290="snížená",J290,0)</f>
        <v>0</v>
      </c>
      <c r="BG290" s="235">
        <f>IF(N290="zákl. přenesená",J290,0)</f>
        <v>0</v>
      </c>
      <c r="BH290" s="235">
        <f>IF(N290="sníž. přenesená",J290,0)</f>
        <v>0</v>
      </c>
      <c r="BI290" s="235">
        <f>IF(N290="nulová",J290,0)</f>
        <v>0</v>
      </c>
      <c r="BJ290" s="18" t="s">
        <v>83</v>
      </c>
      <c r="BK290" s="235">
        <f>ROUND(I290*H290,2)</f>
        <v>0</v>
      </c>
      <c r="BL290" s="18" t="s">
        <v>361</v>
      </c>
      <c r="BM290" s="234" t="s">
        <v>1561</v>
      </c>
    </row>
    <row r="291" s="2" customFormat="1">
      <c r="A291" s="39"/>
      <c r="B291" s="40"/>
      <c r="C291" s="41"/>
      <c r="D291" s="236" t="s">
        <v>214</v>
      </c>
      <c r="E291" s="41"/>
      <c r="F291" s="237" t="s">
        <v>3039</v>
      </c>
      <c r="G291" s="41"/>
      <c r="H291" s="41"/>
      <c r="I291" s="238"/>
      <c r="J291" s="41"/>
      <c r="K291" s="41"/>
      <c r="L291" s="45"/>
      <c r="M291" s="239"/>
      <c r="N291" s="240"/>
      <c r="O291" s="92"/>
      <c r="P291" s="92"/>
      <c r="Q291" s="92"/>
      <c r="R291" s="92"/>
      <c r="S291" s="92"/>
      <c r="T291" s="93"/>
      <c r="U291" s="39"/>
      <c r="V291" s="39"/>
      <c r="W291" s="39"/>
      <c r="X291" s="39"/>
      <c r="Y291" s="39"/>
      <c r="Z291" s="39"/>
      <c r="AA291" s="39"/>
      <c r="AB291" s="39"/>
      <c r="AC291" s="39"/>
      <c r="AD291" s="39"/>
      <c r="AE291" s="39"/>
      <c r="AT291" s="18" t="s">
        <v>214</v>
      </c>
      <c r="AU291" s="18" t="s">
        <v>83</v>
      </c>
    </row>
    <row r="292" s="2" customFormat="1">
      <c r="A292" s="39"/>
      <c r="B292" s="40"/>
      <c r="C292" s="41"/>
      <c r="D292" s="236" t="s">
        <v>385</v>
      </c>
      <c r="E292" s="41"/>
      <c r="F292" s="290" t="s">
        <v>3040</v>
      </c>
      <c r="G292" s="41"/>
      <c r="H292" s="41"/>
      <c r="I292" s="238"/>
      <c r="J292" s="41"/>
      <c r="K292" s="41"/>
      <c r="L292" s="45"/>
      <c r="M292" s="239"/>
      <c r="N292" s="240"/>
      <c r="O292" s="92"/>
      <c r="P292" s="92"/>
      <c r="Q292" s="92"/>
      <c r="R292" s="92"/>
      <c r="S292" s="92"/>
      <c r="T292" s="93"/>
      <c r="U292" s="39"/>
      <c r="V292" s="39"/>
      <c r="W292" s="39"/>
      <c r="X292" s="39"/>
      <c r="Y292" s="39"/>
      <c r="Z292" s="39"/>
      <c r="AA292" s="39"/>
      <c r="AB292" s="39"/>
      <c r="AC292" s="39"/>
      <c r="AD292" s="39"/>
      <c r="AE292" s="39"/>
      <c r="AT292" s="18" t="s">
        <v>385</v>
      </c>
      <c r="AU292" s="18" t="s">
        <v>83</v>
      </c>
    </row>
    <row r="293" s="2" customFormat="1" ht="37.8" customHeight="1">
      <c r="A293" s="39"/>
      <c r="B293" s="40"/>
      <c r="C293" s="222" t="s">
        <v>1123</v>
      </c>
      <c r="D293" s="222" t="s">
        <v>208</v>
      </c>
      <c r="E293" s="223" t="s">
        <v>3041</v>
      </c>
      <c r="F293" s="224" t="s">
        <v>3042</v>
      </c>
      <c r="G293" s="225" t="s">
        <v>783</v>
      </c>
      <c r="H293" s="226">
        <v>7</v>
      </c>
      <c r="I293" s="227"/>
      <c r="J293" s="228">
        <f>ROUND(I293*H293,2)</f>
        <v>0</v>
      </c>
      <c r="K293" s="229"/>
      <c r="L293" s="45"/>
      <c r="M293" s="230" t="s">
        <v>1</v>
      </c>
      <c r="N293" s="231" t="s">
        <v>41</v>
      </c>
      <c r="O293" s="92"/>
      <c r="P293" s="232">
        <f>O293*H293</f>
        <v>0</v>
      </c>
      <c r="Q293" s="232">
        <v>0</v>
      </c>
      <c r="R293" s="232">
        <f>Q293*H293</f>
        <v>0</v>
      </c>
      <c r="S293" s="232">
        <v>0</v>
      </c>
      <c r="T293" s="233">
        <f>S293*H293</f>
        <v>0</v>
      </c>
      <c r="U293" s="39"/>
      <c r="V293" s="39"/>
      <c r="W293" s="39"/>
      <c r="X293" s="39"/>
      <c r="Y293" s="39"/>
      <c r="Z293" s="39"/>
      <c r="AA293" s="39"/>
      <c r="AB293" s="39"/>
      <c r="AC293" s="39"/>
      <c r="AD293" s="39"/>
      <c r="AE293" s="39"/>
      <c r="AR293" s="234" t="s">
        <v>361</v>
      </c>
      <c r="AT293" s="234" t="s">
        <v>208</v>
      </c>
      <c r="AU293" s="234" t="s">
        <v>83</v>
      </c>
      <c r="AY293" s="18" t="s">
        <v>207</v>
      </c>
      <c r="BE293" s="235">
        <f>IF(N293="základní",J293,0)</f>
        <v>0</v>
      </c>
      <c r="BF293" s="235">
        <f>IF(N293="snížená",J293,0)</f>
        <v>0</v>
      </c>
      <c r="BG293" s="235">
        <f>IF(N293="zákl. přenesená",J293,0)</f>
        <v>0</v>
      </c>
      <c r="BH293" s="235">
        <f>IF(N293="sníž. přenesená",J293,0)</f>
        <v>0</v>
      </c>
      <c r="BI293" s="235">
        <f>IF(N293="nulová",J293,0)</f>
        <v>0</v>
      </c>
      <c r="BJ293" s="18" t="s">
        <v>83</v>
      </c>
      <c r="BK293" s="235">
        <f>ROUND(I293*H293,2)</f>
        <v>0</v>
      </c>
      <c r="BL293" s="18" t="s">
        <v>361</v>
      </c>
      <c r="BM293" s="234" t="s">
        <v>1581</v>
      </c>
    </row>
    <row r="294" s="2" customFormat="1">
      <c r="A294" s="39"/>
      <c r="B294" s="40"/>
      <c r="C294" s="41"/>
      <c r="D294" s="236" t="s">
        <v>214</v>
      </c>
      <c r="E294" s="41"/>
      <c r="F294" s="237" t="s">
        <v>3042</v>
      </c>
      <c r="G294" s="41"/>
      <c r="H294" s="41"/>
      <c r="I294" s="238"/>
      <c r="J294" s="41"/>
      <c r="K294" s="41"/>
      <c r="L294" s="45"/>
      <c r="M294" s="239"/>
      <c r="N294" s="240"/>
      <c r="O294" s="92"/>
      <c r="P294" s="92"/>
      <c r="Q294" s="92"/>
      <c r="R294" s="92"/>
      <c r="S294" s="92"/>
      <c r="T294" s="93"/>
      <c r="U294" s="39"/>
      <c r="V294" s="39"/>
      <c r="W294" s="39"/>
      <c r="X294" s="39"/>
      <c r="Y294" s="39"/>
      <c r="Z294" s="39"/>
      <c r="AA294" s="39"/>
      <c r="AB294" s="39"/>
      <c r="AC294" s="39"/>
      <c r="AD294" s="39"/>
      <c r="AE294" s="39"/>
      <c r="AT294" s="18" t="s">
        <v>214</v>
      </c>
      <c r="AU294" s="18" t="s">
        <v>83</v>
      </c>
    </row>
    <row r="295" s="2" customFormat="1" ht="37.8" customHeight="1">
      <c r="A295" s="39"/>
      <c r="B295" s="40"/>
      <c r="C295" s="222" t="s">
        <v>1127</v>
      </c>
      <c r="D295" s="222" t="s">
        <v>208</v>
      </c>
      <c r="E295" s="223" t="s">
        <v>3043</v>
      </c>
      <c r="F295" s="224" t="s">
        <v>3044</v>
      </c>
      <c r="G295" s="225" t="s">
        <v>783</v>
      </c>
      <c r="H295" s="226">
        <v>7</v>
      </c>
      <c r="I295" s="227"/>
      <c r="J295" s="228">
        <f>ROUND(I295*H295,2)</f>
        <v>0</v>
      </c>
      <c r="K295" s="229"/>
      <c r="L295" s="45"/>
      <c r="M295" s="230" t="s">
        <v>1</v>
      </c>
      <c r="N295" s="231" t="s">
        <v>41</v>
      </c>
      <c r="O295" s="92"/>
      <c r="P295" s="232">
        <f>O295*H295</f>
        <v>0</v>
      </c>
      <c r="Q295" s="232">
        <v>0</v>
      </c>
      <c r="R295" s="232">
        <f>Q295*H295</f>
        <v>0</v>
      </c>
      <c r="S295" s="232">
        <v>0</v>
      </c>
      <c r="T295" s="233">
        <f>S295*H295</f>
        <v>0</v>
      </c>
      <c r="U295" s="39"/>
      <c r="V295" s="39"/>
      <c r="W295" s="39"/>
      <c r="X295" s="39"/>
      <c r="Y295" s="39"/>
      <c r="Z295" s="39"/>
      <c r="AA295" s="39"/>
      <c r="AB295" s="39"/>
      <c r="AC295" s="39"/>
      <c r="AD295" s="39"/>
      <c r="AE295" s="39"/>
      <c r="AR295" s="234" t="s">
        <v>361</v>
      </c>
      <c r="AT295" s="234" t="s">
        <v>208</v>
      </c>
      <c r="AU295" s="234" t="s">
        <v>83</v>
      </c>
      <c r="AY295" s="18" t="s">
        <v>207</v>
      </c>
      <c r="BE295" s="235">
        <f>IF(N295="základní",J295,0)</f>
        <v>0</v>
      </c>
      <c r="BF295" s="235">
        <f>IF(N295="snížená",J295,0)</f>
        <v>0</v>
      </c>
      <c r="BG295" s="235">
        <f>IF(N295="zákl. přenesená",J295,0)</f>
        <v>0</v>
      </c>
      <c r="BH295" s="235">
        <f>IF(N295="sníž. přenesená",J295,0)</f>
        <v>0</v>
      </c>
      <c r="BI295" s="235">
        <f>IF(N295="nulová",J295,0)</f>
        <v>0</v>
      </c>
      <c r="BJ295" s="18" t="s">
        <v>83</v>
      </c>
      <c r="BK295" s="235">
        <f>ROUND(I295*H295,2)</f>
        <v>0</v>
      </c>
      <c r="BL295" s="18" t="s">
        <v>361</v>
      </c>
      <c r="BM295" s="234" t="s">
        <v>1589</v>
      </c>
    </row>
    <row r="296" s="2" customFormat="1">
      <c r="A296" s="39"/>
      <c r="B296" s="40"/>
      <c r="C296" s="41"/>
      <c r="D296" s="236" t="s">
        <v>214</v>
      </c>
      <c r="E296" s="41"/>
      <c r="F296" s="237" t="s">
        <v>3044</v>
      </c>
      <c r="G296" s="41"/>
      <c r="H296" s="41"/>
      <c r="I296" s="238"/>
      <c r="J296" s="41"/>
      <c r="K296" s="41"/>
      <c r="L296" s="45"/>
      <c r="M296" s="239"/>
      <c r="N296" s="240"/>
      <c r="O296" s="92"/>
      <c r="P296" s="92"/>
      <c r="Q296" s="92"/>
      <c r="R296" s="92"/>
      <c r="S296" s="92"/>
      <c r="T296" s="93"/>
      <c r="U296" s="39"/>
      <c r="V296" s="39"/>
      <c r="W296" s="39"/>
      <c r="X296" s="39"/>
      <c r="Y296" s="39"/>
      <c r="Z296" s="39"/>
      <c r="AA296" s="39"/>
      <c r="AB296" s="39"/>
      <c r="AC296" s="39"/>
      <c r="AD296" s="39"/>
      <c r="AE296" s="39"/>
      <c r="AT296" s="18" t="s">
        <v>214</v>
      </c>
      <c r="AU296" s="18" t="s">
        <v>83</v>
      </c>
    </row>
    <row r="297" s="2" customFormat="1" ht="37.8" customHeight="1">
      <c r="A297" s="39"/>
      <c r="B297" s="40"/>
      <c r="C297" s="222" t="s">
        <v>1131</v>
      </c>
      <c r="D297" s="222" t="s">
        <v>208</v>
      </c>
      <c r="E297" s="223" t="s">
        <v>3045</v>
      </c>
      <c r="F297" s="224" t="s">
        <v>3046</v>
      </c>
      <c r="G297" s="225" t="s">
        <v>783</v>
      </c>
      <c r="H297" s="226">
        <v>22</v>
      </c>
      <c r="I297" s="227"/>
      <c r="J297" s="228">
        <f>ROUND(I297*H297,2)</f>
        <v>0</v>
      </c>
      <c r="K297" s="229"/>
      <c r="L297" s="45"/>
      <c r="M297" s="230" t="s">
        <v>1</v>
      </c>
      <c r="N297" s="231" t="s">
        <v>41</v>
      </c>
      <c r="O297" s="92"/>
      <c r="P297" s="232">
        <f>O297*H297</f>
        <v>0</v>
      </c>
      <c r="Q297" s="232">
        <v>0</v>
      </c>
      <c r="R297" s="232">
        <f>Q297*H297</f>
        <v>0</v>
      </c>
      <c r="S297" s="232">
        <v>0</v>
      </c>
      <c r="T297" s="233">
        <f>S297*H297</f>
        <v>0</v>
      </c>
      <c r="U297" s="39"/>
      <c r="V297" s="39"/>
      <c r="W297" s="39"/>
      <c r="X297" s="39"/>
      <c r="Y297" s="39"/>
      <c r="Z297" s="39"/>
      <c r="AA297" s="39"/>
      <c r="AB297" s="39"/>
      <c r="AC297" s="39"/>
      <c r="AD297" s="39"/>
      <c r="AE297" s="39"/>
      <c r="AR297" s="234" t="s">
        <v>361</v>
      </c>
      <c r="AT297" s="234" t="s">
        <v>208</v>
      </c>
      <c r="AU297" s="234" t="s">
        <v>83</v>
      </c>
      <c r="AY297" s="18" t="s">
        <v>207</v>
      </c>
      <c r="BE297" s="235">
        <f>IF(N297="základní",J297,0)</f>
        <v>0</v>
      </c>
      <c r="BF297" s="235">
        <f>IF(N297="snížená",J297,0)</f>
        <v>0</v>
      </c>
      <c r="BG297" s="235">
        <f>IF(N297="zákl. přenesená",J297,0)</f>
        <v>0</v>
      </c>
      <c r="BH297" s="235">
        <f>IF(N297="sníž. přenesená",J297,0)</f>
        <v>0</v>
      </c>
      <c r="BI297" s="235">
        <f>IF(N297="nulová",J297,0)</f>
        <v>0</v>
      </c>
      <c r="BJ297" s="18" t="s">
        <v>83</v>
      </c>
      <c r="BK297" s="235">
        <f>ROUND(I297*H297,2)</f>
        <v>0</v>
      </c>
      <c r="BL297" s="18" t="s">
        <v>361</v>
      </c>
      <c r="BM297" s="234" t="s">
        <v>1597</v>
      </c>
    </row>
    <row r="298" s="2" customFormat="1">
      <c r="A298" s="39"/>
      <c r="B298" s="40"/>
      <c r="C298" s="41"/>
      <c r="D298" s="236" t="s">
        <v>214</v>
      </c>
      <c r="E298" s="41"/>
      <c r="F298" s="237" t="s">
        <v>3046</v>
      </c>
      <c r="G298" s="41"/>
      <c r="H298" s="41"/>
      <c r="I298" s="238"/>
      <c r="J298" s="41"/>
      <c r="K298" s="41"/>
      <c r="L298" s="45"/>
      <c r="M298" s="239"/>
      <c r="N298" s="240"/>
      <c r="O298" s="92"/>
      <c r="P298" s="92"/>
      <c r="Q298" s="92"/>
      <c r="R298" s="92"/>
      <c r="S298" s="92"/>
      <c r="T298" s="93"/>
      <c r="U298" s="39"/>
      <c r="V298" s="39"/>
      <c r="W298" s="39"/>
      <c r="X298" s="39"/>
      <c r="Y298" s="39"/>
      <c r="Z298" s="39"/>
      <c r="AA298" s="39"/>
      <c r="AB298" s="39"/>
      <c r="AC298" s="39"/>
      <c r="AD298" s="39"/>
      <c r="AE298" s="39"/>
      <c r="AT298" s="18" t="s">
        <v>214</v>
      </c>
      <c r="AU298" s="18" t="s">
        <v>83</v>
      </c>
    </row>
    <row r="299" s="2" customFormat="1" ht="37.8" customHeight="1">
      <c r="A299" s="39"/>
      <c r="B299" s="40"/>
      <c r="C299" s="222" t="s">
        <v>1137</v>
      </c>
      <c r="D299" s="222" t="s">
        <v>208</v>
      </c>
      <c r="E299" s="223" t="s">
        <v>3047</v>
      </c>
      <c r="F299" s="224" t="s">
        <v>3048</v>
      </c>
      <c r="G299" s="225" t="s">
        <v>783</v>
      </c>
      <c r="H299" s="226">
        <v>3</v>
      </c>
      <c r="I299" s="227"/>
      <c r="J299" s="228">
        <f>ROUND(I299*H299,2)</f>
        <v>0</v>
      </c>
      <c r="K299" s="229"/>
      <c r="L299" s="45"/>
      <c r="M299" s="230" t="s">
        <v>1</v>
      </c>
      <c r="N299" s="231" t="s">
        <v>41</v>
      </c>
      <c r="O299" s="92"/>
      <c r="P299" s="232">
        <f>O299*H299</f>
        <v>0</v>
      </c>
      <c r="Q299" s="232">
        <v>0</v>
      </c>
      <c r="R299" s="232">
        <f>Q299*H299</f>
        <v>0</v>
      </c>
      <c r="S299" s="232">
        <v>0</v>
      </c>
      <c r="T299" s="233">
        <f>S299*H299</f>
        <v>0</v>
      </c>
      <c r="U299" s="39"/>
      <c r="V299" s="39"/>
      <c r="W299" s="39"/>
      <c r="X299" s="39"/>
      <c r="Y299" s="39"/>
      <c r="Z299" s="39"/>
      <c r="AA299" s="39"/>
      <c r="AB299" s="39"/>
      <c r="AC299" s="39"/>
      <c r="AD299" s="39"/>
      <c r="AE299" s="39"/>
      <c r="AR299" s="234" t="s">
        <v>361</v>
      </c>
      <c r="AT299" s="234" t="s">
        <v>208</v>
      </c>
      <c r="AU299" s="234" t="s">
        <v>83</v>
      </c>
      <c r="AY299" s="18" t="s">
        <v>207</v>
      </c>
      <c r="BE299" s="235">
        <f>IF(N299="základní",J299,0)</f>
        <v>0</v>
      </c>
      <c r="BF299" s="235">
        <f>IF(N299="snížená",J299,0)</f>
        <v>0</v>
      </c>
      <c r="BG299" s="235">
        <f>IF(N299="zákl. přenesená",J299,0)</f>
        <v>0</v>
      </c>
      <c r="BH299" s="235">
        <f>IF(N299="sníž. přenesená",J299,0)</f>
        <v>0</v>
      </c>
      <c r="BI299" s="235">
        <f>IF(N299="nulová",J299,0)</f>
        <v>0</v>
      </c>
      <c r="BJ299" s="18" t="s">
        <v>83</v>
      </c>
      <c r="BK299" s="235">
        <f>ROUND(I299*H299,2)</f>
        <v>0</v>
      </c>
      <c r="BL299" s="18" t="s">
        <v>361</v>
      </c>
      <c r="BM299" s="234" t="s">
        <v>1605</v>
      </c>
    </row>
    <row r="300" s="2" customFormat="1">
      <c r="A300" s="39"/>
      <c r="B300" s="40"/>
      <c r="C300" s="41"/>
      <c r="D300" s="236" t="s">
        <v>214</v>
      </c>
      <c r="E300" s="41"/>
      <c r="F300" s="237" t="s">
        <v>3048</v>
      </c>
      <c r="G300" s="41"/>
      <c r="H300" s="41"/>
      <c r="I300" s="238"/>
      <c r="J300" s="41"/>
      <c r="K300" s="41"/>
      <c r="L300" s="45"/>
      <c r="M300" s="239"/>
      <c r="N300" s="240"/>
      <c r="O300" s="92"/>
      <c r="P300" s="92"/>
      <c r="Q300" s="92"/>
      <c r="R300" s="92"/>
      <c r="S300" s="92"/>
      <c r="T300" s="93"/>
      <c r="U300" s="39"/>
      <c r="V300" s="39"/>
      <c r="W300" s="39"/>
      <c r="X300" s="39"/>
      <c r="Y300" s="39"/>
      <c r="Z300" s="39"/>
      <c r="AA300" s="39"/>
      <c r="AB300" s="39"/>
      <c r="AC300" s="39"/>
      <c r="AD300" s="39"/>
      <c r="AE300" s="39"/>
      <c r="AT300" s="18" t="s">
        <v>214</v>
      </c>
      <c r="AU300" s="18" t="s">
        <v>83</v>
      </c>
    </row>
    <row r="301" s="2" customFormat="1" ht="37.8" customHeight="1">
      <c r="A301" s="39"/>
      <c r="B301" s="40"/>
      <c r="C301" s="222" t="s">
        <v>1143</v>
      </c>
      <c r="D301" s="222" t="s">
        <v>208</v>
      </c>
      <c r="E301" s="223" t="s">
        <v>3049</v>
      </c>
      <c r="F301" s="224" t="s">
        <v>3050</v>
      </c>
      <c r="G301" s="225" t="s">
        <v>783</v>
      </c>
      <c r="H301" s="226">
        <v>69</v>
      </c>
      <c r="I301" s="227"/>
      <c r="J301" s="228">
        <f>ROUND(I301*H301,2)</f>
        <v>0</v>
      </c>
      <c r="K301" s="229"/>
      <c r="L301" s="45"/>
      <c r="M301" s="230" t="s">
        <v>1</v>
      </c>
      <c r="N301" s="231" t="s">
        <v>41</v>
      </c>
      <c r="O301" s="92"/>
      <c r="P301" s="232">
        <f>O301*H301</f>
        <v>0</v>
      </c>
      <c r="Q301" s="232">
        <v>0</v>
      </c>
      <c r="R301" s="232">
        <f>Q301*H301</f>
        <v>0</v>
      </c>
      <c r="S301" s="232">
        <v>0</v>
      </c>
      <c r="T301" s="233">
        <f>S301*H301</f>
        <v>0</v>
      </c>
      <c r="U301" s="39"/>
      <c r="V301" s="39"/>
      <c r="W301" s="39"/>
      <c r="X301" s="39"/>
      <c r="Y301" s="39"/>
      <c r="Z301" s="39"/>
      <c r="AA301" s="39"/>
      <c r="AB301" s="39"/>
      <c r="AC301" s="39"/>
      <c r="AD301" s="39"/>
      <c r="AE301" s="39"/>
      <c r="AR301" s="234" t="s">
        <v>361</v>
      </c>
      <c r="AT301" s="234" t="s">
        <v>208</v>
      </c>
      <c r="AU301" s="234" t="s">
        <v>83</v>
      </c>
      <c r="AY301" s="18" t="s">
        <v>207</v>
      </c>
      <c r="BE301" s="235">
        <f>IF(N301="základní",J301,0)</f>
        <v>0</v>
      </c>
      <c r="BF301" s="235">
        <f>IF(N301="snížená",J301,0)</f>
        <v>0</v>
      </c>
      <c r="BG301" s="235">
        <f>IF(N301="zákl. přenesená",J301,0)</f>
        <v>0</v>
      </c>
      <c r="BH301" s="235">
        <f>IF(N301="sníž. přenesená",J301,0)</f>
        <v>0</v>
      </c>
      <c r="BI301" s="235">
        <f>IF(N301="nulová",J301,0)</f>
        <v>0</v>
      </c>
      <c r="BJ301" s="18" t="s">
        <v>83</v>
      </c>
      <c r="BK301" s="235">
        <f>ROUND(I301*H301,2)</f>
        <v>0</v>
      </c>
      <c r="BL301" s="18" t="s">
        <v>361</v>
      </c>
      <c r="BM301" s="234" t="s">
        <v>1613</v>
      </c>
    </row>
    <row r="302" s="2" customFormat="1">
      <c r="A302" s="39"/>
      <c r="B302" s="40"/>
      <c r="C302" s="41"/>
      <c r="D302" s="236" t="s">
        <v>214</v>
      </c>
      <c r="E302" s="41"/>
      <c r="F302" s="237" t="s">
        <v>3050</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214</v>
      </c>
      <c r="AU302" s="18" t="s">
        <v>83</v>
      </c>
    </row>
    <row r="303" s="2" customFormat="1" ht="24.15" customHeight="1">
      <c r="A303" s="39"/>
      <c r="B303" s="40"/>
      <c r="C303" s="222" t="s">
        <v>1149</v>
      </c>
      <c r="D303" s="222" t="s">
        <v>208</v>
      </c>
      <c r="E303" s="223" t="s">
        <v>3051</v>
      </c>
      <c r="F303" s="224" t="s">
        <v>3052</v>
      </c>
      <c r="G303" s="225" t="s">
        <v>783</v>
      </c>
      <c r="H303" s="226">
        <v>354</v>
      </c>
      <c r="I303" s="227"/>
      <c r="J303" s="228">
        <f>ROUND(I303*H303,2)</f>
        <v>0</v>
      </c>
      <c r="K303" s="229"/>
      <c r="L303" s="45"/>
      <c r="M303" s="230" t="s">
        <v>1</v>
      </c>
      <c r="N303" s="231" t="s">
        <v>41</v>
      </c>
      <c r="O303" s="92"/>
      <c r="P303" s="232">
        <f>O303*H303</f>
        <v>0</v>
      </c>
      <c r="Q303" s="232">
        <v>0</v>
      </c>
      <c r="R303" s="232">
        <f>Q303*H303</f>
        <v>0</v>
      </c>
      <c r="S303" s="232">
        <v>0</v>
      </c>
      <c r="T303" s="233">
        <f>S303*H303</f>
        <v>0</v>
      </c>
      <c r="U303" s="39"/>
      <c r="V303" s="39"/>
      <c r="W303" s="39"/>
      <c r="X303" s="39"/>
      <c r="Y303" s="39"/>
      <c r="Z303" s="39"/>
      <c r="AA303" s="39"/>
      <c r="AB303" s="39"/>
      <c r="AC303" s="39"/>
      <c r="AD303" s="39"/>
      <c r="AE303" s="39"/>
      <c r="AR303" s="234" t="s">
        <v>361</v>
      </c>
      <c r="AT303" s="234" t="s">
        <v>208</v>
      </c>
      <c r="AU303" s="234" t="s">
        <v>83</v>
      </c>
      <c r="AY303" s="18" t="s">
        <v>207</v>
      </c>
      <c r="BE303" s="235">
        <f>IF(N303="základní",J303,0)</f>
        <v>0</v>
      </c>
      <c r="BF303" s="235">
        <f>IF(N303="snížená",J303,0)</f>
        <v>0</v>
      </c>
      <c r="BG303" s="235">
        <f>IF(N303="zákl. přenesená",J303,0)</f>
        <v>0</v>
      </c>
      <c r="BH303" s="235">
        <f>IF(N303="sníž. přenesená",J303,0)</f>
        <v>0</v>
      </c>
      <c r="BI303" s="235">
        <f>IF(N303="nulová",J303,0)</f>
        <v>0</v>
      </c>
      <c r="BJ303" s="18" t="s">
        <v>83</v>
      </c>
      <c r="BK303" s="235">
        <f>ROUND(I303*H303,2)</f>
        <v>0</v>
      </c>
      <c r="BL303" s="18" t="s">
        <v>361</v>
      </c>
      <c r="BM303" s="234" t="s">
        <v>1621</v>
      </c>
    </row>
    <row r="304" s="2" customFormat="1">
      <c r="A304" s="39"/>
      <c r="B304" s="40"/>
      <c r="C304" s="41"/>
      <c r="D304" s="236" t="s">
        <v>214</v>
      </c>
      <c r="E304" s="41"/>
      <c r="F304" s="237" t="s">
        <v>3052</v>
      </c>
      <c r="G304" s="41"/>
      <c r="H304" s="41"/>
      <c r="I304" s="238"/>
      <c r="J304" s="41"/>
      <c r="K304" s="41"/>
      <c r="L304" s="45"/>
      <c r="M304" s="239"/>
      <c r="N304" s="240"/>
      <c r="O304" s="92"/>
      <c r="P304" s="92"/>
      <c r="Q304" s="92"/>
      <c r="R304" s="92"/>
      <c r="S304" s="92"/>
      <c r="T304" s="93"/>
      <c r="U304" s="39"/>
      <c r="V304" s="39"/>
      <c r="W304" s="39"/>
      <c r="X304" s="39"/>
      <c r="Y304" s="39"/>
      <c r="Z304" s="39"/>
      <c r="AA304" s="39"/>
      <c r="AB304" s="39"/>
      <c r="AC304" s="39"/>
      <c r="AD304" s="39"/>
      <c r="AE304" s="39"/>
      <c r="AT304" s="18" t="s">
        <v>214</v>
      </c>
      <c r="AU304" s="18" t="s">
        <v>83</v>
      </c>
    </row>
    <row r="305" s="2" customFormat="1" ht="24.15" customHeight="1">
      <c r="A305" s="39"/>
      <c r="B305" s="40"/>
      <c r="C305" s="222" t="s">
        <v>1155</v>
      </c>
      <c r="D305" s="222" t="s">
        <v>208</v>
      </c>
      <c r="E305" s="223" t="s">
        <v>3053</v>
      </c>
      <c r="F305" s="224" t="s">
        <v>3054</v>
      </c>
      <c r="G305" s="225" t="s">
        <v>783</v>
      </c>
      <c r="H305" s="226">
        <v>300</v>
      </c>
      <c r="I305" s="227"/>
      <c r="J305" s="228">
        <f>ROUND(I305*H305,2)</f>
        <v>0</v>
      </c>
      <c r="K305" s="229"/>
      <c r="L305" s="45"/>
      <c r="M305" s="230" t="s">
        <v>1</v>
      </c>
      <c r="N305" s="231" t="s">
        <v>41</v>
      </c>
      <c r="O305" s="92"/>
      <c r="P305" s="232">
        <f>O305*H305</f>
        <v>0</v>
      </c>
      <c r="Q305" s="232">
        <v>0</v>
      </c>
      <c r="R305" s="232">
        <f>Q305*H305</f>
        <v>0</v>
      </c>
      <c r="S305" s="232">
        <v>0</v>
      </c>
      <c r="T305" s="233">
        <f>S305*H305</f>
        <v>0</v>
      </c>
      <c r="U305" s="39"/>
      <c r="V305" s="39"/>
      <c r="W305" s="39"/>
      <c r="X305" s="39"/>
      <c r="Y305" s="39"/>
      <c r="Z305" s="39"/>
      <c r="AA305" s="39"/>
      <c r="AB305" s="39"/>
      <c r="AC305" s="39"/>
      <c r="AD305" s="39"/>
      <c r="AE305" s="39"/>
      <c r="AR305" s="234" t="s">
        <v>361</v>
      </c>
      <c r="AT305" s="234" t="s">
        <v>208</v>
      </c>
      <c r="AU305" s="234" t="s">
        <v>83</v>
      </c>
      <c r="AY305" s="18" t="s">
        <v>207</v>
      </c>
      <c r="BE305" s="235">
        <f>IF(N305="základní",J305,0)</f>
        <v>0</v>
      </c>
      <c r="BF305" s="235">
        <f>IF(N305="snížená",J305,0)</f>
        <v>0</v>
      </c>
      <c r="BG305" s="235">
        <f>IF(N305="zákl. přenesená",J305,0)</f>
        <v>0</v>
      </c>
      <c r="BH305" s="235">
        <f>IF(N305="sníž. přenesená",J305,0)</f>
        <v>0</v>
      </c>
      <c r="BI305" s="235">
        <f>IF(N305="nulová",J305,0)</f>
        <v>0</v>
      </c>
      <c r="BJ305" s="18" t="s">
        <v>83</v>
      </c>
      <c r="BK305" s="235">
        <f>ROUND(I305*H305,2)</f>
        <v>0</v>
      </c>
      <c r="BL305" s="18" t="s">
        <v>361</v>
      </c>
      <c r="BM305" s="234" t="s">
        <v>1629</v>
      </c>
    </row>
    <row r="306" s="2" customFormat="1">
      <c r="A306" s="39"/>
      <c r="B306" s="40"/>
      <c r="C306" s="41"/>
      <c r="D306" s="236" t="s">
        <v>214</v>
      </c>
      <c r="E306" s="41"/>
      <c r="F306" s="237" t="s">
        <v>3054</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214</v>
      </c>
      <c r="AU306" s="18" t="s">
        <v>83</v>
      </c>
    </row>
    <row r="307" s="2" customFormat="1" ht="24.15" customHeight="1">
      <c r="A307" s="39"/>
      <c r="B307" s="40"/>
      <c r="C307" s="222" t="s">
        <v>1159</v>
      </c>
      <c r="D307" s="222" t="s">
        <v>208</v>
      </c>
      <c r="E307" s="223" t="s">
        <v>3055</v>
      </c>
      <c r="F307" s="224" t="s">
        <v>3056</v>
      </c>
      <c r="G307" s="225" t="s">
        <v>783</v>
      </c>
      <c r="H307" s="226">
        <v>36</v>
      </c>
      <c r="I307" s="227"/>
      <c r="J307" s="228">
        <f>ROUND(I307*H307,2)</f>
        <v>0</v>
      </c>
      <c r="K307" s="229"/>
      <c r="L307" s="45"/>
      <c r="M307" s="230" t="s">
        <v>1</v>
      </c>
      <c r="N307" s="231" t="s">
        <v>41</v>
      </c>
      <c r="O307" s="92"/>
      <c r="P307" s="232">
        <f>O307*H307</f>
        <v>0</v>
      </c>
      <c r="Q307" s="232">
        <v>0</v>
      </c>
      <c r="R307" s="232">
        <f>Q307*H307</f>
        <v>0</v>
      </c>
      <c r="S307" s="232">
        <v>0</v>
      </c>
      <c r="T307" s="233">
        <f>S307*H307</f>
        <v>0</v>
      </c>
      <c r="U307" s="39"/>
      <c r="V307" s="39"/>
      <c r="W307" s="39"/>
      <c r="X307" s="39"/>
      <c r="Y307" s="39"/>
      <c r="Z307" s="39"/>
      <c r="AA307" s="39"/>
      <c r="AB307" s="39"/>
      <c r="AC307" s="39"/>
      <c r="AD307" s="39"/>
      <c r="AE307" s="39"/>
      <c r="AR307" s="234" t="s">
        <v>361</v>
      </c>
      <c r="AT307" s="234" t="s">
        <v>208</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361</v>
      </c>
      <c r="BM307" s="234" t="s">
        <v>1641</v>
      </c>
    </row>
    <row r="308" s="2" customFormat="1">
      <c r="A308" s="39"/>
      <c r="B308" s="40"/>
      <c r="C308" s="41"/>
      <c r="D308" s="236" t="s">
        <v>214</v>
      </c>
      <c r="E308" s="41"/>
      <c r="F308" s="237" t="s">
        <v>3056</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ht="24.15" customHeight="1">
      <c r="A309" s="39"/>
      <c r="B309" s="40"/>
      <c r="C309" s="222" t="s">
        <v>1165</v>
      </c>
      <c r="D309" s="222" t="s">
        <v>208</v>
      </c>
      <c r="E309" s="223" t="s">
        <v>3057</v>
      </c>
      <c r="F309" s="224" t="s">
        <v>3058</v>
      </c>
      <c r="G309" s="225" t="s">
        <v>783</v>
      </c>
      <c r="H309" s="226">
        <v>4</v>
      </c>
      <c r="I309" s="227"/>
      <c r="J309" s="228">
        <f>ROUND(I309*H309,2)</f>
        <v>0</v>
      </c>
      <c r="K309" s="229"/>
      <c r="L309" s="45"/>
      <c r="M309" s="230" t="s">
        <v>1</v>
      </c>
      <c r="N309" s="231" t="s">
        <v>41</v>
      </c>
      <c r="O309" s="92"/>
      <c r="P309" s="232">
        <f>O309*H309</f>
        <v>0</v>
      </c>
      <c r="Q309" s="232">
        <v>0</v>
      </c>
      <c r="R309" s="232">
        <f>Q309*H309</f>
        <v>0</v>
      </c>
      <c r="S309" s="232">
        <v>0</v>
      </c>
      <c r="T309" s="233">
        <f>S309*H309</f>
        <v>0</v>
      </c>
      <c r="U309" s="39"/>
      <c r="V309" s="39"/>
      <c r="W309" s="39"/>
      <c r="X309" s="39"/>
      <c r="Y309" s="39"/>
      <c r="Z309" s="39"/>
      <c r="AA309" s="39"/>
      <c r="AB309" s="39"/>
      <c r="AC309" s="39"/>
      <c r="AD309" s="39"/>
      <c r="AE309" s="39"/>
      <c r="AR309" s="234" t="s">
        <v>361</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361</v>
      </c>
      <c r="BM309" s="234" t="s">
        <v>1648</v>
      </c>
    </row>
    <row r="310" s="2" customFormat="1">
      <c r="A310" s="39"/>
      <c r="B310" s="40"/>
      <c r="C310" s="41"/>
      <c r="D310" s="236" t="s">
        <v>214</v>
      </c>
      <c r="E310" s="41"/>
      <c r="F310" s="237" t="s">
        <v>3058</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ht="33" customHeight="1">
      <c r="A311" s="39"/>
      <c r="B311" s="40"/>
      <c r="C311" s="222" t="s">
        <v>1171</v>
      </c>
      <c r="D311" s="222" t="s">
        <v>208</v>
      </c>
      <c r="E311" s="223" t="s">
        <v>3059</v>
      </c>
      <c r="F311" s="224" t="s">
        <v>3060</v>
      </c>
      <c r="G311" s="225" t="s">
        <v>783</v>
      </c>
      <c r="H311" s="226">
        <v>4</v>
      </c>
      <c r="I311" s="227"/>
      <c r="J311" s="228">
        <f>ROUND(I311*H311,2)</f>
        <v>0</v>
      </c>
      <c r="K311" s="229"/>
      <c r="L311" s="45"/>
      <c r="M311" s="230" t="s">
        <v>1</v>
      </c>
      <c r="N311" s="231" t="s">
        <v>41</v>
      </c>
      <c r="O311" s="92"/>
      <c r="P311" s="232">
        <f>O311*H311</f>
        <v>0</v>
      </c>
      <c r="Q311" s="232">
        <v>0</v>
      </c>
      <c r="R311" s="232">
        <f>Q311*H311</f>
        <v>0</v>
      </c>
      <c r="S311" s="232">
        <v>0</v>
      </c>
      <c r="T311" s="233">
        <f>S311*H311</f>
        <v>0</v>
      </c>
      <c r="U311" s="39"/>
      <c r="V311" s="39"/>
      <c r="W311" s="39"/>
      <c r="X311" s="39"/>
      <c r="Y311" s="39"/>
      <c r="Z311" s="39"/>
      <c r="AA311" s="39"/>
      <c r="AB311" s="39"/>
      <c r="AC311" s="39"/>
      <c r="AD311" s="39"/>
      <c r="AE311" s="39"/>
      <c r="AR311" s="234" t="s">
        <v>361</v>
      </c>
      <c r="AT311" s="234" t="s">
        <v>208</v>
      </c>
      <c r="AU311" s="234" t="s">
        <v>83</v>
      </c>
      <c r="AY311" s="18" t="s">
        <v>207</v>
      </c>
      <c r="BE311" s="235">
        <f>IF(N311="základní",J311,0)</f>
        <v>0</v>
      </c>
      <c r="BF311" s="235">
        <f>IF(N311="snížená",J311,0)</f>
        <v>0</v>
      </c>
      <c r="BG311" s="235">
        <f>IF(N311="zákl. přenesená",J311,0)</f>
        <v>0</v>
      </c>
      <c r="BH311" s="235">
        <f>IF(N311="sníž. přenesená",J311,0)</f>
        <v>0</v>
      </c>
      <c r="BI311" s="235">
        <f>IF(N311="nulová",J311,0)</f>
        <v>0</v>
      </c>
      <c r="BJ311" s="18" t="s">
        <v>83</v>
      </c>
      <c r="BK311" s="235">
        <f>ROUND(I311*H311,2)</f>
        <v>0</v>
      </c>
      <c r="BL311" s="18" t="s">
        <v>361</v>
      </c>
      <c r="BM311" s="234" t="s">
        <v>1656</v>
      </c>
    </row>
    <row r="312" s="2" customFormat="1">
      <c r="A312" s="39"/>
      <c r="B312" s="40"/>
      <c r="C312" s="41"/>
      <c r="D312" s="236" t="s">
        <v>214</v>
      </c>
      <c r="E312" s="41"/>
      <c r="F312" s="237" t="s">
        <v>3060</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214</v>
      </c>
      <c r="AU312" s="18" t="s">
        <v>83</v>
      </c>
    </row>
    <row r="313" s="2" customFormat="1" ht="16.5" customHeight="1">
      <c r="A313" s="39"/>
      <c r="B313" s="40"/>
      <c r="C313" s="222" t="s">
        <v>1175</v>
      </c>
      <c r="D313" s="222" t="s">
        <v>208</v>
      </c>
      <c r="E313" s="223" t="s">
        <v>3061</v>
      </c>
      <c r="F313" s="224" t="s">
        <v>3062</v>
      </c>
      <c r="G313" s="225" t="s">
        <v>783</v>
      </c>
      <c r="H313" s="226">
        <v>4</v>
      </c>
      <c r="I313" s="227"/>
      <c r="J313" s="228">
        <f>ROUND(I313*H313,2)</f>
        <v>0</v>
      </c>
      <c r="K313" s="229"/>
      <c r="L313" s="45"/>
      <c r="M313" s="230" t="s">
        <v>1</v>
      </c>
      <c r="N313" s="231" t="s">
        <v>41</v>
      </c>
      <c r="O313" s="92"/>
      <c r="P313" s="232">
        <f>O313*H313</f>
        <v>0</v>
      </c>
      <c r="Q313" s="232">
        <v>0</v>
      </c>
      <c r="R313" s="232">
        <f>Q313*H313</f>
        <v>0</v>
      </c>
      <c r="S313" s="232">
        <v>0</v>
      </c>
      <c r="T313" s="233">
        <f>S313*H313</f>
        <v>0</v>
      </c>
      <c r="U313" s="39"/>
      <c r="V313" s="39"/>
      <c r="W313" s="39"/>
      <c r="X313" s="39"/>
      <c r="Y313" s="39"/>
      <c r="Z313" s="39"/>
      <c r="AA313" s="39"/>
      <c r="AB313" s="39"/>
      <c r="AC313" s="39"/>
      <c r="AD313" s="39"/>
      <c r="AE313" s="39"/>
      <c r="AR313" s="234" t="s">
        <v>361</v>
      </c>
      <c r="AT313" s="234" t="s">
        <v>208</v>
      </c>
      <c r="AU313" s="234" t="s">
        <v>83</v>
      </c>
      <c r="AY313" s="18" t="s">
        <v>207</v>
      </c>
      <c r="BE313" s="235">
        <f>IF(N313="základní",J313,0)</f>
        <v>0</v>
      </c>
      <c r="BF313" s="235">
        <f>IF(N313="snížená",J313,0)</f>
        <v>0</v>
      </c>
      <c r="BG313" s="235">
        <f>IF(N313="zákl. přenesená",J313,0)</f>
        <v>0</v>
      </c>
      <c r="BH313" s="235">
        <f>IF(N313="sníž. přenesená",J313,0)</f>
        <v>0</v>
      </c>
      <c r="BI313" s="235">
        <f>IF(N313="nulová",J313,0)</f>
        <v>0</v>
      </c>
      <c r="BJ313" s="18" t="s">
        <v>83</v>
      </c>
      <c r="BK313" s="235">
        <f>ROUND(I313*H313,2)</f>
        <v>0</v>
      </c>
      <c r="BL313" s="18" t="s">
        <v>361</v>
      </c>
      <c r="BM313" s="234" t="s">
        <v>1670</v>
      </c>
    </row>
    <row r="314" s="2" customFormat="1">
      <c r="A314" s="39"/>
      <c r="B314" s="40"/>
      <c r="C314" s="41"/>
      <c r="D314" s="236" t="s">
        <v>214</v>
      </c>
      <c r="E314" s="41"/>
      <c r="F314" s="237" t="s">
        <v>3062</v>
      </c>
      <c r="G314" s="41"/>
      <c r="H314" s="41"/>
      <c r="I314" s="238"/>
      <c r="J314" s="41"/>
      <c r="K314" s="41"/>
      <c r="L314" s="45"/>
      <c r="M314" s="239"/>
      <c r="N314" s="240"/>
      <c r="O314" s="92"/>
      <c r="P314" s="92"/>
      <c r="Q314" s="92"/>
      <c r="R314" s="92"/>
      <c r="S314" s="92"/>
      <c r="T314" s="93"/>
      <c r="U314" s="39"/>
      <c r="V314" s="39"/>
      <c r="W314" s="39"/>
      <c r="X314" s="39"/>
      <c r="Y314" s="39"/>
      <c r="Z314" s="39"/>
      <c r="AA314" s="39"/>
      <c r="AB314" s="39"/>
      <c r="AC314" s="39"/>
      <c r="AD314" s="39"/>
      <c r="AE314" s="39"/>
      <c r="AT314" s="18" t="s">
        <v>214</v>
      </c>
      <c r="AU314" s="18" t="s">
        <v>83</v>
      </c>
    </row>
    <row r="315" s="2" customFormat="1">
      <c r="A315" s="39"/>
      <c r="B315" s="40"/>
      <c r="C315" s="41"/>
      <c r="D315" s="236" t="s">
        <v>385</v>
      </c>
      <c r="E315" s="41"/>
      <c r="F315" s="290" t="s">
        <v>3015</v>
      </c>
      <c r="G315" s="41"/>
      <c r="H315" s="41"/>
      <c r="I315" s="238"/>
      <c r="J315" s="41"/>
      <c r="K315" s="41"/>
      <c r="L315" s="45"/>
      <c r="M315" s="239"/>
      <c r="N315" s="240"/>
      <c r="O315" s="92"/>
      <c r="P315" s="92"/>
      <c r="Q315" s="92"/>
      <c r="R315" s="92"/>
      <c r="S315" s="92"/>
      <c r="T315" s="93"/>
      <c r="U315" s="39"/>
      <c r="V315" s="39"/>
      <c r="W315" s="39"/>
      <c r="X315" s="39"/>
      <c r="Y315" s="39"/>
      <c r="Z315" s="39"/>
      <c r="AA315" s="39"/>
      <c r="AB315" s="39"/>
      <c r="AC315" s="39"/>
      <c r="AD315" s="39"/>
      <c r="AE315" s="39"/>
      <c r="AT315" s="18" t="s">
        <v>385</v>
      </c>
      <c r="AU315" s="18" t="s">
        <v>83</v>
      </c>
    </row>
    <row r="316" s="2" customFormat="1" ht="21.75" customHeight="1">
      <c r="A316" s="39"/>
      <c r="B316" s="40"/>
      <c r="C316" s="222" t="s">
        <v>1179</v>
      </c>
      <c r="D316" s="222" t="s">
        <v>208</v>
      </c>
      <c r="E316" s="223" t="s">
        <v>3063</v>
      </c>
      <c r="F316" s="224" t="s">
        <v>3064</v>
      </c>
      <c r="G316" s="225" t="s">
        <v>1228</v>
      </c>
      <c r="H316" s="304"/>
      <c r="I316" s="227"/>
      <c r="J316" s="228">
        <f>ROUND(I316*H316,2)</f>
        <v>0</v>
      </c>
      <c r="K316" s="229"/>
      <c r="L316" s="45"/>
      <c r="M316" s="230" t="s">
        <v>1</v>
      </c>
      <c r="N316" s="231" t="s">
        <v>41</v>
      </c>
      <c r="O316" s="92"/>
      <c r="P316" s="232">
        <f>O316*H316</f>
        <v>0</v>
      </c>
      <c r="Q316" s="232">
        <v>0</v>
      </c>
      <c r="R316" s="232">
        <f>Q316*H316</f>
        <v>0</v>
      </c>
      <c r="S316" s="232">
        <v>0</v>
      </c>
      <c r="T316" s="233">
        <f>S316*H316</f>
        <v>0</v>
      </c>
      <c r="U316" s="39"/>
      <c r="V316" s="39"/>
      <c r="W316" s="39"/>
      <c r="X316" s="39"/>
      <c r="Y316" s="39"/>
      <c r="Z316" s="39"/>
      <c r="AA316" s="39"/>
      <c r="AB316" s="39"/>
      <c r="AC316" s="39"/>
      <c r="AD316" s="39"/>
      <c r="AE316" s="39"/>
      <c r="AR316" s="234" t="s">
        <v>361</v>
      </c>
      <c r="AT316" s="234" t="s">
        <v>208</v>
      </c>
      <c r="AU316" s="234" t="s">
        <v>83</v>
      </c>
      <c r="AY316" s="18" t="s">
        <v>207</v>
      </c>
      <c r="BE316" s="235">
        <f>IF(N316="základní",J316,0)</f>
        <v>0</v>
      </c>
      <c r="BF316" s="235">
        <f>IF(N316="snížená",J316,0)</f>
        <v>0</v>
      </c>
      <c r="BG316" s="235">
        <f>IF(N316="zákl. přenesená",J316,0)</f>
        <v>0</v>
      </c>
      <c r="BH316" s="235">
        <f>IF(N316="sníž. přenesená",J316,0)</f>
        <v>0</v>
      </c>
      <c r="BI316" s="235">
        <f>IF(N316="nulová",J316,0)</f>
        <v>0</v>
      </c>
      <c r="BJ316" s="18" t="s">
        <v>83</v>
      </c>
      <c r="BK316" s="235">
        <f>ROUND(I316*H316,2)</f>
        <v>0</v>
      </c>
      <c r="BL316" s="18" t="s">
        <v>361</v>
      </c>
      <c r="BM316" s="234" t="s">
        <v>1678</v>
      </c>
    </row>
    <row r="317" s="2" customFormat="1">
      <c r="A317" s="39"/>
      <c r="B317" s="40"/>
      <c r="C317" s="41"/>
      <c r="D317" s="236" t="s">
        <v>214</v>
      </c>
      <c r="E317" s="41"/>
      <c r="F317" s="237" t="s">
        <v>3064</v>
      </c>
      <c r="G317" s="41"/>
      <c r="H317" s="41"/>
      <c r="I317" s="238"/>
      <c r="J317" s="41"/>
      <c r="K317" s="41"/>
      <c r="L317" s="45"/>
      <c r="M317" s="239"/>
      <c r="N317" s="240"/>
      <c r="O317" s="92"/>
      <c r="P317" s="92"/>
      <c r="Q317" s="92"/>
      <c r="R317" s="92"/>
      <c r="S317" s="92"/>
      <c r="T317" s="93"/>
      <c r="U317" s="39"/>
      <c r="V317" s="39"/>
      <c r="W317" s="39"/>
      <c r="X317" s="39"/>
      <c r="Y317" s="39"/>
      <c r="Z317" s="39"/>
      <c r="AA317" s="39"/>
      <c r="AB317" s="39"/>
      <c r="AC317" s="39"/>
      <c r="AD317" s="39"/>
      <c r="AE317" s="39"/>
      <c r="AT317" s="18" t="s">
        <v>214</v>
      </c>
      <c r="AU317" s="18" t="s">
        <v>83</v>
      </c>
    </row>
    <row r="318" s="11" customFormat="1" ht="25.92" customHeight="1">
      <c r="A318" s="11"/>
      <c r="B318" s="208"/>
      <c r="C318" s="209"/>
      <c r="D318" s="210" t="s">
        <v>75</v>
      </c>
      <c r="E318" s="211" t="s">
        <v>3065</v>
      </c>
      <c r="F318" s="211" t="s">
        <v>3066</v>
      </c>
      <c r="G318" s="209"/>
      <c r="H318" s="209"/>
      <c r="I318" s="212"/>
      <c r="J318" s="213">
        <f>BK318</f>
        <v>0</v>
      </c>
      <c r="K318" s="209"/>
      <c r="L318" s="214"/>
      <c r="M318" s="215"/>
      <c r="N318" s="216"/>
      <c r="O318" s="216"/>
      <c r="P318" s="217">
        <f>SUM(P319:P423)</f>
        <v>0</v>
      </c>
      <c r="Q318" s="216"/>
      <c r="R318" s="217">
        <f>SUM(R319:R423)</f>
        <v>0</v>
      </c>
      <c r="S318" s="216"/>
      <c r="T318" s="218">
        <f>SUM(T319:T423)</f>
        <v>0</v>
      </c>
      <c r="U318" s="11"/>
      <c r="V318" s="11"/>
      <c r="W318" s="11"/>
      <c r="X318" s="11"/>
      <c r="Y318" s="11"/>
      <c r="Z318" s="11"/>
      <c r="AA318" s="11"/>
      <c r="AB318" s="11"/>
      <c r="AC318" s="11"/>
      <c r="AD318" s="11"/>
      <c r="AE318" s="11"/>
      <c r="AR318" s="219" t="s">
        <v>85</v>
      </c>
      <c r="AT318" s="220" t="s">
        <v>75</v>
      </c>
      <c r="AU318" s="220" t="s">
        <v>76</v>
      </c>
      <c r="AY318" s="219" t="s">
        <v>207</v>
      </c>
      <c r="BK318" s="221">
        <f>SUM(BK319:BK423)</f>
        <v>0</v>
      </c>
    </row>
    <row r="319" s="2" customFormat="1" ht="21.75" customHeight="1">
      <c r="A319" s="39"/>
      <c r="B319" s="40"/>
      <c r="C319" s="222" t="s">
        <v>1185</v>
      </c>
      <c r="D319" s="222" t="s">
        <v>208</v>
      </c>
      <c r="E319" s="223" t="s">
        <v>3067</v>
      </c>
      <c r="F319" s="224" t="s">
        <v>3068</v>
      </c>
      <c r="G319" s="225" t="s">
        <v>931</v>
      </c>
      <c r="H319" s="226">
        <v>62</v>
      </c>
      <c r="I319" s="227"/>
      <c r="J319" s="228">
        <f>ROUND(I319*H319,2)</f>
        <v>0</v>
      </c>
      <c r="K319" s="229"/>
      <c r="L319" s="45"/>
      <c r="M319" s="230" t="s">
        <v>1</v>
      </c>
      <c r="N319" s="231" t="s">
        <v>41</v>
      </c>
      <c r="O319" s="92"/>
      <c r="P319" s="232">
        <f>O319*H319</f>
        <v>0</v>
      </c>
      <c r="Q319" s="232">
        <v>0</v>
      </c>
      <c r="R319" s="232">
        <f>Q319*H319</f>
        <v>0</v>
      </c>
      <c r="S319" s="232">
        <v>0</v>
      </c>
      <c r="T319" s="233">
        <f>S319*H319</f>
        <v>0</v>
      </c>
      <c r="U319" s="39"/>
      <c r="V319" s="39"/>
      <c r="W319" s="39"/>
      <c r="X319" s="39"/>
      <c r="Y319" s="39"/>
      <c r="Z319" s="39"/>
      <c r="AA319" s="39"/>
      <c r="AB319" s="39"/>
      <c r="AC319" s="39"/>
      <c r="AD319" s="39"/>
      <c r="AE319" s="39"/>
      <c r="AR319" s="234" t="s">
        <v>361</v>
      </c>
      <c r="AT319" s="234" t="s">
        <v>208</v>
      </c>
      <c r="AU319" s="234" t="s">
        <v>83</v>
      </c>
      <c r="AY319" s="18" t="s">
        <v>207</v>
      </c>
      <c r="BE319" s="235">
        <f>IF(N319="základní",J319,0)</f>
        <v>0</v>
      </c>
      <c r="BF319" s="235">
        <f>IF(N319="snížená",J319,0)</f>
        <v>0</v>
      </c>
      <c r="BG319" s="235">
        <f>IF(N319="zákl. přenesená",J319,0)</f>
        <v>0</v>
      </c>
      <c r="BH319" s="235">
        <f>IF(N319="sníž. přenesená",J319,0)</f>
        <v>0</v>
      </c>
      <c r="BI319" s="235">
        <f>IF(N319="nulová",J319,0)</f>
        <v>0</v>
      </c>
      <c r="BJ319" s="18" t="s">
        <v>83</v>
      </c>
      <c r="BK319" s="235">
        <f>ROUND(I319*H319,2)</f>
        <v>0</v>
      </c>
      <c r="BL319" s="18" t="s">
        <v>361</v>
      </c>
      <c r="BM319" s="234" t="s">
        <v>1686</v>
      </c>
    </row>
    <row r="320" s="2" customFormat="1">
      <c r="A320" s="39"/>
      <c r="B320" s="40"/>
      <c r="C320" s="41"/>
      <c r="D320" s="236" t="s">
        <v>214</v>
      </c>
      <c r="E320" s="41"/>
      <c r="F320" s="237" t="s">
        <v>3068</v>
      </c>
      <c r="G320" s="41"/>
      <c r="H320" s="41"/>
      <c r="I320" s="238"/>
      <c r="J320" s="41"/>
      <c r="K320" s="41"/>
      <c r="L320" s="45"/>
      <c r="M320" s="239"/>
      <c r="N320" s="240"/>
      <c r="O320" s="92"/>
      <c r="P320" s="92"/>
      <c r="Q320" s="92"/>
      <c r="R320" s="92"/>
      <c r="S320" s="92"/>
      <c r="T320" s="93"/>
      <c r="U320" s="39"/>
      <c r="V320" s="39"/>
      <c r="W320" s="39"/>
      <c r="X320" s="39"/>
      <c r="Y320" s="39"/>
      <c r="Z320" s="39"/>
      <c r="AA320" s="39"/>
      <c r="AB320" s="39"/>
      <c r="AC320" s="39"/>
      <c r="AD320" s="39"/>
      <c r="AE320" s="39"/>
      <c r="AT320" s="18" t="s">
        <v>214</v>
      </c>
      <c r="AU320" s="18" t="s">
        <v>83</v>
      </c>
    </row>
    <row r="321" s="2" customFormat="1" ht="21.75" customHeight="1">
      <c r="A321" s="39"/>
      <c r="B321" s="40"/>
      <c r="C321" s="222" t="s">
        <v>1191</v>
      </c>
      <c r="D321" s="222" t="s">
        <v>208</v>
      </c>
      <c r="E321" s="223" t="s">
        <v>3069</v>
      </c>
      <c r="F321" s="224" t="s">
        <v>3070</v>
      </c>
      <c r="G321" s="225" t="s">
        <v>931</v>
      </c>
      <c r="H321" s="226">
        <v>6</v>
      </c>
      <c r="I321" s="227"/>
      <c r="J321" s="228">
        <f>ROUND(I321*H321,2)</f>
        <v>0</v>
      </c>
      <c r="K321" s="229"/>
      <c r="L321" s="45"/>
      <c r="M321" s="230" t="s">
        <v>1</v>
      </c>
      <c r="N321" s="231" t="s">
        <v>41</v>
      </c>
      <c r="O321" s="92"/>
      <c r="P321" s="232">
        <f>O321*H321</f>
        <v>0</v>
      </c>
      <c r="Q321" s="232">
        <v>0</v>
      </c>
      <c r="R321" s="232">
        <f>Q321*H321</f>
        <v>0</v>
      </c>
      <c r="S321" s="232">
        <v>0</v>
      </c>
      <c r="T321" s="233">
        <f>S321*H321</f>
        <v>0</v>
      </c>
      <c r="U321" s="39"/>
      <c r="V321" s="39"/>
      <c r="W321" s="39"/>
      <c r="X321" s="39"/>
      <c r="Y321" s="39"/>
      <c r="Z321" s="39"/>
      <c r="AA321" s="39"/>
      <c r="AB321" s="39"/>
      <c r="AC321" s="39"/>
      <c r="AD321" s="39"/>
      <c r="AE321" s="39"/>
      <c r="AR321" s="234" t="s">
        <v>361</v>
      </c>
      <c r="AT321" s="234" t="s">
        <v>208</v>
      </c>
      <c r="AU321" s="234" t="s">
        <v>83</v>
      </c>
      <c r="AY321" s="18" t="s">
        <v>207</v>
      </c>
      <c r="BE321" s="235">
        <f>IF(N321="základní",J321,0)</f>
        <v>0</v>
      </c>
      <c r="BF321" s="235">
        <f>IF(N321="snížená",J321,0)</f>
        <v>0</v>
      </c>
      <c r="BG321" s="235">
        <f>IF(N321="zákl. přenesená",J321,0)</f>
        <v>0</v>
      </c>
      <c r="BH321" s="235">
        <f>IF(N321="sníž. přenesená",J321,0)</f>
        <v>0</v>
      </c>
      <c r="BI321" s="235">
        <f>IF(N321="nulová",J321,0)</f>
        <v>0</v>
      </c>
      <c r="BJ321" s="18" t="s">
        <v>83</v>
      </c>
      <c r="BK321" s="235">
        <f>ROUND(I321*H321,2)</f>
        <v>0</v>
      </c>
      <c r="BL321" s="18" t="s">
        <v>361</v>
      </c>
      <c r="BM321" s="234" t="s">
        <v>1692</v>
      </c>
    </row>
    <row r="322" s="2" customFormat="1">
      <c r="A322" s="39"/>
      <c r="B322" s="40"/>
      <c r="C322" s="41"/>
      <c r="D322" s="236" t="s">
        <v>214</v>
      </c>
      <c r="E322" s="41"/>
      <c r="F322" s="237" t="s">
        <v>3070</v>
      </c>
      <c r="G322" s="41"/>
      <c r="H322" s="41"/>
      <c r="I322" s="238"/>
      <c r="J322" s="41"/>
      <c r="K322" s="41"/>
      <c r="L322" s="45"/>
      <c r="M322" s="239"/>
      <c r="N322" s="240"/>
      <c r="O322" s="92"/>
      <c r="P322" s="92"/>
      <c r="Q322" s="92"/>
      <c r="R322" s="92"/>
      <c r="S322" s="92"/>
      <c r="T322" s="93"/>
      <c r="U322" s="39"/>
      <c r="V322" s="39"/>
      <c r="W322" s="39"/>
      <c r="X322" s="39"/>
      <c r="Y322" s="39"/>
      <c r="Z322" s="39"/>
      <c r="AA322" s="39"/>
      <c r="AB322" s="39"/>
      <c r="AC322" s="39"/>
      <c r="AD322" s="39"/>
      <c r="AE322" s="39"/>
      <c r="AT322" s="18" t="s">
        <v>214</v>
      </c>
      <c r="AU322" s="18" t="s">
        <v>83</v>
      </c>
    </row>
    <row r="323" s="2" customFormat="1" ht="16.5" customHeight="1">
      <c r="A323" s="39"/>
      <c r="B323" s="40"/>
      <c r="C323" s="222" t="s">
        <v>1193</v>
      </c>
      <c r="D323" s="222" t="s">
        <v>208</v>
      </c>
      <c r="E323" s="223" t="s">
        <v>3071</v>
      </c>
      <c r="F323" s="224" t="s">
        <v>3072</v>
      </c>
      <c r="G323" s="225" t="s">
        <v>931</v>
      </c>
      <c r="H323" s="226">
        <v>18</v>
      </c>
      <c r="I323" s="227"/>
      <c r="J323" s="228">
        <f>ROUND(I323*H323,2)</f>
        <v>0</v>
      </c>
      <c r="K323" s="229"/>
      <c r="L323" s="45"/>
      <c r="M323" s="230" t="s">
        <v>1</v>
      </c>
      <c r="N323" s="231" t="s">
        <v>41</v>
      </c>
      <c r="O323" s="92"/>
      <c r="P323" s="232">
        <f>O323*H323</f>
        <v>0</v>
      </c>
      <c r="Q323" s="232">
        <v>0</v>
      </c>
      <c r="R323" s="232">
        <f>Q323*H323</f>
        <v>0</v>
      </c>
      <c r="S323" s="232">
        <v>0</v>
      </c>
      <c r="T323" s="233">
        <f>S323*H323</f>
        <v>0</v>
      </c>
      <c r="U323" s="39"/>
      <c r="V323" s="39"/>
      <c r="W323" s="39"/>
      <c r="X323" s="39"/>
      <c r="Y323" s="39"/>
      <c r="Z323" s="39"/>
      <c r="AA323" s="39"/>
      <c r="AB323" s="39"/>
      <c r="AC323" s="39"/>
      <c r="AD323" s="39"/>
      <c r="AE323" s="39"/>
      <c r="AR323" s="234" t="s">
        <v>361</v>
      </c>
      <c r="AT323" s="234" t="s">
        <v>208</v>
      </c>
      <c r="AU323" s="234" t="s">
        <v>83</v>
      </c>
      <c r="AY323" s="18" t="s">
        <v>207</v>
      </c>
      <c r="BE323" s="235">
        <f>IF(N323="základní",J323,0)</f>
        <v>0</v>
      </c>
      <c r="BF323" s="235">
        <f>IF(N323="snížená",J323,0)</f>
        <v>0</v>
      </c>
      <c r="BG323" s="235">
        <f>IF(N323="zákl. přenesená",J323,0)</f>
        <v>0</v>
      </c>
      <c r="BH323" s="235">
        <f>IF(N323="sníž. přenesená",J323,0)</f>
        <v>0</v>
      </c>
      <c r="BI323" s="235">
        <f>IF(N323="nulová",J323,0)</f>
        <v>0</v>
      </c>
      <c r="BJ323" s="18" t="s">
        <v>83</v>
      </c>
      <c r="BK323" s="235">
        <f>ROUND(I323*H323,2)</f>
        <v>0</v>
      </c>
      <c r="BL323" s="18" t="s">
        <v>361</v>
      </c>
      <c r="BM323" s="234" t="s">
        <v>1699</v>
      </c>
    </row>
    <row r="324" s="2" customFormat="1">
      <c r="A324" s="39"/>
      <c r="B324" s="40"/>
      <c r="C324" s="41"/>
      <c r="D324" s="236" t="s">
        <v>214</v>
      </c>
      <c r="E324" s="41"/>
      <c r="F324" s="237" t="s">
        <v>3072</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214</v>
      </c>
      <c r="AU324" s="18" t="s">
        <v>83</v>
      </c>
    </row>
    <row r="325" s="2" customFormat="1" ht="16.5" customHeight="1">
      <c r="A325" s="39"/>
      <c r="B325" s="40"/>
      <c r="C325" s="222" t="s">
        <v>1198</v>
      </c>
      <c r="D325" s="222" t="s">
        <v>208</v>
      </c>
      <c r="E325" s="223" t="s">
        <v>3073</v>
      </c>
      <c r="F325" s="224" t="s">
        <v>3074</v>
      </c>
      <c r="G325" s="225" t="s">
        <v>931</v>
      </c>
      <c r="H325" s="226">
        <v>10</v>
      </c>
      <c r="I325" s="227"/>
      <c r="J325" s="228">
        <f>ROUND(I325*H325,2)</f>
        <v>0</v>
      </c>
      <c r="K325" s="229"/>
      <c r="L325" s="45"/>
      <c r="M325" s="230" t="s">
        <v>1</v>
      </c>
      <c r="N325" s="231" t="s">
        <v>41</v>
      </c>
      <c r="O325" s="92"/>
      <c r="P325" s="232">
        <f>O325*H325</f>
        <v>0</v>
      </c>
      <c r="Q325" s="232">
        <v>0</v>
      </c>
      <c r="R325" s="232">
        <f>Q325*H325</f>
        <v>0</v>
      </c>
      <c r="S325" s="232">
        <v>0</v>
      </c>
      <c r="T325" s="233">
        <f>S325*H325</f>
        <v>0</v>
      </c>
      <c r="U325" s="39"/>
      <c r="V325" s="39"/>
      <c r="W325" s="39"/>
      <c r="X325" s="39"/>
      <c r="Y325" s="39"/>
      <c r="Z325" s="39"/>
      <c r="AA325" s="39"/>
      <c r="AB325" s="39"/>
      <c r="AC325" s="39"/>
      <c r="AD325" s="39"/>
      <c r="AE325" s="39"/>
      <c r="AR325" s="234" t="s">
        <v>361</v>
      </c>
      <c r="AT325" s="234" t="s">
        <v>208</v>
      </c>
      <c r="AU325" s="234" t="s">
        <v>83</v>
      </c>
      <c r="AY325" s="18" t="s">
        <v>207</v>
      </c>
      <c r="BE325" s="235">
        <f>IF(N325="základní",J325,0)</f>
        <v>0</v>
      </c>
      <c r="BF325" s="235">
        <f>IF(N325="snížená",J325,0)</f>
        <v>0</v>
      </c>
      <c r="BG325" s="235">
        <f>IF(N325="zákl. přenesená",J325,0)</f>
        <v>0</v>
      </c>
      <c r="BH325" s="235">
        <f>IF(N325="sníž. přenesená",J325,0)</f>
        <v>0</v>
      </c>
      <c r="BI325" s="235">
        <f>IF(N325="nulová",J325,0)</f>
        <v>0</v>
      </c>
      <c r="BJ325" s="18" t="s">
        <v>83</v>
      </c>
      <c r="BK325" s="235">
        <f>ROUND(I325*H325,2)</f>
        <v>0</v>
      </c>
      <c r="BL325" s="18" t="s">
        <v>361</v>
      </c>
      <c r="BM325" s="234" t="s">
        <v>1706</v>
      </c>
    </row>
    <row r="326" s="2" customFormat="1">
      <c r="A326" s="39"/>
      <c r="B326" s="40"/>
      <c r="C326" s="41"/>
      <c r="D326" s="236" t="s">
        <v>214</v>
      </c>
      <c r="E326" s="41"/>
      <c r="F326" s="237" t="s">
        <v>3074</v>
      </c>
      <c r="G326" s="41"/>
      <c r="H326" s="41"/>
      <c r="I326" s="238"/>
      <c r="J326" s="41"/>
      <c r="K326" s="41"/>
      <c r="L326" s="45"/>
      <c r="M326" s="239"/>
      <c r="N326" s="240"/>
      <c r="O326" s="92"/>
      <c r="P326" s="92"/>
      <c r="Q326" s="92"/>
      <c r="R326" s="92"/>
      <c r="S326" s="92"/>
      <c r="T326" s="93"/>
      <c r="U326" s="39"/>
      <c r="V326" s="39"/>
      <c r="W326" s="39"/>
      <c r="X326" s="39"/>
      <c r="Y326" s="39"/>
      <c r="Z326" s="39"/>
      <c r="AA326" s="39"/>
      <c r="AB326" s="39"/>
      <c r="AC326" s="39"/>
      <c r="AD326" s="39"/>
      <c r="AE326" s="39"/>
      <c r="AT326" s="18" t="s">
        <v>214</v>
      </c>
      <c r="AU326" s="18" t="s">
        <v>83</v>
      </c>
    </row>
    <row r="327" s="2" customFormat="1" ht="16.5" customHeight="1">
      <c r="A327" s="39"/>
      <c r="B327" s="40"/>
      <c r="C327" s="222" t="s">
        <v>1204</v>
      </c>
      <c r="D327" s="222" t="s">
        <v>208</v>
      </c>
      <c r="E327" s="223" t="s">
        <v>3075</v>
      </c>
      <c r="F327" s="224" t="s">
        <v>3076</v>
      </c>
      <c r="G327" s="225" t="s">
        <v>931</v>
      </c>
      <c r="H327" s="226">
        <v>16</v>
      </c>
      <c r="I327" s="227"/>
      <c r="J327" s="228">
        <f>ROUND(I327*H327,2)</f>
        <v>0</v>
      </c>
      <c r="K327" s="229"/>
      <c r="L327" s="45"/>
      <c r="M327" s="230" t="s">
        <v>1</v>
      </c>
      <c r="N327" s="231" t="s">
        <v>41</v>
      </c>
      <c r="O327" s="92"/>
      <c r="P327" s="232">
        <f>O327*H327</f>
        <v>0</v>
      </c>
      <c r="Q327" s="232">
        <v>0</v>
      </c>
      <c r="R327" s="232">
        <f>Q327*H327</f>
        <v>0</v>
      </c>
      <c r="S327" s="232">
        <v>0</v>
      </c>
      <c r="T327" s="233">
        <f>S327*H327</f>
        <v>0</v>
      </c>
      <c r="U327" s="39"/>
      <c r="V327" s="39"/>
      <c r="W327" s="39"/>
      <c r="X327" s="39"/>
      <c r="Y327" s="39"/>
      <c r="Z327" s="39"/>
      <c r="AA327" s="39"/>
      <c r="AB327" s="39"/>
      <c r="AC327" s="39"/>
      <c r="AD327" s="39"/>
      <c r="AE327" s="39"/>
      <c r="AR327" s="234" t="s">
        <v>361</v>
      </c>
      <c r="AT327" s="234" t="s">
        <v>208</v>
      </c>
      <c r="AU327" s="234" t="s">
        <v>83</v>
      </c>
      <c r="AY327" s="18" t="s">
        <v>207</v>
      </c>
      <c r="BE327" s="235">
        <f>IF(N327="základní",J327,0)</f>
        <v>0</v>
      </c>
      <c r="BF327" s="235">
        <f>IF(N327="snížená",J327,0)</f>
        <v>0</v>
      </c>
      <c r="BG327" s="235">
        <f>IF(N327="zákl. přenesená",J327,0)</f>
        <v>0</v>
      </c>
      <c r="BH327" s="235">
        <f>IF(N327="sníž. přenesená",J327,0)</f>
        <v>0</v>
      </c>
      <c r="BI327" s="235">
        <f>IF(N327="nulová",J327,0)</f>
        <v>0</v>
      </c>
      <c r="BJ327" s="18" t="s">
        <v>83</v>
      </c>
      <c r="BK327" s="235">
        <f>ROUND(I327*H327,2)</f>
        <v>0</v>
      </c>
      <c r="BL327" s="18" t="s">
        <v>361</v>
      </c>
      <c r="BM327" s="234" t="s">
        <v>1712</v>
      </c>
    </row>
    <row r="328" s="2" customFormat="1">
      <c r="A328" s="39"/>
      <c r="B328" s="40"/>
      <c r="C328" s="41"/>
      <c r="D328" s="236" t="s">
        <v>214</v>
      </c>
      <c r="E328" s="41"/>
      <c r="F328" s="237" t="s">
        <v>3076</v>
      </c>
      <c r="G328" s="41"/>
      <c r="H328" s="41"/>
      <c r="I328" s="238"/>
      <c r="J328" s="41"/>
      <c r="K328" s="41"/>
      <c r="L328" s="45"/>
      <c r="M328" s="239"/>
      <c r="N328" s="240"/>
      <c r="O328" s="92"/>
      <c r="P328" s="92"/>
      <c r="Q328" s="92"/>
      <c r="R328" s="92"/>
      <c r="S328" s="92"/>
      <c r="T328" s="93"/>
      <c r="U328" s="39"/>
      <c r="V328" s="39"/>
      <c r="W328" s="39"/>
      <c r="X328" s="39"/>
      <c r="Y328" s="39"/>
      <c r="Z328" s="39"/>
      <c r="AA328" s="39"/>
      <c r="AB328" s="39"/>
      <c r="AC328" s="39"/>
      <c r="AD328" s="39"/>
      <c r="AE328" s="39"/>
      <c r="AT328" s="18" t="s">
        <v>214</v>
      </c>
      <c r="AU328" s="18" t="s">
        <v>83</v>
      </c>
    </row>
    <row r="329" s="2" customFormat="1" ht="16.5" customHeight="1">
      <c r="A329" s="39"/>
      <c r="B329" s="40"/>
      <c r="C329" s="222" t="s">
        <v>1209</v>
      </c>
      <c r="D329" s="222" t="s">
        <v>208</v>
      </c>
      <c r="E329" s="223" t="s">
        <v>3077</v>
      </c>
      <c r="F329" s="224" t="s">
        <v>3078</v>
      </c>
      <c r="G329" s="225" t="s">
        <v>931</v>
      </c>
      <c r="H329" s="226">
        <v>27</v>
      </c>
      <c r="I329" s="227"/>
      <c r="J329" s="228">
        <f>ROUND(I329*H329,2)</f>
        <v>0</v>
      </c>
      <c r="K329" s="229"/>
      <c r="L329" s="45"/>
      <c r="M329" s="230" t="s">
        <v>1</v>
      </c>
      <c r="N329" s="231" t="s">
        <v>41</v>
      </c>
      <c r="O329" s="92"/>
      <c r="P329" s="232">
        <f>O329*H329</f>
        <v>0</v>
      </c>
      <c r="Q329" s="232">
        <v>0</v>
      </c>
      <c r="R329" s="232">
        <f>Q329*H329</f>
        <v>0</v>
      </c>
      <c r="S329" s="232">
        <v>0</v>
      </c>
      <c r="T329" s="233">
        <f>S329*H329</f>
        <v>0</v>
      </c>
      <c r="U329" s="39"/>
      <c r="V329" s="39"/>
      <c r="W329" s="39"/>
      <c r="X329" s="39"/>
      <c r="Y329" s="39"/>
      <c r="Z329" s="39"/>
      <c r="AA329" s="39"/>
      <c r="AB329" s="39"/>
      <c r="AC329" s="39"/>
      <c r="AD329" s="39"/>
      <c r="AE329" s="39"/>
      <c r="AR329" s="234" t="s">
        <v>361</v>
      </c>
      <c r="AT329" s="234" t="s">
        <v>208</v>
      </c>
      <c r="AU329" s="234" t="s">
        <v>83</v>
      </c>
      <c r="AY329" s="18" t="s">
        <v>207</v>
      </c>
      <c r="BE329" s="235">
        <f>IF(N329="základní",J329,0)</f>
        <v>0</v>
      </c>
      <c r="BF329" s="235">
        <f>IF(N329="snížená",J329,0)</f>
        <v>0</v>
      </c>
      <c r="BG329" s="235">
        <f>IF(N329="zákl. přenesená",J329,0)</f>
        <v>0</v>
      </c>
      <c r="BH329" s="235">
        <f>IF(N329="sníž. přenesená",J329,0)</f>
        <v>0</v>
      </c>
      <c r="BI329" s="235">
        <f>IF(N329="nulová",J329,0)</f>
        <v>0</v>
      </c>
      <c r="BJ329" s="18" t="s">
        <v>83</v>
      </c>
      <c r="BK329" s="235">
        <f>ROUND(I329*H329,2)</f>
        <v>0</v>
      </c>
      <c r="BL329" s="18" t="s">
        <v>361</v>
      </c>
      <c r="BM329" s="234" t="s">
        <v>1722</v>
      </c>
    </row>
    <row r="330" s="2" customFormat="1">
      <c r="A330" s="39"/>
      <c r="B330" s="40"/>
      <c r="C330" s="41"/>
      <c r="D330" s="236" t="s">
        <v>214</v>
      </c>
      <c r="E330" s="41"/>
      <c r="F330" s="237" t="s">
        <v>3078</v>
      </c>
      <c r="G330" s="41"/>
      <c r="H330" s="41"/>
      <c r="I330" s="238"/>
      <c r="J330" s="41"/>
      <c r="K330" s="41"/>
      <c r="L330" s="45"/>
      <c r="M330" s="239"/>
      <c r="N330" s="240"/>
      <c r="O330" s="92"/>
      <c r="P330" s="92"/>
      <c r="Q330" s="92"/>
      <c r="R330" s="92"/>
      <c r="S330" s="92"/>
      <c r="T330" s="93"/>
      <c r="U330" s="39"/>
      <c r="V330" s="39"/>
      <c r="W330" s="39"/>
      <c r="X330" s="39"/>
      <c r="Y330" s="39"/>
      <c r="Z330" s="39"/>
      <c r="AA330" s="39"/>
      <c r="AB330" s="39"/>
      <c r="AC330" s="39"/>
      <c r="AD330" s="39"/>
      <c r="AE330" s="39"/>
      <c r="AT330" s="18" t="s">
        <v>214</v>
      </c>
      <c r="AU330" s="18" t="s">
        <v>83</v>
      </c>
    </row>
    <row r="331" s="2" customFormat="1" ht="16.5" customHeight="1">
      <c r="A331" s="39"/>
      <c r="B331" s="40"/>
      <c r="C331" s="222" t="s">
        <v>1215</v>
      </c>
      <c r="D331" s="222" t="s">
        <v>208</v>
      </c>
      <c r="E331" s="223" t="s">
        <v>3079</v>
      </c>
      <c r="F331" s="224" t="s">
        <v>3080</v>
      </c>
      <c r="G331" s="225" t="s">
        <v>931</v>
      </c>
      <c r="H331" s="226">
        <v>26</v>
      </c>
      <c r="I331" s="227"/>
      <c r="J331" s="228">
        <f>ROUND(I331*H331,2)</f>
        <v>0</v>
      </c>
      <c r="K331" s="229"/>
      <c r="L331" s="45"/>
      <c r="M331" s="230" t="s">
        <v>1</v>
      </c>
      <c r="N331" s="231" t="s">
        <v>41</v>
      </c>
      <c r="O331" s="92"/>
      <c r="P331" s="232">
        <f>O331*H331</f>
        <v>0</v>
      </c>
      <c r="Q331" s="232">
        <v>0</v>
      </c>
      <c r="R331" s="232">
        <f>Q331*H331</f>
        <v>0</v>
      </c>
      <c r="S331" s="232">
        <v>0</v>
      </c>
      <c r="T331" s="233">
        <f>S331*H331</f>
        <v>0</v>
      </c>
      <c r="U331" s="39"/>
      <c r="V331" s="39"/>
      <c r="W331" s="39"/>
      <c r="X331" s="39"/>
      <c r="Y331" s="39"/>
      <c r="Z331" s="39"/>
      <c r="AA331" s="39"/>
      <c r="AB331" s="39"/>
      <c r="AC331" s="39"/>
      <c r="AD331" s="39"/>
      <c r="AE331" s="39"/>
      <c r="AR331" s="234" t="s">
        <v>361</v>
      </c>
      <c r="AT331" s="234" t="s">
        <v>208</v>
      </c>
      <c r="AU331" s="234" t="s">
        <v>83</v>
      </c>
      <c r="AY331" s="18" t="s">
        <v>207</v>
      </c>
      <c r="BE331" s="235">
        <f>IF(N331="základní",J331,0)</f>
        <v>0</v>
      </c>
      <c r="BF331" s="235">
        <f>IF(N331="snížená",J331,0)</f>
        <v>0</v>
      </c>
      <c r="BG331" s="235">
        <f>IF(N331="zákl. přenesená",J331,0)</f>
        <v>0</v>
      </c>
      <c r="BH331" s="235">
        <f>IF(N331="sníž. přenesená",J331,0)</f>
        <v>0</v>
      </c>
      <c r="BI331" s="235">
        <f>IF(N331="nulová",J331,0)</f>
        <v>0</v>
      </c>
      <c r="BJ331" s="18" t="s">
        <v>83</v>
      </c>
      <c r="BK331" s="235">
        <f>ROUND(I331*H331,2)</f>
        <v>0</v>
      </c>
      <c r="BL331" s="18" t="s">
        <v>361</v>
      </c>
      <c r="BM331" s="234" t="s">
        <v>1730</v>
      </c>
    </row>
    <row r="332" s="2" customFormat="1">
      <c r="A332" s="39"/>
      <c r="B332" s="40"/>
      <c r="C332" s="41"/>
      <c r="D332" s="236" t="s">
        <v>214</v>
      </c>
      <c r="E332" s="41"/>
      <c r="F332" s="237" t="s">
        <v>3080</v>
      </c>
      <c r="G332" s="41"/>
      <c r="H332" s="41"/>
      <c r="I332" s="238"/>
      <c r="J332" s="41"/>
      <c r="K332" s="41"/>
      <c r="L332" s="45"/>
      <c r="M332" s="239"/>
      <c r="N332" s="240"/>
      <c r="O332" s="92"/>
      <c r="P332" s="92"/>
      <c r="Q332" s="92"/>
      <c r="R332" s="92"/>
      <c r="S332" s="92"/>
      <c r="T332" s="93"/>
      <c r="U332" s="39"/>
      <c r="V332" s="39"/>
      <c r="W332" s="39"/>
      <c r="X332" s="39"/>
      <c r="Y332" s="39"/>
      <c r="Z332" s="39"/>
      <c r="AA332" s="39"/>
      <c r="AB332" s="39"/>
      <c r="AC332" s="39"/>
      <c r="AD332" s="39"/>
      <c r="AE332" s="39"/>
      <c r="AT332" s="18" t="s">
        <v>214</v>
      </c>
      <c r="AU332" s="18" t="s">
        <v>83</v>
      </c>
    </row>
    <row r="333" s="2" customFormat="1" ht="16.5" customHeight="1">
      <c r="A333" s="39"/>
      <c r="B333" s="40"/>
      <c r="C333" s="222" t="s">
        <v>1225</v>
      </c>
      <c r="D333" s="222" t="s">
        <v>208</v>
      </c>
      <c r="E333" s="223" t="s">
        <v>3081</v>
      </c>
      <c r="F333" s="224" t="s">
        <v>3082</v>
      </c>
      <c r="G333" s="225" t="s">
        <v>931</v>
      </c>
      <c r="H333" s="226">
        <v>31</v>
      </c>
      <c r="I333" s="227"/>
      <c r="J333" s="228">
        <f>ROUND(I333*H333,2)</f>
        <v>0</v>
      </c>
      <c r="K333" s="229"/>
      <c r="L333" s="45"/>
      <c r="M333" s="230" t="s">
        <v>1</v>
      </c>
      <c r="N333" s="231" t="s">
        <v>41</v>
      </c>
      <c r="O333" s="92"/>
      <c r="P333" s="232">
        <f>O333*H333</f>
        <v>0</v>
      </c>
      <c r="Q333" s="232">
        <v>0</v>
      </c>
      <c r="R333" s="232">
        <f>Q333*H333</f>
        <v>0</v>
      </c>
      <c r="S333" s="232">
        <v>0</v>
      </c>
      <c r="T333" s="233">
        <f>S333*H333</f>
        <v>0</v>
      </c>
      <c r="U333" s="39"/>
      <c r="V333" s="39"/>
      <c r="W333" s="39"/>
      <c r="X333" s="39"/>
      <c r="Y333" s="39"/>
      <c r="Z333" s="39"/>
      <c r="AA333" s="39"/>
      <c r="AB333" s="39"/>
      <c r="AC333" s="39"/>
      <c r="AD333" s="39"/>
      <c r="AE333" s="39"/>
      <c r="AR333" s="234" t="s">
        <v>361</v>
      </c>
      <c r="AT333" s="234" t="s">
        <v>208</v>
      </c>
      <c r="AU333" s="234" t="s">
        <v>83</v>
      </c>
      <c r="AY333" s="18" t="s">
        <v>207</v>
      </c>
      <c r="BE333" s="235">
        <f>IF(N333="základní",J333,0)</f>
        <v>0</v>
      </c>
      <c r="BF333" s="235">
        <f>IF(N333="snížená",J333,0)</f>
        <v>0</v>
      </c>
      <c r="BG333" s="235">
        <f>IF(N333="zákl. přenesená",J333,0)</f>
        <v>0</v>
      </c>
      <c r="BH333" s="235">
        <f>IF(N333="sníž. přenesená",J333,0)</f>
        <v>0</v>
      </c>
      <c r="BI333" s="235">
        <f>IF(N333="nulová",J333,0)</f>
        <v>0</v>
      </c>
      <c r="BJ333" s="18" t="s">
        <v>83</v>
      </c>
      <c r="BK333" s="235">
        <f>ROUND(I333*H333,2)</f>
        <v>0</v>
      </c>
      <c r="BL333" s="18" t="s">
        <v>361</v>
      </c>
      <c r="BM333" s="234" t="s">
        <v>1738</v>
      </c>
    </row>
    <row r="334" s="2" customFormat="1">
      <c r="A334" s="39"/>
      <c r="B334" s="40"/>
      <c r="C334" s="41"/>
      <c r="D334" s="236" t="s">
        <v>214</v>
      </c>
      <c r="E334" s="41"/>
      <c r="F334" s="237" t="s">
        <v>3082</v>
      </c>
      <c r="G334" s="41"/>
      <c r="H334" s="41"/>
      <c r="I334" s="238"/>
      <c r="J334" s="41"/>
      <c r="K334" s="41"/>
      <c r="L334" s="45"/>
      <c r="M334" s="239"/>
      <c r="N334" s="240"/>
      <c r="O334" s="92"/>
      <c r="P334" s="92"/>
      <c r="Q334" s="92"/>
      <c r="R334" s="92"/>
      <c r="S334" s="92"/>
      <c r="T334" s="93"/>
      <c r="U334" s="39"/>
      <c r="V334" s="39"/>
      <c r="W334" s="39"/>
      <c r="X334" s="39"/>
      <c r="Y334" s="39"/>
      <c r="Z334" s="39"/>
      <c r="AA334" s="39"/>
      <c r="AB334" s="39"/>
      <c r="AC334" s="39"/>
      <c r="AD334" s="39"/>
      <c r="AE334" s="39"/>
      <c r="AT334" s="18" t="s">
        <v>214</v>
      </c>
      <c r="AU334" s="18" t="s">
        <v>83</v>
      </c>
    </row>
    <row r="335" s="2" customFormat="1" ht="24.15" customHeight="1">
      <c r="A335" s="39"/>
      <c r="B335" s="40"/>
      <c r="C335" s="222" t="s">
        <v>1234</v>
      </c>
      <c r="D335" s="222" t="s">
        <v>208</v>
      </c>
      <c r="E335" s="223" t="s">
        <v>3083</v>
      </c>
      <c r="F335" s="224" t="s">
        <v>3084</v>
      </c>
      <c r="G335" s="225" t="s">
        <v>931</v>
      </c>
      <c r="H335" s="226">
        <v>24</v>
      </c>
      <c r="I335" s="227"/>
      <c r="J335" s="228">
        <f>ROUND(I335*H335,2)</f>
        <v>0</v>
      </c>
      <c r="K335" s="229"/>
      <c r="L335" s="45"/>
      <c r="M335" s="230" t="s">
        <v>1</v>
      </c>
      <c r="N335" s="231" t="s">
        <v>41</v>
      </c>
      <c r="O335" s="92"/>
      <c r="P335" s="232">
        <f>O335*H335</f>
        <v>0</v>
      </c>
      <c r="Q335" s="232">
        <v>0</v>
      </c>
      <c r="R335" s="232">
        <f>Q335*H335</f>
        <v>0</v>
      </c>
      <c r="S335" s="232">
        <v>0</v>
      </c>
      <c r="T335" s="233">
        <f>S335*H335</f>
        <v>0</v>
      </c>
      <c r="U335" s="39"/>
      <c r="V335" s="39"/>
      <c r="W335" s="39"/>
      <c r="X335" s="39"/>
      <c r="Y335" s="39"/>
      <c r="Z335" s="39"/>
      <c r="AA335" s="39"/>
      <c r="AB335" s="39"/>
      <c r="AC335" s="39"/>
      <c r="AD335" s="39"/>
      <c r="AE335" s="39"/>
      <c r="AR335" s="234" t="s">
        <v>361</v>
      </c>
      <c r="AT335" s="234" t="s">
        <v>208</v>
      </c>
      <c r="AU335" s="234" t="s">
        <v>83</v>
      </c>
      <c r="AY335" s="18" t="s">
        <v>207</v>
      </c>
      <c r="BE335" s="235">
        <f>IF(N335="základní",J335,0)</f>
        <v>0</v>
      </c>
      <c r="BF335" s="235">
        <f>IF(N335="snížená",J335,0)</f>
        <v>0</v>
      </c>
      <c r="BG335" s="235">
        <f>IF(N335="zákl. přenesená",J335,0)</f>
        <v>0</v>
      </c>
      <c r="BH335" s="235">
        <f>IF(N335="sníž. přenesená",J335,0)</f>
        <v>0</v>
      </c>
      <c r="BI335" s="235">
        <f>IF(N335="nulová",J335,0)</f>
        <v>0</v>
      </c>
      <c r="BJ335" s="18" t="s">
        <v>83</v>
      </c>
      <c r="BK335" s="235">
        <f>ROUND(I335*H335,2)</f>
        <v>0</v>
      </c>
      <c r="BL335" s="18" t="s">
        <v>361</v>
      </c>
      <c r="BM335" s="234" t="s">
        <v>1745</v>
      </c>
    </row>
    <row r="336" s="2" customFormat="1">
      <c r="A336" s="39"/>
      <c r="B336" s="40"/>
      <c r="C336" s="41"/>
      <c r="D336" s="236" t="s">
        <v>214</v>
      </c>
      <c r="E336" s="41"/>
      <c r="F336" s="237" t="s">
        <v>3084</v>
      </c>
      <c r="G336" s="41"/>
      <c r="H336" s="41"/>
      <c r="I336" s="238"/>
      <c r="J336" s="41"/>
      <c r="K336" s="41"/>
      <c r="L336" s="45"/>
      <c r="M336" s="239"/>
      <c r="N336" s="240"/>
      <c r="O336" s="92"/>
      <c r="P336" s="92"/>
      <c r="Q336" s="92"/>
      <c r="R336" s="92"/>
      <c r="S336" s="92"/>
      <c r="T336" s="93"/>
      <c r="U336" s="39"/>
      <c r="V336" s="39"/>
      <c r="W336" s="39"/>
      <c r="X336" s="39"/>
      <c r="Y336" s="39"/>
      <c r="Z336" s="39"/>
      <c r="AA336" s="39"/>
      <c r="AB336" s="39"/>
      <c r="AC336" s="39"/>
      <c r="AD336" s="39"/>
      <c r="AE336" s="39"/>
      <c r="AT336" s="18" t="s">
        <v>214</v>
      </c>
      <c r="AU336" s="18" t="s">
        <v>83</v>
      </c>
    </row>
    <row r="337" s="2" customFormat="1" ht="24.15" customHeight="1">
      <c r="A337" s="39"/>
      <c r="B337" s="40"/>
      <c r="C337" s="222" t="s">
        <v>1240</v>
      </c>
      <c r="D337" s="222" t="s">
        <v>208</v>
      </c>
      <c r="E337" s="223" t="s">
        <v>3085</v>
      </c>
      <c r="F337" s="224" t="s">
        <v>3086</v>
      </c>
      <c r="G337" s="225" t="s">
        <v>931</v>
      </c>
      <c r="H337" s="226">
        <v>1</v>
      </c>
      <c r="I337" s="227"/>
      <c r="J337" s="228">
        <f>ROUND(I337*H337,2)</f>
        <v>0</v>
      </c>
      <c r="K337" s="229"/>
      <c r="L337" s="45"/>
      <c r="M337" s="230" t="s">
        <v>1</v>
      </c>
      <c r="N337" s="231" t="s">
        <v>41</v>
      </c>
      <c r="O337" s="92"/>
      <c r="P337" s="232">
        <f>O337*H337</f>
        <v>0</v>
      </c>
      <c r="Q337" s="232">
        <v>0</v>
      </c>
      <c r="R337" s="232">
        <f>Q337*H337</f>
        <v>0</v>
      </c>
      <c r="S337" s="232">
        <v>0</v>
      </c>
      <c r="T337" s="233">
        <f>S337*H337</f>
        <v>0</v>
      </c>
      <c r="U337" s="39"/>
      <c r="V337" s="39"/>
      <c r="W337" s="39"/>
      <c r="X337" s="39"/>
      <c r="Y337" s="39"/>
      <c r="Z337" s="39"/>
      <c r="AA337" s="39"/>
      <c r="AB337" s="39"/>
      <c r="AC337" s="39"/>
      <c r="AD337" s="39"/>
      <c r="AE337" s="39"/>
      <c r="AR337" s="234" t="s">
        <v>361</v>
      </c>
      <c r="AT337" s="234" t="s">
        <v>208</v>
      </c>
      <c r="AU337" s="234" t="s">
        <v>83</v>
      </c>
      <c r="AY337" s="18" t="s">
        <v>207</v>
      </c>
      <c r="BE337" s="235">
        <f>IF(N337="základní",J337,0)</f>
        <v>0</v>
      </c>
      <c r="BF337" s="235">
        <f>IF(N337="snížená",J337,0)</f>
        <v>0</v>
      </c>
      <c r="BG337" s="235">
        <f>IF(N337="zákl. přenesená",J337,0)</f>
        <v>0</v>
      </c>
      <c r="BH337" s="235">
        <f>IF(N337="sníž. přenesená",J337,0)</f>
        <v>0</v>
      </c>
      <c r="BI337" s="235">
        <f>IF(N337="nulová",J337,0)</f>
        <v>0</v>
      </c>
      <c r="BJ337" s="18" t="s">
        <v>83</v>
      </c>
      <c r="BK337" s="235">
        <f>ROUND(I337*H337,2)</f>
        <v>0</v>
      </c>
      <c r="BL337" s="18" t="s">
        <v>361</v>
      </c>
      <c r="BM337" s="234" t="s">
        <v>1752</v>
      </c>
    </row>
    <row r="338" s="2" customFormat="1">
      <c r="A338" s="39"/>
      <c r="B338" s="40"/>
      <c r="C338" s="41"/>
      <c r="D338" s="236" t="s">
        <v>214</v>
      </c>
      <c r="E338" s="41"/>
      <c r="F338" s="237" t="s">
        <v>3086</v>
      </c>
      <c r="G338" s="41"/>
      <c r="H338" s="41"/>
      <c r="I338" s="238"/>
      <c r="J338" s="41"/>
      <c r="K338" s="41"/>
      <c r="L338" s="45"/>
      <c r="M338" s="239"/>
      <c r="N338" s="240"/>
      <c r="O338" s="92"/>
      <c r="P338" s="92"/>
      <c r="Q338" s="92"/>
      <c r="R338" s="92"/>
      <c r="S338" s="92"/>
      <c r="T338" s="93"/>
      <c r="U338" s="39"/>
      <c r="V338" s="39"/>
      <c r="W338" s="39"/>
      <c r="X338" s="39"/>
      <c r="Y338" s="39"/>
      <c r="Z338" s="39"/>
      <c r="AA338" s="39"/>
      <c r="AB338" s="39"/>
      <c r="AC338" s="39"/>
      <c r="AD338" s="39"/>
      <c r="AE338" s="39"/>
      <c r="AT338" s="18" t="s">
        <v>214</v>
      </c>
      <c r="AU338" s="18" t="s">
        <v>83</v>
      </c>
    </row>
    <row r="339" s="2" customFormat="1" ht="24.15" customHeight="1">
      <c r="A339" s="39"/>
      <c r="B339" s="40"/>
      <c r="C339" s="222" t="s">
        <v>1243</v>
      </c>
      <c r="D339" s="222" t="s">
        <v>208</v>
      </c>
      <c r="E339" s="223" t="s">
        <v>3087</v>
      </c>
      <c r="F339" s="224" t="s">
        <v>3088</v>
      </c>
      <c r="G339" s="225" t="s">
        <v>931</v>
      </c>
      <c r="H339" s="226">
        <v>1</v>
      </c>
      <c r="I339" s="227"/>
      <c r="J339" s="228">
        <f>ROUND(I339*H339,2)</f>
        <v>0</v>
      </c>
      <c r="K339" s="229"/>
      <c r="L339" s="45"/>
      <c r="M339" s="230" t="s">
        <v>1</v>
      </c>
      <c r="N339" s="231" t="s">
        <v>41</v>
      </c>
      <c r="O339" s="92"/>
      <c r="P339" s="232">
        <f>O339*H339</f>
        <v>0</v>
      </c>
      <c r="Q339" s="232">
        <v>0</v>
      </c>
      <c r="R339" s="232">
        <f>Q339*H339</f>
        <v>0</v>
      </c>
      <c r="S339" s="232">
        <v>0</v>
      </c>
      <c r="T339" s="233">
        <f>S339*H339</f>
        <v>0</v>
      </c>
      <c r="U339" s="39"/>
      <c r="V339" s="39"/>
      <c r="W339" s="39"/>
      <c r="X339" s="39"/>
      <c r="Y339" s="39"/>
      <c r="Z339" s="39"/>
      <c r="AA339" s="39"/>
      <c r="AB339" s="39"/>
      <c r="AC339" s="39"/>
      <c r="AD339" s="39"/>
      <c r="AE339" s="39"/>
      <c r="AR339" s="234" t="s">
        <v>361</v>
      </c>
      <c r="AT339" s="234" t="s">
        <v>208</v>
      </c>
      <c r="AU339" s="234" t="s">
        <v>83</v>
      </c>
      <c r="AY339" s="18" t="s">
        <v>207</v>
      </c>
      <c r="BE339" s="235">
        <f>IF(N339="základní",J339,0)</f>
        <v>0</v>
      </c>
      <c r="BF339" s="235">
        <f>IF(N339="snížená",J339,0)</f>
        <v>0</v>
      </c>
      <c r="BG339" s="235">
        <f>IF(N339="zákl. přenesená",J339,0)</f>
        <v>0</v>
      </c>
      <c r="BH339" s="235">
        <f>IF(N339="sníž. přenesená",J339,0)</f>
        <v>0</v>
      </c>
      <c r="BI339" s="235">
        <f>IF(N339="nulová",J339,0)</f>
        <v>0</v>
      </c>
      <c r="BJ339" s="18" t="s">
        <v>83</v>
      </c>
      <c r="BK339" s="235">
        <f>ROUND(I339*H339,2)</f>
        <v>0</v>
      </c>
      <c r="BL339" s="18" t="s">
        <v>361</v>
      </c>
      <c r="BM339" s="234" t="s">
        <v>1782</v>
      </c>
    </row>
    <row r="340" s="2" customFormat="1">
      <c r="A340" s="39"/>
      <c r="B340" s="40"/>
      <c r="C340" s="41"/>
      <c r="D340" s="236" t="s">
        <v>214</v>
      </c>
      <c r="E340" s="41"/>
      <c r="F340" s="237" t="s">
        <v>3088</v>
      </c>
      <c r="G340" s="41"/>
      <c r="H340" s="41"/>
      <c r="I340" s="238"/>
      <c r="J340" s="41"/>
      <c r="K340" s="41"/>
      <c r="L340" s="45"/>
      <c r="M340" s="239"/>
      <c r="N340" s="240"/>
      <c r="O340" s="92"/>
      <c r="P340" s="92"/>
      <c r="Q340" s="92"/>
      <c r="R340" s="92"/>
      <c r="S340" s="92"/>
      <c r="T340" s="93"/>
      <c r="U340" s="39"/>
      <c r="V340" s="39"/>
      <c r="W340" s="39"/>
      <c r="X340" s="39"/>
      <c r="Y340" s="39"/>
      <c r="Z340" s="39"/>
      <c r="AA340" s="39"/>
      <c r="AB340" s="39"/>
      <c r="AC340" s="39"/>
      <c r="AD340" s="39"/>
      <c r="AE340" s="39"/>
      <c r="AT340" s="18" t="s">
        <v>214</v>
      </c>
      <c r="AU340" s="18" t="s">
        <v>83</v>
      </c>
    </row>
    <row r="341" s="2" customFormat="1" ht="24.15" customHeight="1">
      <c r="A341" s="39"/>
      <c r="B341" s="40"/>
      <c r="C341" s="222" t="s">
        <v>1251</v>
      </c>
      <c r="D341" s="222" t="s">
        <v>208</v>
      </c>
      <c r="E341" s="223" t="s">
        <v>3089</v>
      </c>
      <c r="F341" s="224" t="s">
        <v>3090</v>
      </c>
      <c r="G341" s="225" t="s">
        <v>931</v>
      </c>
      <c r="H341" s="226">
        <v>1</v>
      </c>
      <c r="I341" s="227"/>
      <c r="J341" s="228">
        <f>ROUND(I341*H341,2)</f>
        <v>0</v>
      </c>
      <c r="K341" s="229"/>
      <c r="L341" s="45"/>
      <c r="M341" s="230" t="s">
        <v>1</v>
      </c>
      <c r="N341" s="231" t="s">
        <v>41</v>
      </c>
      <c r="O341" s="92"/>
      <c r="P341" s="232">
        <f>O341*H341</f>
        <v>0</v>
      </c>
      <c r="Q341" s="232">
        <v>0</v>
      </c>
      <c r="R341" s="232">
        <f>Q341*H341</f>
        <v>0</v>
      </c>
      <c r="S341" s="232">
        <v>0</v>
      </c>
      <c r="T341" s="233">
        <f>S341*H341</f>
        <v>0</v>
      </c>
      <c r="U341" s="39"/>
      <c r="V341" s="39"/>
      <c r="W341" s="39"/>
      <c r="X341" s="39"/>
      <c r="Y341" s="39"/>
      <c r="Z341" s="39"/>
      <c r="AA341" s="39"/>
      <c r="AB341" s="39"/>
      <c r="AC341" s="39"/>
      <c r="AD341" s="39"/>
      <c r="AE341" s="39"/>
      <c r="AR341" s="234" t="s">
        <v>361</v>
      </c>
      <c r="AT341" s="234" t="s">
        <v>208</v>
      </c>
      <c r="AU341" s="234" t="s">
        <v>83</v>
      </c>
      <c r="AY341" s="18" t="s">
        <v>207</v>
      </c>
      <c r="BE341" s="235">
        <f>IF(N341="základní",J341,0)</f>
        <v>0</v>
      </c>
      <c r="BF341" s="235">
        <f>IF(N341="snížená",J341,0)</f>
        <v>0</v>
      </c>
      <c r="BG341" s="235">
        <f>IF(N341="zákl. přenesená",J341,0)</f>
        <v>0</v>
      </c>
      <c r="BH341" s="235">
        <f>IF(N341="sníž. přenesená",J341,0)</f>
        <v>0</v>
      </c>
      <c r="BI341" s="235">
        <f>IF(N341="nulová",J341,0)</f>
        <v>0</v>
      </c>
      <c r="BJ341" s="18" t="s">
        <v>83</v>
      </c>
      <c r="BK341" s="235">
        <f>ROUND(I341*H341,2)</f>
        <v>0</v>
      </c>
      <c r="BL341" s="18" t="s">
        <v>361</v>
      </c>
      <c r="BM341" s="234" t="s">
        <v>1795</v>
      </c>
    </row>
    <row r="342" s="2" customFormat="1">
      <c r="A342" s="39"/>
      <c r="B342" s="40"/>
      <c r="C342" s="41"/>
      <c r="D342" s="236" t="s">
        <v>214</v>
      </c>
      <c r="E342" s="41"/>
      <c r="F342" s="237" t="s">
        <v>3090</v>
      </c>
      <c r="G342" s="41"/>
      <c r="H342" s="41"/>
      <c r="I342" s="238"/>
      <c r="J342" s="41"/>
      <c r="K342" s="41"/>
      <c r="L342" s="45"/>
      <c r="M342" s="239"/>
      <c r="N342" s="240"/>
      <c r="O342" s="92"/>
      <c r="P342" s="92"/>
      <c r="Q342" s="92"/>
      <c r="R342" s="92"/>
      <c r="S342" s="92"/>
      <c r="T342" s="93"/>
      <c r="U342" s="39"/>
      <c r="V342" s="39"/>
      <c r="W342" s="39"/>
      <c r="X342" s="39"/>
      <c r="Y342" s="39"/>
      <c r="Z342" s="39"/>
      <c r="AA342" s="39"/>
      <c r="AB342" s="39"/>
      <c r="AC342" s="39"/>
      <c r="AD342" s="39"/>
      <c r="AE342" s="39"/>
      <c r="AT342" s="18" t="s">
        <v>214</v>
      </c>
      <c r="AU342" s="18" t="s">
        <v>83</v>
      </c>
    </row>
    <row r="343" s="2" customFormat="1" ht="21.75" customHeight="1">
      <c r="A343" s="39"/>
      <c r="B343" s="40"/>
      <c r="C343" s="222" t="s">
        <v>1254</v>
      </c>
      <c r="D343" s="222" t="s">
        <v>208</v>
      </c>
      <c r="E343" s="223" t="s">
        <v>3091</v>
      </c>
      <c r="F343" s="224" t="s">
        <v>2617</v>
      </c>
      <c r="G343" s="225" t="s">
        <v>931</v>
      </c>
      <c r="H343" s="226">
        <v>18</v>
      </c>
      <c r="I343" s="227"/>
      <c r="J343" s="228">
        <f>ROUND(I343*H343,2)</f>
        <v>0</v>
      </c>
      <c r="K343" s="229"/>
      <c r="L343" s="45"/>
      <c r="M343" s="230" t="s">
        <v>1</v>
      </c>
      <c r="N343" s="231" t="s">
        <v>41</v>
      </c>
      <c r="O343" s="92"/>
      <c r="P343" s="232">
        <f>O343*H343</f>
        <v>0</v>
      </c>
      <c r="Q343" s="232">
        <v>0</v>
      </c>
      <c r="R343" s="232">
        <f>Q343*H343</f>
        <v>0</v>
      </c>
      <c r="S343" s="232">
        <v>0</v>
      </c>
      <c r="T343" s="233">
        <f>S343*H343</f>
        <v>0</v>
      </c>
      <c r="U343" s="39"/>
      <c r="V343" s="39"/>
      <c r="W343" s="39"/>
      <c r="X343" s="39"/>
      <c r="Y343" s="39"/>
      <c r="Z343" s="39"/>
      <c r="AA343" s="39"/>
      <c r="AB343" s="39"/>
      <c r="AC343" s="39"/>
      <c r="AD343" s="39"/>
      <c r="AE343" s="39"/>
      <c r="AR343" s="234" t="s">
        <v>361</v>
      </c>
      <c r="AT343" s="234" t="s">
        <v>208</v>
      </c>
      <c r="AU343" s="234" t="s">
        <v>83</v>
      </c>
      <c r="AY343" s="18" t="s">
        <v>207</v>
      </c>
      <c r="BE343" s="235">
        <f>IF(N343="základní",J343,0)</f>
        <v>0</v>
      </c>
      <c r="BF343" s="235">
        <f>IF(N343="snížená",J343,0)</f>
        <v>0</v>
      </c>
      <c r="BG343" s="235">
        <f>IF(N343="zákl. přenesená",J343,0)</f>
        <v>0</v>
      </c>
      <c r="BH343" s="235">
        <f>IF(N343="sníž. přenesená",J343,0)</f>
        <v>0</v>
      </c>
      <c r="BI343" s="235">
        <f>IF(N343="nulová",J343,0)</f>
        <v>0</v>
      </c>
      <c r="BJ343" s="18" t="s">
        <v>83</v>
      </c>
      <c r="BK343" s="235">
        <f>ROUND(I343*H343,2)</f>
        <v>0</v>
      </c>
      <c r="BL343" s="18" t="s">
        <v>361</v>
      </c>
      <c r="BM343" s="234" t="s">
        <v>1806</v>
      </c>
    </row>
    <row r="344" s="2" customFormat="1">
      <c r="A344" s="39"/>
      <c r="B344" s="40"/>
      <c r="C344" s="41"/>
      <c r="D344" s="236" t="s">
        <v>214</v>
      </c>
      <c r="E344" s="41"/>
      <c r="F344" s="237" t="s">
        <v>2617</v>
      </c>
      <c r="G344" s="41"/>
      <c r="H344" s="41"/>
      <c r="I344" s="238"/>
      <c r="J344" s="41"/>
      <c r="K344" s="41"/>
      <c r="L344" s="45"/>
      <c r="M344" s="239"/>
      <c r="N344" s="240"/>
      <c r="O344" s="92"/>
      <c r="P344" s="92"/>
      <c r="Q344" s="92"/>
      <c r="R344" s="92"/>
      <c r="S344" s="92"/>
      <c r="T344" s="93"/>
      <c r="U344" s="39"/>
      <c r="V344" s="39"/>
      <c r="W344" s="39"/>
      <c r="X344" s="39"/>
      <c r="Y344" s="39"/>
      <c r="Z344" s="39"/>
      <c r="AA344" s="39"/>
      <c r="AB344" s="39"/>
      <c r="AC344" s="39"/>
      <c r="AD344" s="39"/>
      <c r="AE344" s="39"/>
      <c r="AT344" s="18" t="s">
        <v>214</v>
      </c>
      <c r="AU344" s="18" t="s">
        <v>83</v>
      </c>
    </row>
    <row r="345" s="2" customFormat="1" ht="21.75" customHeight="1">
      <c r="A345" s="39"/>
      <c r="B345" s="40"/>
      <c r="C345" s="222" t="s">
        <v>1258</v>
      </c>
      <c r="D345" s="222" t="s">
        <v>208</v>
      </c>
      <c r="E345" s="223" t="s">
        <v>3092</v>
      </c>
      <c r="F345" s="224" t="s">
        <v>2621</v>
      </c>
      <c r="G345" s="225" t="s">
        <v>931</v>
      </c>
      <c r="H345" s="226">
        <v>6</v>
      </c>
      <c r="I345" s="227"/>
      <c r="J345" s="228">
        <f>ROUND(I345*H345,2)</f>
        <v>0</v>
      </c>
      <c r="K345" s="229"/>
      <c r="L345" s="45"/>
      <c r="M345" s="230" t="s">
        <v>1</v>
      </c>
      <c r="N345" s="231" t="s">
        <v>41</v>
      </c>
      <c r="O345" s="92"/>
      <c r="P345" s="232">
        <f>O345*H345</f>
        <v>0</v>
      </c>
      <c r="Q345" s="232">
        <v>0</v>
      </c>
      <c r="R345" s="232">
        <f>Q345*H345</f>
        <v>0</v>
      </c>
      <c r="S345" s="232">
        <v>0</v>
      </c>
      <c r="T345" s="233">
        <f>S345*H345</f>
        <v>0</v>
      </c>
      <c r="U345" s="39"/>
      <c r="V345" s="39"/>
      <c r="W345" s="39"/>
      <c r="X345" s="39"/>
      <c r="Y345" s="39"/>
      <c r="Z345" s="39"/>
      <c r="AA345" s="39"/>
      <c r="AB345" s="39"/>
      <c r="AC345" s="39"/>
      <c r="AD345" s="39"/>
      <c r="AE345" s="39"/>
      <c r="AR345" s="234" t="s">
        <v>361</v>
      </c>
      <c r="AT345" s="234" t="s">
        <v>208</v>
      </c>
      <c r="AU345" s="234" t="s">
        <v>83</v>
      </c>
      <c r="AY345" s="18" t="s">
        <v>207</v>
      </c>
      <c r="BE345" s="235">
        <f>IF(N345="základní",J345,0)</f>
        <v>0</v>
      </c>
      <c r="BF345" s="235">
        <f>IF(N345="snížená",J345,0)</f>
        <v>0</v>
      </c>
      <c r="BG345" s="235">
        <f>IF(N345="zákl. přenesená",J345,0)</f>
        <v>0</v>
      </c>
      <c r="BH345" s="235">
        <f>IF(N345="sníž. přenesená",J345,0)</f>
        <v>0</v>
      </c>
      <c r="BI345" s="235">
        <f>IF(N345="nulová",J345,0)</f>
        <v>0</v>
      </c>
      <c r="BJ345" s="18" t="s">
        <v>83</v>
      </c>
      <c r="BK345" s="235">
        <f>ROUND(I345*H345,2)</f>
        <v>0</v>
      </c>
      <c r="BL345" s="18" t="s">
        <v>361</v>
      </c>
      <c r="BM345" s="234" t="s">
        <v>1820</v>
      </c>
    </row>
    <row r="346" s="2" customFormat="1">
      <c r="A346" s="39"/>
      <c r="B346" s="40"/>
      <c r="C346" s="41"/>
      <c r="D346" s="236" t="s">
        <v>214</v>
      </c>
      <c r="E346" s="41"/>
      <c r="F346" s="237" t="s">
        <v>2621</v>
      </c>
      <c r="G346" s="41"/>
      <c r="H346" s="41"/>
      <c r="I346" s="238"/>
      <c r="J346" s="41"/>
      <c r="K346" s="41"/>
      <c r="L346" s="45"/>
      <c r="M346" s="239"/>
      <c r="N346" s="240"/>
      <c r="O346" s="92"/>
      <c r="P346" s="92"/>
      <c r="Q346" s="92"/>
      <c r="R346" s="92"/>
      <c r="S346" s="92"/>
      <c r="T346" s="93"/>
      <c r="U346" s="39"/>
      <c r="V346" s="39"/>
      <c r="W346" s="39"/>
      <c r="X346" s="39"/>
      <c r="Y346" s="39"/>
      <c r="Z346" s="39"/>
      <c r="AA346" s="39"/>
      <c r="AB346" s="39"/>
      <c r="AC346" s="39"/>
      <c r="AD346" s="39"/>
      <c r="AE346" s="39"/>
      <c r="AT346" s="18" t="s">
        <v>214</v>
      </c>
      <c r="AU346" s="18" t="s">
        <v>83</v>
      </c>
    </row>
    <row r="347" s="2" customFormat="1" ht="21.75" customHeight="1">
      <c r="A347" s="39"/>
      <c r="B347" s="40"/>
      <c r="C347" s="222" t="s">
        <v>1267</v>
      </c>
      <c r="D347" s="222" t="s">
        <v>208</v>
      </c>
      <c r="E347" s="223" t="s">
        <v>3093</v>
      </c>
      <c r="F347" s="224" t="s">
        <v>3094</v>
      </c>
      <c r="G347" s="225" t="s">
        <v>931</v>
      </c>
      <c r="H347" s="226">
        <v>2</v>
      </c>
      <c r="I347" s="227"/>
      <c r="J347" s="228">
        <f>ROUND(I347*H347,2)</f>
        <v>0</v>
      </c>
      <c r="K347" s="229"/>
      <c r="L347" s="45"/>
      <c r="M347" s="230" t="s">
        <v>1</v>
      </c>
      <c r="N347" s="231" t="s">
        <v>41</v>
      </c>
      <c r="O347" s="92"/>
      <c r="P347" s="232">
        <f>O347*H347</f>
        <v>0</v>
      </c>
      <c r="Q347" s="232">
        <v>0</v>
      </c>
      <c r="R347" s="232">
        <f>Q347*H347</f>
        <v>0</v>
      </c>
      <c r="S347" s="232">
        <v>0</v>
      </c>
      <c r="T347" s="233">
        <f>S347*H347</f>
        <v>0</v>
      </c>
      <c r="U347" s="39"/>
      <c r="V347" s="39"/>
      <c r="W347" s="39"/>
      <c r="X347" s="39"/>
      <c r="Y347" s="39"/>
      <c r="Z347" s="39"/>
      <c r="AA347" s="39"/>
      <c r="AB347" s="39"/>
      <c r="AC347" s="39"/>
      <c r="AD347" s="39"/>
      <c r="AE347" s="39"/>
      <c r="AR347" s="234" t="s">
        <v>361</v>
      </c>
      <c r="AT347" s="234" t="s">
        <v>208</v>
      </c>
      <c r="AU347" s="234" t="s">
        <v>83</v>
      </c>
      <c r="AY347" s="18" t="s">
        <v>207</v>
      </c>
      <c r="BE347" s="235">
        <f>IF(N347="základní",J347,0)</f>
        <v>0</v>
      </c>
      <c r="BF347" s="235">
        <f>IF(N347="snížená",J347,0)</f>
        <v>0</v>
      </c>
      <c r="BG347" s="235">
        <f>IF(N347="zákl. přenesená",J347,0)</f>
        <v>0</v>
      </c>
      <c r="BH347" s="235">
        <f>IF(N347="sníž. přenesená",J347,0)</f>
        <v>0</v>
      </c>
      <c r="BI347" s="235">
        <f>IF(N347="nulová",J347,0)</f>
        <v>0</v>
      </c>
      <c r="BJ347" s="18" t="s">
        <v>83</v>
      </c>
      <c r="BK347" s="235">
        <f>ROUND(I347*H347,2)</f>
        <v>0</v>
      </c>
      <c r="BL347" s="18" t="s">
        <v>361</v>
      </c>
      <c r="BM347" s="234" t="s">
        <v>1833</v>
      </c>
    </row>
    <row r="348" s="2" customFormat="1">
      <c r="A348" s="39"/>
      <c r="B348" s="40"/>
      <c r="C348" s="41"/>
      <c r="D348" s="236" t="s">
        <v>214</v>
      </c>
      <c r="E348" s="41"/>
      <c r="F348" s="237" t="s">
        <v>3094</v>
      </c>
      <c r="G348" s="41"/>
      <c r="H348" s="41"/>
      <c r="I348" s="238"/>
      <c r="J348" s="41"/>
      <c r="K348" s="41"/>
      <c r="L348" s="45"/>
      <c r="M348" s="239"/>
      <c r="N348" s="240"/>
      <c r="O348" s="92"/>
      <c r="P348" s="92"/>
      <c r="Q348" s="92"/>
      <c r="R348" s="92"/>
      <c r="S348" s="92"/>
      <c r="T348" s="93"/>
      <c r="U348" s="39"/>
      <c r="V348" s="39"/>
      <c r="W348" s="39"/>
      <c r="X348" s="39"/>
      <c r="Y348" s="39"/>
      <c r="Z348" s="39"/>
      <c r="AA348" s="39"/>
      <c r="AB348" s="39"/>
      <c r="AC348" s="39"/>
      <c r="AD348" s="39"/>
      <c r="AE348" s="39"/>
      <c r="AT348" s="18" t="s">
        <v>214</v>
      </c>
      <c r="AU348" s="18" t="s">
        <v>83</v>
      </c>
    </row>
    <row r="349" s="2" customFormat="1" ht="21.75" customHeight="1">
      <c r="A349" s="39"/>
      <c r="B349" s="40"/>
      <c r="C349" s="222" t="s">
        <v>1276</v>
      </c>
      <c r="D349" s="222" t="s">
        <v>208</v>
      </c>
      <c r="E349" s="223" t="s">
        <v>3095</v>
      </c>
      <c r="F349" s="224" t="s">
        <v>3096</v>
      </c>
      <c r="G349" s="225" t="s">
        <v>931</v>
      </c>
      <c r="H349" s="226">
        <v>14</v>
      </c>
      <c r="I349" s="227"/>
      <c r="J349" s="228">
        <f>ROUND(I349*H349,2)</f>
        <v>0</v>
      </c>
      <c r="K349" s="229"/>
      <c r="L349" s="45"/>
      <c r="M349" s="230" t="s">
        <v>1</v>
      </c>
      <c r="N349" s="231" t="s">
        <v>41</v>
      </c>
      <c r="O349" s="92"/>
      <c r="P349" s="232">
        <f>O349*H349</f>
        <v>0</v>
      </c>
      <c r="Q349" s="232">
        <v>0</v>
      </c>
      <c r="R349" s="232">
        <f>Q349*H349</f>
        <v>0</v>
      </c>
      <c r="S349" s="232">
        <v>0</v>
      </c>
      <c r="T349" s="233">
        <f>S349*H349</f>
        <v>0</v>
      </c>
      <c r="U349" s="39"/>
      <c r="V349" s="39"/>
      <c r="W349" s="39"/>
      <c r="X349" s="39"/>
      <c r="Y349" s="39"/>
      <c r="Z349" s="39"/>
      <c r="AA349" s="39"/>
      <c r="AB349" s="39"/>
      <c r="AC349" s="39"/>
      <c r="AD349" s="39"/>
      <c r="AE349" s="39"/>
      <c r="AR349" s="234" t="s">
        <v>361</v>
      </c>
      <c r="AT349" s="234" t="s">
        <v>208</v>
      </c>
      <c r="AU349" s="234" t="s">
        <v>83</v>
      </c>
      <c r="AY349" s="18" t="s">
        <v>207</v>
      </c>
      <c r="BE349" s="235">
        <f>IF(N349="základní",J349,0)</f>
        <v>0</v>
      </c>
      <c r="BF349" s="235">
        <f>IF(N349="snížená",J349,0)</f>
        <v>0</v>
      </c>
      <c r="BG349" s="235">
        <f>IF(N349="zákl. přenesená",J349,0)</f>
        <v>0</v>
      </c>
      <c r="BH349" s="235">
        <f>IF(N349="sníž. přenesená",J349,0)</f>
        <v>0</v>
      </c>
      <c r="BI349" s="235">
        <f>IF(N349="nulová",J349,0)</f>
        <v>0</v>
      </c>
      <c r="BJ349" s="18" t="s">
        <v>83</v>
      </c>
      <c r="BK349" s="235">
        <f>ROUND(I349*H349,2)</f>
        <v>0</v>
      </c>
      <c r="BL349" s="18" t="s">
        <v>361</v>
      </c>
      <c r="BM349" s="234" t="s">
        <v>1845</v>
      </c>
    </row>
    <row r="350" s="2" customFormat="1">
      <c r="A350" s="39"/>
      <c r="B350" s="40"/>
      <c r="C350" s="41"/>
      <c r="D350" s="236" t="s">
        <v>214</v>
      </c>
      <c r="E350" s="41"/>
      <c r="F350" s="237" t="s">
        <v>3096</v>
      </c>
      <c r="G350" s="41"/>
      <c r="H350" s="41"/>
      <c r="I350" s="238"/>
      <c r="J350" s="41"/>
      <c r="K350" s="41"/>
      <c r="L350" s="45"/>
      <c r="M350" s="239"/>
      <c r="N350" s="240"/>
      <c r="O350" s="92"/>
      <c r="P350" s="92"/>
      <c r="Q350" s="92"/>
      <c r="R350" s="92"/>
      <c r="S350" s="92"/>
      <c r="T350" s="93"/>
      <c r="U350" s="39"/>
      <c r="V350" s="39"/>
      <c r="W350" s="39"/>
      <c r="X350" s="39"/>
      <c r="Y350" s="39"/>
      <c r="Z350" s="39"/>
      <c r="AA350" s="39"/>
      <c r="AB350" s="39"/>
      <c r="AC350" s="39"/>
      <c r="AD350" s="39"/>
      <c r="AE350" s="39"/>
      <c r="AT350" s="18" t="s">
        <v>214</v>
      </c>
      <c r="AU350" s="18" t="s">
        <v>83</v>
      </c>
    </row>
    <row r="351" s="2" customFormat="1" ht="21.75" customHeight="1">
      <c r="A351" s="39"/>
      <c r="B351" s="40"/>
      <c r="C351" s="222" t="s">
        <v>1285</v>
      </c>
      <c r="D351" s="222" t="s">
        <v>208</v>
      </c>
      <c r="E351" s="223" t="s">
        <v>3097</v>
      </c>
      <c r="F351" s="224" t="s">
        <v>3098</v>
      </c>
      <c r="G351" s="225" t="s">
        <v>931</v>
      </c>
      <c r="H351" s="226">
        <v>2</v>
      </c>
      <c r="I351" s="227"/>
      <c r="J351" s="228">
        <f>ROUND(I351*H351,2)</f>
        <v>0</v>
      </c>
      <c r="K351" s="229"/>
      <c r="L351" s="45"/>
      <c r="M351" s="230" t="s">
        <v>1</v>
      </c>
      <c r="N351" s="231" t="s">
        <v>41</v>
      </c>
      <c r="O351" s="92"/>
      <c r="P351" s="232">
        <f>O351*H351</f>
        <v>0</v>
      </c>
      <c r="Q351" s="232">
        <v>0</v>
      </c>
      <c r="R351" s="232">
        <f>Q351*H351</f>
        <v>0</v>
      </c>
      <c r="S351" s="232">
        <v>0</v>
      </c>
      <c r="T351" s="233">
        <f>S351*H351</f>
        <v>0</v>
      </c>
      <c r="U351" s="39"/>
      <c r="V351" s="39"/>
      <c r="W351" s="39"/>
      <c r="X351" s="39"/>
      <c r="Y351" s="39"/>
      <c r="Z351" s="39"/>
      <c r="AA351" s="39"/>
      <c r="AB351" s="39"/>
      <c r="AC351" s="39"/>
      <c r="AD351" s="39"/>
      <c r="AE351" s="39"/>
      <c r="AR351" s="234" t="s">
        <v>361</v>
      </c>
      <c r="AT351" s="234" t="s">
        <v>208</v>
      </c>
      <c r="AU351" s="234" t="s">
        <v>83</v>
      </c>
      <c r="AY351" s="18" t="s">
        <v>207</v>
      </c>
      <c r="BE351" s="235">
        <f>IF(N351="základní",J351,0)</f>
        <v>0</v>
      </c>
      <c r="BF351" s="235">
        <f>IF(N351="snížená",J351,0)</f>
        <v>0</v>
      </c>
      <c r="BG351" s="235">
        <f>IF(N351="zákl. přenesená",J351,0)</f>
        <v>0</v>
      </c>
      <c r="BH351" s="235">
        <f>IF(N351="sníž. přenesená",J351,0)</f>
        <v>0</v>
      </c>
      <c r="BI351" s="235">
        <f>IF(N351="nulová",J351,0)</f>
        <v>0</v>
      </c>
      <c r="BJ351" s="18" t="s">
        <v>83</v>
      </c>
      <c r="BK351" s="235">
        <f>ROUND(I351*H351,2)</f>
        <v>0</v>
      </c>
      <c r="BL351" s="18" t="s">
        <v>361</v>
      </c>
      <c r="BM351" s="234" t="s">
        <v>1856</v>
      </c>
    </row>
    <row r="352" s="2" customFormat="1">
      <c r="A352" s="39"/>
      <c r="B352" s="40"/>
      <c r="C352" s="41"/>
      <c r="D352" s="236" t="s">
        <v>214</v>
      </c>
      <c r="E352" s="41"/>
      <c r="F352" s="237" t="s">
        <v>3098</v>
      </c>
      <c r="G352" s="41"/>
      <c r="H352" s="41"/>
      <c r="I352" s="238"/>
      <c r="J352" s="41"/>
      <c r="K352" s="41"/>
      <c r="L352" s="45"/>
      <c r="M352" s="239"/>
      <c r="N352" s="240"/>
      <c r="O352" s="92"/>
      <c r="P352" s="92"/>
      <c r="Q352" s="92"/>
      <c r="R352" s="92"/>
      <c r="S352" s="92"/>
      <c r="T352" s="93"/>
      <c r="U352" s="39"/>
      <c r="V352" s="39"/>
      <c r="W352" s="39"/>
      <c r="X352" s="39"/>
      <c r="Y352" s="39"/>
      <c r="Z352" s="39"/>
      <c r="AA352" s="39"/>
      <c r="AB352" s="39"/>
      <c r="AC352" s="39"/>
      <c r="AD352" s="39"/>
      <c r="AE352" s="39"/>
      <c r="AT352" s="18" t="s">
        <v>214</v>
      </c>
      <c r="AU352" s="18" t="s">
        <v>83</v>
      </c>
    </row>
    <row r="353" s="2" customFormat="1" ht="21.75" customHeight="1">
      <c r="A353" s="39"/>
      <c r="B353" s="40"/>
      <c r="C353" s="222" t="s">
        <v>1290</v>
      </c>
      <c r="D353" s="222" t="s">
        <v>208</v>
      </c>
      <c r="E353" s="223" t="s">
        <v>3099</v>
      </c>
      <c r="F353" s="224" t="s">
        <v>3100</v>
      </c>
      <c r="G353" s="225" t="s">
        <v>931</v>
      </c>
      <c r="H353" s="226">
        <v>20</v>
      </c>
      <c r="I353" s="227"/>
      <c r="J353" s="228">
        <f>ROUND(I353*H353,2)</f>
        <v>0</v>
      </c>
      <c r="K353" s="229"/>
      <c r="L353" s="45"/>
      <c r="M353" s="230" t="s">
        <v>1</v>
      </c>
      <c r="N353" s="231" t="s">
        <v>41</v>
      </c>
      <c r="O353" s="92"/>
      <c r="P353" s="232">
        <f>O353*H353</f>
        <v>0</v>
      </c>
      <c r="Q353" s="232">
        <v>0</v>
      </c>
      <c r="R353" s="232">
        <f>Q353*H353</f>
        <v>0</v>
      </c>
      <c r="S353" s="232">
        <v>0</v>
      </c>
      <c r="T353" s="233">
        <f>S353*H353</f>
        <v>0</v>
      </c>
      <c r="U353" s="39"/>
      <c r="V353" s="39"/>
      <c r="W353" s="39"/>
      <c r="X353" s="39"/>
      <c r="Y353" s="39"/>
      <c r="Z353" s="39"/>
      <c r="AA353" s="39"/>
      <c r="AB353" s="39"/>
      <c r="AC353" s="39"/>
      <c r="AD353" s="39"/>
      <c r="AE353" s="39"/>
      <c r="AR353" s="234" t="s">
        <v>361</v>
      </c>
      <c r="AT353" s="234" t="s">
        <v>208</v>
      </c>
      <c r="AU353" s="234" t="s">
        <v>83</v>
      </c>
      <c r="AY353" s="18" t="s">
        <v>207</v>
      </c>
      <c r="BE353" s="235">
        <f>IF(N353="základní",J353,0)</f>
        <v>0</v>
      </c>
      <c r="BF353" s="235">
        <f>IF(N353="snížená",J353,0)</f>
        <v>0</v>
      </c>
      <c r="BG353" s="235">
        <f>IF(N353="zákl. přenesená",J353,0)</f>
        <v>0</v>
      </c>
      <c r="BH353" s="235">
        <f>IF(N353="sníž. přenesená",J353,0)</f>
        <v>0</v>
      </c>
      <c r="BI353" s="235">
        <f>IF(N353="nulová",J353,0)</f>
        <v>0</v>
      </c>
      <c r="BJ353" s="18" t="s">
        <v>83</v>
      </c>
      <c r="BK353" s="235">
        <f>ROUND(I353*H353,2)</f>
        <v>0</v>
      </c>
      <c r="BL353" s="18" t="s">
        <v>361</v>
      </c>
      <c r="BM353" s="234" t="s">
        <v>1870</v>
      </c>
    </row>
    <row r="354" s="2" customFormat="1">
      <c r="A354" s="39"/>
      <c r="B354" s="40"/>
      <c r="C354" s="41"/>
      <c r="D354" s="236" t="s">
        <v>214</v>
      </c>
      <c r="E354" s="41"/>
      <c r="F354" s="237" t="s">
        <v>3100</v>
      </c>
      <c r="G354" s="41"/>
      <c r="H354" s="41"/>
      <c r="I354" s="238"/>
      <c r="J354" s="41"/>
      <c r="K354" s="41"/>
      <c r="L354" s="45"/>
      <c r="M354" s="239"/>
      <c r="N354" s="240"/>
      <c r="O354" s="92"/>
      <c r="P354" s="92"/>
      <c r="Q354" s="92"/>
      <c r="R354" s="92"/>
      <c r="S354" s="92"/>
      <c r="T354" s="93"/>
      <c r="U354" s="39"/>
      <c r="V354" s="39"/>
      <c r="W354" s="39"/>
      <c r="X354" s="39"/>
      <c r="Y354" s="39"/>
      <c r="Z354" s="39"/>
      <c r="AA354" s="39"/>
      <c r="AB354" s="39"/>
      <c r="AC354" s="39"/>
      <c r="AD354" s="39"/>
      <c r="AE354" s="39"/>
      <c r="AT354" s="18" t="s">
        <v>214</v>
      </c>
      <c r="AU354" s="18" t="s">
        <v>83</v>
      </c>
    </row>
    <row r="355" s="2" customFormat="1" ht="21.75" customHeight="1">
      <c r="A355" s="39"/>
      <c r="B355" s="40"/>
      <c r="C355" s="222" t="s">
        <v>1299</v>
      </c>
      <c r="D355" s="222" t="s">
        <v>208</v>
      </c>
      <c r="E355" s="223" t="s">
        <v>3101</v>
      </c>
      <c r="F355" s="224" t="s">
        <v>3102</v>
      </c>
      <c r="G355" s="225" t="s">
        <v>931</v>
      </c>
      <c r="H355" s="226">
        <v>1</v>
      </c>
      <c r="I355" s="227"/>
      <c r="J355" s="228">
        <f>ROUND(I355*H355,2)</f>
        <v>0</v>
      </c>
      <c r="K355" s="229"/>
      <c r="L355" s="45"/>
      <c r="M355" s="230" t="s">
        <v>1</v>
      </c>
      <c r="N355" s="231" t="s">
        <v>41</v>
      </c>
      <c r="O355" s="92"/>
      <c r="P355" s="232">
        <f>O355*H355</f>
        <v>0</v>
      </c>
      <c r="Q355" s="232">
        <v>0</v>
      </c>
      <c r="R355" s="232">
        <f>Q355*H355</f>
        <v>0</v>
      </c>
      <c r="S355" s="232">
        <v>0</v>
      </c>
      <c r="T355" s="233">
        <f>S355*H355</f>
        <v>0</v>
      </c>
      <c r="U355" s="39"/>
      <c r="V355" s="39"/>
      <c r="W355" s="39"/>
      <c r="X355" s="39"/>
      <c r="Y355" s="39"/>
      <c r="Z355" s="39"/>
      <c r="AA355" s="39"/>
      <c r="AB355" s="39"/>
      <c r="AC355" s="39"/>
      <c r="AD355" s="39"/>
      <c r="AE355" s="39"/>
      <c r="AR355" s="234" t="s">
        <v>361</v>
      </c>
      <c r="AT355" s="234" t="s">
        <v>208</v>
      </c>
      <c r="AU355" s="234" t="s">
        <v>83</v>
      </c>
      <c r="AY355" s="18" t="s">
        <v>207</v>
      </c>
      <c r="BE355" s="235">
        <f>IF(N355="základní",J355,0)</f>
        <v>0</v>
      </c>
      <c r="BF355" s="235">
        <f>IF(N355="snížená",J355,0)</f>
        <v>0</v>
      </c>
      <c r="BG355" s="235">
        <f>IF(N355="zákl. přenesená",J355,0)</f>
        <v>0</v>
      </c>
      <c r="BH355" s="235">
        <f>IF(N355="sníž. přenesená",J355,0)</f>
        <v>0</v>
      </c>
      <c r="BI355" s="235">
        <f>IF(N355="nulová",J355,0)</f>
        <v>0</v>
      </c>
      <c r="BJ355" s="18" t="s">
        <v>83</v>
      </c>
      <c r="BK355" s="235">
        <f>ROUND(I355*H355,2)</f>
        <v>0</v>
      </c>
      <c r="BL355" s="18" t="s">
        <v>361</v>
      </c>
      <c r="BM355" s="234" t="s">
        <v>1881</v>
      </c>
    </row>
    <row r="356" s="2" customFormat="1">
      <c r="A356" s="39"/>
      <c r="B356" s="40"/>
      <c r="C356" s="41"/>
      <c r="D356" s="236" t="s">
        <v>214</v>
      </c>
      <c r="E356" s="41"/>
      <c r="F356" s="237" t="s">
        <v>3102</v>
      </c>
      <c r="G356" s="41"/>
      <c r="H356" s="41"/>
      <c r="I356" s="238"/>
      <c r="J356" s="41"/>
      <c r="K356" s="41"/>
      <c r="L356" s="45"/>
      <c r="M356" s="239"/>
      <c r="N356" s="240"/>
      <c r="O356" s="92"/>
      <c r="P356" s="92"/>
      <c r="Q356" s="92"/>
      <c r="R356" s="92"/>
      <c r="S356" s="92"/>
      <c r="T356" s="93"/>
      <c r="U356" s="39"/>
      <c r="V356" s="39"/>
      <c r="W356" s="39"/>
      <c r="X356" s="39"/>
      <c r="Y356" s="39"/>
      <c r="Z356" s="39"/>
      <c r="AA356" s="39"/>
      <c r="AB356" s="39"/>
      <c r="AC356" s="39"/>
      <c r="AD356" s="39"/>
      <c r="AE356" s="39"/>
      <c r="AT356" s="18" t="s">
        <v>214</v>
      </c>
      <c r="AU356" s="18" t="s">
        <v>83</v>
      </c>
    </row>
    <row r="357" s="2" customFormat="1" ht="21.75" customHeight="1">
      <c r="A357" s="39"/>
      <c r="B357" s="40"/>
      <c r="C357" s="222" t="s">
        <v>1305</v>
      </c>
      <c r="D357" s="222" t="s">
        <v>208</v>
      </c>
      <c r="E357" s="223" t="s">
        <v>3103</v>
      </c>
      <c r="F357" s="224" t="s">
        <v>3104</v>
      </c>
      <c r="G357" s="225" t="s">
        <v>931</v>
      </c>
      <c r="H357" s="226">
        <v>4</v>
      </c>
      <c r="I357" s="227"/>
      <c r="J357" s="228">
        <f>ROUND(I357*H357,2)</f>
        <v>0</v>
      </c>
      <c r="K357" s="229"/>
      <c r="L357" s="45"/>
      <c r="M357" s="230" t="s">
        <v>1</v>
      </c>
      <c r="N357" s="231" t="s">
        <v>41</v>
      </c>
      <c r="O357" s="92"/>
      <c r="P357" s="232">
        <f>O357*H357</f>
        <v>0</v>
      </c>
      <c r="Q357" s="232">
        <v>0</v>
      </c>
      <c r="R357" s="232">
        <f>Q357*H357</f>
        <v>0</v>
      </c>
      <c r="S357" s="232">
        <v>0</v>
      </c>
      <c r="T357" s="233">
        <f>S357*H357</f>
        <v>0</v>
      </c>
      <c r="U357" s="39"/>
      <c r="V357" s="39"/>
      <c r="W357" s="39"/>
      <c r="X357" s="39"/>
      <c r="Y357" s="39"/>
      <c r="Z357" s="39"/>
      <c r="AA357" s="39"/>
      <c r="AB357" s="39"/>
      <c r="AC357" s="39"/>
      <c r="AD357" s="39"/>
      <c r="AE357" s="39"/>
      <c r="AR357" s="234" t="s">
        <v>361</v>
      </c>
      <c r="AT357" s="234" t="s">
        <v>208</v>
      </c>
      <c r="AU357" s="234" t="s">
        <v>83</v>
      </c>
      <c r="AY357" s="18" t="s">
        <v>207</v>
      </c>
      <c r="BE357" s="235">
        <f>IF(N357="základní",J357,0)</f>
        <v>0</v>
      </c>
      <c r="BF357" s="235">
        <f>IF(N357="snížená",J357,0)</f>
        <v>0</v>
      </c>
      <c r="BG357" s="235">
        <f>IF(N357="zákl. přenesená",J357,0)</f>
        <v>0</v>
      </c>
      <c r="BH357" s="235">
        <f>IF(N357="sníž. přenesená",J357,0)</f>
        <v>0</v>
      </c>
      <c r="BI357" s="235">
        <f>IF(N357="nulová",J357,0)</f>
        <v>0</v>
      </c>
      <c r="BJ357" s="18" t="s">
        <v>83</v>
      </c>
      <c r="BK357" s="235">
        <f>ROUND(I357*H357,2)</f>
        <v>0</v>
      </c>
      <c r="BL357" s="18" t="s">
        <v>361</v>
      </c>
      <c r="BM357" s="234" t="s">
        <v>1895</v>
      </c>
    </row>
    <row r="358" s="2" customFormat="1">
      <c r="A358" s="39"/>
      <c r="B358" s="40"/>
      <c r="C358" s="41"/>
      <c r="D358" s="236" t="s">
        <v>214</v>
      </c>
      <c r="E358" s="41"/>
      <c r="F358" s="237" t="s">
        <v>3104</v>
      </c>
      <c r="G358" s="41"/>
      <c r="H358" s="41"/>
      <c r="I358" s="238"/>
      <c r="J358" s="41"/>
      <c r="K358" s="41"/>
      <c r="L358" s="45"/>
      <c r="M358" s="239"/>
      <c r="N358" s="240"/>
      <c r="O358" s="92"/>
      <c r="P358" s="92"/>
      <c r="Q358" s="92"/>
      <c r="R358" s="92"/>
      <c r="S358" s="92"/>
      <c r="T358" s="93"/>
      <c r="U358" s="39"/>
      <c r="V358" s="39"/>
      <c r="W358" s="39"/>
      <c r="X358" s="39"/>
      <c r="Y358" s="39"/>
      <c r="Z358" s="39"/>
      <c r="AA358" s="39"/>
      <c r="AB358" s="39"/>
      <c r="AC358" s="39"/>
      <c r="AD358" s="39"/>
      <c r="AE358" s="39"/>
      <c r="AT358" s="18" t="s">
        <v>214</v>
      </c>
      <c r="AU358" s="18" t="s">
        <v>83</v>
      </c>
    </row>
    <row r="359" s="2" customFormat="1" ht="21.75" customHeight="1">
      <c r="A359" s="39"/>
      <c r="B359" s="40"/>
      <c r="C359" s="222" t="s">
        <v>1313</v>
      </c>
      <c r="D359" s="222" t="s">
        <v>208</v>
      </c>
      <c r="E359" s="223" t="s">
        <v>3105</v>
      </c>
      <c r="F359" s="224" t="s">
        <v>3106</v>
      </c>
      <c r="G359" s="225" t="s">
        <v>931</v>
      </c>
      <c r="H359" s="226">
        <v>1</v>
      </c>
      <c r="I359" s="227"/>
      <c r="J359" s="228">
        <f>ROUND(I359*H359,2)</f>
        <v>0</v>
      </c>
      <c r="K359" s="229"/>
      <c r="L359" s="45"/>
      <c r="M359" s="230" t="s">
        <v>1</v>
      </c>
      <c r="N359" s="231" t="s">
        <v>41</v>
      </c>
      <c r="O359" s="92"/>
      <c r="P359" s="232">
        <f>O359*H359</f>
        <v>0</v>
      </c>
      <c r="Q359" s="232">
        <v>0</v>
      </c>
      <c r="R359" s="232">
        <f>Q359*H359</f>
        <v>0</v>
      </c>
      <c r="S359" s="232">
        <v>0</v>
      </c>
      <c r="T359" s="233">
        <f>S359*H359</f>
        <v>0</v>
      </c>
      <c r="U359" s="39"/>
      <c r="V359" s="39"/>
      <c r="W359" s="39"/>
      <c r="X359" s="39"/>
      <c r="Y359" s="39"/>
      <c r="Z359" s="39"/>
      <c r="AA359" s="39"/>
      <c r="AB359" s="39"/>
      <c r="AC359" s="39"/>
      <c r="AD359" s="39"/>
      <c r="AE359" s="39"/>
      <c r="AR359" s="234" t="s">
        <v>361</v>
      </c>
      <c r="AT359" s="234" t="s">
        <v>208</v>
      </c>
      <c r="AU359" s="234" t="s">
        <v>83</v>
      </c>
      <c r="AY359" s="18" t="s">
        <v>207</v>
      </c>
      <c r="BE359" s="235">
        <f>IF(N359="základní",J359,0)</f>
        <v>0</v>
      </c>
      <c r="BF359" s="235">
        <f>IF(N359="snížená",J359,0)</f>
        <v>0</v>
      </c>
      <c r="BG359" s="235">
        <f>IF(N359="zákl. přenesená",J359,0)</f>
        <v>0</v>
      </c>
      <c r="BH359" s="235">
        <f>IF(N359="sníž. přenesená",J359,0)</f>
        <v>0</v>
      </c>
      <c r="BI359" s="235">
        <f>IF(N359="nulová",J359,0)</f>
        <v>0</v>
      </c>
      <c r="BJ359" s="18" t="s">
        <v>83</v>
      </c>
      <c r="BK359" s="235">
        <f>ROUND(I359*H359,2)</f>
        <v>0</v>
      </c>
      <c r="BL359" s="18" t="s">
        <v>361</v>
      </c>
      <c r="BM359" s="234" t="s">
        <v>1910</v>
      </c>
    </row>
    <row r="360" s="2" customFormat="1">
      <c r="A360" s="39"/>
      <c r="B360" s="40"/>
      <c r="C360" s="41"/>
      <c r="D360" s="236" t="s">
        <v>214</v>
      </c>
      <c r="E360" s="41"/>
      <c r="F360" s="237" t="s">
        <v>3106</v>
      </c>
      <c r="G360" s="41"/>
      <c r="H360" s="41"/>
      <c r="I360" s="238"/>
      <c r="J360" s="41"/>
      <c r="K360" s="41"/>
      <c r="L360" s="45"/>
      <c r="M360" s="239"/>
      <c r="N360" s="240"/>
      <c r="O360" s="92"/>
      <c r="P360" s="92"/>
      <c r="Q360" s="92"/>
      <c r="R360" s="92"/>
      <c r="S360" s="92"/>
      <c r="T360" s="93"/>
      <c r="U360" s="39"/>
      <c r="V360" s="39"/>
      <c r="W360" s="39"/>
      <c r="X360" s="39"/>
      <c r="Y360" s="39"/>
      <c r="Z360" s="39"/>
      <c r="AA360" s="39"/>
      <c r="AB360" s="39"/>
      <c r="AC360" s="39"/>
      <c r="AD360" s="39"/>
      <c r="AE360" s="39"/>
      <c r="AT360" s="18" t="s">
        <v>214</v>
      </c>
      <c r="AU360" s="18" t="s">
        <v>83</v>
      </c>
    </row>
    <row r="361" s="2" customFormat="1" ht="21.75" customHeight="1">
      <c r="A361" s="39"/>
      <c r="B361" s="40"/>
      <c r="C361" s="222" t="s">
        <v>1322</v>
      </c>
      <c r="D361" s="222" t="s">
        <v>208</v>
      </c>
      <c r="E361" s="223" t="s">
        <v>3107</v>
      </c>
      <c r="F361" s="224" t="s">
        <v>3108</v>
      </c>
      <c r="G361" s="225" t="s">
        <v>931</v>
      </c>
      <c r="H361" s="226">
        <v>6</v>
      </c>
      <c r="I361" s="227"/>
      <c r="J361" s="228">
        <f>ROUND(I361*H361,2)</f>
        <v>0</v>
      </c>
      <c r="K361" s="229"/>
      <c r="L361" s="45"/>
      <c r="M361" s="230" t="s">
        <v>1</v>
      </c>
      <c r="N361" s="231" t="s">
        <v>41</v>
      </c>
      <c r="O361" s="92"/>
      <c r="P361" s="232">
        <f>O361*H361</f>
        <v>0</v>
      </c>
      <c r="Q361" s="232">
        <v>0</v>
      </c>
      <c r="R361" s="232">
        <f>Q361*H361</f>
        <v>0</v>
      </c>
      <c r="S361" s="232">
        <v>0</v>
      </c>
      <c r="T361" s="233">
        <f>S361*H361</f>
        <v>0</v>
      </c>
      <c r="U361" s="39"/>
      <c r="V361" s="39"/>
      <c r="W361" s="39"/>
      <c r="X361" s="39"/>
      <c r="Y361" s="39"/>
      <c r="Z361" s="39"/>
      <c r="AA361" s="39"/>
      <c r="AB361" s="39"/>
      <c r="AC361" s="39"/>
      <c r="AD361" s="39"/>
      <c r="AE361" s="39"/>
      <c r="AR361" s="234" t="s">
        <v>361</v>
      </c>
      <c r="AT361" s="234" t="s">
        <v>208</v>
      </c>
      <c r="AU361" s="234" t="s">
        <v>83</v>
      </c>
      <c r="AY361" s="18" t="s">
        <v>207</v>
      </c>
      <c r="BE361" s="235">
        <f>IF(N361="základní",J361,0)</f>
        <v>0</v>
      </c>
      <c r="BF361" s="235">
        <f>IF(N361="snížená",J361,0)</f>
        <v>0</v>
      </c>
      <c r="BG361" s="235">
        <f>IF(N361="zákl. přenesená",J361,0)</f>
        <v>0</v>
      </c>
      <c r="BH361" s="235">
        <f>IF(N361="sníž. přenesená",J361,0)</f>
        <v>0</v>
      </c>
      <c r="BI361" s="235">
        <f>IF(N361="nulová",J361,0)</f>
        <v>0</v>
      </c>
      <c r="BJ361" s="18" t="s">
        <v>83</v>
      </c>
      <c r="BK361" s="235">
        <f>ROUND(I361*H361,2)</f>
        <v>0</v>
      </c>
      <c r="BL361" s="18" t="s">
        <v>361</v>
      </c>
      <c r="BM361" s="234" t="s">
        <v>1922</v>
      </c>
    </row>
    <row r="362" s="2" customFormat="1">
      <c r="A362" s="39"/>
      <c r="B362" s="40"/>
      <c r="C362" s="41"/>
      <c r="D362" s="236" t="s">
        <v>214</v>
      </c>
      <c r="E362" s="41"/>
      <c r="F362" s="237" t="s">
        <v>3108</v>
      </c>
      <c r="G362" s="41"/>
      <c r="H362" s="41"/>
      <c r="I362" s="238"/>
      <c r="J362" s="41"/>
      <c r="K362" s="41"/>
      <c r="L362" s="45"/>
      <c r="M362" s="239"/>
      <c r="N362" s="240"/>
      <c r="O362" s="92"/>
      <c r="P362" s="92"/>
      <c r="Q362" s="92"/>
      <c r="R362" s="92"/>
      <c r="S362" s="92"/>
      <c r="T362" s="93"/>
      <c r="U362" s="39"/>
      <c r="V362" s="39"/>
      <c r="W362" s="39"/>
      <c r="X362" s="39"/>
      <c r="Y362" s="39"/>
      <c r="Z362" s="39"/>
      <c r="AA362" s="39"/>
      <c r="AB362" s="39"/>
      <c r="AC362" s="39"/>
      <c r="AD362" s="39"/>
      <c r="AE362" s="39"/>
      <c r="AT362" s="18" t="s">
        <v>214</v>
      </c>
      <c r="AU362" s="18" t="s">
        <v>83</v>
      </c>
    </row>
    <row r="363" s="2" customFormat="1" ht="24.15" customHeight="1">
      <c r="A363" s="39"/>
      <c r="B363" s="40"/>
      <c r="C363" s="222" t="s">
        <v>1329</v>
      </c>
      <c r="D363" s="222" t="s">
        <v>208</v>
      </c>
      <c r="E363" s="223" t="s">
        <v>3109</v>
      </c>
      <c r="F363" s="224" t="s">
        <v>3110</v>
      </c>
      <c r="G363" s="225" t="s">
        <v>931</v>
      </c>
      <c r="H363" s="226">
        <v>1</v>
      </c>
      <c r="I363" s="227"/>
      <c r="J363" s="228">
        <f>ROUND(I363*H363,2)</f>
        <v>0</v>
      </c>
      <c r="K363" s="229"/>
      <c r="L363" s="45"/>
      <c r="M363" s="230" t="s">
        <v>1</v>
      </c>
      <c r="N363" s="231" t="s">
        <v>41</v>
      </c>
      <c r="O363" s="92"/>
      <c r="P363" s="232">
        <f>O363*H363</f>
        <v>0</v>
      </c>
      <c r="Q363" s="232">
        <v>0</v>
      </c>
      <c r="R363" s="232">
        <f>Q363*H363</f>
        <v>0</v>
      </c>
      <c r="S363" s="232">
        <v>0</v>
      </c>
      <c r="T363" s="233">
        <f>S363*H363</f>
        <v>0</v>
      </c>
      <c r="U363" s="39"/>
      <c r="V363" s="39"/>
      <c r="W363" s="39"/>
      <c r="X363" s="39"/>
      <c r="Y363" s="39"/>
      <c r="Z363" s="39"/>
      <c r="AA363" s="39"/>
      <c r="AB363" s="39"/>
      <c r="AC363" s="39"/>
      <c r="AD363" s="39"/>
      <c r="AE363" s="39"/>
      <c r="AR363" s="234" t="s">
        <v>361</v>
      </c>
      <c r="AT363" s="234" t="s">
        <v>208</v>
      </c>
      <c r="AU363" s="234" t="s">
        <v>83</v>
      </c>
      <c r="AY363" s="18" t="s">
        <v>207</v>
      </c>
      <c r="BE363" s="235">
        <f>IF(N363="základní",J363,0)</f>
        <v>0</v>
      </c>
      <c r="BF363" s="235">
        <f>IF(N363="snížená",J363,0)</f>
        <v>0</v>
      </c>
      <c r="BG363" s="235">
        <f>IF(N363="zákl. přenesená",J363,0)</f>
        <v>0</v>
      </c>
      <c r="BH363" s="235">
        <f>IF(N363="sníž. přenesená",J363,0)</f>
        <v>0</v>
      </c>
      <c r="BI363" s="235">
        <f>IF(N363="nulová",J363,0)</f>
        <v>0</v>
      </c>
      <c r="BJ363" s="18" t="s">
        <v>83</v>
      </c>
      <c r="BK363" s="235">
        <f>ROUND(I363*H363,2)</f>
        <v>0</v>
      </c>
      <c r="BL363" s="18" t="s">
        <v>361</v>
      </c>
      <c r="BM363" s="234" t="s">
        <v>1933</v>
      </c>
    </row>
    <row r="364" s="2" customFormat="1">
      <c r="A364" s="39"/>
      <c r="B364" s="40"/>
      <c r="C364" s="41"/>
      <c r="D364" s="236" t="s">
        <v>214</v>
      </c>
      <c r="E364" s="41"/>
      <c r="F364" s="237" t="s">
        <v>3110</v>
      </c>
      <c r="G364" s="41"/>
      <c r="H364" s="41"/>
      <c r="I364" s="238"/>
      <c r="J364" s="41"/>
      <c r="K364" s="41"/>
      <c r="L364" s="45"/>
      <c r="M364" s="239"/>
      <c r="N364" s="240"/>
      <c r="O364" s="92"/>
      <c r="P364" s="92"/>
      <c r="Q364" s="92"/>
      <c r="R364" s="92"/>
      <c r="S364" s="92"/>
      <c r="T364" s="93"/>
      <c r="U364" s="39"/>
      <c r="V364" s="39"/>
      <c r="W364" s="39"/>
      <c r="X364" s="39"/>
      <c r="Y364" s="39"/>
      <c r="Z364" s="39"/>
      <c r="AA364" s="39"/>
      <c r="AB364" s="39"/>
      <c r="AC364" s="39"/>
      <c r="AD364" s="39"/>
      <c r="AE364" s="39"/>
      <c r="AT364" s="18" t="s">
        <v>214</v>
      </c>
      <c r="AU364" s="18" t="s">
        <v>83</v>
      </c>
    </row>
    <row r="365" s="2" customFormat="1" ht="24.15" customHeight="1">
      <c r="A365" s="39"/>
      <c r="B365" s="40"/>
      <c r="C365" s="222" t="s">
        <v>1337</v>
      </c>
      <c r="D365" s="222" t="s">
        <v>208</v>
      </c>
      <c r="E365" s="223" t="s">
        <v>3111</v>
      </c>
      <c r="F365" s="224" t="s">
        <v>3112</v>
      </c>
      <c r="G365" s="225" t="s">
        <v>931</v>
      </c>
      <c r="H365" s="226">
        <v>2</v>
      </c>
      <c r="I365" s="227"/>
      <c r="J365" s="228">
        <f>ROUND(I365*H365,2)</f>
        <v>0</v>
      </c>
      <c r="K365" s="229"/>
      <c r="L365" s="45"/>
      <c r="M365" s="230" t="s">
        <v>1</v>
      </c>
      <c r="N365" s="231" t="s">
        <v>41</v>
      </c>
      <c r="O365" s="92"/>
      <c r="P365" s="232">
        <f>O365*H365</f>
        <v>0</v>
      </c>
      <c r="Q365" s="232">
        <v>0</v>
      </c>
      <c r="R365" s="232">
        <f>Q365*H365</f>
        <v>0</v>
      </c>
      <c r="S365" s="232">
        <v>0</v>
      </c>
      <c r="T365" s="233">
        <f>S365*H365</f>
        <v>0</v>
      </c>
      <c r="U365" s="39"/>
      <c r="V365" s="39"/>
      <c r="W365" s="39"/>
      <c r="X365" s="39"/>
      <c r="Y365" s="39"/>
      <c r="Z365" s="39"/>
      <c r="AA365" s="39"/>
      <c r="AB365" s="39"/>
      <c r="AC365" s="39"/>
      <c r="AD365" s="39"/>
      <c r="AE365" s="39"/>
      <c r="AR365" s="234" t="s">
        <v>361</v>
      </c>
      <c r="AT365" s="234" t="s">
        <v>208</v>
      </c>
      <c r="AU365" s="234" t="s">
        <v>83</v>
      </c>
      <c r="AY365" s="18" t="s">
        <v>207</v>
      </c>
      <c r="BE365" s="235">
        <f>IF(N365="základní",J365,0)</f>
        <v>0</v>
      </c>
      <c r="BF365" s="235">
        <f>IF(N365="snížená",J365,0)</f>
        <v>0</v>
      </c>
      <c r="BG365" s="235">
        <f>IF(N365="zákl. přenesená",J365,0)</f>
        <v>0</v>
      </c>
      <c r="BH365" s="235">
        <f>IF(N365="sníž. přenesená",J365,0)</f>
        <v>0</v>
      </c>
      <c r="BI365" s="235">
        <f>IF(N365="nulová",J365,0)</f>
        <v>0</v>
      </c>
      <c r="BJ365" s="18" t="s">
        <v>83</v>
      </c>
      <c r="BK365" s="235">
        <f>ROUND(I365*H365,2)</f>
        <v>0</v>
      </c>
      <c r="BL365" s="18" t="s">
        <v>361</v>
      </c>
      <c r="BM365" s="234" t="s">
        <v>1942</v>
      </c>
    </row>
    <row r="366" s="2" customFormat="1">
      <c r="A366" s="39"/>
      <c r="B366" s="40"/>
      <c r="C366" s="41"/>
      <c r="D366" s="236" t="s">
        <v>214</v>
      </c>
      <c r="E366" s="41"/>
      <c r="F366" s="237" t="s">
        <v>3112</v>
      </c>
      <c r="G366" s="41"/>
      <c r="H366" s="41"/>
      <c r="I366" s="238"/>
      <c r="J366" s="41"/>
      <c r="K366" s="41"/>
      <c r="L366" s="45"/>
      <c r="M366" s="239"/>
      <c r="N366" s="240"/>
      <c r="O366" s="92"/>
      <c r="P366" s="92"/>
      <c r="Q366" s="92"/>
      <c r="R366" s="92"/>
      <c r="S366" s="92"/>
      <c r="T366" s="93"/>
      <c r="U366" s="39"/>
      <c r="V366" s="39"/>
      <c r="W366" s="39"/>
      <c r="X366" s="39"/>
      <c r="Y366" s="39"/>
      <c r="Z366" s="39"/>
      <c r="AA366" s="39"/>
      <c r="AB366" s="39"/>
      <c r="AC366" s="39"/>
      <c r="AD366" s="39"/>
      <c r="AE366" s="39"/>
      <c r="AT366" s="18" t="s">
        <v>214</v>
      </c>
      <c r="AU366" s="18" t="s">
        <v>83</v>
      </c>
    </row>
    <row r="367" s="2" customFormat="1" ht="24.15" customHeight="1">
      <c r="A367" s="39"/>
      <c r="B367" s="40"/>
      <c r="C367" s="222" t="s">
        <v>1344</v>
      </c>
      <c r="D367" s="222" t="s">
        <v>208</v>
      </c>
      <c r="E367" s="223" t="s">
        <v>3113</v>
      </c>
      <c r="F367" s="224" t="s">
        <v>3114</v>
      </c>
      <c r="G367" s="225" t="s">
        <v>931</v>
      </c>
      <c r="H367" s="226">
        <v>3</v>
      </c>
      <c r="I367" s="227"/>
      <c r="J367" s="228">
        <f>ROUND(I367*H367,2)</f>
        <v>0</v>
      </c>
      <c r="K367" s="229"/>
      <c r="L367" s="45"/>
      <c r="M367" s="230" t="s">
        <v>1</v>
      </c>
      <c r="N367" s="231" t="s">
        <v>41</v>
      </c>
      <c r="O367" s="92"/>
      <c r="P367" s="232">
        <f>O367*H367</f>
        <v>0</v>
      </c>
      <c r="Q367" s="232">
        <v>0</v>
      </c>
      <c r="R367" s="232">
        <f>Q367*H367</f>
        <v>0</v>
      </c>
      <c r="S367" s="232">
        <v>0</v>
      </c>
      <c r="T367" s="233">
        <f>S367*H367</f>
        <v>0</v>
      </c>
      <c r="U367" s="39"/>
      <c r="V367" s="39"/>
      <c r="W367" s="39"/>
      <c r="X367" s="39"/>
      <c r="Y367" s="39"/>
      <c r="Z367" s="39"/>
      <c r="AA367" s="39"/>
      <c r="AB367" s="39"/>
      <c r="AC367" s="39"/>
      <c r="AD367" s="39"/>
      <c r="AE367" s="39"/>
      <c r="AR367" s="234" t="s">
        <v>361</v>
      </c>
      <c r="AT367" s="234" t="s">
        <v>208</v>
      </c>
      <c r="AU367" s="234" t="s">
        <v>83</v>
      </c>
      <c r="AY367" s="18" t="s">
        <v>207</v>
      </c>
      <c r="BE367" s="235">
        <f>IF(N367="základní",J367,0)</f>
        <v>0</v>
      </c>
      <c r="BF367" s="235">
        <f>IF(N367="snížená",J367,0)</f>
        <v>0</v>
      </c>
      <c r="BG367" s="235">
        <f>IF(N367="zákl. přenesená",J367,0)</f>
        <v>0</v>
      </c>
      <c r="BH367" s="235">
        <f>IF(N367="sníž. přenesená",J367,0)</f>
        <v>0</v>
      </c>
      <c r="BI367" s="235">
        <f>IF(N367="nulová",J367,0)</f>
        <v>0</v>
      </c>
      <c r="BJ367" s="18" t="s">
        <v>83</v>
      </c>
      <c r="BK367" s="235">
        <f>ROUND(I367*H367,2)</f>
        <v>0</v>
      </c>
      <c r="BL367" s="18" t="s">
        <v>361</v>
      </c>
      <c r="BM367" s="234" t="s">
        <v>1956</v>
      </c>
    </row>
    <row r="368" s="2" customFormat="1">
      <c r="A368" s="39"/>
      <c r="B368" s="40"/>
      <c r="C368" s="41"/>
      <c r="D368" s="236" t="s">
        <v>214</v>
      </c>
      <c r="E368" s="41"/>
      <c r="F368" s="237" t="s">
        <v>3114</v>
      </c>
      <c r="G368" s="41"/>
      <c r="H368" s="41"/>
      <c r="I368" s="238"/>
      <c r="J368" s="41"/>
      <c r="K368" s="41"/>
      <c r="L368" s="45"/>
      <c r="M368" s="239"/>
      <c r="N368" s="240"/>
      <c r="O368" s="92"/>
      <c r="P368" s="92"/>
      <c r="Q368" s="92"/>
      <c r="R368" s="92"/>
      <c r="S368" s="92"/>
      <c r="T368" s="93"/>
      <c r="U368" s="39"/>
      <c r="V368" s="39"/>
      <c r="W368" s="39"/>
      <c r="X368" s="39"/>
      <c r="Y368" s="39"/>
      <c r="Z368" s="39"/>
      <c r="AA368" s="39"/>
      <c r="AB368" s="39"/>
      <c r="AC368" s="39"/>
      <c r="AD368" s="39"/>
      <c r="AE368" s="39"/>
      <c r="AT368" s="18" t="s">
        <v>214</v>
      </c>
      <c r="AU368" s="18" t="s">
        <v>83</v>
      </c>
    </row>
    <row r="369" s="2" customFormat="1" ht="21.75" customHeight="1">
      <c r="A369" s="39"/>
      <c r="B369" s="40"/>
      <c r="C369" s="222" t="s">
        <v>1350</v>
      </c>
      <c r="D369" s="222" t="s">
        <v>208</v>
      </c>
      <c r="E369" s="223" t="s">
        <v>3115</v>
      </c>
      <c r="F369" s="224" t="s">
        <v>3116</v>
      </c>
      <c r="G369" s="225" t="s">
        <v>931</v>
      </c>
      <c r="H369" s="226">
        <v>2</v>
      </c>
      <c r="I369" s="227"/>
      <c r="J369" s="228">
        <f>ROUND(I369*H369,2)</f>
        <v>0</v>
      </c>
      <c r="K369" s="229"/>
      <c r="L369" s="45"/>
      <c r="M369" s="230" t="s">
        <v>1</v>
      </c>
      <c r="N369" s="231" t="s">
        <v>41</v>
      </c>
      <c r="O369" s="92"/>
      <c r="P369" s="232">
        <f>O369*H369</f>
        <v>0</v>
      </c>
      <c r="Q369" s="232">
        <v>0</v>
      </c>
      <c r="R369" s="232">
        <f>Q369*H369</f>
        <v>0</v>
      </c>
      <c r="S369" s="232">
        <v>0</v>
      </c>
      <c r="T369" s="233">
        <f>S369*H369</f>
        <v>0</v>
      </c>
      <c r="U369" s="39"/>
      <c r="V369" s="39"/>
      <c r="W369" s="39"/>
      <c r="X369" s="39"/>
      <c r="Y369" s="39"/>
      <c r="Z369" s="39"/>
      <c r="AA369" s="39"/>
      <c r="AB369" s="39"/>
      <c r="AC369" s="39"/>
      <c r="AD369" s="39"/>
      <c r="AE369" s="39"/>
      <c r="AR369" s="234" t="s">
        <v>361</v>
      </c>
      <c r="AT369" s="234" t="s">
        <v>208</v>
      </c>
      <c r="AU369" s="234" t="s">
        <v>83</v>
      </c>
      <c r="AY369" s="18" t="s">
        <v>207</v>
      </c>
      <c r="BE369" s="235">
        <f>IF(N369="základní",J369,0)</f>
        <v>0</v>
      </c>
      <c r="BF369" s="235">
        <f>IF(N369="snížená",J369,0)</f>
        <v>0</v>
      </c>
      <c r="BG369" s="235">
        <f>IF(N369="zákl. přenesená",J369,0)</f>
        <v>0</v>
      </c>
      <c r="BH369" s="235">
        <f>IF(N369="sníž. přenesená",J369,0)</f>
        <v>0</v>
      </c>
      <c r="BI369" s="235">
        <f>IF(N369="nulová",J369,0)</f>
        <v>0</v>
      </c>
      <c r="BJ369" s="18" t="s">
        <v>83</v>
      </c>
      <c r="BK369" s="235">
        <f>ROUND(I369*H369,2)</f>
        <v>0</v>
      </c>
      <c r="BL369" s="18" t="s">
        <v>361</v>
      </c>
      <c r="BM369" s="234" t="s">
        <v>1978</v>
      </c>
    </row>
    <row r="370" s="2" customFormat="1">
      <c r="A370" s="39"/>
      <c r="B370" s="40"/>
      <c r="C370" s="41"/>
      <c r="D370" s="236" t="s">
        <v>214</v>
      </c>
      <c r="E370" s="41"/>
      <c r="F370" s="237" t="s">
        <v>3116</v>
      </c>
      <c r="G370" s="41"/>
      <c r="H370" s="41"/>
      <c r="I370" s="238"/>
      <c r="J370" s="41"/>
      <c r="K370" s="41"/>
      <c r="L370" s="45"/>
      <c r="M370" s="239"/>
      <c r="N370" s="240"/>
      <c r="O370" s="92"/>
      <c r="P370" s="92"/>
      <c r="Q370" s="92"/>
      <c r="R370" s="92"/>
      <c r="S370" s="92"/>
      <c r="T370" s="93"/>
      <c r="U370" s="39"/>
      <c r="V370" s="39"/>
      <c r="W370" s="39"/>
      <c r="X370" s="39"/>
      <c r="Y370" s="39"/>
      <c r="Z370" s="39"/>
      <c r="AA370" s="39"/>
      <c r="AB370" s="39"/>
      <c r="AC370" s="39"/>
      <c r="AD370" s="39"/>
      <c r="AE370" s="39"/>
      <c r="AT370" s="18" t="s">
        <v>214</v>
      </c>
      <c r="AU370" s="18" t="s">
        <v>83</v>
      </c>
    </row>
    <row r="371" s="2" customFormat="1" ht="21.75" customHeight="1">
      <c r="A371" s="39"/>
      <c r="B371" s="40"/>
      <c r="C371" s="222" t="s">
        <v>1355</v>
      </c>
      <c r="D371" s="222" t="s">
        <v>208</v>
      </c>
      <c r="E371" s="223" t="s">
        <v>3117</v>
      </c>
      <c r="F371" s="224" t="s">
        <v>3118</v>
      </c>
      <c r="G371" s="225" t="s">
        <v>931</v>
      </c>
      <c r="H371" s="226">
        <v>8</v>
      </c>
      <c r="I371" s="227"/>
      <c r="J371" s="228">
        <f>ROUND(I371*H371,2)</f>
        <v>0</v>
      </c>
      <c r="K371" s="229"/>
      <c r="L371" s="45"/>
      <c r="M371" s="230" t="s">
        <v>1</v>
      </c>
      <c r="N371" s="231" t="s">
        <v>41</v>
      </c>
      <c r="O371" s="92"/>
      <c r="P371" s="232">
        <f>O371*H371</f>
        <v>0</v>
      </c>
      <c r="Q371" s="232">
        <v>0</v>
      </c>
      <c r="R371" s="232">
        <f>Q371*H371</f>
        <v>0</v>
      </c>
      <c r="S371" s="232">
        <v>0</v>
      </c>
      <c r="T371" s="233">
        <f>S371*H371</f>
        <v>0</v>
      </c>
      <c r="U371" s="39"/>
      <c r="V371" s="39"/>
      <c r="W371" s="39"/>
      <c r="X371" s="39"/>
      <c r="Y371" s="39"/>
      <c r="Z371" s="39"/>
      <c r="AA371" s="39"/>
      <c r="AB371" s="39"/>
      <c r="AC371" s="39"/>
      <c r="AD371" s="39"/>
      <c r="AE371" s="39"/>
      <c r="AR371" s="234" t="s">
        <v>361</v>
      </c>
      <c r="AT371" s="234" t="s">
        <v>208</v>
      </c>
      <c r="AU371" s="234" t="s">
        <v>83</v>
      </c>
      <c r="AY371" s="18" t="s">
        <v>207</v>
      </c>
      <c r="BE371" s="235">
        <f>IF(N371="základní",J371,0)</f>
        <v>0</v>
      </c>
      <c r="BF371" s="235">
        <f>IF(N371="snížená",J371,0)</f>
        <v>0</v>
      </c>
      <c r="BG371" s="235">
        <f>IF(N371="zákl. přenesená",J371,0)</f>
        <v>0</v>
      </c>
      <c r="BH371" s="235">
        <f>IF(N371="sníž. přenesená",J371,0)</f>
        <v>0</v>
      </c>
      <c r="BI371" s="235">
        <f>IF(N371="nulová",J371,0)</f>
        <v>0</v>
      </c>
      <c r="BJ371" s="18" t="s">
        <v>83</v>
      </c>
      <c r="BK371" s="235">
        <f>ROUND(I371*H371,2)</f>
        <v>0</v>
      </c>
      <c r="BL371" s="18" t="s">
        <v>361</v>
      </c>
      <c r="BM371" s="234" t="s">
        <v>1992</v>
      </c>
    </row>
    <row r="372" s="2" customFormat="1">
      <c r="A372" s="39"/>
      <c r="B372" s="40"/>
      <c r="C372" s="41"/>
      <c r="D372" s="236" t="s">
        <v>214</v>
      </c>
      <c r="E372" s="41"/>
      <c r="F372" s="237" t="s">
        <v>3118</v>
      </c>
      <c r="G372" s="41"/>
      <c r="H372" s="41"/>
      <c r="I372" s="238"/>
      <c r="J372" s="41"/>
      <c r="K372" s="41"/>
      <c r="L372" s="45"/>
      <c r="M372" s="239"/>
      <c r="N372" s="240"/>
      <c r="O372" s="92"/>
      <c r="P372" s="92"/>
      <c r="Q372" s="92"/>
      <c r="R372" s="92"/>
      <c r="S372" s="92"/>
      <c r="T372" s="93"/>
      <c r="U372" s="39"/>
      <c r="V372" s="39"/>
      <c r="W372" s="39"/>
      <c r="X372" s="39"/>
      <c r="Y372" s="39"/>
      <c r="Z372" s="39"/>
      <c r="AA372" s="39"/>
      <c r="AB372" s="39"/>
      <c r="AC372" s="39"/>
      <c r="AD372" s="39"/>
      <c r="AE372" s="39"/>
      <c r="AT372" s="18" t="s">
        <v>214</v>
      </c>
      <c r="AU372" s="18" t="s">
        <v>83</v>
      </c>
    </row>
    <row r="373" s="2" customFormat="1" ht="21.75" customHeight="1">
      <c r="A373" s="39"/>
      <c r="B373" s="40"/>
      <c r="C373" s="222" t="s">
        <v>1359</v>
      </c>
      <c r="D373" s="222" t="s">
        <v>208</v>
      </c>
      <c r="E373" s="223" t="s">
        <v>3119</v>
      </c>
      <c r="F373" s="224" t="s">
        <v>3120</v>
      </c>
      <c r="G373" s="225" t="s">
        <v>931</v>
      </c>
      <c r="H373" s="226">
        <v>4</v>
      </c>
      <c r="I373" s="227"/>
      <c r="J373" s="228">
        <f>ROUND(I373*H373,2)</f>
        <v>0</v>
      </c>
      <c r="K373" s="229"/>
      <c r="L373" s="45"/>
      <c r="M373" s="230" t="s">
        <v>1</v>
      </c>
      <c r="N373" s="231" t="s">
        <v>41</v>
      </c>
      <c r="O373" s="92"/>
      <c r="P373" s="232">
        <f>O373*H373</f>
        <v>0</v>
      </c>
      <c r="Q373" s="232">
        <v>0</v>
      </c>
      <c r="R373" s="232">
        <f>Q373*H373</f>
        <v>0</v>
      </c>
      <c r="S373" s="232">
        <v>0</v>
      </c>
      <c r="T373" s="233">
        <f>S373*H373</f>
        <v>0</v>
      </c>
      <c r="U373" s="39"/>
      <c r="V373" s="39"/>
      <c r="W373" s="39"/>
      <c r="X373" s="39"/>
      <c r="Y373" s="39"/>
      <c r="Z373" s="39"/>
      <c r="AA373" s="39"/>
      <c r="AB373" s="39"/>
      <c r="AC373" s="39"/>
      <c r="AD373" s="39"/>
      <c r="AE373" s="39"/>
      <c r="AR373" s="234" t="s">
        <v>361</v>
      </c>
      <c r="AT373" s="234" t="s">
        <v>208</v>
      </c>
      <c r="AU373" s="234" t="s">
        <v>83</v>
      </c>
      <c r="AY373" s="18" t="s">
        <v>207</v>
      </c>
      <c r="BE373" s="235">
        <f>IF(N373="základní",J373,0)</f>
        <v>0</v>
      </c>
      <c r="BF373" s="235">
        <f>IF(N373="snížená",J373,0)</f>
        <v>0</v>
      </c>
      <c r="BG373" s="235">
        <f>IF(N373="zákl. přenesená",J373,0)</f>
        <v>0</v>
      </c>
      <c r="BH373" s="235">
        <f>IF(N373="sníž. přenesená",J373,0)</f>
        <v>0</v>
      </c>
      <c r="BI373" s="235">
        <f>IF(N373="nulová",J373,0)</f>
        <v>0</v>
      </c>
      <c r="BJ373" s="18" t="s">
        <v>83</v>
      </c>
      <c r="BK373" s="235">
        <f>ROUND(I373*H373,2)</f>
        <v>0</v>
      </c>
      <c r="BL373" s="18" t="s">
        <v>361</v>
      </c>
      <c r="BM373" s="234" t="s">
        <v>2002</v>
      </c>
    </row>
    <row r="374" s="2" customFormat="1">
      <c r="A374" s="39"/>
      <c r="B374" s="40"/>
      <c r="C374" s="41"/>
      <c r="D374" s="236" t="s">
        <v>214</v>
      </c>
      <c r="E374" s="41"/>
      <c r="F374" s="237" t="s">
        <v>3120</v>
      </c>
      <c r="G374" s="41"/>
      <c r="H374" s="41"/>
      <c r="I374" s="238"/>
      <c r="J374" s="41"/>
      <c r="K374" s="41"/>
      <c r="L374" s="45"/>
      <c r="M374" s="239"/>
      <c r="N374" s="240"/>
      <c r="O374" s="92"/>
      <c r="P374" s="92"/>
      <c r="Q374" s="92"/>
      <c r="R374" s="92"/>
      <c r="S374" s="92"/>
      <c r="T374" s="93"/>
      <c r="U374" s="39"/>
      <c r="V374" s="39"/>
      <c r="W374" s="39"/>
      <c r="X374" s="39"/>
      <c r="Y374" s="39"/>
      <c r="Z374" s="39"/>
      <c r="AA374" s="39"/>
      <c r="AB374" s="39"/>
      <c r="AC374" s="39"/>
      <c r="AD374" s="39"/>
      <c r="AE374" s="39"/>
      <c r="AT374" s="18" t="s">
        <v>214</v>
      </c>
      <c r="AU374" s="18" t="s">
        <v>83</v>
      </c>
    </row>
    <row r="375" s="2" customFormat="1" ht="21.75" customHeight="1">
      <c r="A375" s="39"/>
      <c r="B375" s="40"/>
      <c r="C375" s="222" t="s">
        <v>1363</v>
      </c>
      <c r="D375" s="222" t="s">
        <v>208</v>
      </c>
      <c r="E375" s="223" t="s">
        <v>3121</v>
      </c>
      <c r="F375" s="224" t="s">
        <v>3122</v>
      </c>
      <c r="G375" s="225" t="s">
        <v>931</v>
      </c>
      <c r="H375" s="226">
        <v>20</v>
      </c>
      <c r="I375" s="227"/>
      <c r="J375" s="228">
        <f>ROUND(I375*H375,2)</f>
        <v>0</v>
      </c>
      <c r="K375" s="229"/>
      <c r="L375" s="45"/>
      <c r="M375" s="230" t="s">
        <v>1</v>
      </c>
      <c r="N375" s="231" t="s">
        <v>41</v>
      </c>
      <c r="O375" s="92"/>
      <c r="P375" s="232">
        <f>O375*H375</f>
        <v>0</v>
      </c>
      <c r="Q375" s="232">
        <v>0</v>
      </c>
      <c r="R375" s="232">
        <f>Q375*H375</f>
        <v>0</v>
      </c>
      <c r="S375" s="232">
        <v>0</v>
      </c>
      <c r="T375" s="233">
        <f>S375*H375</f>
        <v>0</v>
      </c>
      <c r="U375" s="39"/>
      <c r="V375" s="39"/>
      <c r="W375" s="39"/>
      <c r="X375" s="39"/>
      <c r="Y375" s="39"/>
      <c r="Z375" s="39"/>
      <c r="AA375" s="39"/>
      <c r="AB375" s="39"/>
      <c r="AC375" s="39"/>
      <c r="AD375" s="39"/>
      <c r="AE375" s="39"/>
      <c r="AR375" s="234" t="s">
        <v>361</v>
      </c>
      <c r="AT375" s="234" t="s">
        <v>208</v>
      </c>
      <c r="AU375" s="234" t="s">
        <v>83</v>
      </c>
      <c r="AY375" s="18" t="s">
        <v>207</v>
      </c>
      <c r="BE375" s="235">
        <f>IF(N375="základní",J375,0)</f>
        <v>0</v>
      </c>
      <c r="BF375" s="235">
        <f>IF(N375="snížená",J375,0)</f>
        <v>0</v>
      </c>
      <c r="BG375" s="235">
        <f>IF(N375="zákl. přenesená",J375,0)</f>
        <v>0</v>
      </c>
      <c r="BH375" s="235">
        <f>IF(N375="sníž. přenesená",J375,0)</f>
        <v>0</v>
      </c>
      <c r="BI375" s="235">
        <f>IF(N375="nulová",J375,0)</f>
        <v>0</v>
      </c>
      <c r="BJ375" s="18" t="s">
        <v>83</v>
      </c>
      <c r="BK375" s="235">
        <f>ROUND(I375*H375,2)</f>
        <v>0</v>
      </c>
      <c r="BL375" s="18" t="s">
        <v>361</v>
      </c>
      <c r="BM375" s="234" t="s">
        <v>2015</v>
      </c>
    </row>
    <row r="376" s="2" customFormat="1">
      <c r="A376" s="39"/>
      <c r="B376" s="40"/>
      <c r="C376" s="41"/>
      <c r="D376" s="236" t="s">
        <v>214</v>
      </c>
      <c r="E376" s="41"/>
      <c r="F376" s="237" t="s">
        <v>3122</v>
      </c>
      <c r="G376" s="41"/>
      <c r="H376" s="41"/>
      <c r="I376" s="238"/>
      <c r="J376" s="41"/>
      <c r="K376" s="41"/>
      <c r="L376" s="45"/>
      <c r="M376" s="239"/>
      <c r="N376" s="240"/>
      <c r="O376" s="92"/>
      <c r="P376" s="92"/>
      <c r="Q376" s="92"/>
      <c r="R376" s="92"/>
      <c r="S376" s="92"/>
      <c r="T376" s="93"/>
      <c r="U376" s="39"/>
      <c r="V376" s="39"/>
      <c r="W376" s="39"/>
      <c r="X376" s="39"/>
      <c r="Y376" s="39"/>
      <c r="Z376" s="39"/>
      <c r="AA376" s="39"/>
      <c r="AB376" s="39"/>
      <c r="AC376" s="39"/>
      <c r="AD376" s="39"/>
      <c r="AE376" s="39"/>
      <c r="AT376" s="18" t="s">
        <v>214</v>
      </c>
      <c r="AU376" s="18" t="s">
        <v>83</v>
      </c>
    </row>
    <row r="377" s="2" customFormat="1" ht="24.15" customHeight="1">
      <c r="A377" s="39"/>
      <c r="B377" s="40"/>
      <c r="C377" s="222" t="s">
        <v>1367</v>
      </c>
      <c r="D377" s="222" t="s">
        <v>208</v>
      </c>
      <c r="E377" s="223" t="s">
        <v>3123</v>
      </c>
      <c r="F377" s="224" t="s">
        <v>3124</v>
      </c>
      <c r="G377" s="225" t="s">
        <v>931</v>
      </c>
      <c r="H377" s="226">
        <v>1</v>
      </c>
      <c r="I377" s="227"/>
      <c r="J377" s="228">
        <f>ROUND(I377*H377,2)</f>
        <v>0</v>
      </c>
      <c r="K377" s="229"/>
      <c r="L377" s="45"/>
      <c r="M377" s="230" t="s">
        <v>1</v>
      </c>
      <c r="N377" s="231" t="s">
        <v>41</v>
      </c>
      <c r="O377" s="92"/>
      <c r="P377" s="232">
        <f>O377*H377</f>
        <v>0</v>
      </c>
      <c r="Q377" s="232">
        <v>0</v>
      </c>
      <c r="R377" s="232">
        <f>Q377*H377</f>
        <v>0</v>
      </c>
      <c r="S377" s="232">
        <v>0</v>
      </c>
      <c r="T377" s="233">
        <f>S377*H377</f>
        <v>0</v>
      </c>
      <c r="U377" s="39"/>
      <c r="V377" s="39"/>
      <c r="W377" s="39"/>
      <c r="X377" s="39"/>
      <c r="Y377" s="39"/>
      <c r="Z377" s="39"/>
      <c r="AA377" s="39"/>
      <c r="AB377" s="39"/>
      <c r="AC377" s="39"/>
      <c r="AD377" s="39"/>
      <c r="AE377" s="39"/>
      <c r="AR377" s="234" t="s">
        <v>361</v>
      </c>
      <c r="AT377" s="234" t="s">
        <v>208</v>
      </c>
      <c r="AU377" s="234" t="s">
        <v>83</v>
      </c>
      <c r="AY377" s="18" t="s">
        <v>207</v>
      </c>
      <c r="BE377" s="235">
        <f>IF(N377="základní",J377,0)</f>
        <v>0</v>
      </c>
      <c r="BF377" s="235">
        <f>IF(N377="snížená",J377,0)</f>
        <v>0</v>
      </c>
      <c r="BG377" s="235">
        <f>IF(N377="zákl. přenesená",J377,0)</f>
        <v>0</v>
      </c>
      <c r="BH377" s="235">
        <f>IF(N377="sníž. přenesená",J377,0)</f>
        <v>0</v>
      </c>
      <c r="BI377" s="235">
        <f>IF(N377="nulová",J377,0)</f>
        <v>0</v>
      </c>
      <c r="BJ377" s="18" t="s">
        <v>83</v>
      </c>
      <c r="BK377" s="235">
        <f>ROUND(I377*H377,2)</f>
        <v>0</v>
      </c>
      <c r="BL377" s="18" t="s">
        <v>361</v>
      </c>
      <c r="BM377" s="234" t="s">
        <v>2027</v>
      </c>
    </row>
    <row r="378" s="2" customFormat="1">
      <c r="A378" s="39"/>
      <c r="B378" s="40"/>
      <c r="C378" s="41"/>
      <c r="D378" s="236" t="s">
        <v>214</v>
      </c>
      <c r="E378" s="41"/>
      <c r="F378" s="237" t="s">
        <v>3124</v>
      </c>
      <c r="G378" s="41"/>
      <c r="H378" s="41"/>
      <c r="I378" s="238"/>
      <c r="J378" s="41"/>
      <c r="K378" s="41"/>
      <c r="L378" s="45"/>
      <c r="M378" s="239"/>
      <c r="N378" s="240"/>
      <c r="O378" s="92"/>
      <c r="P378" s="92"/>
      <c r="Q378" s="92"/>
      <c r="R378" s="92"/>
      <c r="S378" s="92"/>
      <c r="T378" s="93"/>
      <c r="U378" s="39"/>
      <c r="V378" s="39"/>
      <c r="W378" s="39"/>
      <c r="X378" s="39"/>
      <c r="Y378" s="39"/>
      <c r="Z378" s="39"/>
      <c r="AA378" s="39"/>
      <c r="AB378" s="39"/>
      <c r="AC378" s="39"/>
      <c r="AD378" s="39"/>
      <c r="AE378" s="39"/>
      <c r="AT378" s="18" t="s">
        <v>214</v>
      </c>
      <c r="AU378" s="18" t="s">
        <v>83</v>
      </c>
    </row>
    <row r="379" s="2" customFormat="1" ht="24.15" customHeight="1">
      <c r="A379" s="39"/>
      <c r="B379" s="40"/>
      <c r="C379" s="222" t="s">
        <v>1372</v>
      </c>
      <c r="D379" s="222" t="s">
        <v>208</v>
      </c>
      <c r="E379" s="223" t="s">
        <v>3125</v>
      </c>
      <c r="F379" s="224" t="s">
        <v>3126</v>
      </c>
      <c r="G379" s="225" t="s">
        <v>931</v>
      </c>
      <c r="H379" s="226">
        <v>1</v>
      </c>
      <c r="I379" s="227"/>
      <c r="J379" s="228">
        <f>ROUND(I379*H379,2)</f>
        <v>0</v>
      </c>
      <c r="K379" s="229"/>
      <c r="L379" s="45"/>
      <c r="M379" s="230" t="s">
        <v>1</v>
      </c>
      <c r="N379" s="231" t="s">
        <v>41</v>
      </c>
      <c r="O379" s="92"/>
      <c r="P379" s="232">
        <f>O379*H379</f>
        <v>0</v>
      </c>
      <c r="Q379" s="232">
        <v>0</v>
      </c>
      <c r="R379" s="232">
        <f>Q379*H379</f>
        <v>0</v>
      </c>
      <c r="S379" s="232">
        <v>0</v>
      </c>
      <c r="T379" s="233">
        <f>S379*H379</f>
        <v>0</v>
      </c>
      <c r="U379" s="39"/>
      <c r="V379" s="39"/>
      <c r="W379" s="39"/>
      <c r="X379" s="39"/>
      <c r="Y379" s="39"/>
      <c r="Z379" s="39"/>
      <c r="AA379" s="39"/>
      <c r="AB379" s="39"/>
      <c r="AC379" s="39"/>
      <c r="AD379" s="39"/>
      <c r="AE379" s="39"/>
      <c r="AR379" s="234" t="s">
        <v>361</v>
      </c>
      <c r="AT379" s="234" t="s">
        <v>208</v>
      </c>
      <c r="AU379" s="234" t="s">
        <v>83</v>
      </c>
      <c r="AY379" s="18" t="s">
        <v>207</v>
      </c>
      <c r="BE379" s="235">
        <f>IF(N379="základní",J379,0)</f>
        <v>0</v>
      </c>
      <c r="BF379" s="235">
        <f>IF(N379="snížená",J379,0)</f>
        <v>0</v>
      </c>
      <c r="BG379" s="235">
        <f>IF(N379="zákl. přenesená",J379,0)</f>
        <v>0</v>
      </c>
      <c r="BH379" s="235">
        <f>IF(N379="sníž. přenesená",J379,0)</f>
        <v>0</v>
      </c>
      <c r="BI379" s="235">
        <f>IF(N379="nulová",J379,0)</f>
        <v>0</v>
      </c>
      <c r="BJ379" s="18" t="s">
        <v>83</v>
      </c>
      <c r="BK379" s="235">
        <f>ROUND(I379*H379,2)</f>
        <v>0</v>
      </c>
      <c r="BL379" s="18" t="s">
        <v>361</v>
      </c>
      <c r="BM379" s="234" t="s">
        <v>2035</v>
      </c>
    </row>
    <row r="380" s="2" customFormat="1">
      <c r="A380" s="39"/>
      <c r="B380" s="40"/>
      <c r="C380" s="41"/>
      <c r="D380" s="236" t="s">
        <v>214</v>
      </c>
      <c r="E380" s="41"/>
      <c r="F380" s="237" t="s">
        <v>3126</v>
      </c>
      <c r="G380" s="41"/>
      <c r="H380" s="41"/>
      <c r="I380" s="238"/>
      <c r="J380" s="41"/>
      <c r="K380" s="41"/>
      <c r="L380" s="45"/>
      <c r="M380" s="239"/>
      <c r="N380" s="240"/>
      <c r="O380" s="92"/>
      <c r="P380" s="92"/>
      <c r="Q380" s="92"/>
      <c r="R380" s="92"/>
      <c r="S380" s="92"/>
      <c r="T380" s="93"/>
      <c r="U380" s="39"/>
      <c r="V380" s="39"/>
      <c r="W380" s="39"/>
      <c r="X380" s="39"/>
      <c r="Y380" s="39"/>
      <c r="Z380" s="39"/>
      <c r="AA380" s="39"/>
      <c r="AB380" s="39"/>
      <c r="AC380" s="39"/>
      <c r="AD380" s="39"/>
      <c r="AE380" s="39"/>
      <c r="AT380" s="18" t="s">
        <v>214</v>
      </c>
      <c r="AU380" s="18" t="s">
        <v>83</v>
      </c>
    </row>
    <row r="381" s="2" customFormat="1" ht="24.15" customHeight="1">
      <c r="A381" s="39"/>
      <c r="B381" s="40"/>
      <c r="C381" s="222" t="s">
        <v>1377</v>
      </c>
      <c r="D381" s="222" t="s">
        <v>208</v>
      </c>
      <c r="E381" s="223" t="s">
        <v>3127</v>
      </c>
      <c r="F381" s="224" t="s">
        <v>3128</v>
      </c>
      <c r="G381" s="225" t="s">
        <v>931</v>
      </c>
      <c r="H381" s="226">
        <v>2</v>
      </c>
      <c r="I381" s="227"/>
      <c r="J381" s="228">
        <f>ROUND(I381*H381,2)</f>
        <v>0</v>
      </c>
      <c r="K381" s="229"/>
      <c r="L381" s="45"/>
      <c r="M381" s="230" t="s">
        <v>1</v>
      </c>
      <c r="N381" s="231" t="s">
        <v>41</v>
      </c>
      <c r="O381" s="92"/>
      <c r="P381" s="232">
        <f>O381*H381</f>
        <v>0</v>
      </c>
      <c r="Q381" s="232">
        <v>0</v>
      </c>
      <c r="R381" s="232">
        <f>Q381*H381</f>
        <v>0</v>
      </c>
      <c r="S381" s="232">
        <v>0</v>
      </c>
      <c r="T381" s="233">
        <f>S381*H381</f>
        <v>0</v>
      </c>
      <c r="U381" s="39"/>
      <c r="V381" s="39"/>
      <c r="W381" s="39"/>
      <c r="X381" s="39"/>
      <c r="Y381" s="39"/>
      <c r="Z381" s="39"/>
      <c r="AA381" s="39"/>
      <c r="AB381" s="39"/>
      <c r="AC381" s="39"/>
      <c r="AD381" s="39"/>
      <c r="AE381" s="39"/>
      <c r="AR381" s="234" t="s">
        <v>361</v>
      </c>
      <c r="AT381" s="234" t="s">
        <v>208</v>
      </c>
      <c r="AU381" s="234" t="s">
        <v>83</v>
      </c>
      <c r="AY381" s="18" t="s">
        <v>207</v>
      </c>
      <c r="BE381" s="235">
        <f>IF(N381="základní",J381,0)</f>
        <v>0</v>
      </c>
      <c r="BF381" s="235">
        <f>IF(N381="snížená",J381,0)</f>
        <v>0</v>
      </c>
      <c r="BG381" s="235">
        <f>IF(N381="zákl. přenesená",J381,0)</f>
        <v>0</v>
      </c>
      <c r="BH381" s="235">
        <f>IF(N381="sníž. přenesená",J381,0)</f>
        <v>0</v>
      </c>
      <c r="BI381" s="235">
        <f>IF(N381="nulová",J381,0)</f>
        <v>0</v>
      </c>
      <c r="BJ381" s="18" t="s">
        <v>83</v>
      </c>
      <c r="BK381" s="235">
        <f>ROUND(I381*H381,2)</f>
        <v>0</v>
      </c>
      <c r="BL381" s="18" t="s">
        <v>361</v>
      </c>
      <c r="BM381" s="234" t="s">
        <v>2043</v>
      </c>
    </row>
    <row r="382" s="2" customFormat="1">
      <c r="A382" s="39"/>
      <c r="B382" s="40"/>
      <c r="C382" s="41"/>
      <c r="D382" s="236" t="s">
        <v>214</v>
      </c>
      <c r="E382" s="41"/>
      <c r="F382" s="237" t="s">
        <v>3128</v>
      </c>
      <c r="G382" s="41"/>
      <c r="H382" s="41"/>
      <c r="I382" s="238"/>
      <c r="J382" s="41"/>
      <c r="K382" s="41"/>
      <c r="L382" s="45"/>
      <c r="M382" s="239"/>
      <c r="N382" s="240"/>
      <c r="O382" s="92"/>
      <c r="P382" s="92"/>
      <c r="Q382" s="92"/>
      <c r="R382" s="92"/>
      <c r="S382" s="92"/>
      <c r="T382" s="93"/>
      <c r="U382" s="39"/>
      <c r="V382" s="39"/>
      <c r="W382" s="39"/>
      <c r="X382" s="39"/>
      <c r="Y382" s="39"/>
      <c r="Z382" s="39"/>
      <c r="AA382" s="39"/>
      <c r="AB382" s="39"/>
      <c r="AC382" s="39"/>
      <c r="AD382" s="39"/>
      <c r="AE382" s="39"/>
      <c r="AT382" s="18" t="s">
        <v>214</v>
      </c>
      <c r="AU382" s="18" t="s">
        <v>83</v>
      </c>
    </row>
    <row r="383" s="2" customFormat="1" ht="37.8" customHeight="1">
      <c r="A383" s="39"/>
      <c r="B383" s="40"/>
      <c r="C383" s="222" t="s">
        <v>1382</v>
      </c>
      <c r="D383" s="222" t="s">
        <v>208</v>
      </c>
      <c r="E383" s="223" t="s">
        <v>3129</v>
      </c>
      <c r="F383" s="224" t="s">
        <v>3130</v>
      </c>
      <c r="G383" s="225" t="s">
        <v>931</v>
      </c>
      <c r="H383" s="226">
        <v>2</v>
      </c>
      <c r="I383" s="227"/>
      <c r="J383" s="228">
        <f>ROUND(I383*H383,2)</f>
        <v>0</v>
      </c>
      <c r="K383" s="229"/>
      <c r="L383" s="45"/>
      <c r="M383" s="230" t="s">
        <v>1</v>
      </c>
      <c r="N383" s="231" t="s">
        <v>41</v>
      </c>
      <c r="O383" s="92"/>
      <c r="P383" s="232">
        <f>O383*H383</f>
        <v>0</v>
      </c>
      <c r="Q383" s="232">
        <v>0</v>
      </c>
      <c r="R383" s="232">
        <f>Q383*H383</f>
        <v>0</v>
      </c>
      <c r="S383" s="232">
        <v>0</v>
      </c>
      <c r="T383" s="233">
        <f>S383*H383</f>
        <v>0</v>
      </c>
      <c r="U383" s="39"/>
      <c r="V383" s="39"/>
      <c r="W383" s="39"/>
      <c r="X383" s="39"/>
      <c r="Y383" s="39"/>
      <c r="Z383" s="39"/>
      <c r="AA383" s="39"/>
      <c r="AB383" s="39"/>
      <c r="AC383" s="39"/>
      <c r="AD383" s="39"/>
      <c r="AE383" s="39"/>
      <c r="AR383" s="234" t="s">
        <v>361</v>
      </c>
      <c r="AT383" s="234" t="s">
        <v>208</v>
      </c>
      <c r="AU383" s="234" t="s">
        <v>83</v>
      </c>
      <c r="AY383" s="18" t="s">
        <v>207</v>
      </c>
      <c r="BE383" s="235">
        <f>IF(N383="základní",J383,0)</f>
        <v>0</v>
      </c>
      <c r="BF383" s="235">
        <f>IF(N383="snížená",J383,0)</f>
        <v>0</v>
      </c>
      <c r="BG383" s="235">
        <f>IF(N383="zákl. přenesená",J383,0)</f>
        <v>0</v>
      </c>
      <c r="BH383" s="235">
        <f>IF(N383="sníž. přenesená",J383,0)</f>
        <v>0</v>
      </c>
      <c r="BI383" s="235">
        <f>IF(N383="nulová",J383,0)</f>
        <v>0</v>
      </c>
      <c r="BJ383" s="18" t="s">
        <v>83</v>
      </c>
      <c r="BK383" s="235">
        <f>ROUND(I383*H383,2)</f>
        <v>0</v>
      </c>
      <c r="BL383" s="18" t="s">
        <v>361</v>
      </c>
      <c r="BM383" s="234" t="s">
        <v>2051</v>
      </c>
    </row>
    <row r="384" s="2" customFormat="1">
      <c r="A384" s="39"/>
      <c r="B384" s="40"/>
      <c r="C384" s="41"/>
      <c r="D384" s="236" t="s">
        <v>214</v>
      </c>
      <c r="E384" s="41"/>
      <c r="F384" s="237" t="s">
        <v>3130</v>
      </c>
      <c r="G384" s="41"/>
      <c r="H384" s="41"/>
      <c r="I384" s="238"/>
      <c r="J384" s="41"/>
      <c r="K384" s="41"/>
      <c r="L384" s="45"/>
      <c r="M384" s="239"/>
      <c r="N384" s="240"/>
      <c r="O384" s="92"/>
      <c r="P384" s="92"/>
      <c r="Q384" s="92"/>
      <c r="R384" s="92"/>
      <c r="S384" s="92"/>
      <c r="T384" s="93"/>
      <c r="U384" s="39"/>
      <c r="V384" s="39"/>
      <c r="W384" s="39"/>
      <c r="X384" s="39"/>
      <c r="Y384" s="39"/>
      <c r="Z384" s="39"/>
      <c r="AA384" s="39"/>
      <c r="AB384" s="39"/>
      <c r="AC384" s="39"/>
      <c r="AD384" s="39"/>
      <c r="AE384" s="39"/>
      <c r="AT384" s="18" t="s">
        <v>214</v>
      </c>
      <c r="AU384" s="18" t="s">
        <v>83</v>
      </c>
    </row>
    <row r="385" s="2" customFormat="1" ht="21.75" customHeight="1">
      <c r="A385" s="39"/>
      <c r="B385" s="40"/>
      <c r="C385" s="222" t="s">
        <v>1388</v>
      </c>
      <c r="D385" s="222" t="s">
        <v>208</v>
      </c>
      <c r="E385" s="223" t="s">
        <v>3131</v>
      </c>
      <c r="F385" s="224" t="s">
        <v>3132</v>
      </c>
      <c r="G385" s="225" t="s">
        <v>931</v>
      </c>
      <c r="H385" s="226">
        <v>2</v>
      </c>
      <c r="I385" s="227"/>
      <c r="J385" s="228">
        <f>ROUND(I385*H385,2)</f>
        <v>0</v>
      </c>
      <c r="K385" s="229"/>
      <c r="L385" s="45"/>
      <c r="M385" s="230" t="s">
        <v>1</v>
      </c>
      <c r="N385" s="231" t="s">
        <v>41</v>
      </c>
      <c r="O385" s="92"/>
      <c r="P385" s="232">
        <f>O385*H385</f>
        <v>0</v>
      </c>
      <c r="Q385" s="232">
        <v>0</v>
      </c>
      <c r="R385" s="232">
        <f>Q385*H385</f>
        <v>0</v>
      </c>
      <c r="S385" s="232">
        <v>0</v>
      </c>
      <c r="T385" s="233">
        <f>S385*H385</f>
        <v>0</v>
      </c>
      <c r="U385" s="39"/>
      <c r="V385" s="39"/>
      <c r="W385" s="39"/>
      <c r="X385" s="39"/>
      <c r="Y385" s="39"/>
      <c r="Z385" s="39"/>
      <c r="AA385" s="39"/>
      <c r="AB385" s="39"/>
      <c r="AC385" s="39"/>
      <c r="AD385" s="39"/>
      <c r="AE385" s="39"/>
      <c r="AR385" s="234" t="s">
        <v>361</v>
      </c>
      <c r="AT385" s="234" t="s">
        <v>208</v>
      </c>
      <c r="AU385" s="234" t="s">
        <v>83</v>
      </c>
      <c r="AY385" s="18" t="s">
        <v>207</v>
      </c>
      <c r="BE385" s="235">
        <f>IF(N385="základní",J385,0)</f>
        <v>0</v>
      </c>
      <c r="BF385" s="235">
        <f>IF(N385="snížená",J385,0)</f>
        <v>0</v>
      </c>
      <c r="BG385" s="235">
        <f>IF(N385="zákl. přenesená",J385,0)</f>
        <v>0</v>
      </c>
      <c r="BH385" s="235">
        <f>IF(N385="sníž. přenesená",J385,0)</f>
        <v>0</v>
      </c>
      <c r="BI385" s="235">
        <f>IF(N385="nulová",J385,0)</f>
        <v>0</v>
      </c>
      <c r="BJ385" s="18" t="s">
        <v>83</v>
      </c>
      <c r="BK385" s="235">
        <f>ROUND(I385*H385,2)</f>
        <v>0</v>
      </c>
      <c r="BL385" s="18" t="s">
        <v>361</v>
      </c>
      <c r="BM385" s="234" t="s">
        <v>2059</v>
      </c>
    </row>
    <row r="386" s="2" customFormat="1">
      <c r="A386" s="39"/>
      <c r="B386" s="40"/>
      <c r="C386" s="41"/>
      <c r="D386" s="236" t="s">
        <v>214</v>
      </c>
      <c r="E386" s="41"/>
      <c r="F386" s="237" t="s">
        <v>3132</v>
      </c>
      <c r="G386" s="41"/>
      <c r="H386" s="41"/>
      <c r="I386" s="238"/>
      <c r="J386" s="41"/>
      <c r="K386" s="41"/>
      <c r="L386" s="45"/>
      <c r="M386" s="239"/>
      <c r="N386" s="240"/>
      <c r="O386" s="92"/>
      <c r="P386" s="92"/>
      <c r="Q386" s="92"/>
      <c r="R386" s="92"/>
      <c r="S386" s="92"/>
      <c r="T386" s="93"/>
      <c r="U386" s="39"/>
      <c r="V386" s="39"/>
      <c r="W386" s="39"/>
      <c r="X386" s="39"/>
      <c r="Y386" s="39"/>
      <c r="Z386" s="39"/>
      <c r="AA386" s="39"/>
      <c r="AB386" s="39"/>
      <c r="AC386" s="39"/>
      <c r="AD386" s="39"/>
      <c r="AE386" s="39"/>
      <c r="AT386" s="18" t="s">
        <v>214</v>
      </c>
      <c r="AU386" s="18" t="s">
        <v>83</v>
      </c>
    </row>
    <row r="387" s="2" customFormat="1" ht="37.8" customHeight="1">
      <c r="A387" s="39"/>
      <c r="B387" s="40"/>
      <c r="C387" s="222" t="s">
        <v>1392</v>
      </c>
      <c r="D387" s="222" t="s">
        <v>208</v>
      </c>
      <c r="E387" s="223" t="s">
        <v>3133</v>
      </c>
      <c r="F387" s="224" t="s">
        <v>3134</v>
      </c>
      <c r="G387" s="225" t="s">
        <v>931</v>
      </c>
      <c r="H387" s="226">
        <v>2</v>
      </c>
      <c r="I387" s="227"/>
      <c r="J387" s="228">
        <f>ROUND(I387*H387,2)</f>
        <v>0</v>
      </c>
      <c r="K387" s="229"/>
      <c r="L387" s="45"/>
      <c r="M387" s="230" t="s">
        <v>1</v>
      </c>
      <c r="N387" s="231" t="s">
        <v>41</v>
      </c>
      <c r="O387" s="92"/>
      <c r="P387" s="232">
        <f>O387*H387</f>
        <v>0</v>
      </c>
      <c r="Q387" s="232">
        <v>0</v>
      </c>
      <c r="R387" s="232">
        <f>Q387*H387</f>
        <v>0</v>
      </c>
      <c r="S387" s="232">
        <v>0</v>
      </c>
      <c r="T387" s="233">
        <f>S387*H387</f>
        <v>0</v>
      </c>
      <c r="U387" s="39"/>
      <c r="V387" s="39"/>
      <c r="W387" s="39"/>
      <c r="X387" s="39"/>
      <c r="Y387" s="39"/>
      <c r="Z387" s="39"/>
      <c r="AA387" s="39"/>
      <c r="AB387" s="39"/>
      <c r="AC387" s="39"/>
      <c r="AD387" s="39"/>
      <c r="AE387" s="39"/>
      <c r="AR387" s="234" t="s">
        <v>361</v>
      </c>
      <c r="AT387" s="234" t="s">
        <v>208</v>
      </c>
      <c r="AU387" s="234" t="s">
        <v>83</v>
      </c>
      <c r="AY387" s="18" t="s">
        <v>207</v>
      </c>
      <c r="BE387" s="235">
        <f>IF(N387="základní",J387,0)</f>
        <v>0</v>
      </c>
      <c r="BF387" s="235">
        <f>IF(N387="snížená",J387,0)</f>
        <v>0</v>
      </c>
      <c r="BG387" s="235">
        <f>IF(N387="zákl. přenesená",J387,0)</f>
        <v>0</v>
      </c>
      <c r="BH387" s="235">
        <f>IF(N387="sníž. přenesená",J387,0)</f>
        <v>0</v>
      </c>
      <c r="BI387" s="235">
        <f>IF(N387="nulová",J387,0)</f>
        <v>0</v>
      </c>
      <c r="BJ387" s="18" t="s">
        <v>83</v>
      </c>
      <c r="BK387" s="235">
        <f>ROUND(I387*H387,2)</f>
        <v>0</v>
      </c>
      <c r="BL387" s="18" t="s">
        <v>361</v>
      </c>
      <c r="BM387" s="234" t="s">
        <v>2069</v>
      </c>
    </row>
    <row r="388" s="2" customFormat="1">
      <c r="A388" s="39"/>
      <c r="B388" s="40"/>
      <c r="C388" s="41"/>
      <c r="D388" s="236" t="s">
        <v>214</v>
      </c>
      <c r="E388" s="41"/>
      <c r="F388" s="237" t="s">
        <v>3134</v>
      </c>
      <c r="G388" s="41"/>
      <c r="H388" s="41"/>
      <c r="I388" s="238"/>
      <c r="J388" s="41"/>
      <c r="K388" s="41"/>
      <c r="L388" s="45"/>
      <c r="M388" s="239"/>
      <c r="N388" s="240"/>
      <c r="O388" s="92"/>
      <c r="P388" s="92"/>
      <c r="Q388" s="92"/>
      <c r="R388" s="92"/>
      <c r="S388" s="92"/>
      <c r="T388" s="93"/>
      <c r="U388" s="39"/>
      <c r="V388" s="39"/>
      <c r="W388" s="39"/>
      <c r="X388" s="39"/>
      <c r="Y388" s="39"/>
      <c r="Z388" s="39"/>
      <c r="AA388" s="39"/>
      <c r="AB388" s="39"/>
      <c r="AC388" s="39"/>
      <c r="AD388" s="39"/>
      <c r="AE388" s="39"/>
      <c r="AT388" s="18" t="s">
        <v>214</v>
      </c>
      <c r="AU388" s="18" t="s">
        <v>83</v>
      </c>
    </row>
    <row r="389" s="2" customFormat="1" ht="16.5" customHeight="1">
      <c r="A389" s="39"/>
      <c r="B389" s="40"/>
      <c r="C389" s="222" t="s">
        <v>1397</v>
      </c>
      <c r="D389" s="222" t="s">
        <v>208</v>
      </c>
      <c r="E389" s="223" t="s">
        <v>3135</v>
      </c>
      <c r="F389" s="224" t="s">
        <v>3136</v>
      </c>
      <c r="G389" s="225" t="s">
        <v>931</v>
      </c>
      <c r="H389" s="226">
        <v>2</v>
      </c>
      <c r="I389" s="227"/>
      <c r="J389" s="228">
        <f>ROUND(I389*H389,2)</f>
        <v>0</v>
      </c>
      <c r="K389" s="229"/>
      <c r="L389" s="45"/>
      <c r="M389" s="230" t="s">
        <v>1</v>
      </c>
      <c r="N389" s="231" t="s">
        <v>41</v>
      </c>
      <c r="O389" s="92"/>
      <c r="P389" s="232">
        <f>O389*H389</f>
        <v>0</v>
      </c>
      <c r="Q389" s="232">
        <v>0</v>
      </c>
      <c r="R389" s="232">
        <f>Q389*H389</f>
        <v>0</v>
      </c>
      <c r="S389" s="232">
        <v>0</v>
      </c>
      <c r="T389" s="233">
        <f>S389*H389</f>
        <v>0</v>
      </c>
      <c r="U389" s="39"/>
      <c r="V389" s="39"/>
      <c r="W389" s="39"/>
      <c r="X389" s="39"/>
      <c r="Y389" s="39"/>
      <c r="Z389" s="39"/>
      <c r="AA389" s="39"/>
      <c r="AB389" s="39"/>
      <c r="AC389" s="39"/>
      <c r="AD389" s="39"/>
      <c r="AE389" s="39"/>
      <c r="AR389" s="234" t="s">
        <v>361</v>
      </c>
      <c r="AT389" s="234" t="s">
        <v>208</v>
      </c>
      <c r="AU389" s="234" t="s">
        <v>83</v>
      </c>
      <c r="AY389" s="18" t="s">
        <v>207</v>
      </c>
      <c r="BE389" s="235">
        <f>IF(N389="základní",J389,0)</f>
        <v>0</v>
      </c>
      <c r="BF389" s="235">
        <f>IF(N389="snížená",J389,0)</f>
        <v>0</v>
      </c>
      <c r="BG389" s="235">
        <f>IF(N389="zákl. přenesená",J389,0)</f>
        <v>0</v>
      </c>
      <c r="BH389" s="235">
        <f>IF(N389="sníž. přenesená",J389,0)</f>
        <v>0</v>
      </c>
      <c r="BI389" s="235">
        <f>IF(N389="nulová",J389,0)</f>
        <v>0</v>
      </c>
      <c r="BJ389" s="18" t="s">
        <v>83</v>
      </c>
      <c r="BK389" s="235">
        <f>ROUND(I389*H389,2)</f>
        <v>0</v>
      </c>
      <c r="BL389" s="18" t="s">
        <v>361</v>
      </c>
      <c r="BM389" s="234" t="s">
        <v>2078</v>
      </c>
    </row>
    <row r="390" s="2" customFormat="1">
      <c r="A390" s="39"/>
      <c r="B390" s="40"/>
      <c r="C390" s="41"/>
      <c r="D390" s="236" t="s">
        <v>214</v>
      </c>
      <c r="E390" s="41"/>
      <c r="F390" s="237" t="s">
        <v>3136</v>
      </c>
      <c r="G390" s="41"/>
      <c r="H390" s="41"/>
      <c r="I390" s="238"/>
      <c r="J390" s="41"/>
      <c r="K390" s="41"/>
      <c r="L390" s="45"/>
      <c r="M390" s="239"/>
      <c r="N390" s="240"/>
      <c r="O390" s="92"/>
      <c r="P390" s="92"/>
      <c r="Q390" s="92"/>
      <c r="R390" s="92"/>
      <c r="S390" s="92"/>
      <c r="T390" s="93"/>
      <c r="U390" s="39"/>
      <c r="V390" s="39"/>
      <c r="W390" s="39"/>
      <c r="X390" s="39"/>
      <c r="Y390" s="39"/>
      <c r="Z390" s="39"/>
      <c r="AA390" s="39"/>
      <c r="AB390" s="39"/>
      <c r="AC390" s="39"/>
      <c r="AD390" s="39"/>
      <c r="AE390" s="39"/>
      <c r="AT390" s="18" t="s">
        <v>214</v>
      </c>
      <c r="AU390" s="18" t="s">
        <v>83</v>
      </c>
    </row>
    <row r="391" s="2" customFormat="1" ht="24.15" customHeight="1">
      <c r="A391" s="39"/>
      <c r="B391" s="40"/>
      <c r="C391" s="222" t="s">
        <v>1402</v>
      </c>
      <c r="D391" s="222" t="s">
        <v>208</v>
      </c>
      <c r="E391" s="223" t="s">
        <v>3137</v>
      </c>
      <c r="F391" s="224" t="s">
        <v>3138</v>
      </c>
      <c r="G391" s="225" t="s">
        <v>931</v>
      </c>
      <c r="H391" s="226">
        <v>38</v>
      </c>
      <c r="I391" s="227"/>
      <c r="J391" s="228">
        <f>ROUND(I391*H391,2)</f>
        <v>0</v>
      </c>
      <c r="K391" s="229"/>
      <c r="L391" s="45"/>
      <c r="M391" s="230" t="s">
        <v>1</v>
      </c>
      <c r="N391" s="231" t="s">
        <v>41</v>
      </c>
      <c r="O391" s="92"/>
      <c r="P391" s="232">
        <f>O391*H391</f>
        <v>0</v>
      </c>
      <c r="Q391" s="232">
        <v>0</v>
      </c>
      <c r="R391" s="232">
        <f>Q391*H391</f>
        <v>0</v>
      </c>
      <c r="S391" s="232">
        <v>0</v>
      </c>
      <c r="T391" s="233">
        <f>S391*H391</f>
        <v>0</v>
      </c>
      <c r="U391" s="39"/>
      <c r="V391" s="39"/>
      <c r="W391" s="39"/>
      <c r="X391" s="39"/>
      <c r="Y391" s="39"/>
      <c r="Z391" s="39"/>
      <c r="AA391" s="39"/>
      <c r="AB391" s="39"/>
      <c r="AC391" s="39"/>
      <c r="AD391" s="39"/>
      <c r="AE391" s="39"/>
      <c r="AR391" s="234" t="s">
        <v>361</v>
      </c>
      <c r="AT391" s="234" t="s">
        <v>208</v>
      </c>
      <c r="AU391" s="234" t="s">
        <v>83</v>
      </c>
      <c r="AY391" s="18" t="s">
        <v>207</v>
      </c>
      <c r="BE391" s="235">
        <f>IF(N391="základní",J391,0)</f>
        <v>0</v>
      </c>
      <c r="BF391" s="235">
        <f>IF(N391="snížená",J391,0)</f>
        <v>0</v>
      </c>
      <c r="BG391" s="235">
        <f>IF(N391="zákl. přenesená",J391,0)</f>
        <v>0</v>
      </c>
      <c r="BH391" s="235">
        <f>IF(N391="sníž. přenesená",J391,0)</f>
        <v>0</v>
      </c>
      <c r="BI391" s="235">
        <f>IF(N391="nulová",J391,0)</f>
        <v>0</v>
      </c>
      <c r="BJ391" s="18" t="s">
        <v>83</v>
      </c>
      <c r="BK391" s="235">
        <f>ROUND(I391*H391,2)</f>
        <v>0</v>
      </c>
      <c r="BL391" s="18" t="s">
        <v>361</v>
      </c>
      <c r="BM391" s="234" t="s">
        <v>2086</v>
      </c>
    </row>
    <row r="392" s="2" customFormat="1">
      <c r="A392" s="39"/>
      <c r="B392" s="40"/>
      <c r="C392" s="41"/>
      <c r="D392" s="236" t="s">
        <v>214</v>
      </c>
      <c r="E392" s="41"/>
      <c r="F392" s="237" t="s">
        <v>3138</v>
      </c>
      <c r="G392" s="41"/>
      <c r="H392" s="41"/>
      <c r="I392" s="238"/>
      <c r="J392" s="41"/>
      <c r="K392" s="41"/>
      <c r="L392" s="45"/>
      <c r="M392" s="239"/>
      <c r="N392" s="240"/>
      <c r="O392" s="92"/>
      <c r="P392" s="92"/>
      <c r="Q392" s="92"/>
      <c r="R392" s="92"/>
      <c r="S392" s="92"/>
      <c r="T392" s="93"/>
      <c r="U392" s="39"/>
      <c r="V392" s="39"/>
      <c r="W392" s="39"/>
      <c r="X392" s="39"/>
      <c r="Y392" s="39"/>
      <c r="Z392" s="39"/>
      <c r="AA392" s="39"/>
      <c r="AB392" s="39"/>
      <c r="AC392" s="39"/>
      <c r="AD392" s="39"/>
      <c r="AE392" s="39"/>
      <c r="AT392" s="18" t="s">
        <v>214</v>
      </c>
      <c r="AU392" s="18" t="s">
        <v>83</v>
      </c>
    </row>
    <row r="393" s="2" customFormat="1" ht="24.15" customHeight="1">
      <c r="A393" s="39"/>
      <c r="B393" s="40"/>
      <c r="C393" s="222" t="s">
        <v>1406</v>
      </c>
      <c r="D393" s="222" t="s">
        <v>208</v>
      </c>
      <c r="E393" s="223" t="s">
        <v>3139</v>
      </c>
      <c r="F393" s="224" t="s">
        <v>3140</v>
      </c>
      <c r="G393" s="225" t="s">
        <v>931</v>
      </c>
      <c r="H393" s="226">
        <v>31</v>
      </c>
      <c r="I393" s="227"/>
      <c r="J393" s="228">
        <f>ROUND(I393*H393,2)</f>
        <v>0</v>
      </c>
      <c r="K393" s="229"/>
      <c r="L393" s="45"/>
      <c r="M393" s="230" t="s">
        <v>1</v>
      </c>
      <c r="N393" s="231" t="s">
        <v>41</v>
      </c>
      <c r="O393" s="92"/>
      <c r="P393" s="232">
        <f>O393*H393</f>
        <v>0</v>
      </c>
      <c r="Q393" s="232">
        <v>0</v>
      </c>
      <c r="R393" s="232">
        <f>Q393*H393</f>
        <v>0</v>
      </c>
      <c r="S393" s="232">
        <v>0</v>
      </c>
      <c r="T393" s="233">
        <f>S393*H393</f>
        <v>0</v>
      </c>
      <c r="U393" s="39"/>
      <c r="V393" s="39"/>
      <c r="W393" s="39"/>
      <c r="X393" s="39"/>
      <c r="Y393" s="39"/>
      <c r="Z393" s="39"/>
      <c r="AA393" s="39"/>
      <c r="AB393" s="39"/>
      <c r="AC393" s="39"/>
      <c r="AD393" s="39"/>
      <c r="AE393" s="39"/>
      <c r="AR393" s="234" t="s">
        <v>361</v>
      </c>
      <c r="AT393" s="234" t="s">
        <v>208</v>
      </c>
      <c r="AU393" s="234" t="s">
        <v>83</v>
      </c>
      <c r="AY393" s="18" t="s">
        <v>207</v>
      </c>
      <c r="BE393" s="235">
        <f>IF(N393="základní",J393,0)</f>
        <v>0</v>
      </c>
      <c r="BF393" s="235">
        <f>IF(N393="snížená",J393,0)</f>
        <v>0</v>
      </c>
      <c r="BG393" s="235">
        <f>IF(N393="zákl. přenesená",J393,0)</f>
        <v>0</v>
      </c>
      <c r="BH393" s="235">
        <f>IF(N393="sníž. přenesená",J393,0)</f>
        <v>0</v>
      </c>
      <c r="BI393" s="235">
        <f>IF(N393="nulová",J393,0)</f>
        <v>0</v>
      </c>
      <c r="BJ393" s="18" t="s">
        <v>83</v>
      </c>
      <c r="BK393" s="235">
        <f>ROUND(I393*H393,2)</f>
        <v>0</v>
      </c>
      <c r="BL393" s="18" t="s">
        <v>361</v>
      </c>
      <c r="BM393" s="234" t="s">
        <v>2094</v>
      </c>
    </row>
    <row r="394" s="2" customFormat="1">
      <c r="A394" s="39"/>
      <c r="B394" s="40"/>
      <c r="C394" s="41"/>
      <c r="D394" s="236" t="s">
        <v>214</v>
      </c>
      <c r="E394" s="41"/>
      <c r="F394" s="237" t="s">
        <v>3140</v>
      </c>
      <c r="G394" s="41"/>
      <c r="H394" s="41"/>
      <c r="I394" s="238"/>
      <c r="J394" s="41"/>
      <c r="K394" s="41"/>
      <c r="L394" s="45"/>
      <c r="M394" s="239"/>
      <c r="N394" s="240"/>
      <c r="O394" s="92"/>
      <c r="P394" s="92"/>
      <c r="Q394" s="92"/>
      <c r="R394" s="92"/>
      <c r="S394" s="92"/>
      <c r="T394" s="93"/>
      <c r="U394" s="39"/>
      <c r="V394" s="39"/>
      <c r="W394" s="39"/>
      <c r="X394" s="39"/>
      <c r="Y394" s="39"/>
      <c r="Z394" s="39"/>
      <c r="AA394" s="39"/>
      <c r="AB394" s="39"/>
      <c r="AC394" s="39"/>
      <c r="AD394" s="39"/>
      <c r="AE394" s="39"/>
      <c r="AT394" s="18" t="s">
        <v>214</v>
      </c>
      <c r="AU394" s="18" t="s">
        <v>83</v>
      </c>
    </row>
    <row r="395" s="2" customFormat="1" ht="16.5" customHeight="1">
      <c r="A395" s="39"/>
      <c r="B395" s="40"/>
      <c r="C395" s="222" t="s">
        <v>1410</v>
      </c>
      <c r="D395" s="222" t="s">
        <v>208</v>
      </c>
      <c r="E395" s="223" t="s">
        <v>3141</v>
      </c>
      <c r="F395" s="224" t="s">
        <v>3142</v>
      </c>
      <c r="G395" s="225" t="s">
        <v>931</v>
      </c>
      <c r="H395" s="226">
        <v>31</v>
      </c>
      <c r="I395" s="227"/>
      <c r="J395" s="228">
        <f>ROUND(I395*H395,2)</f>
        <v>0</v>
      </c>
      <c r="K395" s="229"/>
      <c r="L395" s="45"/>
      <c r="M395" s="230" t="s">
        <v>1</v>
      </c>
      <c r="N395" s="231" t="s">
        <v>41</v>
      </c>
      <c r="O395" s="92"/>
      <c r="P395" s="232">
        <f>O395*H395</f>
        <v>0</v>
      </c>
      <c r="Q395" s="232">
        <v>0</v>
      </c>
      <c r="R395" s="232">
        <f>Q395*H395</f>
        <v>0</v>
      </c>
      <c r="S395" s="232">
        <v>0</v>
      </c>
      <c r="T395" s="233">
        <f>S395*H395</f>
        <v>0</v>
      </c>
      <c r="U395" s="39"/>
      <c r="V395" s="39"/>
      <c r="W395" s="39"/>
      <c r="X395" s="39"/>
      <c r="Y395" s="39"/>
      <c r="Z395" s="39"/>
      <c r="AA395" s="39"/>
      <c r="AB395" s="39"/>
      <c r="AC395" s="39"/>
      <c r="AD395" s="39"/>
      <c r="AE395" s="39"/>
      <c r="AR395" s="234" t="s">
        <v>361</v>
      </c>
      <c r="AT395" s="234" t="s">
        <v>208</v>
      </c>
      <c r="AU395" s="234" t="s">
        <v>83</v>
      </c>
      <c r="AY395" s="18" t="s">
        <v>207</v>
      </c>
      <c r="BE395" s="235">
        <f>IF(N395="základní",J395,0)</f>
        <v>0</v>
      </c>
      <c r="BF395" s="235">
        <f>IF(N395="snížená",J395,0)</f>
        <v>0</v>
      </c>
      <c r="BG395" s="235">
        <f>IF(N395="zákl. přenesená",J395,0)</f>
        <v>0</v>
      </c>
      <c r="BH395" s="235">
        <f>IF(N395="sníž. přenesená",J395,0)</f>
        <v>0</v>
      </c>
      <c r="BI395" s="235">
        <f>IF(N395="nulová",J395,0)</f>
        <v>0</v>
      </c>
      <c r="BJ395" s="18" t="s">
        <v>83</v>
      </c>
      <c r="BK395" s="235">
        <f>ROUND(I395*H395,2)</f>
        <v>0</v>
      </c>
      <c r="BL395" s="18" t="s">
        <v>361</v>
      </c>
      <c r="BM395" s="234" t="s">
        <v>2102</v>
      </c>
    </row>
    <row r="396" s="2" customFormat="1">
      <c r="A396" s="39"/>
      <c r="B396" s="40"/>
      <c r="C396" s="41"/>
      <c r="D396" s="236" t="s">
        <v>214</v>
      </c>
      <c r="E396" s="41"/>
      <c r="F396" s="237" t="s">
        <v>3142</v>
      </c>
      <c r="G396" s="41"/>
      <c r="H396" s="41"/>
      <c r="I396" s="238"/>
      <c r="J396" s="41"/>
      <c r="K396" s="41"/>
      <c r="L396" s="45"/>
      <c r="M396" s="239"/>
      <c r="N396" s="240"/>
      <c r="O396" s="92"/>
      <c r="P396" s="92"/>
      <c r="Q396" s="92"/>
      <c r="R396" s="92"/>
      <c r="S396" s="92"/>
      <c r="T396" s="93"/>
      <c r="U396" s="39"/>
      <c r="V396" s="39"/>
      <c r="W396" s="39"/>
      <c r="X396" s="39"/>
      <c r="Y396" s="39"/>
      <c r="Z396" s="39"/>
      <c r="AA396" s="39"/>
      <c r="AB396" s="39"/>
      <c r="AC396" s="39"/>
      <c r="AD396" s="39"/>
      <c r="AE396" s="39"/>
      <c r="AT396" s="18" t="s">
        <v>214</v>
      </c>
      <c r="AU396" s="18" t="s">
        <v>83</v>
      </c>
    </row>
    <row r="397" s="2" customFormat="1" ht="24.15" customHeight="1">
      <c r="A397" s="39"/>
      <c r="B397" s="40"/>
      <c r="C397" s="222" t="s">
        <v>1414</v>
      </c>
      <c r="D397" s="222" t="s">
        <v>208</v>
      </c>
      <c r="E397" s="223" t="s">
        <v>3143</v>
      </c>
      <c r="F397" s="224" t="s">
        <v>3144</v>
      </c>
      <c r="G397" s="225" t="s">
        <v>931</v>
      </c>
      <c r="H397" s="226">
        <v>20</v>
      </c>
      <c r="I397" s="227"/>
      <c r="J397" s="228">
        <f>ROUND(I397*H397,2)</f>
        <v>0</v>
      </c>
      <c r="K397" s="229"/>
      <c r="L397" s="45"/>
      <c r="M397" s="230" t="s">
        <v>1</v>
      </c>
      <c r="N397" s="231" t="s">
        <v>41</v>
      </c>
      <c r="O397" s="92"/>
      <c r="P397" s="232">
        <f>O397*H397</f>
        <v>0</v>
      </c>
      <c r="Q397" s="232">
        <v>0</v>
      </c>
      <c r="R397" s="232">
        <f>Q397*H397</f>
        <v>0</v>
      </c>
      <c r="S397" s="232">
        <v>0</v>
      </c>
      <c r="T397" s="233">
        <f>S397*H397</f>
        <v>0</v>
      </c>
      <c r="U397" s="39"/>
      <c r="V397" s="39"/>
      <c r="W397" s="39"/>
      <c r="X397" s="39"/>
      <c r="Y397" s="39"/>
      <c r="Z397" s="39"/>
      <c r="AA397" s="39"/>
      <c r="AB397" s="39"/>
      <c r="AC397" s="39"/>
      <c r="AD397" s="39"/>
      <c r="AE397" s="39"/>
      <c r="AR397" s="234" t="s">
        <v>361</v>
      </c>
      <c r="AT397" s="234" t="s">
        <v>208</v>
      </c>
      <c r="AU397" s="234" t="s">
        <v>83</v>
      </c>
      <c r="AY397" s="18" t="s">
        <v>207</v>
      </c>
      <c r="BE397" s="235">
        <f>IF(N397="základní",J397,0)</f>
        <v>0</v>
      </c>
      <c r="BF397" s="235">
        <f>IF(N397="snížená",J397,0)</f>
        <v>0</v>
      </c>
      <c r="BG397" s="235">
        <f>IF(N397="zákl. přenesená",J397,0)</f>
        <v>0</v>
      </c>
      <c r="BH397" s="235">
        <f>IF(N397="sníž. přenesená",J397,0)</f>
        <v>0</v>
      </c>
      <c r="BI397" s="235">
        <f>IF(N397="nulová",J397,0)</f>
        <v>0</v>
      </c>
      <c r="BJ397" s="18" t="s">
        <v>83</v>
      </c>
      <c r="BK397" s="235">
        <f>ROUND(I397*H397,2)</f>
        <v>0</v>
      </c>
      <c r="BL397" s="18" t="s">
        <v>361</v>
      </c>
      <c r="BM397" s="234" t="s">
        <v>2110</v>
      </c>
    </row>
    <row r="398" s="2" customFormat="1">
      <c r="A398" s="39"/>
      <c r="B398" s="40"/>
      <c r="C398" s="41"/>
      <c r="D398" s="236" t="s">
        <v>214</v>
      </c>
      <c r="E398" s="41"/>
      <c r="F398" s="237" t="s">
        <v>3144</v>
      </c>
      <c r="G398" s="41"/>
      <c r="H398" s="41"/>
      <c r="I398" s="238"/>
      <c r="J398" s="41"/>
      <c r="K398" s="41"/>
      <c r="L398" s="45"/>
      <c r="M398" s="239"/>
      <c r="N398" s="240"/>
      <c r="O398" s="92"/>
      <c r="P398" s="92"/>
      <c r="Q398" s="92"/>
      <c r="R398" s="92"/>
      <c r="S398" s="92"/>
      <c r="T398" s="93"/>
      <c r="U398" s="39"/>
      <c r="V398" s="39"/>
      <c r="W398" s="39"/>
      <c r="X398" s="39"/>
      <c r="Y398" s="39"/>
      <c r="Z398" s="39"/>
      <c r="AA398" s="39"/>
      <c r="AB398" s="39"/>
      <c r="AC398" s="39"/>
      <c r="AD398" s="39"/>
      <c r="AE398" s="39"/>
      <c r="AT398" s="18" t="s">
        <v>214</v>
      </c>
      <c r="AU398" s="18" t="s">
        <v>83</v>
      </c>
    </row>
    <row r="399" s="2" customFormat="1" ht="24.15" customHeight="1">
      <c r="A399" s="39"/>
      <c r="B399" s="40"/>
      <c r="C399" s="222" t="s">
        <v>1420</v>
      </c>
      <c r="D399" s="222" t="s">
        <v>208</v>
      </c>
      <c r="E399" s="223" t="s">
        <v>3145</v>
      </c>
      <c r="F399" s="224" t="s">
        <v>3146</v>
      </c>
      <c r="G399" s="225" t="s">
        <v>931</v>
      </c>
      <c r="H399" s="226">
        <v>20</v>
      </c>
      <c r="I399" s="227"/>
      <c r="J399" s="228">
        <f>ROUND(I399*H399,2)</f>
        <v>0</v>
      </c>
      <c r="K399" s="229"/>
      <c r="L399" s="45"/>
      <c r="M399" s="230" t="s">
        <v>1</v>
      </c>
      <c r="N399" s="231" t="s">
        <v>41</v>
      </c>
      <c r="O399" s="92"/>
      <c r="P399" s="232">
        <f>O399*H399</f>
        <v>0</v>
      </c>
      <c r="Q399" s="232">
        <v>0</v>
      </c>
      <c r="R399" s="232">
        <f>Q399*H399</f>
        <v>0</v>
      </c>
      <c r="S399" s="232">
        <v>0</v>
      </c>
      <c r="T399" s="233">
        <f>S399*H399</f>
        <v>0</v>
      </c>
      <c r="U399" s="39"/>
      <c r="V399" s="39"/>
      <c r="W399" s="39"/>
      <c r="X399" s="39"/>
      <c r="Y399" s="39"/>
      <c r="Z399" s="39"/>
      <c r="AA399" s="39"/>
      <c r="AB399" s="39"/>
      <c r="AC399" s="39"/>
      <c r="AD399" s="39"/>
      <c r="AE399" s="39"/>
      <c r="AR399" s="234" t="s">
        <v>361</v>
      </c>
      <c r="AT399" s="234" t="s">
        <v>208</v>
      </c>
      <c r="AU399" s="234" t="s">
        <v>83</v>
      </c>
      <c r="AY399" s="18" t="s">
        <v>207</v>
      </c>
      <c r="BE399" s="235">
        <f>IF(N399="základní",J399,0)</f>
        <v>0</v>
      </c>
      <c r="BF399" s="235">
        <f>IF(N399="snížená",J399,0)</f>
        <v>0</v>
      </c>
      <c r="BG399" s="235">
        <f>IF(N399="zákl. přenesená",J399,0)</f>
        <v>0</v>
      </c>
      <c r="BH399" s="235">
        <f>IF(N399="sníž. přenesená",J399,0)</f>
        <v>0</v>
      </c>
      <c r="BI399" s="235">
        <f>IF(N399="nulová",J399,0)</f>
        <v>0</v>
      </c>
      <c r="BJ399" s="18" t="s">
        <v>83</v>
      </c>
      <c r="BK399" s="235">
        <f>ROUND(I399*H399,2)</f>
        <v>0</v>
      </c>
      <c r="BL399" s="18" t="s">
        <v>361</v>
      </c>
      <c r="BM399" s="234" t="s">
        <v>2118</v>
      </c>
    </row>
    <row r="400" s="2" customFormat="1">
      <c r="A400" s="39"/>
      <c r="B400" s="40"/>
      <c r="C400" s="41"/>
      <c r="D400" s="236" t="s">
        <v>214</v>
      </c>
      <c r="E400" s="41"/>
      <c r="F400" s="237" t="s">
        <v>3146</v>
      </c>
      <c r="G400" s="41"/>
      <c r="H400" s="41"/>
      <c r="I400" s="238"/>
      <c r="J400" s="41"/>
      <c r="K400" s="41"/>
      <c r="L400" s="45"/>
      <c r="M400" s="239"/>
      <c r="N400" s="240"/>
      <c r="O400" s="92"/>
      <c r="P400" s="92"/>
      <c r="Q400" s="92"/>
      <c r="R400" s="92"/>
      <c r="S400" s="92"/>
      <c r="T400" s="93"/>
      <c r="U400" s="39"/>
      <c r="V400" s="39"/>
      <c r="W400" s="39"/>
      <c r="X400" s="39"/>
      <c r="Y400" s="39"/>
      <c r="Z400" s="39"/>
      <c r="AA400" s="39"/>
      <c r="AB400" s="39"/>
      <c r="AC400" s="39"/>
      <c r="AD400" s="39"/>
      <c r="AE400" s="39"/>
      <c r="AT400" s="18" t="s">
        <v>214</v>
      </c>
      <c r="AU400" s="18" t="s">
        <v>83</v>
      </c>
    </row>
    <row r="401" s="2" customFormat="1" ht="24.15" customHeight="1">
      <c r="A401" s="39"/>
      <c r="B401" s="40"/>
      <c r="C401" s="222" t="s">
        <v>1425</v>
      </c>
      <c r="D401" s="222" t="s">
        <v>208</v>
      </c>
      <c r="E401" s="223" t="s">
        <v>3147</v>
      </c>
      <c r="F401" s="224" t="s">
        <v>3148</v>
      </c>
      <c r="G401" s="225" t="s">
        <v>931</v>
      </c>
      <c r="H401" s="226">
        <v>20</v>
      </c>
      <c r="I401" s="227"/>
      <c r="J401" s="228">
        <f>ROUND(I401*H401,2)</f>
        <v>0</v>
      </c>
      <c r="K401" s="229"/>
      <c r="L401" s="45"/>
      <c r="M401" s="230" t="s">
        <v>1</v>
      </c>
      <c r="N401" s="231" t="s">
        <v>41</v>
      </c>
      <c r="O401" s="92"/>
      <c r="P401" s="232">
        <f>O401*H401</f>
        <v>0</v>
      </c>
      <c r="Q401" s="232">
        <v>0</v>
      </c>
      <c r="R401" s="232">
        <f>Q401*H401</f>
        <v>0</v>
      </c>
      <c r="S401" s="232">
        <v>0</v>
      </c>
      <c r="T401" s="233">
        <f>S401*H401</f>
        <v>0</v>
      </c>
      <c r="U401" s="39"/>
      <c r="V401" s="39"/>
      <c r="W401" s="39"/>
      <c r="X401" s="39"/>
      <c r="Y401" s="39"/>
      <c r="Z401" s="39"/>
      <c r="AA401" s="39"/>
      <c r="AB401" s="39"/>
      <c r="AC401" s="39"/>
      <c r="AD401" s="39"/>
      <c r="AE401" s="39"/>
      <c r="AR401" s="234" t="s">
        <v>361</v>
      </c>
      <c r="AT401" s="234" t="s">
        <v>208</v>
      </c>
      <c r="AU401" s="234" t="s">
        <v>83</v>
      </c>
      <c r="AY401" s="18" t="s">
        <v>207</v>
      </c>
      <c r="BE401" s="235">
        <f>IF(N401="základní",J401,0)</f>
        <v>0</v>
      </c>
      <c r="BF401" s="235">
        <f>IF(N401="snížená",J401,0)</f>
        <v>0</v>
      </c>
      <c r="BG401" s="235">
        <f>IF(N401="zákl. přenesená",J401,0)</f>
        <v>0</v>
      </c>
      <c r="BH401" s="235">
        <f>IF(N401="sníž. přenesená",J401,0)</f>
        <v>0</v>
      </c>
      <c r="BI401" s="235">
        <f>IF(N401="nulová",J401,0)</f>
        <v>0</v>
      </c>
      <c r="BJ401" s="18" t="s">
        <v>83</v>
      </c>
      <c r="BK401" s="235">
        <f>ROUND(I401*H401,2)</f>
        <v>0</v>
      </c>
      <c r="BL401" s="18" t="s">
        <v>361</v>
      </c>
      <c r="BM401" s="234" t="s">
        <v>3149</v>
      </c>
    </row>
    <row r="402" s="2" customFormat="1">
      <c r="A402" s="39"/>
      <c r="B402" s="40"/>
      <c r="C402" s="41"/>
      <c r="D402" s="236" t="s">
        <v>214</v>
      </c>
      <c r="E402" s="41"/>
      <c r="F402" s="237" t="s">
        <v>3148</v>
      </c>
      <c r="G402" s="41"/>
      <c r="H402" s="41"/>
      <c r="I402" s="238"/>
      <c r="J402" s="41"/>
      <c r="K402" s="41"/>
      <c r="L402" s="45"/>
      <c r="M402" s="239"/>
      <c r="N402" s="240"/>
      <c r="O402" s="92"/>
      <c r="P402" s="92"/>
      <c r="Q402" s="92"/>
      <c r="R402" s="92"/>
      <c r="S402" s="92"/>
      <c r="T402" s="93"/>
      <c r="U402" s="39"/>
      <c r="V402" s="39"/>
      <c r="W402" s="39"/>
      <c r="X402" s="39"/>
      <c r="Y402" s="39"/>
      <c r="Z402" s="39"/>
      <c r="AA402" s="39"/>
      <c r="AB402" s="39"/>
      <c r="AC402" s="39"/>
      <c r="AD402" s="39"/>
      <c r="AE402" s="39"/>
      <c r="AT402" s="18" t="s">
        <v>214</v>
      </c>
      <c r="AU402" s="18" t="s">
        <v>83</v>
      </c>
    </row>
    <row r="403" s="2" customFormat="1" ht="24.15" customHeight="1">
      <c r="A403" s="39"/>
      <c r="B403" s="40"/>
      <c r="C403" s="222" t="s">
        <v>1429</v>
      </c>
      <c r="D403" s="222" t="s">
        <v>208</v>
      </c>
      <c r="E403" s="223" t="s">
        <v>3150</v>
      </c>
      <c r="F403" s="224" t="s">
        <v>3151</v>
      </c>
      <c r="G403" s="225" t="s">
        <v>931</v>
      </c>
      <c r="H403" s="226">
        <v>20</v>
      </c>
      <c r="I403" s="227"/>
      <c r="J403" s="228">
        <f>ROUND(I403*H403,2)</f>
        <v>0</v>
      </c>
      <c r="K403" s="229"/>
      <c r="L403" s="45"/>
      <c r="M403" s="230" t="s">
        <v>1</v>
      </c>
      <c r="N403" s="231" t="s">
        <v>41</v>
      </c>
      <c r="O403" s="92"/>
      <c r="P403" s="232">
        <f>O403*H403</f>
        <v>0</v>
      </c>
      <c r="Q403" s="232">
        <v>0</v>
      </c>
      <c r="R403" s="232">
        <f>Q403*H403</f>
        <v>0</v>
      </c>
      <c r="S403" s="232">
        <v>0</v>
      </c>
      <c r="T403" s="233">
        <f>S403*H403</f>
        <v>0</v>
      </c>
      <c r="U403" s="39"/>
      <c r="V403" s="39"/>
      <c r="W403" s="39"/>
      <c r="X403" s="39"/>
      <c r="Y403" s="39"/>
      <c r="Z403" s="39"/>
      <c r="AA403" s="39"/>
      <c r="AB403" s="39"/>
      <c r="AC403" s="39"/>
      <c r="AD403" s="39"/>
      <c r="AE403" s="39"/>
      <c r="AR403" s="234" t="s">
        <v>361</v>
      </c>
      <c r="AT403" s="234" t="s">
        <v>208</v>
      </c>
      <c r="AU403" s="234" t="s">
        <v>83</v>
      </c>
      <c r="AY403" s="18" t="s">
        <v>207</v>
      </c>
      <c r="BE403" s="235">
        <f>IF(N403="základní",J403,0)</f>
        <v>0</v>
      </c>
      <c r="BF403" s="235">
        <f>IF(N403="snížená",J403,0)</f>
        <v>0</v>
      </c>
      <c r="BG403" s="235">
        <f>IF(N403="zákl. přenesená",J403,0)</f>
        <v>0</v>
      </c>
      <c r="BH403" s="235">
        <f>IF(N403="sníž. přenesená",J403,0)</f>
        <v>0</v>
      </c>
      <c r="BI403" s="235">
        <f>IF(N403="nulová",J403,0)</f>
        <v>0</v>
      </c>
      <c r="BJ403" s="18" t="s">
        <v>83</v>
      </c>
      <c r="BK403" s="235">
        <f>ROUND(I403*H403,2)</f>
        <v>0</v>
      </c>
      <c r="BL403" s="18" t="s">
        <v>361</v>
      </c>
      <c r="BM403" s="234" t="s">
        <v>3152</v>
      </c>
    </row>
    <row r="404" s="2" customFormat="1">
      <c r="A404" s="39"/>
      <c r="B404" s="40"/>
      <c r="C404" s="41"/>
      <c r="D404" s="236" t="s">
        <v>214</v>
      </c>
      <c r="E404" s="41"/>
      <c r="F404" s="237" t="s">
        <v>3151</v>
      </c>
      <c r="G404" s="41"/>
      <c r="H404" s="41"/>
      <c r="I404" s="238"/>
      <c r="J404" s="41"/>
      <c r="K404" s="41"/>
      <c r="L404" s="45"/>
      <c r="M404" s="239"/>
      <c r="N404" s="240"/>
      <c r="O404" s="92"/>
      <c r="P404" s="92"/>
      <c r="Q404" s="92"/>
      <c r="R404" s="92"/>
      <c r="S404" s="92"/>
      <c r="T404" s="93"/>
      <c r="U404" s="39"/>
      <c r="V404" s="39"/>
      <c r="W404" s="39"/>
      <c r="X404" s="39"/>
      <c r="Y404" s="39"/>
      <c r="Z404" s="39"/>
      <c r="AA404" s="39"/>
      <c r="AB404" s="39"/>
      <c r="AC404" s="39"/>
      <c r="AD404" s="39"/>
      <c r="AE404" s="39"/>
      <c r="AT404" s="18" t="s">
        <v>214</v>
      </c>
      <c r="AU404" s="18" t="s">
        <v>83</v>
      </c>
    </row>
    <row r="405" s="2" customFormat="1" ht="16.5" customHeight="1">
      <c r="A405" s="39"/>
      <c r="B405" s="40"/>
      <c r="C405" s="222" t="s">
        <v>1435</v>
      </c>
      <c r="D405" s="222" t="s">
        <v>208</v>
      </c>
      <c r="E405" s="223" t="s">
        <v>3153</v>
      </c>
      <c r="F405" s="224" t="s">
        <v>3154</v>
      </c>
      <c r="G405" s="225" t="s">
        <v>931</v>
      </c>
      <c r="H405" s="226">
        <v>51</v>
      </c>
      <c r="I405" s="227"/>
      <c r="J405" s="228">
        <f>ROUND(I405*H405,2)</f>
        <v>0</v>
      </c>
      <c r="K405" s="229"/>
      <c r="L405" s="45"/>
      <c r="M405" s="230" t="s">
        <v>1</v>
      </c>
      <c r="N405" s="231" t="s">
        <v>41</v>
      </c>
      <c r="O405" s="92"/>
      <c r="P405" s="232">
        <f>O405*H405</f>
        <v>0</v>
      </c>
      <c r="Q405" s="232">
        <v>0</v>
      </c>
      <c r="R405" s="232">
        <f>Q405*H405</f>
        <v>0</v>
      </c>
      <c r="S405" s="232">
        <v>0</v>
      </c>
      <c r="T405" s="233">
        <f>S405*H405</f>
        <v>0</v>
      </c>
      <c r="U405" s="39"/>
      <c r="V405" s="39"/>
      <c r="W405" s="39"/>
      <c r="X405" s="39"/>
      <c r="Y405" s="39"/>
      <c r="Z405" s="39"/>
      <c r="AA405" s="39"/>
      <c r="AB405" s="39"/>
      <c r="AC405" s="39"/>
      <c r="AD405" s="39"/>
      <c r="AE405" s="39"/>
      <c r="AR405" s="234" t="s">
        <v>361</v>
      </c>
      <c r="AT405" s="234" t="s">
        <v>208</v>
      </c>
      <c r="AU405" s="234" t="s">
        <v>83</v>
      </c>
      <c r="AY405" s="18" t="s">
        <v>207</v>
      </c>
      <c r="BE405" s="235">
        <f>IF(N405="základní",J405,0)</f>
        <v>0</v>
      </c>
      <c r="BF405" s="235">
        <f>IF(N405="snížená",J405,0)</f>
        <v>0</v>
      </c>
      <c r="BG405" s="235">
        <f>IF(N405="zákl. přenesená",J405,0)</f>
        <v>0</v>
      </c>
      <c r="BH405" s="235">
        <f>IF(N405="sníž. přenesená",J405,0)</f>
        <v>0</v>
      </c>
      <c r="BI405" s="235">
        <f>IF(N405="nulová",J405,0)</f>
        <v>0</v>
      </c>
      <c r="BJ405" s="18" t="s">
        <v>83</v>
      </c>
      <c r="BK405" s="235">
        <f>ROUND(I405*H405,2)</f>
        <v>0</v>
      </c>
      <c r="BL405" s="18" t="s">
        <v>361</v>
      </c>
      <c r="BM405" s="234" t="s">
        <v>3155</v>
      </c>
    </row>
    <row r="406" s="2" customFormat="1">
      <c r="A406" s="39"/>
      <c r="B406" s="40"/>
      <c r="C406" s="41"/>
      <c r="D406" s="236" t="s">
        <v>214</v>
      </c>
      <c r="E406" s="41"/>
      <c r="F406" s="237" t="s">
        <v>3154</v>
      </c>
      <c r="G406" s="41"/>
      <c r="H406" s="41"/>
      <c r="I406" s="238"/>
      <c r="J406" s="41"/>
      <c r="K406" s="41"/>
      <c r="L406" s="45"/>
      <c r="M406" s="239"/>
      <c r="N406" s="240"/>
      <c r="O406" s="92"/>
      <c r="P406" s="92"/>
      <c r="Q406" s="92"/>
      <c r="R406" s="92"/>
      <c r="S406" s="92"/>
      <c r="T406" s="93"/>
      <c r="U406" s="39"/>
      <c r="V406" s="39"/>
      <c r="W406" s="39"/>
      <c r="X406" s="39"/>
      <c r="Y406" s="39"/>
      <c r="Z406" s="39"/>
      <c r="AA406" s="39"/>
      <c r="AB406" s="39"/>
      <c r="AC406" s="39"/>
      <c r="AD406" s="39"/>
      <c r="AE406" s="39"/>
      <c r="AT406" s="18" t="s">
        <v>214</v>
      </c>
      <c r="AU406" s="18" t="s">
        <v>83</v>
      </c>
    </row>
    <row r="407" s="2" customFormat="1">
      <c r="A407" s="39"/>
      <c r="B407" s="40"/>
      <c r="C407" s="41"/>
      <c r="D407" s="236" t="s">
        <v>385</v>
      </c>
      <c r="E407" s="41"/>
      <c r="F407" s="290" t="s">
        <v>2933</v>
      </c>
      <c r="G407" s="41"/>
      <c r="H407" s="41"/>
      <c r="I407" s="238"/>
      <c r="J407" s="41"/>
      <c r="K407" s="41"/>
      <c r="L407" s="45"/>
      <c r="M407" s="239"/>
      <c r="N407" s="240"/>
      <c r="O407" s="92"/>
      <c r="P407" s="92"/>
      <c r="Q407" s="92"/>
      <c r="R407" s="92"/>
      <c r="S407" s="92"/>
      <c r="T407" s="93"/>
      <c r="U407" s="39"/>
      <c r="V407" s="39"/>
      <c r="W407" s="39"/>
      <c r="X407" s="39"/>
      <c r="Y407" s="39"/>
      <c r="Z407" s="39"/>
      <c r="AA407" s="39"/>
      <c r="AB407" s="39"/>
      <c r="AC407" s="39"/>
      <c r="AD407" s="39"/>
      <c r="AE407" s="39"/>
      <c r="AT407" s="18" t="s">
        <v>385</v>
      </c>
      <c r="AU407" s="18" t="s">
        <v>83</v>
      </c>
    </row>
    <row r="408" s="2" customFormat="1" ht="33" customHeight="1">
      <c r="A408" s="39"/>
      <c r="B408" s="40"/>
      <c r="C408" s="222" t="s">
        <v>1441</v>
      </c>
      <c r="D408" s="222" t="s">
        <v>208</v>
      </c>
      <c r="E408" s="223" t="s">
        <v>3156</v>
      </c>
      <c r="F408" s="224" t="s">
        <v>3157</v>
      </c>
      <c r="G408" s="225" t="s">
        <v>2924</v>
      </c>
      <c r="H408" s="226">
        <v>2</v>
      </c>
      <c r="I408" s="227"/>
      <c r="J408" s="228">
        <f>ROUND(I408*H408,2)</f>
        <v>0</v>
      </c>
      <c r="K408" s="229"/>
      <c r="L408" s="45"/>
      <c r="M408" s="230" t="s">
        <v>1</v>
      </c>
      <c r="N408" s="231" t="s">
        <v>41</v>
      </c>
      <c r="O408" s="92"/>
      <c r="P408" s="232">
        <f>O408*H408</f>
        <v>0</v>
      </c>
      <c r="Q408" s="232">
        <v>0</v>
      </c>
      <c r="R408" s="232">
        <f>Q408*H408</f>
        <v>0</v>
      </c>
      <c r="S408" s="232">
        <v>0</v>
      </c>
      <c r="T408" s="233">
        <f>S408*H408</f>
        <v>0</v>
      </c>
      <c r="U408" s="39"/>
      <c r="V408" s="39"/>
      <c r="W408" s="39"/>
      <c r="X408" s="39"/>
      <c r="Y408" s="39"/>
      <c r="Z408" s="39"/>
      <c r="AA408" s="39"/>
      <c r="AB408" s="39"/>
      <c r="AC408" s="39"/>
      <c r="AD408" s="39"/>
      <c r="AE408" s="39"/>
      <c r="AR408" s="234" t="s">
        <v>361</v>
      </c>
      <c r="AT408" s="234" t="s">
        <v>208</v>
      </c>
      <c r="AU408" s="234" t="s">
        <v>83</v>
      </c>
      <c r="AY408" s="18" t="s">
        <v>207</v>
      </c>
      <c r="BE408" s="235">
        <f>IF(N408="základní",J408,0)</f>
        <v>0</v>
      </c>
      <c r="BF408" s="235">
        <f>IF(N408="snížená",J408,0)</f>
        <v>0</v>
      </c>
      <c r="BG408" s="235">
        <f>IF(N408="zákl. přenesená",J408,0)</f>
        <v>0</v>
      </c>
      <c r="BH408" s="235">
        <f>IF(N408="sníž. přenesená",J408,0)</f>
        <v>0</v>
      </c>
      <c r="BI408" s="235">
        <f>IF(N408="nulová",J408,0)</f>
        <v>0</v>
      </c>
      <c r="BJ408" s="18" t="s">
        <v>83</v>
      </c>
      <c r="BK408" s="235">
        <f>ROUND(I408*H408,2)</f>
        <v>0</v>
      </c>
      <c r="BL408" s="18" t="s">
        <v>361</v>
      </c>
      <c r="BM408" s="234" t="s">
        <v>3158</v>
      </c>
    </row>
    <row r="409" s="2" customFormat="1">
      <c r="A409" s="39"/>
      <c r="B409" s="40"/>
      <c r="C409" s="41"/>
      <c r="D409" s="236" t="s">
        <v>214</v>
      </c>
      <c r="E409" s="41"/>
      <c r="F409" s="237" t="s">
        <v>3157</v>
      </c>
      <c r="G409" s="41"/>
      <c r="H409" s="41"/>
      <c r="I409" s="238"/>
      <c r="J409" s="41"/>
      <c r="K409" s="41"/>
      <c r="L409" s="45"/>
      <c r="M409" s="239"/>
      <c r="N409" s="240"/>
      <c r="O409" s="92"/>
      <c r="P409" s="92"/>
      <c r="Q409" s="92"/>
      <c r="R409" s="92"/>
      <c r="S409" s="92"/>
      <c r="T409" s="93"/>
      <c r="U409" s="39"/>
      <c r="V409" s="39"/>
      <c r="W409" s="39"/>
      <c r="X409" s="39"/>
      <c r="Y409" s="39"/>
      <c r="Z409" s="39"/>
      <c r="AA409" s="39"/>
      <c r="AB409" s="39"/>
      <c r="AC409" s="39"/>
      <c r="AD409" s="39"/>
      <c r="AE409" s="39"/>
      <c r="AT409" s="18" t="s">
        <v>214</v>
      </c>
      <c r="AU409" s="18" t="s">
        <v>83</v>
      </c>
    </row>
    <row r="410" s="2" customFormat="1" ht="33" customHeight="1">
      <c r="A410" s="39"/>
      <c r="B410" s="40"/>
      <c r="C410" s="222" t="s">
        <v>1446</v>
      </c>
      <c r="D410" s="222" t="s">
        <v>208</v>
      </c>
      <c r="E410" s="223" t="s">
        <v>3159</v>
      </c>
      <c r="F410" s="224" t="s">
        <v>3160</v>
      </c>
      <c r="G410" s="225" t="s">
        <v>2924</v>
      </c>
      <c r="H410" s="226">
        <v>2</v>
      </c>
      <c r="I410" s="227"/>
      <c r="J410" s="228">
        <f>ROUND(I410*H410,2)</f>
        <v>0</v>
      </c>
      <c r="K410" s="229"/>
      <c r="L410" s="45"/>
      <c r="M410" s="230" t="s">
        <v>1</v>
      </c>
      <c r="N410" s="231" t="s">
        <v>41</v>
      </c>
      <c r="O410" s="92"/>
      <c r="P410" s="232">
        <f>O410*H410</f>
        <v>0</v>
      </c>
      <c r="Q410" s="232">
        <v>0</v>
      </c>
      <c r="R410" s="232">
        <f>Q410*H410</f>
        <v>0</v>
      </c>
      <c r="S410" s="232">
        <v>0</v>
      </c>
      <c r="T410" s="233">
        <f>S410*H410</f>
        <v>0</v>
      </c>
      <c r="U410" s="39"/>
      <c r="V410" s="39"/>
      <c r="W410" s="39"/>
      <c r="X410" s="39"/>
      <c r="Y410" s="39"/>
      <c r="Z410" s="39"/>
      <c r="AA410" s="39"/>
      <c r="AB410" s="39"/>
      <c r="AC410" s="39"/>
      <c r="AD410" s="39"/>
      <c r="AE410" s="39"/>
      <c r="AR410" s="234" t="s">
        <v>361</v>
      </c>
      <c r="AT410" s="234" t="s">
        <v>208</v>
      </c>
      <c r="AU410" s="234" t="s">
        <v>83</v>
      </c>
      <c r="AY410" s="18" t="s">
        <v>207</v>
      </c>
      <c r="BE410" s="235">
        <f>IF(N410="základní",J410,0)</f>
        <v>0</v>
      </c>
      <c r="BF410" s="235">
        <f>IF(N410="snížená",J410,0)</f>
        <v>0</v>
      </c>
      <c r="BG410" s="235">
        <f>IF(N410="zákl. přenesená",J410,0)</f>
        <v>0</v>
      </c>
      <c r="BH410" s="235">
        <f>IF(N410="sníž. přenesená",J410,0)</f>
        <v>0</v>
      </c>
      <c r="BI410" s="235">
        <f>IF(N410="nulová",J410,0)</f>
        <v>0</v>
      </c>
      <c r="BJ410" s="18" t="s">
        <v>83</v>
      </c>
      <c r="BK410" s="235">
        <f>ROUND(I410*H410,2)</f>
        <v>0</v>
      </c>
      <c r="BL410" s="18" t="s">
        <v>361</v>
      </c>
      <c r="BM410" s="234" t="s">
        <v>3161</v>
      </c>
    </row>
    <row r="411" s="2" customFormat="1">
      <c r="A411" s="39"/>
      <c r="B411" s="40"/>
      <c r="C411" s="41"/>
      <c r="D411" s="236" t="s">
        <v>214</v>
      </c>
      <c r="E411" s="41"/>
      <c r="F411" s="237" t="s">
        <v>3160</v>
      </c>
      <c r="G411" s="41"/>
      <c r="H411" s="41"/>
      <c r="I411" s="238"/>
      <c r="J411" s="41"/>
      <c r="K411" s="41"/>
      <c r="L411" s="45"/>
      <c r="M411" s="239"/>
      <c r="N411" s="240"/>
      <c r="O411" s="92"/>
      <c r="P411" s="92"/>
      <c r="Q411" s="92"/>
      <c r="R411" s="92"/>
      <c r="S411" s="92"/>
      <c r="T411" s="93"/>
      <c r="U411" s="39"/>
      <c r="V411" s="39"/>
      <c r="W411" s="39"/>
      <c r="X411" s="39"/>
      <c r="Y411" s="39"/>
      <c r="Z411" s="39"/>
      <c r="AA411" s="39"/>
      <c r="AB411" s="39"/>
      <c r="AC411" s="39"/>
      <c r="AD411" s="39"/>
      <c r="AE411" s="39"/>
      <c r="AT411" s="18" t="s">
        <v>214</v>
      </c>
      <c r="AU411" s="18" t="s">
        <v>83</v>
      </c>
    </row>
    <row r="412" s="2" customFormat="1">
      <c r="A412" s="39"/>
      <c r="B412" s="40"/>
      <c r="C412" s="41"/>
      <c r="D412" s="236" t="s">
        <v>385</v>
      </c>
      <c r="E412" s="41"/>
      <c r="F412" s="290" t="s">
        <v>3040</v>
      </c>
      <c r="G412" s="41"/>
      <c r="H412" s="41"/>
      <c r="I412" s="238"/>
      <c r="J412" s="41"/>
      <c r="K412" s="41"/>
      <c r="L412" s="45"/>
      <c r="M412" s="239"/>
      <c r="N412" s="240"/>
      <c r="O412" s="92"/>
      <c r="P412" s="92"/>
      <c r="Q412" s="92"/>
      <c r="R412" s="92"/>
      <c r="S412" s="92"/>
      <c r="T412" s="93"/>
      <c r="U412" s="39"/>
      <c r="V412" s="39"/>
      <c r="W412" s="39"/>
      <c r="X412" s="39"/>
      <c r="Y412" s="39"/>
      <c r="Z412" s="39"/>
      <c r="AA412" s="39"/>
      <c r="AB412" s="39"/>
      <c r="AC412" s="39"/>
      <c r="AD412" s="39"/>
      <c r="AE412" s="39"/>
      <c r="AT412" s="18" t="s">
        <v>385</v>
      </c>
      <c r="AU412" s="18" t="s">
        <v>83</v>
      </c>
    </row>
    <row r="413" s="2" customFormat="1" ht="16.5" customHeight="1">
      <c r="A413" s="39"/>
      <c r="B413" s="40"/>
      <c r="C413" s="222" t="s">
        <v>1452</v>
      </c>
      <c r="D413" s="222" t="s">
        <v>208</v>
      </c>
      <c r="E413" s="223" t="s">
        <v>3162</v>
      </c>
      <c r="F413" s="224" t="s">
        <v>3163</v>
      </c>
      <c r="G413" s="225" t="s">
        <v>931</v>
      </c>
      <c r="H413" s="226">
        <v>3</v>
      </c>
      <c r="I413" s="227"/>
      <c r="J413" s="228">
        <f>ROUND(I413*H413,2)</f>
        <v>0</v>
      </c>
      <c r="K413" s="229"/>
      <c r="L413" s="45"/>
      <c r="M413" s="230" t="s">
        <v>1</v>
      </c>
      <c r="N413" s="231" t="s">
        <v>41</v>
      </c>
      <c r="O413" s="92"/>
      <c r="P413" s="232">
        <f>O413*H413</f>
        <v>0</v>
      </c>
      <c r="Q413" s="232">
        <v>0</v>
      </c>
      <c r="R413" s="232">
        <f>Q413*H413</f>
        <v>0</v>
      </c>
      <c r="S413" s="232">
        <v>0</v>
      </c>
      <c r="T413" s="233">
        <f>S413*H413</f>
        <v>0</v>
      </c>
      <c r="U413" s="39"/>
      <c r="V413" s="39"/>
      <c r="W413" s="39"/>
      <c r="X413" s="39"/>
      <c r="Y413" s="39"/>
      <c r="Z413" s="39"/>
      <c r="AA413" s="39"/>
      <c r="AB413" s="39"/>
      <c r="AC413" s="39"/>
      <c r="AD413" s="39"/>
      <c r="AE413" s="39"/>
      <c r="AR413" s="234" t="s">
        <v>361</v>
      </c>
      <c r="AT413" s="234" t="s">
        <v>208</v>
      </c>
      <c r="AU413" s="234" t="s">
        <v>83</v>
      </c>
      <c r="AY413" s="18" t="s">
        <v>207</v>
      </c>
      <c r="BE413" s="235">
        <f>IF(N413="základní",J413,0)</f>
        <v>0</v>
      </c>
      <c r="BF413" s="235">
        <f>IF(N413="snížená",J413,0)</f>
        <v>0</v>
      </c>
      <c r="BG413" s="235">
        <f>IF(N413="zákl. přenesená",J413,0)</f>
        <v>0</v>
      </c>
      <c r="BH413" s="235">
        <f>IF(N413="sníž. přenesená",J413,0)</f>
        <v>0</v>
      </c>
      <c r="BI413" s="235">
        <f>IF(N413="nulová",J413,0)</f>
        <v>0</v>
      </c>
      <c r="BJ413" s="18" t="s">
        <v>83</v>
      </c>
      <c r="BK413" s="235">
        <f>ROUND(I413*H413,2)</f>
        <v>0</v>
      </c>
      <c r="BL413" s="18" t="s">
        <v>361</v>
      </c>
      <c r="BM413" s="234" t="s">
        <v>3164</v>
      </c>
    </row>
    <row r="414" s="2" customFormat="1">
      <c r="A414" s="39"/>
      <c r="B414" s="40"/>
      <c r="C414" s="41"/>
      <c r="D414" s="236" t="s">
        <v>214</v>
      </c>
      <c r="E414" s="41"/>
      <c r="F414" s="237" t="s">
        <v>3163</v>
      </c>
      <c r="G414" s="41"/>
      <c r="H414" s="41"/>
      <c r="I414" s="238"/>
      <c r="J414" s="41"/>
      <c r="K414" s="41"/>
      <c r="L414" s="45"/>
      <c r="M414" s="239"/>
      <c r="N414" s="240"/>
      <c r="O414" s="92"/>
      <c r="P414" s="92"/>
      <c r="Q414" s="92"/>
      <c r="R414" s="92"/>
      <c r="S414" s="92"/>
      <c r="T414" s="93"/>
      <c r="U414" s="39"/>
      <c r="V414" s="39"/>
      <c r="W414" s="39"/>
      <c r="X414" s="39"/>
      <c r="Y414" s="39"/>
      <c r="Z414" s="39"/>
      <c r="AA414" s="39"/>
      <c r="AB414" s="39"/>
      <c r="AC414" s="39"/>
      <c r="AD414" s="39"/>
      <c r="AE414" s="39"/>
      <c r="AT414" s="18" t="s">
        <v>214</v>
      </c>
      <c r="AU414" s="18" t="s">
        <v>83</v>
      </c>
    </row>
    <row r="415" s="2" customFormat="1" ht="16.5" customHeight="1">
      <c r="A415" s="39"/>
      <c r="B415" s="40"/>
      <c r="C415" s="222" t="s">
        <v>1457</v>
      </c>
      <c r="D415" s="222" t="s">
        <v>208</v>
      </c>
      <c r="E415" s="223" t="s">
        <v>3165</v>
      </c>
      <c r="F415" s="224" t="s">
        <v>3166</v>
      </c>
      <c r="G415" s="225" t="s">
        <v>931</v>
      </c>
      <c r="H415" s="226">
        <v>2</v>
      </c>
      <c r="I415" s="227"/>
      <c r="J415" s="228">
        <f>ROUND(I415*H415,2)</f>
        <v>0</v>
      </c>
      <c r="K415" s="229"/>
      <c r="L415" s="45"/>
      <c r="M415" s="230" t="s">
        <v>1</v>
      </c>
      <c r="N415" s="231" t="s">
        <v>41</v>
      </c>
      <c r="O415" s="92"/>
      <c r="P415" s="232">
        <f>O415*H415</f>
        <v>0</v>
      </c>
      <c r="Q415" s="232">
        <v>0</v>
      </c>
      <c r="R415" s="232">
        <f>Q415*H415</f>
        <v>0</v>
      </c>
      <c r="S415" s="232">
        <v>0</v>
      </c>
      <c r="T415" s="233">
        <f>S415*H415</f>
        <v>0</v>
      </c>
      <c r="U415" s="39"/>
      <c r="V415" s="39"/>
      <c r="W415" s="39"/>
      <c r="X415" s="39"/>
      <c r="Y415" s="39"/>
      <c r="Z415" s="39"/>
      <c r="AA415" s="39"/>
      <c r="AB415" s="39"/>
      <c r="AC415" s="39"/>
      <c r="AD415" s="39"/>
      <c r="AE415" s="39"/>
      <c r="AR415" s="234" t="s">
        <v>361</v>
      </c>
      <c r="AT415" s="234" t="s">
        <v>208</v>
      </c>
      <c r="AU415" s="234" t="s">
        <v>83</v>
      </c>
      <c r="AY415" s="18" t="s">
        <v>207</v>
      </c>
      <c r="BE415" s="235">
        <f>IF(N415="základní",J415,0)</f>
        <v>0</v>
      </c>
      <c r="BF415" s="235">
        <f>IF(N415="snížená",J415,0)</f>
        <v>0</v>
      </c>
      <c r="BG415" s="235">
        <f>IF(N415="zákl. přenesená",J415,0)</f>
        <v>0</v>
      </c>
      <c r="BH415" s="235">
        <f>IF(N415="sníž. přenesená",J415,0)</f>
        <v>0</v>
      </c>
      <c r="BI415" s="235">
        <f>IF(N415="nulová",J415,0)</f>
        <v>0</v>
      </c>
      <c r="BJ415" s="18" t="s">
        <v>83</v>
      </c>
      <c r="BK415" s="235">
        <f>ROUND(I415*H415,2)</f>
        <v>0</v>
      </c>
      <c r="BL415" s="18" t="s">
        <v>361</v>
      </c>
      <c r="BM415" s="234" t="s">
        <v>3167</v>
      </c>
    </row>
    <row r="416" s="2" customFormat="1">
      <c r="A416" s="39"/>
      <c r="B416" s="40"/>
      <c r="C416" s="41"/>
      <c r="D416" s="236" t="s">
        <v>214</v>
      </c>
      <c r="E416" s="41"/>
      <c r="F416" s="237" t="s">
        <v>3166</v>
      </c>
      <c r="G416" s="41"/>
      <c r="H416" s="41"/>
      <c r="I416" s="238"/>
      <c r="J416" s="41"/>
      <c r="K416" s="41"/>
      <c r="L416" s="45"/>
      <c r="M416" s="239"/>
      <c r="N416" s="240"/>
      <c r="O416" s="92"/>
      <c r="P416" s="92"/>
      <c r="Q416" s="92"/>
      <c r="R416" s="92"/>
      <c r="S416" s="92"/>
      <c r="T416" s="93"/>
      <c r="U416" s="39"/>
      <c r="V416" s="39"/>
      <c r="W416" s="39"/>
      <c r="X416" s="39"/>
      <c r="Y416" s="39"/>
      <c r="Z416" s="39"/>
      <c r="AA416" s="39"/>
      <c r="AB416" s="39"/>
      <c r="AC416" s="39"/>
      <c r="AD416" s="39"/>
      <c r="AE416" s="39"/>
      <c r="AT416" s="18" t="s">
        <v>214</v>
      </c>
      <c r="AU416" s="18" t="s">
        <v>83</v>
      </c>
    </row>
    <row r="417" s="2" customFormat="1" ht="16.5" customHeight="1">
      <c r="A417" s="39"/>
      <c r="B417" s="40"/>
      <c r="C417" s="222" t="s">
        <v>1462</v>
      </c>
      <c r="D417" s="222" t="s">
        <v>208</v>
      </c>
      <c r="E417" s="223" t="s">
        <v>3168</v>
      </c>
      <c r="F417" s="224" t="s">
        <v>3169</v>
      </c>
      <c r="G417" s="225" t="s">
        <v>931</v>
      </c>
      <c r="H417" s="226">
        <v>5</v>
      </c>
      <c r="I417" s="227"/>
      <c r="J417" s="228">
        <f>ROUND(I417*H417,2)</f>
        <v>0</v>
      </c>
      <c r="K417" s="229"/>
      <c r="L417" s="45"/>
      <c r="M417" s="230" t="s">
        <v>1</v>
      </c>
      <c r="N417" s="231" t="s">
        <v>41</v>
      </c>
      <c r="O417" s="92"/>
      <c r="P417" s="232">
        <f>O417*H417</f>
        <v>0</v>
      </c>
      <c r="Q417" s="232">
        <v>0</v>
      </c>
      <c r="R417" s="232">
        <f>Q417*H417</f>
        <v>0</v>
      </c>
      <c r="S417" s="232">
        <v>0</v>
      </c>
      <c r="T417" s="233">
        <f>S417*H417</f>
        <v>0</v>
      </c>
      <c r="U417" s="39"/>
      <c r="V417" s="39"/>
      <c r="W417" s="39"/>
      <c r="X417" s="39"/>
      <c r="Y417" s="39"/>
      <c r="Z417" s="39"/>
      <c r="AA417" s="39"/>
      <c r="AB417" s="39"/>
      <c r="AC417" s="39"/>
      <c r="AD417" s="39"/>
      <c r="AE417" s="39"/>
      <c r="AR417" s="234" t="s">
        <v>361</v>
      </c>
      <c r="AT417" s="234" t="s">
        <v>208</v>
      </c>
      <c r="AU417" s="234" t="s">
        <v>83</v>
      </c>
      <c r="AY417" s="18" t="s">
        <v>207</v>
      </c>
      <c r="BE417" s="235">
        <f>IF(N417="základní",J417,0)</f>
        <v>0</v>
      </c>
      <c r="BF417" s="235">
        <f>IF(N417="snížená",J417,0)</f>
        <v>0</v>
      </c>
      <c r="BG417" s="235">
        <f>IF(N417="zákl. přenesená",J417,0)</f>
        <v>0</v>
      </c>
      <c r="BH417" s="235">
        <f>IF(N417="sníž. přenesená",J417,0)</f>
        <v>0</v>
      </c>
      <c r="BI417" s="235">
        <f>IF(N417="nulová",J417,0)</f>
        <v>0</v>
      </c>
      <c r="BJ417" s="18" t="s">
        <v>83</v>
      </c>
      <c r="BK417" s="235">
        <f>ROUND(I417*H417,2)</f>
        <v>0</v>
      </c>
      <c r="BL417" s="18" t="s">
        <v>361</v>
      </c>
      <c r="BM417" s="234" t="s">
        <v>3170</v>
      </c>
    </row>
    <row r="418" s="2" customFormat="1">
      <c r="A418" s="39"/>
      <c r="B418" s="40"/>
      <c r="C418" s="41"/>
      <c r="D418" s="236" t="s">
        <v>214</v>
      </c>
      <c r="E418" s="41"/>
      <c r="F418" s="237" t="s">
        <v>3169</v>
      </c>
      <c r="G418" s="41"/>
      <c r="H418" s="41"/>
      <c r="I418" s="238"/>
      <c r="J418" s="41"/>
      <c r="K418" s="41"/>
      <c r="L418" s="45"/>
      <c r="M418" s="239"/>
      <c r="N418" s="240"/>
      <c r="O418" s="92"/>
      <c r="P418" s="92"/>
      <c r="Q418" s="92"/>
      <c r="R418" s="92"/>
      <c r="S418" s="92"/>
      <c r="T418" s="93"/>
      <c r="U418" s="39"/>
      <c r="V418" s="39"/>
      <c r="W418" s="39"/>
      <c r="X418" s="39"/>
      <c r="Y418" s="39"/>
      <c r="Z418" s="39"/>
      <c r="AA418" s="39"/>
      <c r="AB418" s="39"/>
      <c r="AC418" s="39"/>
      <c r="AD418" s="39"/>
      <c r="AE418" s="39"/>
      <c r="AT418" s="18" t="s">
        <v>214</v>
      </c>
      <c r="AU418" s="18" t="s">
        <v>83</v>
      </c>
    </row>
    <row r="419" s="2" customFormat="1" ht="16.5" customHeight="1">
      <c r="A419" s="39"/>
      <c r="B419" s="40"/>
      <c r="C419" s="222" t="s">
        <v>1470</v>
      </c>
      <c r="D419" s="222" t="s">
        <v>208</v>
      </c>
      <c r="E419" s="223" t="s">
        <v>3171</v>
      </c>
      <c r="F419" s="224" t="s">
        <v>3172</v>
      </c>
      <c r="G419" s="225" t="s">
        <v>931</v>
      </c>
      <c r="H419" s="226">
        <v>2</v>
      </c>
      <c r="I419" s="227"/>
      <c r="J419" s="228">
        <f>ROUND(I419*H419,2)</f>
        <v>0</v>
      </c>
      <c r="K419" s="229"/>
      <c r="L419" s="45"/>
      <c r="M419" s="230" t="s">
        <v>1</v>
      </c>
      <c r="N419" s="231" t="s">
        <v>41</v>
      </c>
      <c r="O419" s="92"/>
      <c r="P419" s="232">
        <f>O419*H419</f>
        <v>0</v>
      </c>
      <c r="Q419" s="232">
        <v>0</v>
      </c>
      <c r="R419" s="232">
        <f>Q419*H419</f>
        <v>0</v>
      </c>
      <c r="S419" s="232">
        <v>0</v>
      </c>
      <c r="T419" s="233">
        <f>S419*H419</f>
        <v>0</v>
      </c>
      <c r="U419" s="39"/>
      <c r="V419" s="39"/>
      <c r="W419" s="39"/>
      <c r="X419" s="39"/>
      <c r="Y419" s="39"/>
      <c r="Z419" s="39"/>
      <c r="AA419" s="39"/>
      <c r="AB419" s="39"/>
      <c r="AC419" s="39"/>
      <c r="AD419" s="39"/>
      <c r="AE419" s="39"/>
      <c r="AR419" s="234" t="s">
        <v>361</v>
      </c>
      <c r="AT419" s="234" t="s">
        <v>208</v>
      </c>
      <c r="AU419" s="234" t="s">
        <v>83</v>
      </c>
      <c r="AY419" s="18" t="s">
        <v>207</v>
      </c>
      <c r="BE419" s="235">
        <f>IF(N419="základní",J419,0)</f>
        <v>0</v>
      </c>
      <c r="BF419" s="235">
        <f>IF(N419="snížená",J419,0)</f>
        <v>0</v>
      </c>
      <c r="BG419" s="235">
        <f>IF(N419="zákl. přenesená",J419,0)</f>
        <v>0</v>
      </c>
      <c r="BH419" s="235">
        <f>IF(N419="sníž. přenesená",J419,0)</f>
        <v>0</v>
      </c>
      <c r="BI419" s="235">
        <f>IF(N419="nulová",J419,0)</f>
        <v>0</v>
      </c>
      <c r="BJ419" s="18" t="s">
        <v>83</v>
      </c>
      <c r="BK419" s="235">
        <f>ROUND(I419*H419,2)</f>
        <v>0</v>
      </c>
      <c r="BL419" s="18" t="s">
        <v>361</v>
      </c>
      <c r="BM419" s="234" t="s">
        <v>3173</v>
      </c>
    </row>
    <row r="420" s="2" customFormat="1">
      <c r="A420" s="39"/>
      <c r="B420" s="40"/>
      <c r="C420" s="41"/>
      <c r="D420" s="236" t="s">
        <v>214</v>
      </c>
      <c r="E420" s="41"/>
      <c r="F420" s="237" t="s">
        <v>3172</v>
      </c>
      <c r="G420" s="41"/>
      <c r="H420" s="41"/>
      <c r="I420" s="238"/>
      <c r="J420" s="41"/>
      <c r="K420" s="41"/>
      <c r="L420" s="45"/>
      <c r="M420" s="239"/>
      <c r="N420" s="240"/>
      <c r="O420" s="92"/>
      <c r="P420" s="92"/>
      <c r="Q420" s="92"/>
      <c r="R420" s="92"/>
      <c r="S420" s="92"/>
      <c r="T420" s="93"/>
      <c r="U420" s="39"/>
      <c r="V420" s="39"/>
      <c r="W420" s="39"/>
      <c r="X420" s="39"/>
      <c r="Y420" s="39"/>
      <c r="Z420" s="39"/>
      <c r="AA420" s="39"/>
      <c r="AB420" s="39"/>
      <c r="AC420" s="39"/>
      <c r="AD420" s="39"/>
      <c r="AE420" s="39"/>
      <c r="AT420" s="18" t="s">
        <v>214</v>
      </c>
      <c r="AU420" s="18" t="s">
        <v>83</v>
      </c>
    </row>
    <row r="421" s="2" customFormat="1">
      <c r="A421" s="39"/>
      <c r="B421" s="40"/>
      <c r="C421" s="41"/>
      <c r="D421" s="236" t="s">
        <v>385</v>
      </c>
      <c r="E421" s="41"/>
      <c r="F421" s="290" t="s">
        <v>3015</v>
      </c>
      <c r="G421" s="41"/>
      <c r="H421" s="41"/>
      <c r="I421" s="238"/>
      <c r="J421" s="41"/>
      <c r="K421" s="41"/>
      <c r="L421" s="45"/>
      <c r="M421" s="239"/>
      <c r="N421" s="240"/>
      <c r="O421" s="92"/>
      <c r="P421" s="92"/>
      <c r="Q421" s="92"/>
      <c r="R421" s="92"/>
      <c r="S421" s="92"/>
      <c r="T421" s="93"/>
      <c r="U421" s="39"/>
      <c r="V421" s="39"/>
      <c r="W421" s="39"/>
      <c r="X421" s="39"/>
      <c r="Y421" s="39"/>
      <c r="Z421" s="39"/>
      <c r="AA421" s="39"/>
      <c r="AB421" s="39"/>
      <c r="AC421" s="39"/>
      <c r="AD421" s="39"/>
      <c r="AE421" s="39"/>
      <c r="AT421" s="18" t="s">
        <v>385</v>
      </c>
      <c r="AU421" s="18" t="s">
        <v>83</v>
      </c>
    </row>
    <row r="422" s="2" customFormat="1" ht="16.5" customHeight="1">
      <c r="A422" s="39"/>
      <c r="B422" s="40"/>
      <c r="C422" s="222" t="s">
        <v>1476</v>
      </c>
      <c r="D422" s="222" t="s">
        <v>208</v>
      </c>
      <c r="E422" s="223" t="s">
        <v>3174</v>
      </c>
      <c r="F422" s="224" t="s">
        <v>3175</v>
      </c>
      <c r="G422" s="225" t="s">
        <v>1228</v>
      </c>
      <c r="H422" s="304"/>
      <c r="I422" s="227"/>
      <c r="J422" s="228">
        <f>ROUND(I422*H422,2)</f>
        <v>0</v>
      </c>
      <c r="K422" s="229"/>
      <c r="L422" s="45"/>
      <c r="M422" s="230" t="s">
        <v>1</v>
      </c>
      <c r="N422" s="231" t="s">
        <v>41</v>
      </c>
      <c r="O422" s="92"/>
      <c r="P422" s="232">
        <f>O422*H422</f>
        <v>0</v>
      </c>
      <c r="Q422" s="232">
        <v>0</v>
      </c>
      <c r="R422" s="232">
        <f>Q422*H422</f>
        <v>0</v>
      </c>
      <c r="S422" s="232">
        <v>0</v>
      </c>
      <c r="T422" s="233">
        <f>S422*H422</f>
        <v>0</v>
      </c>
      <c r="U422" s="39"/>
      <c r="V422" s="39"/>
      <c r="W422" s="39"/>
      <c r="X422" s="39"/>
      <c r="Y422" s="39"/>
      <c r="Z422" s="39"/>
      <c r="AA422" s="39"/>
      <c r="AB422" s="39"/>
      <c r="AC422" s="39"/>
      <c r="AD422" s="39"/>
      <c r="AE422" s="39"/>
      <c r="AR422" s="234" t="s">
        <v>361</v>
      </c>
      <c r="AT422" s="234" t="s">
        <v>208</v>
      </c>
      <c r="AU422" s="234" t="s">
        <v>83</v>
      </c>
      <c r="AY422" s="18" t="s">
        <v>207</v>
      </c>
      <c r="BE422" s="235">
        <f>IF(N422="základní",J422,0)</f>
        <v>0</v>
      </c>
      <c r="BF422" s="235">
        <f>IF(N422="snížená",J422,0)</f>
        <v>0</v>
      </c>
      <c r="BG422" s="235">
        <f>IF(N422="zákl. přenesená",J422,0)</f>
        <v>0</v>
      </c>
      <c r="BH422" s="235">
        <f>IF(N422="sníž. přenesená",J422,0)</f>
        <v>0</v>
      </c>
      <c r="BI422" s="235">
        <f>IF(N422="nulová",J422,0)</f>
        <v>0</v>
      </c>
      <c r="BJ422" s="18" t="s">
        <v>83</v>
      </c>
      <c r="BK422" s="235">
        <f>ROUND(I422*H422,2)</f>
        <v>0</v>
      </c>
      <c r="BL422" s="18" t="s">
        <v>361</v>
      </c>
      <c r="BM422" s="234" t="s">
        <v>3176</v>
      </c>
    </row>
    <row r="423" s="2" customFormat="1">
      <c r="A423" s="39"/>
      <c r="B423" s="40"/>
      <c r="C423" s="41"/>
      <c r="D423" s="236" t="s">
        <v>214</v>
      </c>
      <c r="E423" s="41"/>
      <c r="F423" s="237" t="s">
        <v>3175</v>
      </c>
      <c r="G423" s="41"/>
      <c r="H423" s="41"/>
      <c r="I423" s="238"/>
      <c r="J423" s="41"/>
      <c r="K423" s="41"/>
      <c r="L423" s="45"/>
      <c r="M423" s="239"/>
      <c r="N423" s="240"/>
      <c r="O423" s="92"/>
      <c r="P423" s="92"/>
      <c r="Q423" s="92"/>
      <c r="R423" s="92"/>
      <c r="S423" s="92"/>
      <c r="T423" s="93"/>
      <c r="U423" s="39"/>
      <c r="V423" s="39"/>
      <c r="W423" s="39"/>
      <c r="X423" s="39"/>
      <c r="Y423" s="39"/>
      <c r="Z423" s="39"/>
      <c r="AA423" s="39"/>
      <c r="AB423" s="39"/>
      <c r="AC423" s="39"/>
      <c r="AD423" s="39"/>
      <c r="AE423" s="39"/>
      <c r="AT423" s="18" t="s">
        <v>214</v>
      </c>
      <c r="AU423" s="18" t="s">
        <v>83</v>
      </c>
    </row>
    <row r="424" s="11" customFormat="1" ht="25.92" customHeight="1">
      <c r="A424" s="11"/>
      <c r="B424" s="208"/>
      <c r="C424" s="209"/>
      <c r="D424" s="210" t="s">
        <v>75</v>
      </c>
      <c r="E424" s="211" t="s">
        <v>1474</v>
      </c>
      <c r="F424" s="211" t="s">
        <v>3177</v>
      </c>
      <c r="G424" s="209"/>
      <c r="H424" s="209"/>
      <c r="I424" s="212"/>
      <c r="J424" s="213">
        <f>BK424</f>
        <v>0</v>
      </c>
      <c r="K424" s="209"/>
      <c r="L424" s="214"/>
      <c r="M424" s="215"/>
      <c r="N424" s="216"/>
      <c r="O424" s="216"/>
      <c r="P424" s="217">
        <f>SUM(P425:P442)</f>
        <v>0</v>
      </c>
      <c r="Q424" s="216"/>
      <c r="R424" s="217">
        <f>SUM(R425:R442)</f>
        <v>0</v>
      </c>
      <c r="S424" s="216"/>
      <c r="T424" s="218">
        <f>SUM(T425:T442)</f>
        <v>0</v>
      </c>
      <c r="U424" s="11"/>
      <c r="V424" s="11"/>
      <c r="W424" s="11"/>
      <c r="X424" s="11"/>
      <c r="Y424" s="11"/>
      <c r="Z424" s="11"/>
      <c r="AA424" s="11"/>
      <c r="AB424" s="11"/>
      <c r="AC424" s="11"/>
      <c r="AD424" s="11"/>
      <c r="AE424" s="11"/>
      <c r="AR424" s="219" t="s">
        <v>85</v>
      </c>
      <c r="AT424" s="220" t="s">
        <v>75</v>
      </c>
      <c r="AU424" s="220" t="s">
        <v>76</v>
      </c>
      <c r="AY424" s="219" t="s">
        <v>207</v>
      </c>
      <c r="BK424" s="221">
        <f>SUM(BK425:BK442)</f>
        <v>0</v>
      </c>
    </row>
    <row r="425" s="2" customFormat="1" ht="24.15" customHeight="1">
      <c r="A425" s="39"/>
      <c r="B425" s="40"/>
      <c r="C425" s="222" t="s">
        <v>1480</v>
      </c>
      <c r="D425" s="222" t="s">
        <v>208</v>
      </c>
      <c r="E425" s="223" t="s">
        <v>3178</v>
      </c>
      <c r="F425" s="224" t="s">
        <v>3179</v>
      </c>
      <c r="G425" s="225" t="s">
        <v>931</v>
      </c>
      <c r="H425" s="226">
        <v>4</v>
      </c>
      <c r="I425" s="227"/>
      <c r="J425" s="228">
        <f>ROUND(I425*H425,2)</f>
        <v>0</v>
      </c>
      <c r="K425" s="229"/>
      <c r="L425" s="45"/>
      <c r="M425" s="230" t="s">
        <v>1</v>
      </c>
      <c r="N425" s="231" t="s">
        <v>41</v>
      </c>
      <c r="O425" s="92"/>
      <c r="P425" s="232">
        <f>O425*H425</f>
        <v>0</v>
      </c>
      <c r="Q425" s="232">
        <v>0</v>
      </c>
      <c r="R425" s="232">
        <f>Q425*H425</f>
        <v>0</v>
      </c>
      <c r="S425" s="232">
        <v>0</v>
      </c>
      <c r="T425" s="233">
        <f>S425*H425</f>
        <v>0</v>
      </c>
      <c r="U425" s="39"/>
      <c r="V425" s="39"/>
      <c r="W425" s="39"/>
      <c r="X425" s="39"/>
      <c r="Y425" s="39"/>
      <c r="Z425" s="39"/>
      <c r="AA425" s="39"/>
      <c r="AB425" s="39"/>
      <c r="AC425" s="39"/>
      <c r="AD425" s="39"/>
      <c r="AE425" s="39"/>
      <c r="AR425" s="234" t="s">
        <v>361</v>
      </c>
      <c r="AT425" s="234" t="s">
        <v>208</v>
      </c>
      <c r="AU425" s="234" t="s">
        <v>83</v>
      </c>
      <c r="AY425" s="18" t="s">
        <v>207</v>
      </c>
      <c r="BE425" s="235">
        <f>IF(N425="základní",J425,0)</f>
        <v>0</v>
      </c>
      <c r="BF425" s="235">
        <f>IF(N425="snížená",J425,0)</f>
        <v>0</v>
      </c>
      <c r="BG425" s="235">
        <f>IF(N425="zákl. přenesená",J425,0)</f>
        <v>0</v>
      </c>
      <c r="BH425" s="235">
        <f>IF(N425="sníž. přenesená",J425,0)</f>
        <v>0</v>
      </c>
      <c r="BI425" s="235">
        <f>IF(N425="nulová",J425,0)</f>
        <v>0</v>
      </c>
      <c r="BJ425" s="18" t="s">
        <v>83</v>
      </c>
      <c r="BK425" s="235">
        <f>ROUND(I425*H425,2)</f>
        <v>0</v>
      </c>
      <c r="BL425" s="18" t="s">
        <v>361</v>
      </c>
      <c r="BM425" s="234" t="s">
        <v>3180</v>
      </c>
    </row>
    <row r="426" s="2" customFormat="1">
      <c r="A426" s="39"/>
      <c r="B426" s="40"/>
      <c r="C426" s="41"/>
      <c r="D426" s="236" t="s">
        <v>214</v>
      </c>
      <c r="E426" s="41"/>
      <c r="F426" s="237" t="s">
        <v>3179</v>
      </c>
      <c r="G426" s="41"/>
      <c r="H426" s="41"/>
      <c r="I426" s="238"/>
      <c r="J426" s="41"/>
      <c r="K426" s="41"/>
      <c r="L426" s="45"/>
      <c r="M426" s="239"/>
      <c r="N426" s="240"/>
      <c r="O426" s="92"/>
      <c r="P426" s="92"/>
      <c r="Q426" s="92"/>
      <c r="R426" s="92"/>
      <c r="S426" s="92"/>
      <c r="T426" s="93"/>
      <c r="U426" s="39"/>
      <c r="V426" s="39"/>
      <c r="W426" s="39"/>
      <c r="X426" s="39"/>
      <c r="Y426" s="39"/>
      <c r="Z426" s="39"/>
      <c r="AA426" s="39"/>
      <c r="AB426" s="39"/>
      <c r="AC426" s="39"/>
      <c r="AD426" s="39"/>
      <c r="AE426" s="39"/>
      <c r="AT426" s="18" t="s">
        <v>214</v>
      </c>
      <c r="AU426" s="18" t="s">
        <v>83</v>
      </c>
    </row>
    <row r="427" s="2" customFormat="1" ht="33" customHeight="1">
      <c r="A427" s="39"/>
      <c r="B427" s="40"/>
      <c r="C427" s="222" t="s">
        <v>1488</v>
      </c>
      <c r="D427" s="222" t="s">
        <v>208</v>
      </c>
      <c r="E427" s="223" t="s">
        <v>3181</v>
      </c>
      <c r="F427" s="224" t="s">
        <v>3182</v>
      </c>
      <c r="G427" s="225" t="s">
        <v>931</v>
      </c>
      <c r="H427" s="226">
        <v>4</v>
      </c>
      <c r="I427" s="227"/>
      <c r="J427" s="228">
        <f>ROUND(I427*H427,2)</f>
        <v>0</v>
      </c>
      <c r="K427" s="229"/>
      <c r="L427" s="45"/>
      <c r="M427" s="230" t="s">
        <v>1</v>
      </c>
      <c r="N427" s="231" t="s">
        <v>41</v>
      </c>
      <c r="O427" s="92"/>
      <c r="P427" s="232">
        <f>O427*H427</f>
        <v>0</v>
      </c>
      <c r="Q427" s="232">
        <v>0</v>
      </c>
      <c r="R427" s="232">
        <f>Q427*H427</f>
        <v>0</v>
      </c>
      <c r="S427" s="232">
        <v>0</v>
      </c>
      <c r="T427" s="233">
        <f>S427*H427</f>
        <v>0</v>
      </c>
      <c r="U427" s="39"/>
      <c r="V427" s="39"/>
      <c r="W427" s="39"/>
      <c r="X427" s="39"/>
      <c r="Y427" s="39"/>
      <c r="Z427" s="39"/>
      <c r="AA427" s="39"/>
      <c r="AB427" s="39"/>
      <c r="AC427" s="39"/>
      <c r="AD427" s="39"/>
      <c r="AE427" s="39"/>
      <c r="AR427" s="234" t="s">
        <v>361</v>
      </c>
      <c r="AT427" s="234" t="s">
        <v>208</v>
      </c>
      <c r="AU427" s="234" t="s">
        <v>83</v>
      </c>
      <c r="AY427" s="18" t="s">
        <v>207</v>
      </c>
      <c r="BE427" s="235">
        <f>IF(N427="základní",J427,0)</f>
        <v>0</v>
      </c>
      <c r="BF427" s="235">
        <f>IF(N427="snížená",J427,0)</f>
        <v>0</v>
      </c>
      <c r="BG427" s="235">
        <f>IF(N427="zákl. přenesená",J427,0)</f>
        <v>0</v>
      </c>
      <c r="BH427" s="235">
        <f>IF(N427="sníž. přenesená",J427,0)</f>
        <v>0</v>
      </c>
      <c r="BI427" s="235">
        <f>IF(N427="nulová",J427,0)</f>
        <v>0</v>
      </c>
      <c r="BJ427" s="18" t="s">
        <v>83</v>
      </c>
      <c r="BK427" s="235">
        <f>ROUND(I427*H427,2)</f>
        <v>0</v>
      </c>
      <c r="BL427" s="18" t="s">
        <v>361</v>
      </c>
      <c r="BM427" s="234" t="s">
        <v>3183</v>
      </c>
    </row>
    <row r="428" s="2" customFormat="1">
      <c r="A428" s="39"/>
      <c r="B428" s="40"/>
      <c r="C428" s="41"/>
      <c r="D428" s="236" t="s">
        <v>214</v>
      </c>
      <c r="E428" s="41"/>
      <c r="F428" s="237" t="s">
        <v>3182</v>
      </c>
      <c r="G428" s="41"/>
      <c r="H428" s="41"/>
      <c r="I428" s="238"/>
      <c r="J428" s="41"/>
      <c r="K428" s="41"/>
      <c r="L428" s="45"/>
      <c r="M428" s="239"/>
      <c r="N428" s="240"/>
      <c r="O428" s="92"/>
      <c r="P428" s="92"/>
      <c r="Q428" s="92"/>
      <c r="R428" s="92"/>
      <c r="S428" s="92"/>
      <c r="T428" s="93"/>
      <c r="U428" s="39"/>
      <c r="V428" s="39"/>
      <c r="W428" s="39"/>
      <c r="X428" s="39"/>
      <c r="Y428" s="39"/>
      <c r="Z428" s="39"/>
      <c r="AA428" s="39"/>
      <c r="AB428" s="39"/>
      <c r="AC428" s="39"/>
      <c r="AD428" s="39"/>
      <c r="AE428" s="39"/>
      <c r="AT428" s="18" t="s">
        <v>214</v>
      </c>
      <c r="AU428" s="18" t="s">
        <v>83</v>
      </c>
    </row>
    <row r="429" s="2" customFormat="1" ht="16.5" customHeight="1">
      <c r="A429" s="39"/>
      <c r="B429" s="40"/>
      <c r="C429" s="222" t="s">
        <v>1501</v>
      </c>
      <c r="D429" s="222" t="s">
        <v>208</v>
      </c>
      <c r="E429" s="223" t="s">
        <v>3184</v>
      </c>
      <c r="F429" s="224" t="s">
        <v>3185</v>
      </c>
      <c r="G429" s="225" t="s">
        <v>931</v>
      </c>
      <c r="H429" s="226">
        <v>4</v>
      </c>
      <c r="I429" s="227"/>
      <c r="J429" s="228">
        <f>ROUND(I429*H429,2)</f>
        <v>0</v>
      </c>
      <c r="K429" s="229"/>
      <c r="L429" s="45"/>
      <c r="M429" s="230" t="s">
        <v>1</v>
      </c>
      <c r="N429" s="231" t="s">
        <v>41</v>
      </c>
      <c r="O429" s="92"/>
      <c r="P429" s="232">
        <f>O429*H429</f>
        <v>0</v>
      </c>
      <c r="Q429" s="232">
        <v>0</v>
      </c>
      <c r="R429" s="232">
        <f>Q429*H429</f>
        <v>0</v>
      </c>
      <c r="S429" s="232">
        <v>0</v>
      </c>
      <c r="T429" s="233">
        <f>S429*H429</f>
        <v>0</v>
      </c>
      <c r="U429" s="39"/>
      <c r="V429" s="39"/>
      <c r="W429" s="39"/>
      <c r="X429" s="39"/>
      <c r="Y429" s="39"/>
      <c r="Z429" s="39"/>
      <c r="AA429" s="39"/>
      <c r="AB429" s="39"/>
      <c r="AC429" s="39"/>
      <c r="AD429" s="39"/>
      <c r="AE429" s="39"/>
      <c r="AR429" s="234" t="s">
        <v>361</v>
      </c>
      <c r="AT429" s="234" t="s">
        <v>208</v>
      </c>
      <c r="AU429" s="234" t="s">
        <v>83</v>
      </c>
      <c r="AY429" s="18" t="s">
        <v>207</v>
      </c>
      <c r="BE429" s="235">
        <f>IF(N429="základní",J429,0)</f>
        <v>0</v>
      </c>
      <c r="BF429" s="235">
        <f>IF(N429="snížená",J429,0)</f>
        <v>0</v>
      </c>
      <c r="BG429" s="235">
        <f>IF(N429="zákl. přenesená",J429,0)</f>
        <v>0</v>
      </c>
      <c r="BH429" s="235">
        <f>IF(N429="sníž. přenesená",J429,0)</f>
        <v>0</v>
      </c>
      <c r="BI429" s="235">
        <f>IF(N429="nulová",J429,0)</f>
        <v>0</v>
      </c>
      <c r="BJ429" s="18" t="s">
        <v>83</v>
      </c>
      <c r="BK429" s="235">
        <f>ROUND(I429*H429,2)</f>
        <v>0</v>
      </c>
      <c r="BL429" s="18" t="s">
        <v>361</v>
      </c>
      <c r="BM429" s="234" t="s">
        <v>3186</v>
      </c>
    </row>
    <row r="430" s="2" customFormat="1">
      <c r="A430" s="39"/>
      <c r="B430" s="40"/>
      <c r="C430" s="41"/>
      <c r="D430" s="236" t="s">
        <v>214</v>
      </c>
      <c r="E430" s="41"/>
      <c r="F430" s="237" t="s">
        <v>3185</v>
      </c>
      <c r="G430" s="41"/>
      <c r="H430" s="41"/>
      <c r="I430" s="238"/>
      <c r="J430" s="41"/>
      <c r="K430" s="41"/>
      <c r="L430" s="45"/>
      <c r="M430" s="239"/>
      <c r="N430" s="240"/>
      <c r="O430" s="92"/>
      <c r="P430" s="92"/>
      <c r="Q430" s="92"/>
      <c r="R430" s="92"/>
      <c r="S430" s="92"/>
      <c r="T430" s="93"/>
      <c r="U430" s="39"/>
      <c r="V430" s="39"/>
      <c r="W430" s="39"/>
      <c r="X430" s="39"/>
      <c r="Y430" s="39"/>
      <c r="Z430" s="39"/>
      <c r="AA430" s="39"/>
      <c r="AB430" s="39"/>
      <c r="AC430" s="39"/>
      <c r="AD430" s="39"/>
      <c r="AE430" s="39"/>
      <c r="AT430" s="18" t="s">
        <v>214</v>
      </c>
      <c r="AU430" s="18" t="s">
        <v>83</v>
      </c>
    </row>
    <row r="431" s="2" customFormat="1" ht="16.5" customHeight="1">
      <c r="A431" s="39"/>
      <c r="B431" s="40"/>
      <c r="C431" s="222" t="s">
        <v>1507</v>
      </c>
      <c r="D431" s="222" t="s">
        <v>208</v>
      </c>
      <c r="E431" s="223" t="s">
        <v>3187</v>
      </c>
      <c r="F431" s="224" t="s">
        <v>3188</v>
      </c>
      <c r="G431" s="225" t="s">
        <v>931</v>
      </c>
      <c r="H431" s="226">
        <v>4</v>
      </c>
      <c r="I431" s="227"/>
      <c r="J431" s="228">
        <f>ROUND(I431*H431,2)</f>
        <v>0</v>
      </c>
      <c r="K431" s="229"/>
      <c r="L431" s="45"/>
      <c r="M431" s="230" t="s">
        <v>1</v>
      </c>
      <c r="N431" s="231" t="s">
        <v>41</v>
      </c>
      <c r="O431" s="92"/>
      <c r="P431" s="232">
        <f>O431*H431</f>
        <v>0</v>
      </c>
      <c r="Q431" s="232">
        <v>0</v>
      </c>
      <c r="R431" s="232">
        <f>Q431*H431</f>
        <v>0</v>
      </c>
      <c r="S431" s="232">
        <v>0</v>
      </c>
      <c r="T431" s="233">
        <f>S431*H431</f>
        <v>0</v>
      </c>
      <c r="U431" s="39"/>
      <c r="V431" s="39"/>
      <c r="W431" s="39"/>
      <c r="X431" s="39"/>
      <c r="Y431" s="39"/>
      <c r="Z431" s="39"/>
      <c r="AA431" s="39"/>
      <c r="AB431" s="39"/>
      <c r="AC431" s="39"/>
      <c r="AD431" s="39"/>
      <c r="AE431" s="39"/>
      <c r="AR431" s="234" t="s">
        <v>361</v>
      </c>
      <c r="AT431" s="234" t="s">
        <v>208</v>
      </c>
      <c r="AU431" s="234" t="s">
        <v>83</v>
      </c>
      <c r="AY431" s="18" t="s">
        <v>207</v>
      </c>
      <c r="BE431" s="235">
        <f>IF(N431="základní",J431,0)</f>
        <v>0</v>
      </c>
      <c r="BF431" s="235">
        <f>IF(N431="snížená",J431,0)</f>
        <v>0</v>
      </c>
      <c r="BG431" s="235">
        <f>IF(N431="zákl. přenesená",J431,0)</f>
        <v>0</v>
      </c>
      <c r="BH431" s="235">
        <f>IF(N431="sníž. přenesená",J431,0)</f>
        <v>0</v>
      </c>
      <c r="BI431" s="235">
        <f>IF(N431="nulová",J431,0)</f>
        <v>0</v>
      </c>
      <c r="BJ431" s="18" t="s">
        <v>83</v>
      </c>
      <c r="BK431" s="235">
        <f>ROUND(I431*H431,2)</f>
        <v>0</v>
      </c>
      <c r="BL431" s="18" t="s">
        <v>361</v>
      </c>
      <c r="BM431" s="234" t="s">
        <v>3189</v>
      </c>
    </row>
    <row r="432" s="2" customFormat="1">
      <c r="A432" s="39"/>
      <c r="B432" s="40"/>
      <c r="C432" s="41"/>
      <c r="D432" s="236" t="s">
        <v>214</v>
      </c>
      <c r="E432" s="41"/>
      <c r="F432" s="237" t="s">
        <v>3188</v>
      </c>
      <c r="G432" s="41"/>
      <c r="H432" s="41"/>
      <c r="I432" s="238"/>
      <c r="J432" s="41"/>
      <c r="K432" s="41"/>
      <c r="L432" s="45"/>
      <c r="M432" s="239"/>
      <c r="N432" s="240"/>
      <c r="O432" s="92"/>
      <c r="P432" s="92"/>
      <c r="Q432" s="92"/>
      <c r="R432" s="92"/>
      <c r="S432" s="92"/>
      <c r="T432" s="93"/>
      <c r="U432" s="39"/>
      <c r="V432" s="39"/>
      <c r="W432" s="39"/>
      <c r="X432" s="39"/>
      <c r="Y432" s="39"/>
      <c r="Z432" s="39"/>
      <c r="AA432" s="39"/>
      <c r="AB432" s="39"/>
      <c r="AC432" s="39"/>
      <c r="AD432" s="39"/>
      <c r="AE432" s="39"/>
      <c r="AT432" s="18" t="s">
        <v>214</v>
      </c>
      <c r="AU432" s="18" t="s">
        <v>83</v>
      </c>
    </row>
    <row r="433" s="2" customFormat="1" ht="24.15" customHeight="1">
      <c r="A433" s="39"/>
      <c r="B433" s="40"/>
      <c r="C433" s="222" t="s">
        <v>1513</v>
      </c>
      <c r="D433" s="222" t="s">
        <v>208</v>
      </c>
      <c r="E433" s="223" t="s">
        <v>3190</v>
      </c>
      <c r="F433" s="224" t="s">
        <v>3191</v>
      </c>
      <c r="G433" s="225" t="s">
        <v>931</v>
      </c>
      <c r="H433" s="226">
        <v>4</v>
      </c>
      <c r="I433" s="227"/>
      <c r="J433" s="228">
        <f>ROUND(I433*H433,2)</f>
        <v>0</v>
      </c>
      <c r="K433" s="229"/>
      <c r="L433" s="45"/>
      <c r="M433" s="230" t="s">
        <v>1</v>
      </c>
      <c r="N433" s="231" t="s">
        <v>41</v>
      </c>
      <c r="O433" s="92"/>
      <c r="P433" s="232">
        <f>O433*H433</f>
        <v>0</v>
      </c>
      <c r="Q433" s="232">
        <v>0</v>
      </c>
      <c r="R433" s="232">
        <f>Q433*H433</f>
        <v>0</v>
      </c>
      <c r="S433" s="232">
        <v>0</v>
      </c>
      <c r="T433" s="233">
        <f>S433*H433</f>
        <v>0</v>
      </c>
      <c r="U433" s="39"/>
      <c r="V433" s="39"/>
      <c r="W433" s="39"/>
      <c r="X433" s="39"/>
      <c r="Y433" s="39"/>
      <c r="Z433" s="39"/>
      <c r="AA433" s="39"/>
      <c r="AB433" s="39"/>
      <c r="AC433" s="39"/>
      <c r="AD433" s="39"/>
      <c r="AE433" s="39"/>
      <c r="AR433" s="234" t="s">
        <v>361</v>
      </c>
      <c r="AT433" s="234" t="s">
        <v>208</v>
      </c>
      <c r="AU433" s="234" t="s">
        <v>83</v>
      </c>
      <c r="AY433" s="18" t="s">
        <v>207</v>
      </c>
      <c r="BE433" s="235">
        <f>IF(N433="základní",J433,0)</f>
        <v>0</v>
      </c>
      <c r="BF433" s="235">
        <f>IF(N433="snížená",J433,0)</f>
        <v>0</v>
      </c>
      <c r="BG433" s="235">
        <f>IF(N433="zákl. přenesená",J433,0)</f>
        <v>0</v>
      </c>
      <c r="BH433" s="235">
        <f>IF(N433="sníž. přenesená",J433,0)</f>
        <v>0</v>
      </c>
      <c r="BI433" s="235">
        <f>IF(N433="nulová",J433,0)</f>
        <v>0</v>
      </c>
      <c r="BJ433" s="18" t="s">
        <v>83</v>
      </c>
      <c r="BK433" s="235">
        <f>ROUND(I433*H433,2)</f>
        <v>0</v>
      </c>
      <c r="BL433" s="18" t="s">
        <v>361</v>
      </c>
      <c r="BM433" s="234" t="s">
        <v>3192</v>
      </c>
    </row>
    <row r="434" s="2" customFormat="1">
      <c r="A434" s="39"/>
      <c r="B434" s="40"/>
      <c r="C434" s="41"/>
      <c r="D434" s="236" t="s">
        <v>214</v>
      </c>
      <c r="E434" s="41"/>
      <c r="F434" s="237" t="s">
        <v>3191</v>
      </c>
      <c r="G434" s="41"/>
      <c r="H434" s="41"/>
      <c r="I434" s="238"/>
      <c r="J434" s="41"/>
      <c r="K434" s="41"/>
      <c r="L434" s="45"/>
      <c r="M434" s="239"/>
      <c r="N434" s="240"/>
      <c r="O434" s="92"/>
      <c r="P434" s="92"/>
      <c r="Q434" s="92"/>
      <c r="R434" s="92"/>
      <c r="S434" s="92"/>
      <c r="T434" s="93"/>
      <c r="U434" s="39"/>
      <c r="V434" s="39"/>
      <c r="W434" s="39"/>
      <c r="X434" s="39"/>
      <c r="Y434" s="39"/>
      <c r="Z434" s="39"/>
      <c r="AA434" s="39"/>
      <c r="AB434" s="39"/>
      <c r="AC434" s="39"/>
      <c r="AD434" s="39"/>
      <c r="AE434" s="39"/>
      <c r="AT434" s="18" t="s">
        <v>214</v>
      </c>
      <c r="AU434" s="18" t="s">
        <v>83</v>
      </c>
    </row>
    <row r="435" s="2" customFormat="1">
      <c r="A435" s="39"/>
      <c r="B435" s="40"/>
      <c r="C435" s="41"/>
      <c r="D435" s="236" t="s">
        <v>385</v>
      </c>
      <c r="E435" s="41"/>
      <c r="F435" s="290" t="s">
        <v>3193</v>
      </c>
      <c r="G435" s="41"/>
      <c r="H435" s="41"/>
      <c r="I435" s="238"/>
      <c r="J435" s="41"/>
      <c r="K435" s="41"/>
      <c r="L435" s="45"/>
      <c r="M435" s="239"/>
      <c r="N435" s="240"/>
      <c r="O435" s="92"/>
      <c r="P435" s="92"/>
      <c r="Q435" s="92"/>
      <c r="R435" s="92"/>
      <c r="S435" s="92"/>
      <c r="T435" s="93"/>
      <c r="U435" s="39"/>
      <c r="V435" s="39"/>
      <c r="W435" s="39"/>
      <c r="X435" s="39"/>
      <c r="Y435" s="39"/>
      <c r="Z435" s="39"/>
      <c r="AA435" s="39"/>
      <c r="AB435" s="39"/>
      <c r="AC435" s="39"/>
      <c r="AD435" s="39"/>
      <c r="AE435" s="39"/>
      <c r="AT435" s="18" t="s">
        <v>385</v>
      </c>
      <c r="AU435" s="18" t="s">
        <v>83</v>
      </c>
    </row>
    <row r="436" s="2" customFormat="1" ht="16.5" customHeight="1">
      <c r="A436" s="39"/>
      <c r="B436" s="40"/>
      <c r="C436" s="222" t="s">
        <v>1520</v>
      </c>
      <c r="D436" s="222" t="s">
        <v>208</v>
      </c>
      <c r="E436" s="223" t="s">
        <v>3194</v>
      </c>
      <c r="F436" s="224" t="s">
        <v>3195</v>
      </c>
      <c r="G436" s="225" t="s">
        <v>931</v>
      </c>
      <c r="H436" s="226">
        <v>1</v>
      </c>
      <c r="I436" s="227"/>
      <c r="J436" s="228">
        <f>ROUND(I436*H436,2)</f>
        <v>0</v>
      </c>
      <c r="K436" s="229"/>
      <c r="L436" s="45"/>
      <c r="M436" s="230" t="s">
        <v>1</v>
      </c>
      <c r="N436" s="231" t="s">
        <v>41</v>
      </c>
      <c r="O436" s="92"/>
      <c r="P436" s="232">
        <f>O436*H436</f>
        <v>0</v>
      </c>
      <c r="Q436" s="232">
        <v>0</v>
      </c>
      <c r="R436" s="232">
        <f>Q436*H436</f>
        <v>0</v>
      </c>
      <c r="S436" s="232">
        <v>0</v>
      </c>
      <c r="T436" s="233">
        <f>S436*H436</f>
        <v>0</v>
      </c>
      <c r="U436" s="39"/>
      <c r="V436" s="39"/>
      <c r="W436" s="39"/>
      <c r="X436" s="39"/>
      <c r="Y436" s="39"/>
      <c r="Z436" s="39"/>
      <c r="AA436" s="39"/>
      <c r="AB436" s="39"/>
      <c r="AC436" s="39"/>
      <c r="AD436" s="39"/>
      <c r="AE436" s="39"/>
      <c r="AR436" s="234" t="s">
        <v>361</v>
      </c>
      <c r="AT436" s="234" t="s">
        <v>208</v>
      </c>
      <c r="AU436" s="234" t="s">
        <v>83</v>
      </c>
      <c r="AY436" s="18" t="s">
        <v>207</v>
      </c>
      <c r="BE436" s="235">
        <f>IF(N436="základní",J436,0)</f>
        <v>0</v>
      </c>
      <c r="BF436" s="235">
        <f>IF(N436="snížená",J436,0)</f>
        <v>0</v>
      </c>
      <c r="BG436" s="235">
        <f>IF(N436="zákl. přenesená",J436,0)</f>
        <v>0</v>
      </c>
      <c r="BH436" s="235">
        <f>IF(N436="sníž. přenesená",J436,0)</f>
        <v>0</v>
      </c>
      <c r="BI436" s="235">
        <f>IF(N436="nulová",J436,0)</f>
        <v>0</v>
      </c>
      <c r="BJ436" s="18" t="s">
        <v>83</v>
      </c>
      <c r="BK436" s="235">
        <f>ROUND(I436*H436,2)</f>
        <v>0</v>
      </c>
      <c r="BL436" s="18" t="s">
        <v>361</v>
      </c>
      <c r="BM436" s="234" t="s">
        <v>3196</v>
      </c>
    </row>
    <row r="437" s="2" customFormat="1">
      <c r="A437" s="39"/>
      <c r="B437" s="40"/>
      <c r="C437" s="41"/>
      <c r="D437" s="236" t="s">
        <v>214</v>
      </c>
      <c r="E437" s="41"/>
      <c r="F437" s="237" t="s">
        <v>3195</v>
      </c>
      <c r="G437" s="41"/>
      <c r="H437" s="41"/>
      <c r="I437" s="238"/>
      <c r="J437" s="41"/>
      <c r="K437" s="41"/>
      <c r="L437" s="45"/>
      <c r="M437" s="239"/>
      <c r="N437" s="240"/>
      <c r="O437" s="92"/>
      <c r="P437" s="92"/>
      <c r="Q437" s="92"/>
      <c r="R437" s="92"/>
      <c r="S437" s="92"/>
      <c r="T437" s="93"/>
      <c r="U437" s="39"/>
      <c r="V437" s="39"/>
      <c r="W437" s="39"/>
      <c r="X437" s="39"/>
      <c r="Y437" s="39"/>
      <c r="Z437" s="39"/>
      <c r="AA437" s="39"/>
      <c r="AB437" s="39"/>
      <c r="AC437" s="39"/>
      <c r="AD437" s="39"/>
      <c r="AE437" s="39"/>
      <c r="AT437" s="18" t="s">
        <v>214</v>
      </c>
      <c r="AU437" s="18" t="s">
        <v>83</v>
      </c>
    </row>
    <row r="438" s="2" customFormat="1" ht="21.75" customHeight="1">
      <c r="A438" s="39"/>
      <c r="B438" s="40"/>
      <c r="C438" s="222" t="s">
        <v>1526</v>
      </c>
      <c r="D438" s="222" t="s">
        <v>208</v>
      </c>
      <c r="E438" s="223" t="s">
        <v>3197</v>
      </c>
      <c r="F438" s="224" t="s">
        <v>3198</v>
      </c>
      <c r="G438" s="225" t="s">
        <v>2924</v>
      </c>
      <c r="H438" s="226">
        <v>1</v>
      </c>
      <c r="I438" s="227"/>
      <c r="J438" s="228">
        <f>ROUND(I438*H438,2)</f>
        <v>0</v>
      </c>
      <c r="K438" s="229"/>
      <c r="L438" s="45"/>
      <c r="M438" s="230" t="s">
        <v>1</v>
      </c>
      <c r="N438" s="231" t="s">
        <v>41</v>
      </c>
      <c r="O438" s="92"/>
      <c r="P438" s="232">
        <f>O438*H438</f>
        <v>0</v>
      </c>
      <c r="Q438" s="232">
        <v>0</v>
      </c>
      <c r="R438" s="232">
        <f>Q438*H438</f>
        <v>0</v>
      </c>
      <c r="S438" s="232">
        <v>0</v>
      </c>
      <c r="T438" s="233">
        <f>S438*H438</f>
        <v>0</v>
      </c>
      <c r="U438" s="39"/>
      <c r="V438" s="39"/>
      <c r="W438" s="39"/>
      <c r="X438" s="39"/>
      <c r="Y438" s="39"/>
      <c r="Z438" s="39"/>
      <c r="AA438" s="39"/>
      <c r="AB438" s="39"/>
      <c r="AC438" s="39"/>
      <c r="AD438" s="39"/>
      <c r="AE438" s="39"/>
      <c r="AR438" s="234" t="s">
        <v>361</v>
      </c>
      <c r="AT438" s="234" t="s">
        <v>208</v>
      </c>
      <c r="AU438" s="234" t="s">
        <v>83</v>
      </c>
      <c r="AY438" s="18" t="s">
        <v>207</v>
      </c>
      <c r="BE438" s="235">
        <f>IF(N438="základní",J438,0)</f>
        <v>0</v>
      </c>
      <c r="BF438" s="235">
        <f>IF(N438="snížená",J438,0)</f>
        <v>0</v>
      </c>
      <c r="BG438" s="235">
        <f>IF(N438="zákl. přenesená",J438,0)</f>
        <v>0</v>
      </c>
      <c r="BH438" s="235">
        <f>IF(N438="sníž. přenesená",J438,0)</f>
        <v>0</v>
      </c>
      <c r="BI438" s="235">
        <f>IF(N438="nulová",J438,0)</f>
        <v>0</v>
      </c>
      <c r="BJ438" s="18" t="s">
        <v>83</v>
      </c>
      <c r="BK438" s="235">
        <f>ROUND(I438*H438,2)</f>
        <v>0</v>
      </c>
      <c r="BL438" s="18" t="s">
        <v>361</v>
      </c>
      <c r="BM438" s="234" t="s">
        <v>3199</v>
      </c>
    </row>
    <row r="439" s="2" customFormat="1">
      <c r="A439" s="39"/>
      <c r="B439" s="40"/>
      <c r="C439" s="41"/>
      <c r="D439" s="236" t="s">
        <v>214</v>
      </c>
      <c r="E439" s="41"/>
      <c r="F439" s="237" t="s">
        <v>3198</v>
      </c>
      <c r="G439" s="41"/>
      <c r="H439" s="41"/>
      <c r="I439" s="238"/>
      <c r="J439" s="41"/>
      <c r="K439" s="41"/>
      <c r="L439" s="45"/>
      <c r="M439" s="239"/>
      <c r="N439" s="240"/>
      <c r="O439" s="92"/>
      <c r="P439" s="92"/>
      <c r="Q439" s="92"/>
      <c r="R439" s="92"/>
      <c r="S439" s="92"/>
      <c r="T439" s="93"/>
      <c r="U439" s="39"/>
      <c r="V439" s="39"/>
      <c r="W439" s="39"/>
      <c r="X439" s="39"/>
      <c r="Y439" s="39"/>
      <c r="Z439" s="39"/>
      <c r="AA439" s="39"/>
      <c r="AB439" s="39"/>
      <c r="AC439" s="39"/>
      <c r="AD439" s="39"/>
      <c r="AE439" s="39"/>
      <c r="AT439" s="18" t="s">
        <v>214</v>
      </c>
      <c r="AU439" s="18" t="s">
        <v>83</v>
      </c>
    </row>
    <row r="440" s="2" customFormat="1">
      <c r="A440" s="39"/>
      <c r="B440" s="40"/>
      <c r="C440" s="41"/>
      <c r="D440" s="236" t="s">
        <v>385</v>
      </c>
      <c r="E440" s="41"/>
      <c r="F440" s="290" t="s">
        <v>3015</v>
      </c>
      <c r="G440" s="41"/>
      <c r="H440" s="41"/>
      <c r="I440" s="238"/>
      <c r="J440" s="41"/>
      <c r="K440" s="41"/>
      <c r="L440" s="45"/>
      <c r="M440" s="239"/>
      <c r="N440" s="240"/>
      <c r="O440" s="92"/>
      <c r="P440" s="92"/>
      <c r="Q440" s="92"/>
      <c r="R440" s="92"/>
      <c r="S440" s="92"/>
      <c r="T440" s="93"/>
      <c r="U440" s="39"/>
      <c r="V440" s="39"/>
      <c r="W440" s="39"/>
      <c r="X440" s="39"/>
      <c r="Y440" s="39"/>
      <c r="Z440" s="39"/>
      <c r="AA440" s="39"/>
      <c r="AB440" s="39"/>
      <c r="AC440" s="39"/>
      <c r="AD440" s="39"/>
      <c r="AE440" s="39"/>
      <c r="AT440" s="18" t="s">
        <v>385</v>
      </c>
      <c r="AU440" s="18" t="s">
        <v>83</v>
      </c>
    </row>
    <row r="441" s="2" customFormat="1" ht="16.5" customHeight="1">
      <c r="A441" s="39"/>
      <c r="B441" s="40"/>
      <c r="C441" s="222" t="s">
        <v>1532</v>
      </c>
      <c r="D441" s="222" t="s">
        <v>208</v>
      </c>
      <c r="E441" s="223" t="s">
        <v>3200</v>
      </c>
      <c r="F441" s="224" t="s">
        <v>3201</v>
      </c>
      <c r="G441" s="225" t="s">
        <v>1228</v>
      </c>
      <c r="H441" s="304"/>
      <c r="I441" s="227"/>
      <c r="J441" s="228">
        <f>ROUND(I441*H441,2)</f>
        <v>0</v>
      </c>
      <c r="K441" s="229"/>
      <c r="L441" s="45"/>
      <c r="M441" s="230" t="s">
        <v>1</v>
      </c>
      <c r="N441" s="231" t="s">
        <v>41</v>
      </c>
      <c r="O441" s="92"/>
      <c r="P441" s="232">
        <f>O441*H441</f>
        <v>0</v>
      </c>
      <c r="Q441" s="232">
        <v>0</v>
      </c>
      <c r="R441" s="232">
        <f>Q441*H441</f>
        <v>0</v>
      </c>
      <c r="S441" s="232">
        <v>0</v>
      </c>
      <c r="T441" s="233">
        <f>S441*H441</f>
        <v>0</v>
      </c>
      <c r="U441" s="39"/>
      <c r="V441" s="39"/>
      <c r="W441" s="39"/>
      <c r="X441" s="39"/>
      <c r="Y441" s="39"/>
      <c r="Z441" s="39"/>
      <c r="AA441" s="39"/>
      <c r="AB441" s="39"/>
      <c r="AC441" s="39"/>
      <c r="AD441" s="39"/>
      <c r="AE441" s="39"/>
      <c r="AR441" s="234" t="s">
        <v>361</v>
      </c>
      <c r="AT441" s="234" t="s">
        <v>208</v>
      </c>
      <c r="AU441" s="234" t="s">
        <v>83</v>
      </c>
      <c r="AY441" s="18" t="s">
        <v>207</v>
      </c>
      <c r="BE441" s="235">
        <f>IF(N441="základní",J441,0)</f>
        <v>0</v>
      </c>
      <c r="BF441" s="235">
        <f>IF(N441="snížená",J441,0)</f>
        <v>0</v>
      </c>
      <c r="BG441" s="235">
        <f>IF(N441="zákl. přenesená",J441,0)</f>
        <v>0</v>
      </c>
      <c r="BH441" s="235">
        <f>IF(N441="sníž. přenesená",J441,0)</f>
        <v>0</v>
      </c>
      <c r="BI441" s="235">
        <f>IF(N441="nulová",J441,0)</f>
        <v>0</v>
      </c>
      <c r="BJ441" s="18" t="s">
        <v>83</v>
      </c>
      <c r="BK441" s="235">
        <f>ROUND(I441*H441,2)</f>
        <v>0</v>
      </c>
      <c r="BL441" s="18" t="s">
        <v>361</v>
      </c>
      <c r="BM441" s="234" t="s">
        <v>3202</v>
      </c>
    </row>
    <row r="442" s="2" customFormat="1">
      <c r="A442" s="39"/>
      <c r="B442" s="40"/>
      <c r="C442" s="41"/>
      <c r="D442" s="236" t="s">
        <v>214</v>
      </c>
      <c r="E442" s="41"/>
      <c r="F442" s="237" t="s">
        <v>3201</v>
      </c>
      <c r="G442" s="41"/>
      <c r="H442" s="41"/>
      <c r="I442" s="238"/>
      <c r="J442" s="41"/>
      <c r="K442" s="41"/>
      <c r="L442" s="45"/>
      <c r="M442" s="239"/>
      <c r="N442" s="240"/>
      <c r="O442" s="92"/>
      <c r="P442" s="92"/>
      <c r="Q442" s="92"/>
      <c r="R442" s="92"/>
      <c r="S442" s="92"/>
      <c r="T442" s="93"/>
      <c r="U442" s="39"/>
      <c r="V442" s="39"/>
      <c r="W442" s="39"/>
      <c r="X442" s="39"/>
      <c r="Y442" s="39"/>
      <c r="Z442" s="39"/>
      <c r="AA442" s="39"/>
      <c r="AB442" s="39"/>
      <c r="AC442" s="39"/>
      <c r="AD442" s="39"/>
      <c r="AE442" s="39"/>
      <c r="AT442" s="18" t="s">
        <v>214</v>
      </c>
      <c r="AU442" s="18" t="s">
        <v>83</v>
      </c>
    </row>
    <row r="443" s="11" customFormat="1" ht="25.92" customHeight="1">
      <c r="A443" s="11"/>
      <c r="B443" s="208"/>
      <c r="C443" s="209"/>
      <c r="D443" s="210" t="s">
        <v>75</v>
      </c>
      <c r="E443" s="211" t="s">
        <v>3203</v>
      </c>
      <c r="F443" s="211" t="s">
        <v>3204</v>
      </c>
      <c r="G443" s="209"/>
      <c r="H443" s="209"/>
      <c r="I443" s="212"/>
      <c r="J443" s="213">
        <f>BK443</f>
        <v>0</v>
      </c>
      <c r="K443" s="209"/>
      <c r="L443" s="214"/>
      <c r="M443" s="215"/>
      <c r="N443" s="216"/>
      <c r="O443" s="216"/>
      <c r="P443" s="217">
        <f>SUM(P444:P520)</f>
        <v>0</v>
      </c>
      <c r="Q443" s="216"/>
      <c r="R443" s="217">
        <f>SUM(R444:R520)</f>
        <v>0</v>
      </c>
      <c r="S443" s="216"/>
      <c r="T443" s="218">
        <f>SUM(T444:T520)</f>
        <v>0</v>
      </c>
      <c r="U443" s="11"/>
      <c r="V443" s="11"/>
      <c r="W443" s="11"/>
      <c r="X443" s="11"/>
      <c r="Y443" s="11"/>
      <c r="Z443" s="11"/>
      <c r="AA443" s="11"/>
      <c r="AB443" s="11"/>
      <c r="AC443" s="11"/>
      <c r="AD443" s="11"/>
      <c r="AE443" s="11"/>
      <c r="AR443" s="219" t="s">
        <v>83</v>
      </c>
      <c r="AT443" s="220" t="s">
        <v>75</v>
      </c>
      <c r="AU443" s="220" t="s">
        <v>76</v>
      </c>
      <c r="AY443" s="219" t="s">
        <v>207</v>
      </c>
      <c r="BK443" s="221">
        <f>SUM(BK444:BK520)</f>
        <v>0</v>
      </c>
    </row>
    <row r="444" s="2" customFormat="1" ht="33" customHeight="1">
      <c r="A444" s="39"/>
      <c r="B444" s="40"/>
      <c r="C444" s="222" t="s">
        <v>1542</v>
      </c>
      <c r="D444" s="222" t="s">
        <v>208</v>
      </c>
      <c r="E444" s="223" t="s">
        <v>3205</v>
      </c>
      <c r="F444" s="224" t="s">
        <v>3206</v>
      </c>
      <c r="G444" s="225" t="s">
        <v>225</v>
      </c>
      <c r="H444" s="226">
        <v>235</v>
      </c>
      <c r="I444" s="227"/>
      <c r="J444" s="228">
        <f>ROUND(I444*H444,2)</f>
        <v>0</v>
      </c>
      <c r="K444" s="229"/>
      <c r="L444" s="45"/>
      <c r="M444" s="230" t="s">
        <v>1</v>
      </c>
      <c r="N444" s="231" t="s">
        <v>41</v>
      </c>
      <c r="O444" s="92"/>
      <c r="P444" s="232">
        <f>O444*H444</f>
        <v>0</v>
      </c>
      <c r="Q444" s="232">
        <v>0</v>
      </c>
      <c r="R444" s="232">
        <f>Q444*H444</f>
        <v>0</v>
      </c>
      <c r="S444" s="232">
        <v>0</v>
      </c>
      <c r="T444" s="233">
        <f>S444*H444</f>
        <v>0</v>
      </c>
      <c r="U444" s="39"/>
      <c r="V444" s="39"/>
      <c r="W444" s="39"/>
      <c r="X444" s="39"/>
      <c r="Y444" s="39"/>
      <c r="Z444" s="39"/>
      <c r="AA444" s="39"/>
      <c r="AB444" s="39"/>
      <c r="AC444" s="39"/>
      <c r="AD444" s="39"/>
      <c r="AE444" s="39"/>
      <c r="AR444" s="234" t="s">
        <v>212</v>
      </c>
      <c r="AT444" s="234" t="s">
        <v>208</v>
      </c>
      <c r="AU444" s="234" t="s">
        <v>83</v>
      </c>
      <c r="AY444" s="18" t="s">
        <v>207</v>
      </c>
      <c r="BE444" s="235">
        <f>IF(N444="základní",J444,0)</f>
        <v>0</v>
      </c>
      <c r="BF444" s="235">
        <f>IF(N444="snížená",J444,0)</f>
        <v>0</v>
      </c>
      <c r="BG444" s="235">
        <f>IF(N444="zákl. přenesená",J444,0)</f>
        <v>0</v>
      </c>
      <c r="BH444" s="235">
        <f>IF(N444="sníž. přenesená",J444,0)</f>
        <v>0</v>
      </c>
      <c r="BI444" s="235">
        <f>IF(N444="nulová",J444,0)</f>
        <v>0</v>
      </c>
      <c r="BJ444" s="18" t="s">
        <v>83</v>
      </c>
      <c r="BK444" s="235">
        <f>ROUND(I444*H444,2)</f>
        <v>0</v>
      </c>
      <c r="BL444" s="18" t="s">
        <v>212</v>
      </c>
      <c r="BM444" s="234" t="s">
        <v>3207</v>
      </c>
    </row>
    <row r="445" s="2" customFormat="1">
      <c r="A445" s="39"/>
      <c r="B445" s="40"/>
      <c r="C445" s="41"/>
      <c r="D445" s="236" t="s">
        <v>214</v>
      </c>
      <c r="E445" s="41"/>
      <c r="F445" s="237" t="s">
        <v>3206</v>
      </c>
      <c r="G445" s="41"/>
      <c r="H445" s="41"/>
      <c r="I445" s="238"/>
      <c r="J445" s="41"/>
      <c r="K445" s="41"/>
      <c r="L445" s="45"/>
      <c r="M445" s="239"/>
      <c r="N445" s="240"/>
      <c r="O445" s="92"/>
      <c r="P445" s="92"/>
      <c r="Q445" s="92"/>
      <c r="R445" s="92"/>
      <c r="S445" s="92"/>
      <c r="T445" s="93"/>
      <c r="U445" s="39"/>
      <c r="V445" s="39"/>
      <c r="W445" s="39"/>
      <c r="X445" s="39"/>
      <c r="Y445" s="39"/>
      <c r="Z445" s="39"/>
      <c r="AA445" s="39"/>
      <c r="AB445" s="39"/>
      <c r="AC445" s="39"/>
      <c r="AD445" s="39"/>
      <c r="AE445" s="39"/>
      <c r="AT445" s="18" t="s">
        <v>214</v>
      </c>
      <c r="AU445" s="18" t="s">
        <v>83</v>
      </c>
    </row>
    <row r="446" s="2" customFormat="1" ht="33" customHeight="1">
      <c r="A446" s="39"/>
      <c r="B446" s="40"/>
      <c r="C446" s="222" t="s">
        <v>1550</v>
      </c>
      <c r="D446" s="222" t="s">
        <v>208</v>
      </c>
      <c r="E446" s="223" t="s">
        <v>3208</v>
      </c>
      <c r="F446" s="224" t="s">
        <v>3209</v>
      </c>
      <c r="G446" s="225" t="s">
        <v>225</v>
      </c>
      <c r="H446" s="226">
        <v>250</v>
      </c>
      <c r="I446" s="227"/>
      <c r="J446" s="228">
        <f>ROUND(I446*H446,2)</f>
        <v>0</v>
      </c>
      <c r="K446" s="229"/>
      <c r="L446" s="45"/>
      <c r="M446" s="230" t="s">
        <v>1</v>
      </c>
      <c r="N446" s="231" t="s">
        <v>41</v>
      </c>
      <c r="O446" s="92"/>
      <c r="P446" s="232">
        <f>O446*H446</f>
        <v>0</v>
      </c>
      <c r="Q446" s="232">
        <v>0</v>
      </c>
      <c r="R446" s="232">
        <f>Q446*H446</f>
        <v>0</v>
      </c>
      <c r="S446" s="232">
        <v>0</v>
      </c>
      <c r="T446" s="233">
        <f>S446*H446</f>
        <v>0</v>
      </c>
      <c r="U446" s="39"/>
      <c r="V446" s="39"/>
      <c r="W446" s="39"/>
      <c r="X446" s="39"/>
      <c r="Y446" s="39"/>
      <c r="Z446" s="39"/>
      <c r="AA446" s="39"/>
      <c r="AB446" s="39"/>
      <c r="AC446" s="39"/>
      <c r="AD446" s="39"/>
      <c r="AE446" s="39"/>
      <c r="AR446" s="234" t="s">
        <v>212</v>
      </c>
      <c r="AT446" s="234" t="s">
        <v>208</v>
      </c>
      <c r="AU446" s="234" t="s">
        <v>83</v>
      </c>
      <c r="AY446" s="18" t="s">
        <v>207</v>
      </c>
      <c r="BE446" s="235">
        <f>IF(N446="základní",J446,0)</f>
        <v>0</v>
      </c>
      <c r="BF446" s="235">
        <f>IF(N446="snížená",J446,0)</f>
        <v>0</v>
      </c>
      <c r="BG446" s="235">
        <f>IF(N446="zákl. přenesená",J446,0)</f>
        <v>0</v>
      </c>
      <c r="BH446" s="235">
        <f>IF(N446="sníž. přenesená",J446,0)</f>
        <v>0</v>
      </c>
      <c r="BI446" s="235">
        <f>IF(N446="nulová",J446,0)</f>
        <v>0</v>
      </c>
      <c r="BJ446" s="18" t="s">
        <v>83</v>
      </c>
      <c r="BK446" s="235">
        <f>ROUND(I446*H446,2)</f>
        <v>0</v>
      </c>
      <c r="BL446" s="18" t="s">
        <v>212</v>
      </c>
      <c r="BM446" s="234" t="s">
        <v>3210</v>
      </c>
    </row>
    <row r="447" s="2" customFormat="1">
      <c r="A447" s="39"/>
      <c r="B447" s="40"/>
      <c r="C447" s="41"/>
      <c r="D447" s="236" t="s">
        <v>214</v>
      </c>
      <c r="E447" s="41"/>
      <c r="F447" s="237" t="s">
        <v>3209</v>
      </c>
      <c r="G447" s="41"/>
      <c r="H447" s="41"/>
      <c r="I447" s="238"/>
      <c r="J447" s="41"/>
      <c r="K447" s="41"/>
      <c r="L447" s="45"/>
      <c r="M447" s="239"/>
      <c r="N447" s="240"/>
      <c r="O447" s="92"/>
      <c r="P447" s="92"/>
      <c r="Q447" s="92"/>
      <c r="R447" s="92"/>
      <c r="S447" s="92"/>
      <c r="T447" s="93"/>
      <c r="U447" s="39"/>
      <c r="V447" s="39"/>
      <c r="W447" s="39"/>
      <c r="X447" s="39"/>
      <c r="Y447" s="39"/>
      <c r="Z447" s="39"/>
      <c r="AA447" s="39"/>
      <c r="AB447" s="39"/>
      <c r="AC447" s="39"/>
      <c r="AD447" s="39"/>
      <c r="AE447" s="39"/>
      <c r="AT447" s="18" t="s">
        <v>214</v>
      </c>
      <c r="AU447" s="18" t="s">
        <v>83</v>
      </c>
    </row>
    <row r="448" s="2" customFormat="1" ht="21.75" customHeight="1">
      <c r="A448" s="39"/>
      <c r="B448" s="40"/>
      <c r="C448" s="222" t="s">
        <v>1561</v>
      </c>
      <c r="D448" s="222" t="s">
        <v>208</v>
      </c>
      <c r="E448" s="223" t="s">
        <v>3211</v>
      </c>
      <c r="F448" s="224" t="s">
        <v>3212</v>
      </c>
      <c r="G448" s="225" t="s">
        <v>783</v>
      </c>
      <c r="H448" s="226">
        <v>570</v>
      </c>
      <c r="I448" s="227"/>
      <c r="J448" s="228">
        <f>ROUND(I448*H448,2)</f>
        <v>0</v>
      </c>
      <c r="K448" s="229"/>
      <c r="L448" s="45"/>
      <c r="M448" s="230" t="s">
        <v>1</v>
      </c>
      <c r="N448" s="231" t="s">
        <v>41</v>
      </c>
      <c r="O448" s="92"/>
      <c r="P448" s="232">
        <f>O448*H448</f>
        <v>0</v>
      </c>
      <c r="Q448" s="232">
        <v>0</v>
      </c>
      <c r="R448" s="232">
        <f>Q448*H448</f>
        <v>0</v>
      </c>
      <c r="S448" s="232">
        <v>0</v>
      </c>
      <c r="T448" s="233">
        <f>S448*H448</f>
        <v>0</v>
      </c>
      <c r="U448" s="39"/>
      <c r="V448" s="39"/>
      <c r="W448" s="39"/>
      <c r="X448" s="39"/>
      <c r="Y448" s="39"/>
      <c r="Z448" s="39"/>
      <c r="AA448" s="39"/>
      <c r="AB448" s="39"/>
      <c r="AC448" s="39"/>
      <c r="AD448" s="39"/>
      <c r="AE448" s="39"/>
      <c r="AR448" s="234" t="s">
        <v>212</v>
      </c>
      <c r="AT448" s="234" t="s">
        <v>208</v>
      </c>
      <c r="AU448" s="234" t="s">
        <v>83</v>
      </c>
      <c r="AY448" s="18" t="s">
        <v>207</v>
      </c>
      <c r="BE448" s="235">
        <f>IF(N448="základní",J448,0)</f>
        <v>0</v>
      </c>
      <c r="BF448" s="235">
        <f>IF(N448="snížená",J448,0)</f>
        <v>0</v>
      </c>
      <c r="BG448" s="235">
        <f>IF(N448="zákl. přenesená",J448,0)</f>
        <v>0</v>
      </c>
      <c r="BH448" s="235">
        <f>IF(N448="sníž. přenesená",J448,0)</f>
        <v>0</v>
      </c>
      <c r="BI448" s="235">
        <f>IF(N448="nulová",J448,0)</f>
        <v>0</v>
      </c>
      <c r="BJ448" s="18" t="s">
        <v>83</v>
      </c>
      <c r="BK448" s="235">
        <f>ROUND(I448*H448,2)</f>
        <v>0</v>
      </c>
      <c r="BL448" s="18" t="s">
        <v>212</v>
      </c>
      <c r="BM448" s="234" t="s">
        <v>3213</v>
      </c>
    </row>
    <row r="449" s="2" customFormat="1">
      <c r="A449" s="39"/>
      <c r="B449" s="40"/>
      <c r="C449" s="41"/>
      <c r="D449" s="236" t="s">
        <v>214</v>
      </c>
      <c r="E449" s="41"/>
      <c r="F449" s="237" t="s">
        <v>3212</v>
      </c>
      <c r="G449" s="41"/>
      <c r="H449" s="41"/>
      <c r="I449" s="238"/>
      <c r="J449" s="41"/>
      <c r="K449" s="41"/>
      <c r="L449" s="45"/>
      <c r="M449" s="239"/>
      <c r="N449" s="240"/>
      <c r="O449" s="92"/>
      <c r="P449" s="92"/>
      <c r="Q449" s="92"/>
      <c r="R449" s="92"/>
      <c r="S449" s="92"/>
      <c r="T449" s="93"/>
      <c r="U449" s="39"/>
      <c r="V449" s="39"/>
      <c r="W449" s="39"/>
      <c r="X449" s="39"/>
      <c r="Y449" s="39"/>
      <c r="Z449" s="39"/>
      <c r="AA449" s="39"/>
      <c r="AB449" s="39"/>
      <c r="AC449" s="39"/>
      <c r="AD449" s="39"/>
      <c r="AE449" s="39"/>
      <c r="AT449" s="18" t="s">
        <v>214</v>
      </c>
      <c r="AU449" s="18" t="s">
        <v>83</v>
      </c>
    </row>
    <row r="450" s="2" customFormat="1" ht="16.5" customHeight="1">
      <c r="A450" s="39"/>
      <c r="B450" s="40"/>
      <c r="C450" s="222" t="s">
        <v>1573</v>
      </c>
      <c r="D450" s="222" t="s">
        <v>208</v>
      </c>
      <c r="E450" s="223" t="s">
        <v>3214</v>
      </c>
      <c r="F450" s="224" t="s">
        <v>3215</v>
      </c>
      <c r="G450" s="225" t="s">
        <v>783</v>
      </c>
      <c r="H450" s="226">
        <v>80</v>
      </c>
      <c r="I450" s="227"/>
      <c r="J450" s="228">
        <f>ROUND(I450*H450,2)</f>
        <v>0</v>
      </c>
      <c r="K450" s="229"/>
      <c r="L450" s="45"/>
      <c r="M450" s="230" t="s">
        <v>1</v>
      </c>
      <c r="N450" s="231" t="s">
        <v>41</v>
      </c>
      <c r="O450" s="92"/>
      <c r="P450" s="232">
        <f>O450*H450</f>
        <v>0</v>
      </c>
      <c r="Q450" s="232">
        <v>0</v>
      </c>
      <c r="R450" s="232">
        <f>Q450*H450</f>
        <v>0</v>
      </c>
      <c r="S450" s="232">
        <v>0</v>
      </c>
      <c r="T450" s="233">
        <f>S450*H450</f>
        <v>0</v>
      </c>
      <c r="U450" s="39"/>
      <c r="V450" s="39"/>
      <c r="W450" s="39"/>
      <c r="X450" s="39"/>
      <c r="Y450" s="39"/>
      <c r="Z450" s="39"/>
      <c r="AA450" s="39"/>
      <c r="AB450" s="39"/>
      <c r="AC450" s="39"/>
      <c r="AD450" s="39"/>
      <c r="AE450" s="39"/>
      <c r="AR450" s="234" t="s">
        <v>212</v>
      </c>
      <c r="AT450" s="234" t="s">
        <v>208</v>
      </c>
      <c r="AU450" s="234" t="s">
        <v>83</v>
      </c>
      <c r="AY450" s="18" t="s">
        <v>207</v>
      </c>
      <c r="BE450" s="235">
        <f>IF(N450="základní",J450,0)</f>
        <v>0</v>
      </c>
      <c r="BF450" s="235">
        <f>IF(N450="snížená",J450,0)</f>
        <v>0</v>
      </c>
      <c r="BG450" s="235">
        <f>IF(N450="zákl. přenesená",J450,0)</f>
        <v>0</v>
      </c>
      <c r="BH450" s="235">
        <f>IF(N450="sníž. přenesená",J450,0)</f>
        <v>0</v>
      </c>
      <c r="BI450" s="235">
        <f>IF(N450="nulová",J450,0)</f>
        <v>0</v>
      </c>
      <c r="BJ450" s="18" t="s">
        <v>83</v>
      </c>
      <c r="BK450" s="235">
        <f>ROUND(I450*H450,2)</f>
        <v>0</v>
      </c>
      <c r="BL450" s="18" t="s">
        <v>212</v>
      </c>
      <c r="BM450" s="234" t="s">
        <v>3216</v>
      </c>
    </row>
    <row r="451" s="2" customFormat="1">
      <c r="A451" s="39"/>
      <c r="B451" s="40"/>
      <c r="C451" s="41"/>
      <c r="D451" s="236" t="s">
        <v>214</v>
      </c>
      <c r="E451" s="41"/>
      <c r="F451" s="237" t="s">
        <v>3215</v>
      </c>
      <c r="G451" s="41"/>
      <c r="H451" s="41"/>
      <c r="I451" s="238"/>
      <c r="J451" s="41"/>
      <c r="K451" s="41"/>
      <c r="L451" s="45"/>
      <c r="M451" s="239"/>
      <c r="N451" s="240"/>
      <c r="O451" s="92"/>
      <c r="P451" s="92"/>
      <c r="Q451" s="92"/>
      <c r="R451" s="92"/>
      <c r="S451" s="92"/>
      <c r="T451" s="93"/>
      <c r="U451" s="39"/>
      <c r="V451" s="39"/>
      <c r="W451" s="39"/>
      <c r="X451" s="39"/>
      <c r="Y451" s="39"/>
      <c r="Z451" s="39"/>
      <c r="AA451" s="39"/>
      <c r="AB451" s="39"/>
      <c r="AC451" s="39"/>
      <c r="AD451" s="39"/>
      <c r="AE451" s="39"/>
      <c r="AT451" s="18" t="s">
        <v>214</v>
      </c>
      <c r="AU451" s="18" t="s">
        <v>83</v>
      </c>
    </row>
    <row r="452" s="2" customFormat="1" ht="16.5" customHeight="1">
      <c r="A452" s="39"/>
      <c r="B452" s="40"/>
      <c r="C452" s="222" t="s">
        <v>1581</v>
      </c>
      <c r="D452" s="222" t="s">
        <v>208</v>
      </c>
      <c r="E452" s="223" t="s">
        <v>3217</v>
      </c>
      <c r="F452" s="224" t="s">
        <v>3218</v>
      </c>
      <c r="G452" s="225" t="s">
        <v>783</v>
      </c>
      <c r="H452" s="226">
        <v>260</v>
      </c>
      <c r="I452" s="227"/>
      <c r="J452" s="228">
        <f>ROUND(I452*H452,2)</f>
        <v>0</v>
      </c>
      <c r="K452" s="229"/>
      <c r="L452" s="45"/>
      <c r="M452" s="230" t="s">
        <v>1</v>
      </c>
      <c r="N452" s="231" t="s">
        <v>41</v>
      </c>
      <c r="O452" s="92"/>
      <c r="P452" s="232">
        <f>O452*H452</f>
        <v>0</v>
      </c>
      <c r="Q452" s="232">
        <v>0</v>
      </c>
      <c r="R452" s="232">
        <f>Q452*H452</f>
        <v>0</v>
      </c>
      <c r="S452" s="232">
        <v>0</v>
      </c>
      <c r="T452" s="233">
        <f>S452*H452</f>
        <v>0</v>
      </c>
      <c r="U452" s="39"/>
      <c r="V452" s="39"/>
      <c r="W452" s="39"/>
      <c r="X452" s="39"/>
      <c r="Y452" s="39"/>
      <c r="Z452" s="39"/>
      <c r="AA452" s="39"/>
      <c r="AB452" s="39"/>
      <c r="AC452" s="39"/>
      <c r="AD452" s="39"/>
      <c r="AE452" s="39"/>
      <c r="AR452" s="234" t="s">
        <v>212</v>
      </c>
      <c r="AT452" s="234" t="s">
        <v>208</v>
      </c>
      <c r="AU452" s="234" t="s">
        <v>83</v>
      </c>
      <c r="AY452" s="18" t="s">
        <v>207</v>
      </c>
      <c r="BE452" s="235">
        <f>IF(N452="základní",J452,0)</f>
        <v>0</v>
      </c>
      <c r="BF452" s="235">
        <f>IF(N452="snížená",J452,0)</f>
        <v>0</v>
      </c>
      <c r="BG452" s="235">
        <f>IF(N452="zákl. přenesená",J452,0)</f>
        <v>0</v>
      </c>
      <c r="BH452" s="235">
        <f>IF(N452="sníž. přenesená",J452,0)</f>
        <v>0</v>
      </c>
      <c r="BI452" s="235">
        <f>IF(N452="nulová",J452,0)</f>
        <v>0</v>
      </c>
      <c r="BJ452" s="18" t="s">
        <v>83</v>
      </c>
      <c r="BK452" s="235">
        <f>ROUND(I452*H452,2)</f>
        <v>0</v>
      </c>
      <c r="BL452" s="18" t="s">
        <v>212</v>
      </c>
      <c r="BM452" s="234" t="s">
        <v>3219</v>
      </c>
    </row>
    <row r="453" s="2" customFormat="1">
      <c r="A453" s="39"/>
      <c r="B453" s="40"/>
      <c r="C453" s="41"/>
      <c r="D453" s="236" t="s">
        <v>214</v>
      </c>
      <c r="E453" s="41"/>
      <c r="F453" s="237" t="s">
        <v>3218</v>
      </c>
      <c r="G453" s="41"/>
      <c r="H453" s="41"/>
      <c r="I453" s="238"/>
      <c r="J453" s="41"/>
      <c r="K453" s="41"/>
      <c r="L453" s="45"/>
      <c r="M453" s="239"/>
      <c r="N453" s="240"/>
      <c r="O453" s="92"/>
      <c r="P453" s="92"/>
      <c r="Q453" s="92"/>
      <c r="R453" s="92"/>
      <c r="S453" s="92"/>
      <c r="T453" s="93"/>
      <c r="U453" s="39"/>
      <c r="V453" s="39"/>
      <c r="W453" s="39"/>
      <c r="X453" s="39"/>
      <c r="Y453" s="39"/>
      <c r="Z453" s="39"/>
      <c r="AA453" s="39"/>
      <c r="AB453" s="39"/>
      <c r="AC453" s="39"/>
      <c r="AD453" s="39"/>
      <c r="AE453" s="39"/>
      <c r="AT453" s="18" t="s">
        <v>214</v>
      </c>
      <c r="AU453" s="18" t="s">
        <v>83</v>
      </c>
    </row>
    <row r="454" s="2" customFormat="1" ht="24.15" customHeight="1">
      <c r="A454" s="39"/>
      <c r="B454" s="40"/>
      <c r="C454" s="222" t="s">
        <v>1585</v>
      </c>
      <c r="D454" s="222" t="s">
        <v>208</v>
      </c>
      <c r="E454" s="223" t="s">
        <v>3220</v>
      </c>
      <c r="F454" s="224" t="s">
        <v>3221</v>
      </c>
      <c r="G454" s="225" t="s">
        <v>931</v>
      </c>
      <c r="H454" s="226">
        <v>8</v>
      </c>
      <c r="I454" s="227"/>
      <c r="J454" s="228">
        <f>ROUND(I454*H454,2)</f>
        <v>0</v>
      </c>
      <c r="K454" s="229"/>
      <c r="L454" s="45"/>
      <c r="M454" s="230" t="s">
        <v>1</v>
      </c>
      <c r="N454" s="231" t="s">
        <v>41</v>
      </c>
      <c r="O454" s="92"/>
      <c r="P454" s="232">
        <f>O454*H454</f>
        <v>0</v>
      </c>
      <c r="Q454" s="232">
        <v>0</v>
      </c>
      <c r="R454" s="232">
        <f>Q454*H454</f>
        <v>0</v>
      </c>
      <c r="S454" s="232">
        <v>0</v>
      </c>
      <c r="T454" s="233">
        <f>S454*H454</f>
        <v>0</v>
      </c>
      <c r="U454" s="39"/>
      <c r="V454" s="39"/>
      <c r="W454" s="39"/>
      <c r="X454" s="39"/>
      <c r="Y454" s="39"/>
      <c r="Z454" s="39"/>
      <c r="AA454" s="39"/>
      <c r="AB454" s="39"/>
      <c r="AC454" s="39"/>
      <c r="AD454" s="39"/>
      <c r="AE454" s="39"/>
      <c r="AR454" s="234" t="s">
        <v>212</v>
      </c>
      <c r="AT454" s="234" t="s">
        <v>208</v>
      </c>
      <c r="AU454" s="234" t="s">
        <v>83</v>
      </c>
      <c r="AY454" s="18" t="s">
        <v>207</v>
      </c>
      <c r="BE454" s="235">
        <f>IF(N454="základní",J454,0)</f>
        <v>0</v>
      </c>
      <c r="BF454" s="235">
        <f>IF(N454="snížená",J454,0)</f>
        <v>0</v>
      </c>
      <c r="BG454" s="235">
        <f>IF(N454="zákl. přenesená",J454,0)</f>
        <v>0</v>
      </c>
      <c r="BH454" s="235">
        <f>IF(N454="sníž. přenesená",J454,0)</f>
        <v>0</v>
      </c>
      <c r="BI454" s="235">
        <f>IF(N454="nulová",J454,0)</f>
        <v>0</v>
      </c>
      <c r="BJ454" s="18" t="s">
        <v>83</v>
      </c>
      <c r="BK454" s="235">
        <f>ROUND(I454*H454,2)</f>
        <v>0</v>
      </c>
      <c r="BL454" s="18" t="s">
        <v>212</v>
      </c>
      <c r="BM454" s="234" t="s">
        <v>3222</v>
      </c>
    </row>
    <row r="455" s="2" customFormat="1">
      <c r="A455" s="39"/>
      <c r="B455" s="40"/>
      <c r="C455" s="41"/>
      <c r="D455" s="236" t="s">
        <v>214</v>
      </c>
      <c r="E455" s="41"/>
      <c r="F455" s="237" t="s">
        <v>3221</v>
      </c>
      <c r="G455" s="41"/>
      <c r="H455" s="41"/>
      <c r="I455" s="238"/>
      <c r="J455" s="41"/>
      <c r="K455" s="41"/>
      <c r="L455" s="45"/>
      <c r="M455" s="239"/>
      <c r="N455" s="240"/>
      <c r="O455" s="92"/>
      <c r="P455" s="92"/>
      <c r="Q455" s="92"/>
      <c r="R455" s="92"/>
      <c r="S455" s="92"/>
      <c r="T455" s="93"/>
      <c r="U455" s="39"/>
      <c r="V455" s="39"/>
      <c r="W455" s="39"/>
      <c r="X455" s="39"/>
      <c r="Y455" s="39"/>
      <c r="Z455" s="39"/>
      <c r="AA455" s="39"/>
      <c r="AB455" s="39"/>
      <c r="AC455" s="39"/>
      <c r="AD455" s="39"/>
      <c r="AE455" s="39"/>
      <c r="AT455" s="18" t="s">
        <v>214</v>
      </c>
      <c r="AU455" s="18" t="s">
        <v>83</v>
      </c>
    </row>
    <row r="456" s="2" customFormat="1" ht="21.75" customHeight="1">
      <c r="A456" s="39"/>
      <c r="B456" s="40"/>
      <c r="C456" s="222" t="s">
        <v>1589</v>
      </c>
      <c r="D456" s="222" t="s">
        <v>208</v>
      </c>
      <c r="E456" s="223" t="s">
        <v>3223</v>
      </c>
      <c r="F456" s="224" t="s">
        <v>3224</v>
      </c>
      <c r="G456" s="225" t="s">
        <v>2924</v>
      </c>
      <c r="H456" s="226">
        <v>1</v>
      </c>
      <c r="I456" s="227"/>
      <c r="J456" s="228">
        <f>ROUND(I456*H456,2)</f>
        <v>0</v>
      </c>
      <c r="K456" s="229"/>
      <c r="L456" s="45"/>
      <c r="M456" s="230" t="s">
        <v>1</v>
      </c>
      <c r="N456" s="231" t="s">
        <v>41</v>
      </c>
      <c r="O456" s="92"/>
      <c r="P456" s="232">
        <f>O456*H456</f>
        <v>0</v>
      </c>
      <c r="Q456" s="232">
        <v>0</v>
      </c>
      <c r="R456" s="232">
        <f>Q456*H456</f>
        <v>0</v>
      </c>
      <c r="S456" s="232">
        <v>0</v>
      </c>
      <c r="T456" s="233">
        <f>S456*H456</f>
        <v>0</v>
      </c>
      <c r="U456" s="39"/>
      <c r="V456" s="39"/>
      <c r="W456" s="39"/>
      <c r="X456" s="39"/>
      <c r="Y456" s="39"/>
      <c r="Z456" s="39"/>
      <c r="AA456" s="39"/>
      <c r="AB456" s="39"/>
      <c r="AC456" s="39"/>
      <c r="AD456" s="39"/>
      <c r="AE456" s="39"/>
      <c r="AR456" s="234" t="s">
        <v>212</v>
      </c>
      <c r="AT456" s="234" t="s">
        <v>208</v>
      </c>
      <c r="AU456" s="234" t="s">
        <v>83</v>
      </c>
      <c r="AY456" s="18" t="s">
        <v>207</v>
      </c>
      <c r="BE456" s="235">
        <f>IF(N456="základní",J456,0)</f>
        <v>0</v>
      </c>
      <c r="BF456" s="235">
        <f>IF(N456="snížená",J456,0)</f>
        <v>0</v>
      </c>
      <c r="BG456" s="235">
        <f>IF(N456="zákl. přenesená",J456,0)</f>
        <v>0</v>
      </c>
      <c r="BH456" s="235">
        <f>IF(N456="sníž. přenesená",J456,0)</f>
        <v>0</v>
      </c>
      <c r="BI456" s="235">
        <f>IF(N456="nulová",J456,0)</f>
        <v>0</v>
      </c>
      <c r="BJ456" s="18" t="s">
        <v>83</v>
      </c>
      <c r="BK456" s="235">
        <f>ROUND(I456*H456,2)</f>
        <v>0</v>
      </c>
      <c r="BL456" s="18" t="s">
        <v>212</v>
      </c>
      <c r="BM456" s="234" t="s">
        <v>3225</v>
      </c>
    </row>
    <row r="457" s="2" customFormat="1">
      <c r="A457" s="39"/>
      <c r="B457" s="40"/>
      <c r="C457" s="41"/>
      <c r="D457" s="236" t="s">
        <v>214</v>
      </c>
      <c r="E457" s="41"/>
      <c r="F457" s="237" t="s">
        <v>3224</v>
      </c>
      <c r="G457" s="41"/>
      <c r="H457" s="41"/>
      <c r="I457" s="238"/>
      <c r="J457" s="41"/>
      <c r="K457" s="41"/>
      <c r="L457" s="45"/>
      <c r="M457" s="239"/>
      <c r="N457" s="240"/>
      <c r="O457" s="92"/>
      <c r="P457" s="92"/>
      <c r="Q457" s="92"/>
      <c r="R457" s="92"/>
      <c r="S457" s="92"/>
      <c r="T457" s="93"/>
      <c r="U457" s="39"/>
      <c r="V457" s="39"/>
      <c r="W457" s="39"/>
      <c r="X457" s="39"/>
      <c r="Y457" s="39"/>
      <c r="Z457" s="39"/>
      <c r="AA457" s="39"/>
      <c r="AB457" s="39"/>
      <c r="AC457" s="39"/>
      <c r="AD457" s="39"/>
      <c r="AE457" s="39"/>
      <c r="AT457" s="18" t="s">
        <v>214</v>
      </c>
      <c r="AU457" s="18" t="s">
        <v>83</v>
      </c>
    </row>
    <row r="458" s="2" customFormat="1" ht="33" customHeight="1">
      <c r="A458" s="39"/>
      <c r="B458" s="40"/>
      <c r="C458" s="222" t="s">
        <v>1593</v>
      </c>
      <c r="D458" s="222" t="s">
        <v>208</v>
      </c>
      <c r="E458" s="223" t="s">
        <v>3226</v>
      </c>
      <c r="F458" s="224" t="s">
        <v>3227</v>
      </c>
      <c r="G458" s="225" t="s">
        <v>783</v>
      </c>
      <c r="H458" s="226">
        <v>30</v>
      </c>
      <c r="I458" s="227"/>
      <c r="J458" s="228">
        <f>ROUND(I458*H458,2)</f>
        <v>0</v>
      </c>
      <c r="K458" s="229"/>
      <c r="L458" s="45"/>
      <c r="M458" s="230" t="s">
        <v>1</v>
      </c>
      <c r="N458" s="231" t="s">
        <v>41</v>
      </c>
      <c r="O458" s="92"/>
      <c r="P458" s="232">
        <f>O458*H458</f>
        <v>0</v>
      </c>
      <c r="Q458" s="232">
        <v>0</v>
      </c>
      <c r="R458" s="232">
        <f>Q458*H458</f>
        <v>0</v>
      </c>
      <c r="S458" s="232">
        <v>0</v>
      </c>
      <c r="T458" s="233">
        <f>S458*H458</f>
        <v>0</v>
      </c>
      <c r="U458" s="39"/>
      <c r="V458" s="39"/>
      <c r="W458" s="39"/>
      <c r="X458" s="39"/>
      <c r="Y458" s="39"/>
      <c r="Z458" s="39"/>
      <c r="AA458" s="39"/>
      <c r="AB458" s="39"/>
      <c r="AC458" s="39"/>
      <c r="AD458" s="39"/>
      <c r="AE458" s="39"/>
      <c r="AR458" s="234" t="s">
        <v>212</v>
      </c>
      <c r="AT458" s="234" t="s">
        <v>208</v>
      </c>
      <c r="AU458" s="234" t="s">
        <v>83</v>
      </c>
      <c r="AY458" s="18" t="s">
        <v>207</v>
      </c>
      <c r="BE458" s="235">
        <f>IF(N458="základní",J458,0)</f>
        <v>0</v>
      </c>
      <c r="BF458" s="235">
        <f>IF(N458="snížená",J458,0)</f>
        <v>0</v>
      </c>
      <c r="BG458" s="235">
        <f>IF(N458="zákl. přenesená",J458,0)</f>
        <v>0</v>
      </c>
      <c r="BH458" s="235">
        <f>IF(N458="sníž. přenesená",J458,0)</f>
        <v>0</v>
      </c>
      <c r="BI458" s="235">
        <f>IF(N458="nulová",J458,0)</f>
        <v>0</v>
      </c>
      <c r="BJ458" s="18" t="s">
        <v>83</v>
      </c>
      <c r="BK458" s="235">
        <f>ROUND(I458*H458,2)</f>
        <v>0</v>
      </c>
      <c r="BL458" s="18" t="s">
        <v>212</v>
      </c>
      <c r="BM458" s="234" t="s">
        <v>3228</v>
      </c>
    </row>
    <row r="459" s="2" customFormat="1">
      <c r="A459" s="39"/>
      <c r="B459" s="40"/>
      <c r="C459" s="41"/>
      <c r="D459" s="236" t="s">
        <v>214</v>
      </c>
      <c r="E459" s="41"/>
      <c r="F459" s="237" t="s">
        <v>3227</v>
      </c>
      <c r="G459" s="41"/>
      <c r="H459" s="41"/>
      <c r="I459" s="238"/>
      <c r="J459" s="41"/>
      <c r="K459" s="41"/>
      <c r="L459" s="45"/>
      <c r="M459" s="239"/>
      <c r="N459" s="240"/>
      <c r="O459" s="92"/>
      <c r="P459" s="92"/>
      <c r="Q459" s="92"/>
      <c r="R459" s="92"/>
      <c r="S459" s="92"/>
      <c r="T459" s="93"/>
      <c r="U459" s="39"/>
      <c r="V459" s="39"/>
      <c r="W459" s="39"/>
      <c r="X459" s="39"/>
      <c r="Y459" s="39"/>
      <c r="Z459" s="39"/>
      <c r="AA459" s="39"/>
      <c r="AB459" s="39"/>
      <c r="AC459" s="39"/>
      <c r="AD459" s="39"/>
      <c r="AE459" s="39"/>
      <c r="AT459" s="18" t="s">
        <v>214</v>
      </c>
      <c r="AU459" s="18" t="s">
        <v>83</v>
      </c>
    </row>
    <row r="460" s="2" customFormat="1" ht="33" customHeight="1">
      <c r="A460" s="39"/>
      <c r="B460" s="40"/>
      <c r="C460" s="222" t="s">
        <v>1597</v>
      </c>
      <c r="D460" s="222" t="s">
        <v>208</v>
      </c>
      <c r="E460" s="223" t="s">
        <v>3229</v>
      </c>
      <c r="F460" s="224" t="s">
        <v>3230</v>
      </c>
      <c r="G460" s="225" t="s">
        <v>783</v>
      </c>
      <c r="H460" s="226">
        <v>2760</v>
      </c>
      <c r="I460" s="227"/>
      <c r="J460" s="228">
        <f>ROUND(I460*H460,2)</f>
        <v>0</v>
      </c>
      <c r="K460" s="229"/>
      <c r="L460" s="45"/>
      <c r="M460" s="230" t="s">
        <v>1</v>
      </c>
      <c r="N460" s="231" t="s">
        <v>41</v>
      </c>
      <c r="O460" s="92"/>
      <c r="P460" s="232">
        <f>O460*H460</f>
        <v>0</v>
      </c>
      <c r="Q460" s="232">
        <v>0</v>
      </c>
      <c r="R460" s="232">
        <f>Q460*H460</f>
        <v>0</v>
      </c>
      <c r="S460" s="232">
        <v>0</v>
      </c>
      <c r="T460" s="233">
        <f>S460*H460</f>
        <v>0</v>
      </c>
      <c r="U460" s="39"/>
      <c r="V460" s="39"/>
      <c r="W460" s="39"/>
      <c r="X460" s="39"/>
      <c r="Y460" s="39"/>
      <c r="Z460" s="39"/>
      <c r="AA460" s="39"/>
      <c r="AB460" s="39"/>
      <c r="AC460" s="39"/>
      <c r="AD460" s="39"/>
      <c r="AE460" s="39"/>
      <c r="AR460" s="234" t="s">
        <v>212</v>
      </c>
      <c r="AT460" s="234" t="s">
        <v>208</v>
      </c>
      <c r="AU460" s="234" t="s">
        <v>83</v>
      </c>
      <c r="AY460" s="18" t="s">
        <v>207</v>
      </c>
      <c r="BE460" s="235">
        <f>IF(N460="základní",J460,0)</f>
        <v>0</v>
      </c>
      <c r="BF460" s="235">
        <f>IF(N460="snížená",J460,0)</f>
        <v>0</v>
      </c>
      <c r="BG460" s="235">
        <f>IF(N460="zákl. přenesená",J460,0)</f>
        <v>0</v>
      </c>
      <c r="BH460" s="235">
        <f>IF(N460="sníž. přenesená",J460,0)</f>
        <v>0</v>
      </c>
      <c r="BI460" s="235">
        <f>IF(N460="nulová",J460,0)</f>
        <v>0</v>
      </c>
      <c r="BJ460" s="18" t="s">
        <v>83</v>
      </c>
      <c r="BK460" s="235">
        <f>ROUND(I460*H460,2)</f>
        <v>0</v>
      </c>
      <c r="BL460" s="18" t="s">
        <v>212</v>
      </c>
      <c r="BM460" s="234" t="s">
        <v>3231</v>
      </c>
    </row>
    <row r="461" s="2" customFormat="1">
      <c r="A461" s="39"/>
      <c r="B461" s="40"/>
      <c r="C461" s="41"/>
      <c r="D461" s="236" t="s">
        <v>214</v>
      </c>
      <c r="E461" s="41"/>
      <c r="F461" s="237" t="s">
        <v>3230</v>
      </c>
      <c r="G461" s="41"/>
      <c r="H461" s="41"/>
      <c r="I461" s="238"/>
      <c r="J461" s="41"/>
      <c r="K461" s="41"/>
      <c r="L461" s="45"/>
      <c r="M461" s="239"/>
      <c r="N461" s="240"/>
      <c r="O461" s="92"/>
      <c r="P461" s="92"/>
      <c r="Q461" s="92"/>
      <c r="R461" s="92"/>
      <c r="S461" s="92"/>
      <c r="T461" s="93"/>
      <c r="U461" s="39"/>
      <c r="V461" s="39"/>
      <c r="W461" s="39"/>
      <c r="X461" s="39"/>
      <c r="Y461" s="39"/>
      <c r="Z461" s="39"/>
      <c r="AA461" s="39"/>
      <c r="AB461" s="39"/>
      <c r="AC461" s="39"/>
      <c r="AD461" s="39"/>
      <c r="AE461" s="39"/>
      <c r="AT461" s="18" t="s">
        <v>214</v>
      </c>
      <c r="AU461" s="18" t="s">
        <v>83</v>
      </c>
    </row>
    <row r="462" s="2" customFormat="1" ht="16.5" customHeight="1">
      <c r="A462" s="39"/>
      <c r="B462" s="40"/>
      <c r="C462" s="222" t="s">
        <v>1601</v>
      </c>
      <c r="D462" s="222" t="s">
        <v>208</v>
      </c>
      <c r="E462" s="223" t="s">
        <v>3232</v>
      </c>
      <c r="F462" s="224" t="s">
        <v>3233</v>
      </c>
      <c r="G462" s="225" t="s">
        <v>783</v>
      </c>
      <c r="H462" s="226">
        <v>2790</v>
      </c>
      <c r="I462" s="227"/>
      <c r="J462" s="228">
        <f>ROUND(I462*H462,2)</f>
        <v>0</v>
      </c>
      <c r="K462" s="229"/>
      <c r="L462" s="45"/>
      <c r="M462" s="230" t="s">
        <v>1</v>
      </c>
      <c r="N462" s="231" t="s">
        <v>41</v>
      </c>
      <c r="O462" s="92"/>
      <c r="P462" s="232">
        <f>O462*H462</f>
        <v>0</v>
      </c>
      <c r="Q462" s="232">
        <v>0</v>
      </c>
      <c r="R462" s="232">
        <f>Q462*H462</f>
        <v>0</v>
      </c>
      <c r="S462" s="232">
        <v>0</v>
      </c>
      <c r="T462" s="233">
        <f>S462*H462</f>
        <v>0</v>
      </c>
      <c r="U462" s="39"/>
      <c r="V462" s="39"/>
      <c r="W462" s="39"/>
      <c r="X462" s="39"/>
      <c r="Y462" s="39"/>
      <c r="Z462" s="39"/>
      <c r="AA462" s="39"/>
      <c r="AB462" s="39"/>
      <c r="AC462" s="39"/>
      <c r="AD462" s="39"/>
      <c r="AE462" s="39"/>
      <c r="AR462" s="234" t="s">
        <v>212</v>
      </c>
      <c r="AT462" s="234" t="s">
        <v>208</v>
      </c>
      <c r="AU462" s="234" t="s">
        <v>83</v>
      </c>
      <c r="AY462" s="18" t="s">
        <v>207</v>
      </c>
      <c r="BE462" s="235">
        <f>IF(N462="základní",J462,0)</f>
        <v>0</v>
      </c>
      <c r="BF462" s="235">
        <f>IF(N462="snížená",J462,0)</f>
        <v>0</v>
      </c>
      <c r="BG462" s="235">
        <f>IF(N462="zákl. přenesená",J462,0)</f>
        <v>0</v>
      </c>
      <c r="BH462" s="235">
        <f>IF(N462="sníž. přenesená",J462,0)</f>
        <v>0</v>
      </c>
      <c r="BI462" s="235">
        <f>IF(N462="nulová",J462,0)</f>
        <v>0</v>
      </c>
      <c r="BJ462" s="18" t="s">
        <v>83</v>
      </c>
      <c r="BK462" s="235">
        <f>ROUND(I462*H462,2)</f>
        <v>0</v>
      </c>
      <c r="BL462" s="18" t="s">
        <v>212</v>
      </c>
      <c r="BM462" s="234" t="s">
        <v>3234</v>
      </c>
    </row>
    <row r="463" s="2" customFormat="1">
      <c r="A463" s="39"/>
      <c r="B463" s="40"/>
      <c r="C463" s="41"/>
      <c r="D463" s="236" t="s">
        <v>214</v>
      </c>
      <c r="E463" s="41"/>
      <c r="F463" s="237" t="s">
        <v>3233</v>
      </c>
      <c r="G463" s="41"/>
      <c r="H463" s="41"/>
      <c r="I463" s="238"/>
      <c r="J463" s="41"/>
      <c r="K463" s="41"/>
      <c r="L463" s="45"/>
      <c r="M463" s="239"/>
      <c r="N463" s="240"/>
      <c r="O463" s="92"/>
      <c r="P463" s="92"/>
      <c r="Q463" s="92"/>
      <c r="R463" s="92"/>
      <c r="S463" s="92"/>
      <c r="T463" s="93"/>
      <c r="U463" s="39"/>
      <c r="V463" s="39"/>
      <c r="W463" s="39"/>
      <c r="X463" s="39"/>
      <c r="Y463" s="39"/>
      <c r="Z463" s="39"/>
      <c r="AA463" s="39"/>
      <c r="AB463" s="39"/>
      <c r="AC463" s="39"/>
      <c r="AD463" s="39"/>
      <c r="AE463" s="39"/>
      <c r="AT463" s="18" t="s">
        <v>214</v>
      </c>
      <c r="AU463" s="18" t="s">
        <v>83</v>
      </c>
    </row>
    <row r="464" s="2" customFormat="1" ht="33" customHeight="1">
      <c r="A464" s="39"/>
      <c r="B464" s="40"/>
      <c r="C464" s="222" t="s">
        <v>1605</v>
      </c>
      <c r="D464" s="222" t="s">
        <v>208</v>
      </c>
      <c r="E464" s="223" t="s">
        <v>3235</v>
      </c>
      <c r="F464" s="224" t="s">
        <v>3236</v>
      </c>
      <c r="G464" s="225" t="s">
        <v>931</v>
      </c>
      <c r="H464" s="226">
        <v>8</v>
      </c>
      <c r="I464" s="227"/>
      <c r="J464" s="228">
        <f>ROUND(I464*H464,2)</f>
        <v>0</v>
      </c>
      <c r="K464" s="229"/>
      <c r="L464" s="45"/>
      <c r="M464" s="230" t="s">
        <v>1</v>
      </c>
      <c r="N464" s="231" t="s">
        <v>41</v>
      </c>
      <c r="O464" s="92"/>
      <c r="P464" s="232">
        <f>O464*H464</f>
        <v>0</v>
      </c>
      <c r="Q464" s="232">
        <v>0</v>
      </c>
      <c r="R464" s="232">
        <f>Q464*H464</f>
        <v>0</v>
      </c>
      <c r="S464" s="232">
        <v>0</v>
      </c>
      <c r="T464" s="233">
        <f>S464*H464</f>
        <v>0</v>
      </c>
      <c r="U464" s="39"/>
      <c r="V464" s="39"/>
      <c r="W464" s="39"/>
      <c r="X464" s="39"/>
      <c r="Y464" s="39"/>
      <c r="Z464" s="39"/>
      <c r="AA464" s="39"/>
      <c r="AB464" s="39"/>
      <c r="AC464" s="39"/>
      <c r="AD464" s="39"/>
      <c r="AE464" s="39"/>
      <c r="AR464" s="234" t="s">
        <v>212</v>
      </c>
      <c r="AT464" s="234" t="s">
        <v>208</v>
      </c>
      <c r="AU464" s="234" t="s">
        <v>83</v>
      </c>
      <c r="AY464" s="18" t="s">
        <v>207</v>
      </c>
      <c r="BE464" s="235">
        <f>IF(N464="základní",J464,0)</f>
        <v>0</v>
      </c>
      <c r="BF464" s="235">
        <f>IF(N464="snížená",J464,0)</f>
        <v>0</v>
      </c>
      <c r="BG464" s="235">
        <f>IF(N464="zákl. přenesená",J464,0)</f>
        <v>0</v>
      </c>
      <c r="BH464" s="235">
        <f>IF(N464="sníž. přenesená",J464,0)</f>
        <v>0</v>
      </c>
      <c r="BI464" s="235">
        <f>IF(N464="nulová",J464,0)</f>
        <v>0</v>
      </c>
      <c r="BJ464" s="18" t="s">
        <v>83</v>
      </c>
      <c r="BK464" s="235">
        <f>ROUND(I464*H464,2)</f>
        <v>0</v>
      </c>
      <c r="BL464" s="18" t="s">
        <v>212</v>
      </c>
      <c r="BM464" s="234" t="s">
        <v>3237</v>
      </c>
    </row>
    <row r="465" s="2" customFormat="1">
      <c r="A465" s="39"/>
      <c r="B465" s="40"/>
      <c r="C465" s="41"/>
      <c r="D465" s="236" t="s">
        <v>214</v>
      </c>
      <c r="E465" s="41"/>
      <c r="F465" s="237" t="s">
        <v>3236</v>
      </c>
      <c r="G465" s="41"/>
      <c r="H465" s="41"/>
      <c r="I465" s="238"/>
      <c r="J465" s="41"/>
      <c r="K465" s="41"/>
      <c r="L465" s="45"/>
      <c r="M465" s="239"/>
      <c r="N465" s="240"/>
      <c r="O465" s="92"/>
      <c r="P465" s="92"/>
      <c r="Q465" s="92"/>
      <c r="R465" s="92"/>
      <c r="S465" s="92"/>
      <c r="T465" s="93"/>
      <c r="U465" s="39"/>
      <c r="V465" s="39"/>
      <c r="W465" s="39"/>
      <c r="X465" s="39"/>
      <c r="Y465" s="39"/>
      <c r="Z465" s="39"/>
      <c r="AA465" s="39"/>
      <c r="AB465" s="39"/>
      <c r="AC465" s="39"/>
      <c r="AD465" s="39"/>
      <c r="AE465" s="39"/>
      <c r="AT465" s="18" t="s">
        <v>214</v>
      </c>
      <c r="AU465" s="18" t="s">
        <v>83</v>
      </c>
    </row>
    <row r="466" s="2" customFormat="1" ht="33" customHeight="1">
      <c r="A466" s="39"/>
      <c r="B466" s="40"/>
      <c r="C466" s="222" t="s">
        <v>1609</v>
      </c>
      <c r="D466" s="222" t="s">
        <v>208</v>
      </c>
      <c r="E466" s="223" t="s">
        <v>3238</v>
      </c>
      <c r="F466" s="224" t="s">
        <v>3239</v>
      </c>
      <c r="G466" s="225" t="s">
        <v>931</v>
      </c>
      <c r="H466" s="226">
        <v>72</v>
      </c>
      <c r="I466" s="227"/>
      <c r="J466" s="228">
        <f>ROUND(I466*H466,2)</f>
        <v>0</v>
      </c>
      <c r="K466" s="229"/>
      <c r="L466" s="45"/>
      <c r="M466" s="230" t="s">
        <v>1</v>
      </c>
      <c r="N466" s="231" t="s">
        <v>41</v>
      </c>
      <c r="O466" s="92"/>
      <c r="P466" s="232">
        <f>O466*H466</f>
        <v>0</v>
      </c>
      <c r="Q466" s="232">
        <v>0</v>
      </c>
      <c r="R466" s="232">
        <f>Q466*H466</f>
        <v>0</v>
      </c>
      <c r="S466" s="232">
        <v>0</v>
      </c>
      <c r="T466" s="233">
        <f>S466*H466</f>
        <v>0</v>
      </c>
      <c r="U466" s="39"/>
      <c r="V466" s="39"/>
      <c r="W466" s="39"/>
      <c r="X466" s="39"/>
      <c r="Y466" s="39"/>
      <c r="Z466" s="39"/>
      <c r="AA466" s="39"/>
      <c r="AB466" s="39"/>
      <c r="AC466" s="39"/>
      <c r="AD466" s="39"/>
      <c r="AE466" s="39"/>
      <c r="AR466" s="234" t="s">
        <v>212</v>
      </c>
      <c r="AT466" s="234" t="s">
        <v>208</v>
      </c>
      <c r="AU466" s="234" t="s">
        <v>83</v>
      </c>
      <c r="AY466" s="18" t="s">
        <v>207</v>
      </c>
      <c r="BE466" s="235">
        <f>IF(N466="základní",J466,0)</f>
        <v>0</v>
      </c>
      <c r="BF466" s="235">
        <f>IF(N466="snížená",J466,0)</f>
        <v>0</v>
      </c>
      <c r="BG466" s="235">
        <f>IF(N466="zákl. přenesená",J466,0)</f>
        <v>0</v>
      </c>
      <c r="BH466" s="235">
        <f>IF(N466="sníž. přenesená",J466,0)</f>
        <v>0</v>
      </c>
      <c r="BI466" s="235">
        <f>IF(N466="nulová",J466,0)</f>
        <v>0</v>
      </c>
      <c r="BJ466" s="18" t="s">
        <v>83</v>
      </c>
      <c r="BK466" s="235">
        <f>ROUND(I466*H466,2)</f>
        <v>0</v>
      </c>
      <c r="BL466" s="18" t="s">
        <v>212</v>
      </c>
      <c r="BM466" s="234" t="s">
        <v>3240</v>
      </c>
    </row>
    <row r="467" s="2" customFormat="1">
      <c r="A467" s="39"/>
      <c r="B467" s="40"/>
      <c r="C467" s="41"/>
      <c r="D467" s="236" t="s">
        <v>214</v>
      </c>
      <c r="E467" s="41"/>
      <c r="F467" s="237" t="s">
        <v>3239</v>
      </c>
      <c r="G467" s="41"/>
      <c r="H467" s="41"/>
      <c r="I467" s="238"/>
      <c r="J467" s="41"/>
      <c r="K467" s="41"/>
      <c r="L467" s="45"/>
      <c r="M467" s="239"/>
      <c r="N467" s="240"/>
      <c r="O467" s="92"/>
      <c r="P467" s="92"/>
      <c r="Q467" s="92"/>
      <c r="R467" s="92"/>
      <c r="S467" s="92"/>
      <c r="T467" s="93"/>
      <c r="U467" s="39"/>
      <c r="V467" s="39"/>
      <c r="W467" s="39"/>
      <c r="X467" s="39"/>
      <c r="Y467" s="39"/>
      <c r="Z467" s="39"/>
      <c r="AA467" s="39"/>
      <c r="AB467" s="39"/>
      <c r="AC467" s="39"/>
      <c r="AD467" s="39"/>
      <c r="AE467" s="39"/>
      <c r="AT467" s="18" t="s">
        <v>214</v>
      </c>
      <c r="AU467" s="18" t="s">
        <v>83</v>
      </c>
    </row>
    <row r="468" s="2" customFormat="1" ht="55.5" customHeight="1">
      <c r="A468" s="39"/>
      <c r="B468" s="40"/>
      <c r="C468" s="222" t="s">
        <v>1613</v>
      </c>
      <c r="D468" s="222" t="s">
        <v>208</v>
      </c>
      <c r="E468" s="223" t="s">
        <v>3241</v>
      </c>
      <c r="F468" s="224" t="s">
        <v>3242</v>
      </c>
      <c r="G468" s="225" t="s">
        <v>931</v>
      </c>
      <c r="H468" s="226">
        <v>3</v>
      </c>
      <c r="I468" s="227"/>
      <c r="J468" s="228">
        <f>ROUND(I468*H468,2)</f>
        <v>0</v>
      </c>
      <c r="K468" s="229"/>
      <c r="L468" s="45"/>
      <c r="M468" s="230" t="s">
        <v>1</v>
      </c>
      <c r="N468" s="231" t="s">
        <v>41</v>
      </c>
      <c r="O468" s="92"/>
      <c r="P468" s="232">
        <f>O468*H468</f>
        <v>0</v>
      </c>
      <c r="Q468" s="232">
        <v>0</v>
      </c>
      <c r="R468" s="232">
        <f>Q468*H468</f>
        <v>0</v>
      </c>
      <c r="S468" s="232">
        <v>0</v>
      </c>
      <c r="T468" s="233">
        <f>S468*H468</f>
        <v>0</v>
      </c>
      <c r="U468" s="39"/>
      <c r="V468" s="39"/>
      <c r="W468" s="39"/>
      <c r="X468" s="39"/>
      <c r="Y468" s="39"/>
      <c r="Z468" s="39"/>
      <c r="AA468" s="39"/>
      <c r="AB468" s="39"/>
      <c r="AC468" s="39"/>
      <c r="AD468" s="39"/>
      <c r="AE468" s="39"/>
      <c r="AR468" s="234" t="s">
        <v>212</v>
      </c>
      <c r="AT468" s="234" t="s">
        <v>208</v>
      </c>
      <c r="AU468" s="234" t="s">
        <v>83</v>
      </c>
      <c r="AY468" s="18" t="s">
        <v>207</v>
      </c>
      <c r="BE468" s="235">
        <f>IF(N468="základní",J468,0)</f>
        <v>0</v>
      </c>
      <c r="BF468" s="235">
        <f>IF(N468="snížená",J468,0)</f>
        <v>0</v>
      </c>
      <c r="BG468" s="235">
        <f>IF(N468="zákl. přenesená",J468,0)</f>
        <v>0</v>
      </c>
      <c r="BH468" s="235">
        <f>IF(N468="sníž. přenesená",J468,0)</f>
        <v>0</v>
      </c>
      <c r="BI468" s="235">
        <f>IF(N468="nulová",J468,0)</f>
        <v>0</v>
      </c>
      <c r="BJ468" s="18" t="s">
        <v>83</v>
      </c>
      <c r="BK468" s="235">
        <f>ROUND(I468*H468,2)</f>
        <v>0</v>
      </c>
      <c r="BL468" s="18" t="s">
        <v>212</v>
      </c>
      <c r="BM468" s="234" t="s">
        <v>3243</v>
      </c>
    </row>
    <row r="469" s="2" customFormat="1">
      <c r="A469" s="39"/>
      <c r="B469" s="40"/>
      <c r="C469" s="41"/>
      <c r="D469" s="236" t="s">
        <v>214</v>
      </c>
      <c r="E469" s="41"/>
      <c r="F469" s="237" t="s">
        <v>3242</v>
      </c>
      <c r="G469" s="41"/>
      <c r="H469" s="41"/>
      <c r="I469" s="238"/>
      <c r="J469" s="41"/>
      <c r="K469" s="41"/>
      <c r="L469" s="45"/>
      <c r="M469" s="239"/>
      <c r="N469" s="240"/>
      <c r="O469" s="92"/>
      <c r="P469" s="92"/>
      <c r="Q469" s="92"/>
      <c r="R469" s="92"/>
      <c r="S469" s="92"/>
      <c r="T469" s="93"/>
      <c r="U469" s="39"/>
      <c r="V469" s="39"/>
      <c r="W469" s="39"/>
      <c r="X469" s="39"/>
      <c r="Y469" s="39"/>
      <c r="Z469" s="39"/>
      <c r="AA469" s="39"/>
      <c r="AB469" s="39"/>
      <c r="AC469" s="39"/>
      <c r="AD469" s="39"/>
      <c r="AE469" s="39"/>
      <c r="AT469" s="18" t="s">
        <v>214</v>
      </c>
      <c r="AU469" s="18" t="s">
        <v>83</v>
      </c>
    </row>
    <row r="470" s="2" customFormat="1" ht="55.5" customHeight="1">
      <c r="A470" s="39"/>
      <c r="B470" s="40"/>
      <c r="C470" s="222" t="s">
        <v>1617</v>
      </c>
      <c r="D470" s="222" t="s">
        <v>208</v>
      </c>
      <c r="E470" s="223" t="s">
        <v>3244</v>
      </c>
      <c r="F470" s="224" t="s">
        <v>3245</v>
      </c>
      <c r="G470" s="225" t="s">
        <v>931</v>
      </c>
      <c r="H470" s="226">
        <v>4</v>
      </c>
      <c r="I470" s="227"/>
      <c r="J470" s="228">
        <f>ROUND(I470*H470,2)</f>
        <v>0</v>
      </c>
      <c r="K470" s="229"/>
      <c r="L470" s="45"/>
      <c r="M470" s="230" t="s">
        <v>1</v>
      </c>
      <c r="N470" s="231" t="s">
        <v>41</v>
      </c>
      <c r="O470" s="92"/>
      <c r="P470" s="232">
        <f>O470*H470</f>
        <v>0</v>
      </c>
      <c r="Q470" s="232">
        <v>0</v>
      </c>
      <c r="R470" s="232">
        <f>Q470*H470</f>
        <v>0</v>
      </c>
      <c r="S470" s="232">
        <v>0</v>
      </c>
      <c r="T470" s="233">
        <f>S470*H470</f>
        <v>0</v>
      </c>
      <c r="U470" s="39"/>
      <c r="V470" s="39"/>
      <c r="W470" s="39"/>
      <c r="X470" s="39"/>
      <c r="Y470" s="39"/>
      <c r="Z470" s="39"/>
      <c r="AA470" s="39"/>
      <c r="AB470" s="39"/>
      <c r="AC470" s="39"/>
      <c r="AD470" s="39"/>
      <c r="AE470" s="39"/>
      <c r="AR470" s="234" t="s">
        <v>212</v>
      </c>
      <c r="AT470" s="234" t="s">
        <v>208</v>
      </c>
      <c r="AU470" s="234" t="s">
        <v>83</v>
      </c>
      <c r="AY470" s="18" t="s">
        <v>207</v>
      </c>
      <c r="BE470" s="235">
        <f>IF(N470="základní",J470,0)</f>
        <v>0</v>
      </c>
      <c r="BF470" s="235">
        <f>IF(N470="snížená",J470,0)</f>
        <v>0</v>
      </c>
      <c r="BG470" s="235">
        <f>IF(N470="zákl. přenesená",J470,0)</f>
        <v>0</v>
      </c>
      <c r="BH470" s="235">
        <f>IF(N470="sníž. přenesená",J470,0)</f>
        <v>0</v>
      </c>
      <c r="BI470" s="235">
        <f>IF(N470="nulová",J470,0)</f>
        <v>0</v>
      </c>
      <c r="BJ470" s="18" t="s">
        <v>83</v>
      </c>
      <c r="BK470" s="235">
        <f>ROUND(I470*H470,2)</f>
        <v>0</v>
      </c>
      <c r="BL470" s="18" t="s">
        <v>212</v>
      </c>
      <c r="BM470" s="234" t="s">
        <v>3246</v>
      </c>
    </row>
    <row r="471" s="2" customFormat="1">
      <c r="A471" s="39"/>
      <c r="B471" s="40"/>
      <c r="C471" s="41"/>
      <c r="D471" s="236" t="s">
        <v>214</v>
      </c>
      <c r="E471" s="41"/>
      <c r="F471" s="237" t="s">
        <v>3245</v>
      </c>
      <c r="G471" s="41"/>
      <c r="H471" s="41"/>
      <c r="I471" s="238"/>
      <c r="J471" s="41"/>
      <c r="K471" s="41"/>
      <c r="L471" s="45"/>
      <c r="M471" s="239"/>
      <c r="N471" s="240"/>
      <c r="O471" s="92"/>
      <c r="P471" s="92"/>
      <c r="Q471" s="92"/>
      <c r="R471" s="92"/>
      <c r="S471" s="92"/>
      <c r="T471" s="93"/>
      <c r="U471" s="39"/>
      <c r="V471" s="39"/>
      <c r="W471" s="39"/>
      <c r="X471" s="39"/>
      <c r="Y471" s="39"/>
      <c r="Z471" s="39"/>
      <c r="AA471" s="39"/>
      <c r="AB471" s="39"/>
      <c r="AC471" s="39"/>
      <c r="AD471" s="39"/>
      <c r="AE471" s="39"/>
      <c r="AT471" s="18" t="s">
        <v>214</v>
      </c>
      <c r="AU471" s="18" t="s">
        <v>83</v>
      </c>
    </row>
    <row r="472" s="2" customFormat="1" ht="55.5" customHeight="1">
      <c r="A472" s="39"/>
      <c r="B472" s="40"/>
      <c r="C472" s="222" t="s">
        <v>1621</v>
      </c>
      <c r="D472" s="222" t="s">
        <v>208</v>
      </c>
      <c r="E472" s="223" t="s">
        <v>3247</v>
      </c>
      <c r="F472" s="224" t="s">
        <v>3248</v>
      </c>
      <c r="G472" s="225" t="s">
        <v>931</v>
      </c>
      <c r="H472" s="226">
        <v>1</v>
      </c>
      <c r="I472" s="227"/>
      <c r="J472" s="228">
        <f>ROUND(I472*H472,2)</f>
        <v>0</v>
      </c>
      <c r="K472" s="229"/>
      <c r="L472" s="45"/>
      <c r="M472" s="230" t="s">
        <v>1</v>
      </c>
      <c r="N472" s="231" t="s">
        <v>41</v>
      </c>
      <c r="O472" s="92"/>
      <c r="P472" s="232">
        <f>O472*H472</f>
        <v>0</v>
      </c>
      <c r="Q472" s="232">
        <v>0</v>
      </c>
      <c r="R472" s="232">
        <f>Q472*H472</f>
        <v>0</v>
      </c>
      <c r="S472" s="232">
        <v>0</v>
      </c>
      <c r="T472" s="233">
        <f>S472*H472</f>
        <v>0</v>
      </c>
      <c r="U472" s="39"/>
      <c r="V472" s="39"/>
      <c r="W472" s="39"/>
      <c r="X472" s="39"/>
      <c r="Y472" s="39"/>
      <c r="Z472" s="39"/>
      <c r="AA472" s="39"/>
      <c r="AB472" s="39"/>
      <c r="AC472" s="39"/>
      <c r="AD472" s="39"/>
      <c r="AE472" s="39"/>
      <c r="AR472" s="234" t="s">
        <v>212</v>
      </c>
      <c r="AT472" s="234" t="s">
        <v>208</v>
      </c>
      <c r="AU472" s="234" t="s">
        <v>83</v>
      </c>
      <c r="AY472" s="18" t="s">
        <v>207</v>
      </c>
      <c r="BE472" s="235">
        <f>IF(N472="základní",J472,0)</f>
        <v>0</v>
      </c>
      <c r="BF472" s="235">
        <f>IF(N472="snížená",J472,0)</f>
        <v>0</v>
      </c>
      <c r="BG472" s="235">
        <f>IF(N472="zákl. přenesená",J472,0)</f>
        <v>0</v>
      </c>
      <c r="BH472" s="235">
        <f>IF(N472="sníž. přenesená",J472,0)</f>
        <v>0</v>
      </c>
      <c r="BI472" s="235">
        <f>IF(N472="nulová",J472,0)</f>
        <v>0</v>
      </c>
      <c r="BJ472" s="18" t="s">
        <v>83</v>
      </c>
      <c r="BK472" s="235">
        <f>ROUND(I472*H472,2)</f>
        <v>0</v>
      </c>
      <c r="BL472" s="18" t="s">
        <v>212</v>
      </c>
      <c r="BM472" s="234" t="s">
        <v>3249</v>
      </c>
    </row>
    <row r="473" s="2" customFormat="1">
      <c r="A473" s="39"/>
      <c r="B473" s="40"/>
      <c r="C473" s="41"/>
      <c r="D473" s="236" t="s">
        <v>214</v>
      </c>
      <c r="E473" s="41"/>
      <c r="F473" s="237" t="s">
        <v>3248</v>
      </c>
      <c r="G473" s="41"/>
      <c r="H473" s="41"/>
      <c r="I473" s="238"/>
      <c r="J473" s="41"/>
      <c r="K473" s="41"/>
      <c r="L473" s="45"/>
      <c r="M473" s="239"/>
      <c r="N473" s="240"/>
      <c r="O473" s="92"/>
      <c r="P473" s="92"/>
      <c r="Q473" s="92"/>
      <c r="R473" s="92"/>
      <c r="S473" s="92"/>
      <c r="T473" s="93"/>
      <c r="U473" s="39"/>
      <c r="V473" s="39"/>
      <c r="W473" s="39"/>
      <c r="X473" s="39"/>
      <c r="Y473" s="39"/>
      <c r="Z473" s="39"/>
      <c r="AA473" s="39"/>
      <c r="AB473" s="39"/>
      <c r="AC473" s="39"/>
      <c r="AD473" s="39"/>
      <c r="AE473" s="39"/>
      <c r="AT473" s="18" t="s">
        <v>214</v>
      </c>
      <c r="AU473" s="18" t="s">
        <v>83</v>
      </c>
    </row>
    <row r="474" s="2" customFormat="1" ht="55.5" customHeight="1">
      <c r="A474" s="39"/>
      <c r="B474" s="40"/>
      <c r="C474" s="222" t="s">
        <v>1625</v>
      </c>
      <c r="D474" s="222" t="s">
        <v>208</v>
      </c>
      <c r="E474" s="223" t="s">
        <v>3250</v>
      </c>
      <c r="F474" s="224" t="s">
        <v>3251</v>
      </c>
      <c r="G474" s="225" t="s">
        <v>931</v>
      </c>
      <c r="H474" s="226">
        <v>1</v>
      </c>
      <c r="I474" s="227"/>
      <c r="J474" s="228">
        <f>ROUND(I474*H474,2)</f>
        <v>0</v>
      </c>
      <c r="K474" s="229"/>
      <c r="L474" s="45"/>
      <c r="M474" s="230" t="s">
        <v>1</v>
      </c>
      <c r="N474" s="231" t="s">
        <v>41</v>
      </c>
      <c r="O474" s="92"/>
      <c r="P474" s="232">
        <f>O474*H474</f>
        <v>0</v>
      </c>
      <c r="Q474" s="232">
        <v>0</v>
      </c>
      <c r="R474" s="232">
        <f>Q474*H474</f>
        <v>0</v>
      </c>
      <c r="S474" s="232">
        <v>0</v>
      </c>
      <c r="T474" s="233">
        <f>S474*H474</f>
        <v>0</v>
      </c>
      <c r="U474" s="39"/>
      <c r="V474" s="39"/>
      <c r="W474" s="39"/>
      <c r="X474" s="39"/>
      <c r="Y474" s="39"/>
      <c r="Z474" s="39"/>
      <c r="AA474" s="39"/>
      <c r="AB474" s="39"/>
      <c r="AC474" s="39"/>
      <c r="AD474" s="39"/>
      <c r="AE474" s="39"/>
      <c r="AR474" s="234" t="s">
        <v>212</v>
      </c>
      <c r="AT474" s="234" t="s">
        <v>208</v>
      </c>
      <c r="AU474" s="234" t="s">
        <v>83</v>
      </c>
      <c r="AY474" s="18" t="s">
        <v>207</v>
      </c>
      <c r="BE474" s="235">
        <f>IF(N474="základní",J474,0)</f>
        <v>0</v>
      </c>
      <c r="BF474" s="235">
        <f>IF(N474="snížená",J474,0)</f>
        <v>0</v>
      </c>
      <c r="BG474" s="235">
        <f>IF(N474="zákl. přenesená",J474,0)</f>
        <v>0</v>
      </c>
      <c r="BH474" s="235">
        <f>IF(N474="sníž. přenesená",J474,0)</f>
        <v>0</v>
      </c>
      <c r="BI474" s="235">
        <f>IF(N474="nulová",J474,0)</f>
        <v>0</v>
      </c>
      <c r="BJ474" s="18" t="s">
        <v>83</v>
      </c>
      <c r="BK474" s="235">
        <f>ROUND(I474*H474,2)</f>
        <v>0</v>
      </c>
      <c r="BL474" s="18" t="s">
        <v>212</v>
      </c>
      <c r="BM474" s="234" t="s">
        <v>3252</v>
      </c>
    </row>
    <row r="475" s="2" customFormat="1">
      <c r="A475" s="39"/>
      <c r="B475" s="40"/>
      <c r="C475" s="41"/>
      <c r="D475" s="236" t="s">
        <v>214</v>
      </c>
      <c r="E475" s="41"/>
      <c r="F475" s="237" t="s">
        <v>3251</v>
      </c>
      <c r="G475" s="41"/>
      <c r="H475" s="41"/>
      <c r="I475" s="238"/>
      <c r="J475" s="41"/>
      <c r="K475" s="41"/>
      <c r="L475" s="45"/>
      <c r="M475" s="239"/>
      <c r="N475" s="240"/>
      <c r="O475" s="92"/>
      <c r="P475" s="92"/>
      <c r="Q475" s="92"/>
      <c r="R475" s="92"/>
      <c r="S475" s="92"/>
      <c r="T475" s="93"/>
      <c r="U475" s="39"/>
      <c r="V475" s="39"/>
      <c r="W475" s="39"/>
      <c r="X475" s="39"/>
      <c r="Y475" s="39"/>
      <c r="Z475" s="39"/>
      <c r="AA475" s="39"/>
      <c r="AB475" s="39"/>
      <c r="AC475" s="39"/>
      <c r="AD475" s="39"/>
      <c r="AE475" s="39"/>
      <c r="AT475" s="18" t="s">
        <v>214</v>
      </c>
      <c r="AU475" s="18" t="s">
        <v>83</v>
      </c>
    </row>
    <row r="476" s="2" customFormat="1" ht="55.5" customHeight="1">
      <c r="A476" s="39"/>
      <c r="B476" s="40"/>
      <c r="C476" s="222" t="s">
        <v>1629</v>
      </c>
      <c r="D476" s="222" t="s">
        <v>208</v>
      </c>
      <c r="E476" s="223" t="s">
        <v>3253</v>
      </c>
      <c r="F476" s="224" t="s">
        <v>3254</v>
      </c>
      <c r="G476" s="225" t="s">
        <v>931</v>
      </c>
      <c r="H476" s="226">
        <v>1</v>
      </c>
      <c r="I476" s="227"/>
      <c r="J476" s="228">
        <f>ROUND(I476*H476,2)</f>
        <v>0</v>
      </c>
      <c r="K476" s="229"/>
      <c r="L476" s="45"/>
      <c r="M476" s="230" t="s">
        <v>1</v>
      </c>
      <c r="N476" s="231" t="s">
        <v>41</v>
      </c>
      <c r="O476" s="92"/>
      <c r="P476" s="232">
        <f>O476*H476</f>
        <v>0</v>
      </c>
      <c r="Q476" s="232">
        <v>0</v>
      </c>
      <c r="R476" s="232">
        <f>Q476*H476</f>
        <v>0</v>
      </c>
      <c r="S476" s="232">
        <v>0</v>
      </c>
      <c r="T476" s="233">
        <f>S476*H476</f>
        <v>0</v>
      </c>
      <c r="U476" s="39"/>
      <c r="V476" s="39"/>
      <c r="W476" s="39"/>
      <c r="X476" s="39"/>
      <c r="Y476" s="39"/>
      <c r="Z476" s="39"/>
      <c r="AA476" s="39"/>
      <c r="AB476" s="39"/>
      <c r="AC476" s="39"/>
      <c r="AD476" s="39"/>
      <c r="AE476" s="39"/>
      <c r="AR476" s="234" t="s">
        <v>212</v>
      </c>
      <c r="AT476" s="234" t="s">
        <v>208</v>
      </c>
      <c r="AU476" s="234" t="s">
        <v>83</v>
      </c>
      <c r="AY476" s="18" t="s">
        <v>207</v>
      </c>
      <c r="BE476" s="235">
        <f>IF(N476="základní",J476,0)</f>
        <v>0</v>
      </c>
      <c r="BF476" s="235">
        <f>IF(N476="snížená",J476,0)</f>
        <v>0</v>
      </c>
      <c r="BG476" s="235">
        <f>IF(N476="zákl. přenesená",J476,0)</f>
        <v>0</v>
      </c>
      <c r="BH476" s="235">
        <f>IF(N476="sníž. přenesená",J476,0)</f>
        <v>0</v>
      </c>
      <c r="BI476" s="235">
        <f>IF(N476="nulová",J476,0)</f>
        <v>0</v>
      </c>
      <c r="BJ476" s="18" t="s">
        <v>83</v>
      </c>
      <c r="BK476" s="235">
        <f>ROUND(I476*H476,2)</f>
        <v>0</v>
      </c>
      <c r="BL476" s="18" t="s">
        <v>212</v>
      </c>
      <c r="BM476" s="234" t="s">
        <v>3255</v>
      </c>
    </row>
    <row r="477" s="2" customFormat="1">
      <c r="A477" s="39"/>
      <c r="B477" s="40"/>
      <c r="C477" s="41"/>
      <c r="D477" s="236" t="s">
        <v>214</v>
      </c>
      <c r="E477" s="41"/>
      <c r="F477" s="237" t="s">
        <v>3254</v>
      </c>
      <c r="G477" s="41"/>
      <c r="H477" s="41"/>
      <c r="I477" s="238"/>
      <c r="J477" s="41"/>
      <c r="K477" s="41"/>
      <c r="L477" s="45"/>
      <c r="M477" s="239"/>
      <c r="N477" s="240"/>
      <c r="O477" s="92"/>
      <c r="P477" s="92"/>
      <c r="Q477" s="92"/>
      <c r="R477" s="92"/>
      <c r="S477" s="92"/>
      <c r="T477" s="93"/>
      <c r="U477" s="39"/>
      <c r="V477" s="39"/>
      <c r="W477" s="39"/>
      <c r="X477" s="39"/>
      <c r="Y477" s="39"/>
      <c r="Z477" s="39"/>
      <c r="AA477" s="39"/>
      <c r="AB477" s="39"/>
      <c r="AC477" s="39"/>
      <c r="AD477" s="39"/>
      <c r="AE477" s="39"/>
      <c r="AT477" s="18" t="s">
        <v>214</v>
      </c>
      <c r="AU477" s="18" t="s">
        <v>83</v>
      </c>
    </row>
    <row r="478" s="2" customFormat="1" ht="33" customHeight="1">
      <c r="A478" s="39"/>
      <c r="B478" s="40"/>
      <c r="C478" s="222" t="s">
        <v>1637</v>
      </c>
      <c r="D478" s="222" t="s">
        <v>208</v>
      </c>
      <c r="E478" s="223" t="s">
        <v>3256</v>
      </c>
      <c r="F478" s="224" t="s">
        <v>3257</v>
      </c>
      <c r="G478" s="225" t="s">
        <v>931</v>
      </c>
      <c r="H478" s="226">
        <v>3</v>
      </c>
      <c r="I478" s="227"/>
      <c r="J478" s="228">
        <f>ROUND(I478*H478,2)</f>
        <v>0</v>
      </c>
      <c r="K478" s="229"/>
      <c r="L478" s="45"/>
      <c r="M478" s="230" t="s">
        <v>1</v>
      </c>
      <c r="N478" s="231" t="s">
        <v>41</v>
      </c>
      <c r="O478" s="92"/>
      <c r="P478" s="232">
        <f>O478*H478</f>
        <v>0</v>
      </c>
      <c r="Q478" s="232">
        <v>0</v>
      </c>
      <c r="R478" s="232">
        <f>Q478*H478</f>
        <v>0</v>
      </c>
      <c r="S478" s="232">
        <v>0</v>
      </c>
      <c r="T478" s="233">
        <f>S478*H478</f>
        <v>0</v>
      </c>
      <c r="U478" s="39"/>
      <c r="V478" s="39"/>
      <c r="W478" s="39"/>
      <c r="X478" s="39"/>
      <c r="Y478" s="39"/>
      <c r="Z478" s="39"/>
      <c r="AA478" s="39"/>
      <c r="AB478" s="39"/>
      <c r="AC478" s="39"/>
      <c r="AD478" s="39"/>
      <c r="AE478" s="39"/>
      <c r="AR478" s="234" t="s">
        <v>212</v>
      </c>
      <c r="AT478" s="234" t="s">
        <v>208</v>
      </c>
      <c r="AU478" s="234" t="s">
        <v>83</v>
      </c>
      <c r="AY478" s="18" t="s">
        <v>207</v>
      </c>
      <c r="BE478" s="235">
        <f>IF(N478="základní",J478,0)</f>
        <v>0</v>
      </c>
      <c r="BF478" s="235">
        <f>IF(N478="snížená",J478,0)</f>
        <v>0</v>
      </c>
      <c r="BG478" s="235">
        <f>IF(N478="zákl. přenesená",J478,0)</f>
        <v>0</v>
      </c>
      <c r="BH478" s="235">
        <f>IF(N478="sníž. přenesená",J478,0)</f>
        <v>0</v>
      </c>
      <c r="BI478" s="235">
        <f>IF(N478="nulová",J478,0)</f>
        <v>0</v>
      </c>
      <c r="BJ478" s="18" t="s">
        <v>83</v>
      </c>
      <c r="BK478" s="235">
        <f>ROUND(I478*H478,2)</f>
        <v>0</v>
      </c>
      <c r="BL478" s="18" t="s">
        <v>212</v>
      </c>
      <c r="BM478" s="234" t="s">
        <v>3258</v>
      </c>
    </row>
    <row r="479" s="2" customFormat="1">
      <c r="A479" s="39"/>
      <c r="B479" s="40"/>
      <c r="C479" s="41"/>
      <c r="D479" s="236" t="s">
        <v>214</v>
      </c>
      <c r="E479" s="41"/>
      <c r="F479" s="237" t="s">
        <v>3257</v>
      </c>
      <c r="G479" s="41"/>
      <c r="H479" s="41"/>
      <c r="I479" s="238"/>
      <c r="J479" s="41"/>
      <c r="K479" s="41"/>
      <c r="L479" s="45"/>
      <c r="M479" s="239"/>
      <c r="N479" s="240"/>
      <c r="O479" s="92"/>
      <c r="P479" s="92"/>
      <c r="Q479" s="92"/>
      <c r="R479" s="92"/>
      <c r="S479" s="92"/>
      <c r="T479" s="93"/>
      <c r="U479" s="39"/>
      <c r="V479" s="39"/>
      <c r="W479" s="39"/>
      <c r="X479" s="39"/>
      <c r="Y479" s="39"/>
      <c r="Z479" s="39"/>
      <c r="AA479" s="39"/>
      <c r="AB479" s="39"/>
      <c r="AC479" s="39"/>
      <c r="AD479" s="39"/>
      <c r="AE479" s="39"/>
      <c r="AT479" s="18" t="s">
        <v>214</v>
      </c>
      <c r="AU479" s="18" t="s">
        <v>83</v>
      </c>
    </row>
    <row r="480" s="2" customFormat="1" ht="33" customHeight="1">
      <c r="A480" s="39"/>
      <c r="B480" s="40"/>
      <c r="C480" s="222" t="s">
        <v>1641</v>
      </c>
      <c r="D480" s="222" t="s">
        <v>208</v>
      </c>
      <c r="E480" s="223" t="s">
        <v>3259</v>
      </c>
      <c r="F480" s="224" t="s">
        <v>3260</v>
      </c>
      <c r="G480" s="225" t="s">
        <v>931</v>
      </c>
      <c r="H480" s="226">
        <v>8</v>
      </c>
      <c r="I480" s="227"/>
      <c r="J480" s="228">
        <f>ROUND(I480*H480,2)</f>
        <v>0</v>
      </c>
      <c r="K480" s="229"/>
      <c r="L480" s="45"/>
      <c r="M480" s="230" t="s">
        <v>1</v>
      </c>
      <c r="N480" s="231" t="s">
        <v>41</v>
      </c>
      <c r="O480" s="92"/>
      <c r="P480" s="232">
        <f>O480*H480</f>
        <v>0</v>
      </c>
      <c r="Q480" s="232">
        <v>0</v>
      </c>
      <c r="R480" s="232">
        <f>Q480*H480</f>
        <v>0</v>
      </c>
      <c r="S480" s="232">
        <v>0</v>
      </c>
      <c r="T480" s="233">
        <f>S480*H480</f>
        <v>0</v>
      </c>
      <c r="U480" s="39"/>
      <c r="V480" s="39"/>
      <c r="W480" s="39"/>
      <c r="X480" s="39"/>
      <c r="Y480" s="39"/>
      <c r="Z480" s="39"/>
      <c r="AA480" s="39"/>
      <c r="AB480" s="39"/>
      <c r="AC480" s="39"/>
      <c r="AD480" s="39"/>
      <c r="AE480" s="39"/>
      <c r="AR480" s="234" t="s">
        <v>212</v>
      </c>
      <c r="AT480" s="234" t="s">
        <v>208</v>
      </c>
      <c r="AU480" s="234" t="s">
        <v>83</v>
      </c>
      <c r="AY480" s="18" t="s">
        <v>207</v>
      </c>
      <c r="BE480" s="235">
        <f>IF(N480="základní",J480,0)</f>
        <v>0</v>
      </c>
      <c r="BF480" s="235">
        <f>IF(N480="snížená",J480,0)</f>
        <v>0</v>
      </c>
      <c r="BG480" s="235">
        <f>IF(N480="zákl. přenesená",J480,0)</f>
        <v>0</v>
      </c>
      <c r="BH480" s="235">
        <f>IF(N480="sníž. přenesená",J480,0)</f>
        <v>0</v>
      </c>
      <c r="BI480" s="235">
        <f>IF(N480="nulová",J480,0)</f>
        <v>0</v>
      </c>
      <c r="BJ480" s="18" t="s">
        <v>83</v>
      </c>
      <c r="BK480" s="235">
        <f>ROUND(I480*H480,2)</f>
        <v>0</v>
      </c>
      <c r="BL480" s="18" t="s">
        <v>212</v>
      </c>
      <c r="BM480" s="234" t="s">
        <v>3261</v>
      </c>
    </row>
    <row r="481" s="2" customFormat="1">
      <c r="A481" s="39"/>
      <c r="B481" s="40"/>
      <c r="C481" s="41"/>
      <c r="D481" s="236" t="s">
        <v>214</v>
      </c>
      <c r="E481" s="41"/>
      <c r="F481" s="237" t="s">
        <v>3260</v>
      </c>
      <c r="G481" s="41"/>
      <c r="H481" s="41"/>
      <c r="I481" s="238"/>
      <c r="J481" s="41"/>
      <c r="K481" s="41"/>
      <c r="L481" s="45"/>
      <c r="M481" s="239"/>
      <c r="N481" s="240"/>
      <c r="O481" s="92"/>
      <c r="P481" s="92"/>
      <c r="Q481" s="92"/>
      <c r="R481" s="92"/>
      <c r="S481" s="92"/>
      <c r="T481" s="93"/>
      <c r="U481" s="39"/>
      <c r="V481" s="39"/>
      <c r="W481" s="39"/>
      <c r="X481" s="39"/>
      <c r="Y481" s="39"/>
      <c r="Z481" s="39"/>
      <c r="AA481" s="39"/>
      <c r="AB481" s="39"/>
      <c r="AC481" s="39"/>
      <c r="AD481" s="39"/>
      <c r="AE481" s="39"/>
      <c r="AT481" s="18" t="s">
        <v>214</v>
      </c>
      <c r="AU481" s="18" t="s">
        <v>83</v>
      </c>
    </row>
    <row r="482" s="2" customFormat="1" ht="33" customHeight="1">
      <c r="A482" s="39"/>
      <c r="B482" s="40"/>
      <c r="C482" s="222" t="s">
        <v>1645</v>
      </c>
      <c r="D482" s="222" t="s">
        <v>208</v>
      </c>
      <c r="E482" s="223" t="s">
        <v>3262</v>
      </c>
      <c r="F482" s="224" t="s">
        <v>3263</v>
      </c>
      <c r="G482" s="225" t="s">
        <v>931</v>
      </c>
      <c r="H482" s="226">
        <v>1</v>
      </c>
      <c r="I482" s="227"/>
      <c r="J482" s="228">
        <f>ROUND(I482*H482,2)</f>
        <v>0</v>
      </c>
      <c r="K482" s="229"/>
      <c r="L482" s="45"/>
      <c r="M482" s="230" t="s">
        <v>1</v>
      </c>
      <c r="N482" s="231" t="s">
        <v>41</v>
      </c>
      <c r="O482" s="92"/>
      <c r="P482" s="232">
        <f>O482*H482</f>
        <v>0</v>
      </c>
      <c r="Q482" s="232">
        <v>0</v>
      </c>
      <c r="R482" s="232">
        <f>Q482*H482</f>
        <v>0</v>
      </c>
      <c r="S482" s="232">
        <v>0</v>
      </c>
      <c r="T482" s="233">
        <f>S482*H482</f>
        <v>0</v>
      </c>
      <c r="U482" s="39"/>
      <c r="V482" s="39"/>
      <c r="W482" s="39"/>
      <c r="X482" s="39"/>
      <c r="Y482" s="39"/>
      <c r="Z482" s="39"/>
      <c r="AA482" s="39"/>
      <c r="AB482" s="39"/>
      <c r="AC482" s="39"/>
      <c r="AD482" s="39"/>
      <c r="AE482" s="39"/>
      <c r="AR482" s="234" t="s">
        <v>212</v>
      </c>
      <c r="AT482" s="234" t="s">
        <v>208</v>
      </c>
      <c r="AU482" s="234" t="s">
        <v>83</v>
      </c>
      <c r="AY482" s="18" t="s">
        <v>207</v>
      </c>
      <c r="BE482" s="235">
        <f>IF(N482="základní",J482,0)</f>
        <v>0</v>
      </c>
      <c r="BF482" s="235">
        <f>IF(N482="snížená",J482,0)</f>
        <v>0</v>
      </c>
      <c r="BG482" s="235">
        <f>IF(N482="zákl. přenesená",J482,0)</f>
        <v>0</v>
      </c>
      <c r="BH482" s="235">
        <f>IF(N482="sníž. přenesená",J482,0)</f>
        <v>0</v>
      </c>
      <c r="BI482" s="235">
        <f>IF(N482="nulová",J482,0)</f>
        <v>0</v>
      </c>
      <c r="BJ482" s="18" t="s">
        <v>83</v>
      </c>
      <c r="BK482" s="235">
        <f>ROUND(I482*H482,2)</f>
        <v>0</v>
      </c>
      <c r="BL482" s="18" t="s">
        <v>212</v>
      </c>
      <c r="BM482" s="234" t="s">
        <v>3264</v>
      </c>
    </row>
    <row r="483" s="2" customFormat="1">
      <c r="A483" s="39"/>
      <c r="B483" s="40"/>
      <c r="C483" s="41"/>
      <c r="D483" s="236" t="s">
        <v>214</v>
      </c>
      <c r="E483" s="41"/>
      <c r="F483" s="237" t="s">
        <v>3263</v>
      </c>
      <c r="G483" s="41"/>
      <c r="H483" s="41"/>
      <c r="I483" s="238"/>
      <c r="J483" s="41"/>
      <c r="K483" s="41"/>
      <c r="L483" s="45"/>
      <c r="M483" s="239"/>
      <c r="N483" s="240"/>
      <c r="O483" s="92"/>
      <c r="P483" s="92"/>
      <c r="Q483" s="92"/>
      <c r="R483" s="92"/>
      <c r="S483" s="92"/>
      <c r="T483" s="93"/>
      <c r="U483" s="39"/>
      <c r="V483" s="39"/>
      <c r="W483" s="39"/>
      <c r="X483" s="39"/>
      <c r="Y483" s="39"/>
      <c r="Z483" s="39"/>
      <c r="AA483" s="39"/>
      <c r="AB483" s="39"/>
      <c r="AC483" s="39"/>
      <c r="AD483" s="39"/>
      <c r="AE483" s="39"/>
      <c r="AT483" s="18" t="s">
        <v>214</v>
      </c>
      <c r="AU483" s="18" t="s">
        <v>83</v>
      </c>
    </row>
    <row r="484" s="2" customFormat="1" ht="24.15" customHeight="1">
      <c r="A484" s="39"/>
      <c r="B484" s="40"/>
      <c r="C484" s="222" t="s">
        <v>1648</v>
      </c>
      <c r="D484" s="222" t="s">
        <v>208</v>
      </c>
      <c r="E484" s="223" t="s">
        <v>3265</v>
      </c>
      <c r="F484" s="224" t="s">
        <v>3266</v>
      </c>
      <c r="G484" s="225" t="s">
        <v>931</v>
      </c>
      <c r="H484" s="226">
        <v>3</v>
      </c>
      <c r="I484" s="227"/>
      <c r="J484" s="228">
        <f>ROUND(I484*H484,2)</f>
        <v>0</v>
      </c>
      <c r="K484" s="229"/>
      <c r="L484" s="45"/>
      <c r="M484" s="230" t="s">
        <v>1</v>
      </c>
      <c r="N484" s="231" t="s">
        <v>41</v>
      </c>
      <c r="O484" s="92"/>
      <c r="P484" s="232">
        <f>O484*H484</f>
        <v>0</v>
      </c>
      <c r="Q484" s="232">
        <v>0</v>
      </c>
      <c r="R484" s="232">
        <f>Q484*H484</f>
        <v>0</v>
      </c>
      <c r="S484" s="232">
        <v>0</v>
      </c>
      <c r="T484" s="233">
        <f>S484*H484</f>
        <v>0</v>
      </c>
      <c r="U484" s="39"/>
      <c r="V484" s="39"/>
      <c r="W484" s="39"/>
      <c r="X484" s="39"/>
      <c r="Y484" s="39"/>
      <c r="Z484" s="39"/>
      <c r="AA484" s="39"/>
      <c r="AB484" s="39"/>
      <c r="AC484" s="39"/>
      <c r="AD484" s="39"/>
      <c r="AE484" s="39"/>
      <c r="AR484" s="234" t="s">
        <v>212</v>
      </c>
      <c r="AT484" s="234" t="s">
        <v>208</v>
      </c>
      <c r="AU484" s="234" t="s">
        <v>83</v>
      </c>
      <c r="AY484" s="18" t="s">
        <v>207</v>
      </c>
      <c r="BE484" s="235">
        <f>IF(N484="základní",J484,0)</f>
        <v>0</v>
      </c>
      <c r="BF484" s="235">
        <f>IF(N484="snížená",J484,0)</f>
        <v>0</v>
      </c>
      <c r="BG484" s="235">
        <f>IF(N484="zákl. přenesená",J484,0)</f>
        <v>0</v>
      </c>
      <c r="BH484" s="235">
        <f>IF(N484="sníž. přenesená",J484,0)</f>
        <v>0</v>
      </c>
      <c r="BI484" s="235">
        <f>IF(N484="nulová",J484,0)</f>
        <v>0</v>
      </c>
      <c r="BJ484" s="18" t="s">
        <v>83</v>
      </c>
      <c r="BK484" s="235">
        <f>ROUND(I484*H484,2)</f>
        <v>0</v>
      </c>
      <c r="BL484" s="18" t="s">
        <v>212</v>
      </c>
      <c r="BM484" s="234" t="s">
        <v>3267</v>
      </c>
    </row>
    <row r="485" s="2" customFormat="1">
      <c r="A485" s="39"/>
      <c r="B485" s="40"/>
      <c r="C485" s="41"/>
      <c r="D485" s="236" t="s">
        <v>214</v>
      </c>
      <c r="E485" s="41"/>
      <c r="F485" s="237" t="s">
        <v>3266</v>
      </c>
      <c r="G485" s="41"/>
      <c r="H485" s="41"/>
      <c r="I485" s="238"/>
      <c r="J485" s="41"/>
      <c r="K485" s="41"/>
      <c r="L485" s="45"/>
      <c r="M485" s="239"/>
      <c r="N485" s="240"/>
      <c r="O485" s="92"/>
      <c r="P485" s="92"/>
      <c r="Q485" s="92"/>
      <c r="R485" s="92"/>
      <c r="S485" s="92"/>
      <c r="T485" s="93"/>
      <c r="U485" s="39"/>
      <c r="V485" s="39"/>
      <c r="W485" s="39"/>
      <c r="X485" s="39"/>
      <c r="Y485" s="39"/>
      <c r="Z485" s="39"/>
      <c r="AA485" s="39"/>
      <c r="AB485" s="39"/>
      <c r="AC485" s="39"/>
      <c r="AD485" s="39"/>
      <c r="AE485" s="39"/>
      <c r="AT485" s="18" t="s">
        <v>214</v>
      </c>
      <c r="AU485" s="18" t="s">
        <v>83</v>
      </c>
    </row>
    <row r="486" s="2" customFormat="1" ht="24.15" customHeight="1">
      <c r="A486" s="39"/>
      <c r="B486" s="40"/>
      <c r="C486" s="222" t="s">
        <v>1652</v>
      </c>
      <c r="D486" s="222" t="s">
        <v>208</v>
      </c>
      <c r="E486" s="223" t="s">
        <v>3268</v>
      </c>
      <c r="F486" s="224" t="s">
        <v>3269</v>
      </c>
      <c r="G486" s="225" t="s">
        <v>931</v>
      </c>
      <c r="H486" s="226">
        <v>2</v>
      </c>
      <c r="I486" s="227"/>
      <c r="J486" s="228">
        <f>ROUND(I486*H486,2)</f>
        <v>0</v>
      </c>
      <c r="K486" s="229"/>
      <c r="L486" s="45"/>
      <c r="M486" s="230" t="s">
        <v>1</v>
      </c>
      <c r="N486" s="231" t="s">
        <v>41</v>
      </c>
      <c r="O486" s="92"/>
      <c r="P486" s="232">
        <f>O486*H486</f>
        <v>0</v>
      </c>
      <c r="Q486" s="232">
        <v>0</v>
      </c>
      <c r="R486" s="232">
        <f>Q486*H486</f>
        <v>0</v>
      </c>
      <c r="S486" s="232">
        <v>0</v>
      </c>
      <c r="T486" s="233">
        <f>S486*H486</f>
        <v>0</v>
      </c>
      <c r="U486" s="39"/>
      <c r="V486" s="39"/>
      <c r="W486" s="39"/>
      <c r="X486" s="39"/>
      <c r="Y486" s="39"/>
      <c r="Z486" s="39"/>
      <c r="AA486" s="39"/>
      <c r="AB486" s="39"/>
      <c r="AC486" s="39"/>
      <c r="AD486" s="39"/>
      <c r="AE486" s="39"/>
      <c r="AR486" s="234" t="s">
        <v>212</v>
      </c>
      <c r="AT486" s="234" t="s">
        <v>208</v>
      </c>
      <c r="AU486" s="234" t="s">
        <v>83</v>
      </c>
      <c r="AY486" s="18" t="s">
        <v>207</v>
      </c>
      <c r="BE486" s="235">
        <f>IF(N486="základní",J486,0)</f>
        <v>0</v>
      </c>
      <c r="BF486" s="235">
        <f>IF(N486="snížená",J486,0)</f>
        <v>0</v>
      </c>
      <c r="BG486" s="235">
        <f>IF(N486="zákl. přenesená",J486,0)</f>
        <v>0</v>
      </c>
      <c r="BH486" s="235">
        <f>IF(N486="sníž. přenesená",J486,0)</f>
        <v>0</v>
      </c>
      <c r="BI486" s="235">
        <f>IF(N486="nulová",J486,0)</f>
        <v>0</v>
      </c>
      <c r="BJ486" s="18" t="s">
        <v>83</v>
      </c>
      <c r="BK486" s="235">
        <f>ROUND(I486*H486,2)</f>
        <v>0</v>
      </c>
      <c r="BL486" s="18" t="s">
        <v>212</v>
      </c>
      <c r="BM486" s="234" t="s">
        <v>3270</v>
      </c>
    </row>
    <row r="487" s="2" customFormat="1">
      <c r="A487" s="39"/>
      <c r="B487" s="40"/>
      <c r="C487" s="41"/>
      <c r="D487" s="236" t="s">
        <v>214</v>
      </c>
      <c r="E487" s="41"/>
      <c r="F487" s="237" t="s">
        <v>3269</v>
      </c>
      <c r="G487" s="41"/>
      <c r="H487" s="41"/>
      <c r="I487" s="238"/>
      <c r="J487" s="41"/>
      <c r="K487" s="41"/>
      <c r="L487" s="45"/>
      <c r="M487" s="239"/>
      <c r="N487" s="240"/>
      <c r="O487" s="92"/>
      <c r="P487" s="92"/>
      <c r="Q487" s="92"/>
      <c r="R487" s="92"/>
      <c r="S487" s="92"/>
      <c r="T487" s="93"/>
      <c r="U487" s="39"/>
      <c r="V487" s="39"/>
      <c r="W487" s="39"/>
      <c r="X487" s="39"/>
      <c r="Y487" s="39"/>
      <c r="Z487" s="39"/>
      <c r="AA487" s="39"/>
      <c r="AB487" s="39"/>
      <c r="AC487" s="39"/>
      <c r="AD487" s="39"/>
      <c r="AE487" s="39"/>
      <c r="AT487" s="18" t="s">
        <v>214</v>
      </c>
      <c r="AU487" s="18" t="s">
        <v>83</v>
      </c>
    </row>
    <row r="488" s="2" customFormat="1" ht="16.5" customHeight="1">
      <c r="A488" s="39"/>
      <c r="B488" s="40"/>
      <c r="C488" s="222" t="s">
        <v>1656</v>
      </c>
      <c r="D488" s="222" t="s">
        <v>208</v>
      </c>
      <c r="E488" s="223" t="s">
        <v>3271</v>
      </c>
      <c r="F488" s="224" t="s">
        <v>3272</v>
      </c>
      <c r="G488" s="225" t="s">
        <v>931</v>
      </c>
      <c r="H488" s="226">
        <v>7</v>
      </c>
      <c r="I488" s="227"/>
      <c r="J488" s="228">
        <f>ROUND(I488*H488,2)</f>
        <v>0</v>
      </c>
      <c r="K488" s="229"/>
      <c r="L488" s="45"/>
      <c r="M488" s="230" t="s">
        <v>1</v>
      </c>
      <c r="N488" s="231" t="s">
        <v>41</v>
      </c>
      <c r="O488" s="92"/>
      <c r="P488" s="232">
        <f>O488*H488</f>
        <v>0</v>
      </c>
      <c r="Q488" s="232">
        <v>0</v>
      </c>
      <c r="R488" s="232">
        <f>Q488*H488</f>
        <v>0</v>
      </c>
      <c r="S488" s="232">
        <v>0</v>
      </c>
      <c r="T488" s="233">
        <f>S488*H488</f>
        <v>0</v>
      </c>
      <c r="U488" s="39"/>
      <c r="V488" s="39"/>
      <c r="W488" s="39"/>
      <c r="X488" s="39"/>
      <c r="Y488" s="39"/>
      <c r="Z488" s="39"/>
      <c r="AA488" s="39"/>
      <c r="AB488" s="39"/>
      <c r="AC488" s="39"/>
      <c r="AD488" s="39"/>
      <c r="AE488" s="39"/>
      <c r="AR488" s="234" t="s">
        <v>212</v>
      </c>
      <c r="AT488" s="234" t="s">
        <v>208</v>
      </c>
      <c r="AU488" s="234" t="s">
        <v>83</v>
      </c>
      <c r="AY488" s="18" t="s">
        <v>207</v>
      </c>
      <c r="BE488" s="235">
        <f>IF(N488="základní",J488,0)</f>
        <v>0</v>
      </c>
      <c r="BF488" s="235">
        <f>IF(N488="snížená",J488,0)</f>
        <v>0</v>
      </c>
      <c r="BG488" s="235">
        <f>IF(N488="zákl. přenesená",J488,0)</f>
        <v>0</v>
      </c>
      <c r="BH488" s="235">
        <f>IF(N488="sníž. přenesená",J488,0)</f>
        <v>0</v>
      </c>
      <c r="BI488" s="235">
        <f>IF(N488="nulová",J488,0)</f>
        <v>0</v>
      </c>
      <c r="BJ488" s="18" t="s">
        <v>83</v>
      </c>
      <c r="BK488" s="235">
        <f>ROUND(I488*H488,2)</f>
        <v>0</v>
      </c>
      <c r="BL488" s="18" t="s">
        <v>212</v>
      </c>
      <c r="BM488" s="234" t="s">
        <v>3273</v>
      </c>
    </row>
    <row r="489" s="2" customFormat="1">
      <c r="A489" s="39"/>
      <c r="B489" s="40"/>
      <c r="C489" s="41"/>
      <c r="D489" s="236" t="s">
        <v>214</v>
      </c>
      <c r="E489" s="41"/>
      <c r="F489" s="237" t="s">
        <v>3272</v>
      </c>
      <c r="G489" s="41"/>
      <c r="H489" s="41"/>
      <c r="I489" s="238"/>
      <c r="J489" s="41"/>
      <c r="K489" s="41"/>
      <c r="L489" s="45"/>
      <c r="M489" s="239"/>
      <c r="N489" s="240"/>
      <c r="O489" s="92"/>
      <c r="P489" s="92"/>
      <c r="Q489" s="92"/>
      <c r="R489" s="92"/>
      <c r="S489" s="92"/>
      <c r="T489" s="93"/>
      <c r="U489" s="39"/>
      <c r="V489" s="39"/>
      <c r="W489" s="39"/>
      <c r="X489" s="39"/>
      <c r="Y489" s="39"/>
      <c r="Z489" s="39"/>
      <c r="AA489" s="39"/>
      <c r="AB489" s="39"/>
      <c r="AC489" s="39"/>
      <c r="AD489" s="39"/>
      <c r="AE489" s="39"/>
      <c r="AT489" s="18" t="s">
        <v>214</v>
      </c>
      <c r="AU489" s="18" t="s">
        <v>83</v>
      </c>
    </row>
    <row r="490" s="2" customFormat="1" ht="16.5" customHeight="1">
      <c r="A490" s="39"/>
      <c r="B490" s="40"/>
      <c r="C490" s="222" t="s">
        <v>1661</v>
      </c>
      <c r="D490" s="222" t="s">
        <v>208</v>
      </c>
      <c r="E490" s="223" t="s">
        <v>3274</v>
      </c>
      <c r="F490" s="224" t="s">
        <v>3275</v>
      </c>
      <c r="G490" s="225" t="s">
        <v>931</v>
      </c>
      <c r="H490" s="226">
        <v>2</v>
      </c>
      <c r="I490" s="227"/>
      <c r="J490" s="228">
        <f>ROUND(I490*H490,2)</f>
        <v>0</v>
      </c>
      <c r="K490" s="229"/>
      <c r="L490" s="45"/>
      <c r="M490" s="230" t="s">
        <v>1</v>
      </c>
      <c r="N490" s="231" t="s">
        <v>41</v>
      </c>
      <c r="O490" s="92"/>
      <c r="P490" s="232">
        <f>O490*H490</f>
        <v>0</v>
      </c>
      <c r="Q490" s="232">
        <v>0</v>
      </c>
      <c r="R490" s="232">
        <f>Q490*H490</f>
        <v>0</v>
      </c>
      <c r="S490" s="232">
        <v>0</v>
      </c>
      <c r="T490" s="233">
        <f>S490*H490</f>
        <v>0</v>
      </c>
      <c r="U490" s="39"/>
      <c r="V490" s="39"/>
      <c r="W490" s="39"/>
      <c r="X490" s="39"/>
      <c r="Y490" s="39"/>
      <c r="Z490" s="39"/>
      <c r="AA490" s="39"/>
      <c r="AB490" s="39"/>
      <c r="AC490" s="39"/>
      <c r="AD490" s="39"/>
      <c r="AE490" s="39"/>
      <c r="AR490" s="234" t="s">
        <v>212</v>
      </c>
      <c r="AT490" s="234" t="s">
        <v>208</v>
      </c>
      <c r="AU490" s="234" t="s">
        <v>83</v>
      </c>
      <c r="AY490" s="18" t="s">
        <v>207</v>
      </c>
      <c r="BE490" s="235">
        <f>IF(N490="základní",J490,0)</f>
        <v>0</v>
      </c>
      <c r="BF490" s="235">
        <f>IF(N490="snížená",J490,0)</f>
        <v>0</v>
      </c>
      <c r="BG490" s="235">
        <f>IF(N490="zákl. přenesená",J490,0)</f>
        <v>0</v>
      </c>
      <c r="BH490" s="235">
        <f>IF(N490="sníž. přenesená",J490,0)</f>
        <v>0</v>
      </c>
      <c r="BI490" s="235">
        <f>IF(N490="nulová",J490,0)</f>
        <v>0</v>
      </c>
      <c r="BJ490" s="18" t="s">
        <v>83</v>
      </c>
      <c r="BK490" s="235">
        <f>ROUND(I490*H490,2)</f>
        <v>0</v>
      </c>
      <c r="BL490" s="18" t="s">
        <v>212</v>
      </c>
      <c r="BM490" s="234" t="s">
        <v>3276</v>
      </c>
    </row>
    <row r="491" s="2" customFormat="1">
      <c r="A491" s="39"/>
      <c r="B491" s="40"/>
      <c r="C491" s="41"/>
      <c r="D491" s="236" t="s">
        <v>214</v>
      </c>
      <c r="E491" s="41"/>
      <c r="F491" s="237" t="s">
        <v>3275</v>
      </c>
      <c r="G491" s="41"/>
      <c r="H491" s="41"/>
      <c r="I491" s="238"/>
      <c r="J491" s="41"/>
      <c r="K491" s="41"/>
      <c r="L491" s="45"/>
      <c r="M491" s="239"/>
      <c r="N491" s="240"/>
      <c r="O491" s="92"/>
      <c r="P491" s="92"/>
      <c r="Q491" s="92"/>
      <c r="R491" s="92"/>
      <c r="S491" s="92"/>
      <c r="T491" s="93"/>
      <c r="U491" s="39"/>
      <c r="V491" s="39"/>
      <c r="W491" s="39"/>
      <c r="X491" s="39"/>
      <c r="Y491" s="39"/>
      <c r="Z491" s="39"/>
      <c r="AA491" s="39"/>
      <c r="AB491" s="39"/>
      <c r="AC491" s="39"/>
      <c r="AD491" s="39"/>
      <c r="AE491" s="39"/>
      <c r="AT491" s="18" t="s">
        <v>214</v>
      </c>
      <c r="AU491" s="18" t="s">
        <v>83</v>
      </c>
    </row>
    <row r="492" s="2" customFormat="1" ht="16.5" customHeight="1">
      <c r="A492" s="39"/>
      <c r="B492" s="40"/>
      <c r="C492" s="222" t="s">
        <v>1670</v>
      </c>
      <c r="D492" s="222" t="s">
        <v>208</v>
      </c>
      <c r="E492" s="223" t="s">
        <v>3277</v>
      </c>
      <c r="F492" s="224" t="s">
        <v>3278</v>
      </c>
      <c r="G492" s="225" t="s">
        <v>931</v>
      </c>
      <c r="H492" s="226">
        <v>1</v>
      </c>
      <c r="I492" s="227"/>
      <c r="J492" s="228">
        <f>ROUND(I492*H492,2)</f>
        <v>0</v>
      </c>
      <c r="K492" s="229"/>
      <c r="L492" s="45"/>
      <c r="M492" s="230" t="s">
        <v>1</v>
      </c>
      <c r="N492" s="231" t="s">
        <v>41</v>
      </c>
      <c r="O492" s="92"/>
      <c r="P492" s="232">
        <f>O492*H492</f>
        <v>0</v>
      </c>
      <c r="Q492" s="232">
        <v>0</v>
      </c>
      <c r="R492" s="232">
        <f>Q492*H492</f>
        <v>0</v>
      </c>
      <c r="S492" s="232">
        <v>0</v>
      </c>
      <c r="T492" s="233">
        <f>S492*H492</f>
        <v>0</v>
      </c>
      <c r="U492" s="39"/>
      <c r="V492" s="39"/>
      <c r="W492" s="39"/>
      <c r="X492" s="39"/>
      <c r="Y492" s="39"/>
      <c r="Z492" s="39"/>
      <c r="AA492" s="39"/>
      <c r="AB492" s="39"/>
      <c r="AC492" s="39"/>
      <c r="AD492" s="39"/>
      <c r="AE492" s="39"/>
      <c r="AR492" s="234" t="s">
        <v>212</v>
      </c>
      <c r="AT492" s="234" t="s">
        <v>208</v>
      </c>
      <c r="AU492" s="234" t="s">
        <v>83</v>
      </c>
      <c r="AY492" s="18" t="s">
        <v>207</v>
      </c>
      <c r="BE492" s="235">
        <f>IF(N492="základní",J492,0)</f>
        <v>0</v>
      </c>
      <c r="BF492" s="235">
        <f>IF(N492="snížená",J492,0)</f>
        <v>0</v>
      </c>
      <c r="BG492" s="235">
        <f>IF(N492="zákl. přenesená",J492,0)</f>
        <v>0</v>
      </c>
      <c r="BH492" s="235">
        <f>IF(N492="sníž. přenesená",J492,0)</f>
        <v>0</v>
      </c>
      <c r="BI492" s="235">
        <f>IF(N492="nulová",J492,0)</f>
        <v>0</v>
      </c>
      <c r="BJ492" s="18" t="s">
        <v>83</v>
      </c>
      <c r="BK492" s="235">
        <f>ROUND(I492*H492,2)</f>
        <v>0</v>
      </c>
      <c r="BL492" s="18" t="s">
        <v>212</v>
      </c>
      <c r="BM492" s="234" t="s">
        <v>3279</v>
      </c>
    </row>
    <row r="493" s="2" customFormat="1">
      <c r="A493" s="39"/>
      <c r="B493" s="40"/>
      <c r="C493" s="41"/>
      <c r="D493" s="236" t="s">
        <v>214</v>
      </c>
      <c r="E493" s="41"/>
      <c r="F493" s="237" t="s">
        <v>3278</v>
      </c>
      <c r="G493" s="41"/>
      <c r="H493" s="41"/>
      <c r="I493" s="238"/>
      <c r="J493" s="41"/>
      <c r="K493" s="41"/>
      <c r="L493" s="45"/>
      <c r="M493" s="239"/>
      <c r="N493" s="240"/>
      <c r="O493" s="92"/>
      <c r="P493" s="92"/>
      <c r="Q493" s="92"/>
      <c r="R493" s="92"/>
      <c r="S493" s="92"/>
      <c r="T493" s="93"/>
      <c r="U493" s="39"/>
      <c r="V493" s="39"/>
      <c r="W493" s="39"/>
      <c r="X493" s="39"/>
      <c r="Y493" s="39"/>
      <c r="Z493" s="39"/>
      <c r="AA493" s="39"/>
      <c r="AB493" s="39"/>
      <c r="AC493" s="39"/>
      <c r="AD493" s="39"/>
      <c r="AE493" s="39"/>
      <c r="AT493" s="18" t="s">
        <v>214</v>
      </c>
      <c r="AU493" s="18" t="s">
        <v>83</v>
      </c>
    </row>
    <row r="494" s="2" customFormat="1">
      <c r="A494" s="39"/>
      <c r="B494" s="40"/>
      <c r="C494" s="41"/>
      <c r="D494" s="236" t="s">
        <v>385</v>
      </c>
      <c r="E494" s="41"/>
      <c r="F494" s="290" t="s">
        <v>2933</v>
      </c>
      <c r="G494" s="41"/>
      <c r="H494" s="41"/>
      <c r="I494" s="238"/>
      <c r="J494" s="41"/>
      <c r="K494" s="41"/>
      <c r="L494" s="45"/>
      <c r="M494" s="239"/>
      <c r="N494" s="240"/>
      <c r="O494" s="92"/>
      <c r="P494" s="92"/>
      <c r="Q494" s="92"/>
      <c r="R494" s="92"/>
      <c r="S494" s="92"/>
      <c r="T494" s="93"/>
      <c r="U494" s="39"/>
      <c r="V494" s="39"/>
      <c r="W494" s="39"/>
      <c r="X494" s="39"/>
      <c r="Y494" s="39"/>
      <c r="Z494" s="39"/>
      <c r="AA494" s="39"/>
      <c r="AB494" s="39"/>
      <c r="AC494" s="39"/>
      <c r="AD494" s="39"/>
      <c r="AE494" s="39"/>
      <c r="AT494" s="18" t="s">
        <v>385</v>
      </c>
      <c r="AU494" s="18" t="s">
        <v>83</v>
      </c>
    </row>
    <row r="495" s="2" customFormat="1" ht="24.15" customHeight="1">
      <c r="A495" s="39"/>
      <c r="B495" s="40"/>
      <c r="C495" s="222" t="s">
        <v>1674</v>
      </c>
      <c r="D495" s="222" t="s">
        <v>208</v>
      </c>
      <c r="E495" s="223" t="s">
        <v>3280</v>
      </c>
      <c r="F495" s="224" t="s">
        <v>3281</v>
      </c>
      <c r="G495" s="225" t="s">
        <v>2924</v>
      </c>
      <c r="H495" s="226">
        <v>1</v>
      </c>
      <c r="I495" s="227"/>
      <c r="J495" s="228">
        <f>ROUND(I495*H495,2)</f>
        <v>0</v>
      </c>
      <c r="K495" s="229"/>
      <c r="L495" s="45"/>
      <c r="M495" s="230" t="s">
        <v>1</v>
      </c>
      <c r="N495" s="231" t="s">
        <v>41</v>
      </c>
      <c r="O495" s="92"/>
      <c r="P495" s="232">
        <f>O495*H495</f>
        <v>0</v>
      </c>
      <c r="Q495" s="232">
        <v>0</v>
      </c>
      <c r="R495" s="232">
        <f>Q495*H495</f>
        <v>0</v>
      </c>
      <c r="S495" s="232">
        <v>0</v>
      </c>
      <c r="T495" s="233">
        <f>S495*H495</f>
        <v>0</v>
      </c>
      <c r="U495" s="39"/>
      <c r="V495" s="39"/>
      <c r="W495" s="39"/>
      <c r="X495" s="39"/>
      <c r="Y495" s="39"/>
      <c r="Z495" s="39"/>
      <c r="AA495" s="39"/>
      <c r="AB495" s="39"/>
      <c r="AC495" s="39"/>
      <c r="AD495" s="39"/>
      <c r="AE495" s="39"/>
      <c r="AR495" s="234" t="s">
        <v>212</v>
      </c>
      <c r="AT495" s="234" t="s">
        <v>208</v>
      </c>
      <c r="AU495" s="234" t="s">
        <v>83</v>
      </c>
      <c r="AY495" s="18" t="s">
        <v>207</v>
      </c>
      <c r="BE495" s="235">
        <f>IF(N495="základní",J495,0)</f>
        <v>0</v>
      </c>
      <c r="BF495" s="235">
        <f>IF(N495="snížená",J495,0)</f>
        <v>0</v>
      </c>
      <c r="BG495" s="235">
        <f>IF(N495="zákl. přenesená",J495,0)</f>
        <v>0</v>
      </c>
      <c r="BH495" s="235">
        <f>IF(N495="sníž. přenesená",J495,0)</f>
        <v>0</v>
      </c>
      <c r="BI495" s="235">
        <f>IF(N495="nulová",J495,0)</f>
        <v>0</v>
      </c>
      <c r="BJ495" s="18" t="s">
        <v>83</v>
      </c>
      <c r="BK495" s="235">
        <f>ROUND(I495*H495,2)</f>
        <v>0</v>
      </c>
      <c r="BL495" s="18" t="s">
        <v>212</v>
      </c>
      <c r="BM495" s="234" t="s">
        <v>3282</v>
      </c>
    </row>
    <row r="496" s="2" customFormat="1">
      <c r="A496" s="39"/>
      <c r="B496" s="40"/>
      <c r="C496" s="41"/>
      <c r="D496" s="236" t="s">
        <v>214</v>
      </c>
      <c r="E496" s="41"/>
      <c r="F496" s="237" t="s">
        <v>3281</v>
      </c>
      <c r="G496" s="41"/>
      <c r="H496" s="41"/>
      <c r="I496" s="238"/>
      <c r="J496" s="41"/>
      <c r="K496" s="41"/>
      <c r="L496" s="45"/>
      <c r="M496" s="239"/>
      <c r="N496" s="240"/>
      <c r="O496" s="92"/>
      <c r="P496" s="92"/>
      <c r="Q496" s="92"/>
      <c r="R496" s="92"/>
      <c r="S496" s="92"/>
      <c r="T496" s="93"/>
      <c r="U496" s="39"/>
      <c r="V496" s="39"/>
      <c r="W496" s="39"/>
      <c r="X496" s="39"/>
      <c r="Y496" s="39"/>
      <c r="Z496" s="39"/>
      <c r="AA496" s="39"/>
      <c r="AB496" s="39"/>
      <c r="AC496" s="39"/>
      <c r="AD496" s="39"/>
      <c r="AE496" s="39"/>
      <c r="AT496" s="18" t="s">
        <v>214</v>
      </c>
      <c r="AU496" s="18" t="s">
        <v>83</v>
      </c>
    </row>
    <row r="497" s="2" customFormat="1" ht="44.25" customHeight="1">
      <c r="A497" s="39"/>
      <c r="B497" s="40"/>
      <c r="C497" s="222" t="s">
        <v>1678</v>
      </c>
      <c r="D497" s="222" t="s">
        <v>208</v>
      </c>
      <c r="E497" s="223" t="s">
        <v>3283</v>
      </c>
      <c r="F497" s="224" t="s">
        <v>3284</v>
      </c>
      <c r="G497" s="225" t="s">
        <v>931</v>
      </c>
      <c r="H497" s="226">
        <v>3</v>
      </c>
      <c r="I497" s="227"/>
      <c r="J497" s="228">
        <f>ROUND(I497*H497,2)</f>
        <v>0</v>
      </c>
      <c r="K497" s="229"/>
      <c r="L497" s="45"/>
      <c r="M497" s="230" t="s">
        <v>1</v>
      </c>
      <c r="N497" s="231" t="s">
        <v>41</v>
      </c>
      <c r="O497" s="92"/>
      <c r="P497" s="232">
        <f>O497*H497</f>
        <v>0</v>
      </c>
      <c r="Q497" s="232">
        <v>0</v>
      </c>
      <c r="R497" s="232">
        <f>Q497*H497</f>
        <v>0</v>
      </c>
      <c r="S497" s="232">
        <v>0</v>
      </c>
      <c r="T497" s="233">
        <f>S497*H497</f>
        <v>0</v>
      </c>
      <c r="U497" s="39"/>
      <c r="V497" s="39"/>
      <c r="W497" s="39"/>
      <c r="X497" s="39"/>
      <c r="Y497" s="39"/>
      <c r="Z497" s="39"/>
      <c r="AA497" s="39"/>
      <c r="AB497" s="39"/>
      <c r="AC497" s="39"/>
      <c r="AD497" s="39"/>
      <c r="AE497" s="39"/>
      <c r="AR497" s="234" t="s">
        <v>212</v>
      </c>
      <c r="AT497" s="234" t="s">
        <v>208</v>
      </c>
      <c r="AU497" s="234" t="s">
        <v>83</v>
      </c>
      <c r="AY497" s="18" t="s">
        <v>207</v>
      </c>
      <c r="BE497" s="235">
        <f>IF(N497="základní",J497,0)</f>
        <v>0</v>
      </c>
      <c r="BF497" s="235">
        <f>IF(N497="snížená",J497,0)</f>
        <v>0</v>
      </c>
      <c r="BG497" s="235">
        <f>IF(N497="zákl. přenesená",J497,0)</f>
        <v>0</v>
      </c>
      <c r="BH497" s="235">
        <f>IF(N497="sníž. přenesená",J497,0)</f>
        <v>0</v>
      </c>
      <c r="BI497" s="235">
        <f>IF(N497="nulová",J497,0)</f>
        <v>0</v>
      </c>
      <c r="BJ497" s="18" t="s">
        <v>83</v>
      </c>
      <c r="BK497" s="235">
        <f>ROUND(I497*H497,2)</f>
        <v>0</v>
      </c>
      <c r="BL497" s="18" t="s">
        <v>212</v>
      </c>
      <c r="BM497" s="234" t="s">
        <v>3285</v>
      </c>
    </row>
    <row r="498" s="2" customFormat="1">
      <c r="A498" s="39"/>
      <c r="B498" s="40"/>
      <c r="C498" s="41"/>
      <c r="D498" s="236" t="s">
        <v>214</v>
      </c>
      <c r="E498" s="41"/>
      <c r="F498" s="237" t="s">
        <v>3284</v>
      </c>
      <c r="G498" s="41"/>
      <c r="H498" s="41"/>
      <c r="I498" s="238"/>
      <c r="J498" s="41"/>
      <c r="K498" s="41"/>
      <c r="L498" s="45"/>
      <c r="M498" s="239"/>
      <c r="N498" s="240"/>
      <c r="O498" s="92"/>
      <c r="P498" s="92"/>
      <c r="Q498" s="92"/>
      <c r="R498" s="92"/>
      <c r="S498" s="92"/>
      <c r="T498" s="93"/>
      <c r="U498" s="39"/>
      <c r="V498" s="39"/>
      <c r="W498" s="39"/>
      <c r="X498" s="39"/>
      <c r="Y498" s="39"/>
      <c r="Z498" s="39"/>
      <c r="AA498" s="39"/>
      <c r="AB498" s="39"/>
      <c r="AC498" s="39"/>
      <c r="AD498" s="39"/>
      <c r="AE498" s="39"/>
      <c r="AT498" s="18" t="s">
        <v>214</v>
      </c>
      <c r="AU498" s="18" t="s">
        <v>83</v>
      </c>
    </row>
    <row r="499" s="2" customFormat="1" ht="44.25" customHeight="1">
      <c r="A499" s="39"/>
      <c r="B499" s="40"/>
      <c r="C499" s="222" t="s">
        <v>1682</v>
      </c>
      <c r="D499" s="222" t="s">
        <v>208</v>
      </c>
      <c r="E499" s="223" t="s">
        <v>3286</v>
      </c>
      <c r="F499" s="224" t="s">
        <v>3287</v>
      </c>
      <c r="G499" s="225" t="s">
        <v>931</v>
      </c>
      <c r="H499" s="226">
        <v>3</v>
      </c>
      <c r="I499" s="227"/>
      <c r="J499" s="228">
        <f>ROUND(I499*H499,2)</f>
        <v>0</v>
      </c>
      <c r="K499" s="229"/>
      <c r="L499" s="45"/>
      <c r="M499" s="230" t="s">
        <v>1</v>
      </c>
      <c r="N499" s="231" t="s">
        <v>41</v>
      </c>
      <c r="O499" s="92"/>
      <c r="P499" s="232">
        <f>O499*H499</f>
        <v>0</v>
      </c>
      <c r="Q499" s="232">
        <v>0</v>
      </c>
      <c r="R499" s="232">
        <f>Q499*H499</f>
        <v>0</v>
      </c>
      <c r="S499" s="232">
        <v>0</v>
      </c>
      <c r="T499" s="233">
        <f>S499*H499</f>
        <v>0</v>
      </c>
      <c r="U499" s="39"/>
      <c r="V499" s="39"/>
      <c r="W499" s="39"/>
      <c r="X499" s="39"/>
      <c r="Y499" s="39"/>
      <c r="Z499" s="39"/>
      <c r="AA499" s="39"/>
      <c r="AB499" s="39"/>
      <c r="AC499" s="39"/>
      <c r="AD499" s="39"/>
      <c r="AE499" s="39"/>
      <c r="AR499" s="234" t="s">
        <v>212</v>
      </c>
      <c r="AT499" s="234" t="s">
        <v>208</v>
      </c>
      <c r="AU499" s="234" t="s">
        <v>83</v>
      </c>
      <c r="AY499" s="18" t="s">
        <v>207</v>
      </c>
      <c r="BE499" s="235">
        <f>IF(N499="základní",J499,0)</f>
        <v>0</v>
      </c>
      <c r="BF499" s="235">
        <f>IF(N499="snížená",J499,0)</f>
        <v>0</v>
      </c>
      <c r="BG499" s="235">
        <f>IF(N499="zákl. přenesená",J499,0)</f>
        <v>0</v>
      </c>
      <c r="BH499" s="235">
        <f>IF(N499="sníž. přenesená",J499,0)</f>
        <v>0</v>
      </c>
      <c r="BI499" s="235">
        <f>IF(N499="nulová",J499,0)</f>
        <v>0</v>
      </c>
      <c r="BJ499" s="18" t="s">
        <v>83</v>
      </c>
      <c r="BK499" s="235">
        <f>ROUND(I499*H499,2)</f>
        <v>0</v>
      </c>
      <c r="BL499" s="18" t="s">
        <v>212</v>
      </c>
      <c r="BM499" s="234" t="s">
        <v>3288</v>
      </c>
    </row>
    <row r="500" s="2" customFormat="1">
      <c r="A500" s="39"/>
      <c r="B500" s="40"/>
      <c r="C500" s="41"/>
      <c r="D500" s="236" t="s">
        <v>214</v>
      </c>
      <c r="E500" s="41"/>
      <c r="F500" s="237" t="s">
        <v>3287</v>
      </c>
      <c r="G500" s="41"/>
      <c r="H500" s="41"/>
      <c r="I500" s="238"/>
      <c r="J500" s="41"/>
      <c r="K500" s="41"/>
      <c r="L500" s="45"/>
      <c r="M500" s="239"/>
      <c r="N500" s="240"/>
      <c r="O500" s="92"/>
      <c r="P500" s="92"/>
      <c r="Q500" s="92"/>
      <c r="R500" s="92"/>
      <c r="S500" s="92"/>
      <c r="T500" s="93"/>
      <c r="U500" s="39"/>
      <c r="V500" s="39"/>
      <c r="W500" s="39"/>
      <c r="X500" s="39"/>
      <c r="Y500" s="39"/>
      <c r="Z500" s="39"/>
      <c r="AA500" s="39"/>
      <c r="AB500" s="39"/>
      <c r="AC500" s="39"/>
      <c r="AD500" s="39"/>
      <c r="AE500" s="39"/>
      <c r="AT500" s="18" t="s">
        <v>214</v>
      </c>
      <c r="AU500" s="18" t="s">
        <v>83</v>
      </c>
    </row>
    <row r="501" s="2" customFormat="1" ht="21.75" customHeight="1">
      <c r="A501" s="39"/>
      <c r="B501" s="40"/>
      <c r="C501" s="222" t="s">
        <v>1686</v>
      </c>
      <c r="D501" s="222" t="s">
        <v>208</v>
      </c>
      <c r="E501" s="223" t="s">
        <v>3289</v>
      </c>
      <c r="F501" s="224" t="s">
        <v>3290</v>
      </c>
      <c r="G501" s="225" t="s">
        <v>931</v>
      </c>
      <c r="H501" s="226">
        <v>3</v>
      </c>
      <c r="I501" s="227"/>
      <c r="J501" s="228">
        <f>ROUND(I501*H501,2)</f>
        <v>0</v>
      </c>
      <c r="K501" s="229"/>
      <c r="L501" s="45"/>
      <c r="M501" s="230" t="s">
        <v>1</v>
      </c>
      <c r="N501" s="231" t="s">
        <v>41</v>
      </c>
      <c r="O501" s="92"/>
      <c r="P501" s="232">
        <f>O501*H501</f>
        <v>0</v>
      </c>
      <c r="Q501" s="232">
        <v>0</v>
      </c>
      <c r="R501" s="232">
        <f>Q501*H501</f>
        <v>0</v>
      </c>
      <c r="S501" s="232">
        <v>0</v>
      </c>
      <c r="T501" s="233">
        <f>S501*H501</f>
        <v>0</v>
      </c>
      <c r="U501" s="39"/>
      <c r="V501" s="39"/>
      <c r="W501" s="39"/>
      <c r="X501" s="39"/>
      <c r="Y501" s="39"/>
      <c r="Z501" s="39"/>
      <c r="AA501" s="39"/>
      <c r="AB501" s="39"/>
      <c r="AC501" s="39"/>
      <c r="AD501" s="39"/>
      <c r="AE501" s="39"/>
      <c r="AR501" s="234" t="s">
        <v>212</v>
      </c>
      <c r="AT501" s="234" t="s">
        <v>208</v>
      </c>
      <c r="AU501" s="234" t="s">
        <v>83</v>
      </c>
      <c r="AY501" s="18" t="s">
        <v>207</v>
      </c>
      <c r="BE501" s="235">
        <f>IF(N501="základní",J501,0)</f>
        <v>0</v>
      </c>
      <c r="BF501" s="235">
        <f>IF(N501="snížená",J501,0)</f>
        <v>0</v>
      </c>
      <c r="BG501" s="235">
        <f>IF(N501="zákl. přenesená",J501,0)</f>
        <v>0</v>
      </c>
      <c r="BH501" s="235">
        <f>IF(N501="sníž. přenesená",J501,0)</f>
        <v>0</v>
      </c>
      <c r="BI501" s="235">
        <f>IF(N501="nulová",J501,0)</f>
        <v>0</v>
      </c>
      <c r="BJ501" s="18" t="s">
        <v>83</v>
      </c>
      <c r="BK501" s="235">
        <f>ROUND(I501*H501,2)</f>
        <v>0</v>
      </c>
      <c r="BL501" s="18" t="s">
        <v>212</v>
      </c>
      <c r="BM501" s="234" t="s">
        <v>3291</v>
      </c>
    </row>
    <row r="502" s="2" customFormat="1">
      <c r="A502" s="39"/>
      <c r="B502" s="40"/>
      <c r="C502" s="41"/>
      <c r="D502" s="236" t="s">
        <v>214</v>
      </c>
      <c r="E502" s="41"/>
      <c r="F502" s="237" t="s">
        <v>3290</v>
      </c>
      <c r="G502" s="41"/>
      <c r="H502" s="41"/>
      <c r="I502" s="238"/>
      <c r="J502" s="41"/>
      <c r="K502" s="41"/>
      <c r="L502" s="45"/>
      <c r="M502" s="239"/>
      <c r="N502" s="240"/>
      <c r="O502" s="92"/>
      <c r="P502" s="92"/>
      <c r="Q502" s="92"/>
      <c r="R502" s="92"/>
      <c r="S502" s="92"/>
      <c r="T502" s="93"/>
      <c r="U502" s="39"/>
      <c r="V502" s="39"/>
      <c r="W502" s="39"/>
      <c r="X502" s="39"/>
      <c r="Y502" s="39"/>
      <c r="Z502" s="39"/>
      <c r="AA502" s="39"/>
      <c r="AB502" s="39"/>
      <c r="AC502" s="39"/>
      <c r="AD502" s="39"/>
      <c r="AE502" s="39"/>
      <c r="AT502" s="18" t="s">
        <v>214</v>
      </c>
      <c r="AU502" s="18" t="s">
        <v>83</v>
      </c>
    </row>
    <row r="503" s="2" customFormat="1" ht="21.75" customHeight="1">
      <c r="A503" s="39"/>
      <c r="B503" s="40"/>
      <c r="C503" s="222" t="s">
        <v>1689</v>
      </c>
      <c r="D503" s="222" t="s">
        <v>208</v>
      </c>
      <c r="E503" s="223" t="s">
        <v>3292</v>
      </c>
      <c r="F503" s="224" t="s">
        <v>3293</v>
      </c>
      <c r="G503" s="225" t="s">
        <v>931</v>
      </c>
      <c r="H503" s="226">
        <v>3</v>
      </c>
      <c r="I503" s="227"/>
      <c r="J503" s="228">
        <f>ROUND(I503*H503,2)</f>
        <v>0</v>
      </c>
      <c r="K503" s="229"/>
      <c r="L503" s="45"/>
      <c r="M503" s="230" t="s">
        <v>1</v>
      </c>
      <c r="N503" s="231" t="s">
        <v>41</v>
      </c>
      <c r="O503" s="92"/>
      <c r="P503" s="232">
        <f>O503*H503</f>
        <v>0</v>
      </c>
      <c r="Q503" s="232">
        <v>0</v>
      </c>
      <c r="R503" s="232">
        <f>Q503*H503</f>
        <v>0</v>
      </c>
      <c r="S503" s="232">
        <v>0</v>
      </c>
      <c r="T503" s="233">
        <f>S503*H503</f>
        <v>0</v>
      </c>
      <c r="U503" s="39"/>
      <c r="V503" s="39"/>
      <c r="W503" s="39"/>
      <c r="X503" s="39"/>
      <c r="Y503" s="39"/>
      <c r="Z503" s="39"/>
      <c r="AA503" s="39"/>
      <c r="AB503" s="39"/>
      <c r="AC503" s="39"/>
      <c r="AD503" s="39"/>
      <c r="AE503" s="39"/>
      <c r="AR503" s="234" t="s">
        <v>212</v>
      </c>
      <c r="AT503" s="234" t="s">
        <v>208</v>
      </c>
      <c r="AU503" s="234" t="s">
        <v>83</v>
      </c>
      <c r="AY503" s="18" t="s">
        <v>207</v>
      </c>
      <c r="BE503" s="235">
        <f>IF(N503="základní",J503,0)</f>
        <v>0</v>
      </c>
      <c r="BF503" s="235">
        <f>IF(N503="snížená",J503,0)</f>
        <v>0</v>
      </c>
      <c r="BG503" s="235">
        <f>IF(N503="zákl. přenesená",J503,0)</f>
        <v>0</v>
      </c>
      <c r="BH503" s="235">
        <f>IF(N503="sníž. přenesená",J503,0)</f>
        <v>0</v>
      </c>
      <c r="BI503" s="235">
        <f>IF(N503="nulová",J503,0)</f>
        <v>0</v>
      </c>
      <c r="BJ503" s="18" t="s">
        <v>83</v>
      </c>
      <c r="BK503" s="235">
        <f>ROUND(I503*H503,2)</f>
        <v>0</v>
      </c>
      <c r="BL503" s="18" t="s">
        <v>212</v>
      </c>
      <c r="BM503" s="234" t="s">
        <v>3294</v>
      </c>
    </row>
    <row r="504" s="2" customFormat="1">
      <c r="A504" s="39"/>
      <c r="B504" s="40"/>
      <c r="C504" s="41"/>
      <c r="D504" s="236" t="s">
        <v>214</v>
      </c>
      <c r="E504" s="41"/>
      <c r="F504" s="237" t="s">
        <v>3293</v>
      </c>
      <c r="G504" s="41"/>
      <c r="H504" s="41"/>
      <c r="I504" s="238"/>
      <c r="J504" s="41"/>
      <c r="K504" s="41"/>
      <c r="L504" s="45"/>
      <c r="M504" s="239"/>
      <c r="N504" s="240"/>
      <c r="O504" s="92"/>
      <c r="P504" s="92"/>
      <c r="Q504" s="92"/>
      <c r="R504" s="92"/>
      <c r="S504" s="92"/>
      <c r="T504" s="93"/>
      <c r="U504" s="39"/>
      <c r="V504" s="39"/>
      <c r="W504" s="39"/>
      <c r="X504" s="39"/>
      <c r="Y504" s="39"/>
      <c r="Z504" s="39"/>
      <c r="AA504" s="39"/>
      <c r="AB504" s="39"/>
      <c r="AC504" s="39"/>
      <c r="AD504" s="39"/>
      <c r="AE504" s="39"/>
      <c r="AT504" s="18" t="s">
        <v>214</v>
      </c>
      <c r="AU504" s="18" t="s">
        <v>83</v>
      </c>
    </row>
    <row r="505" s="2" customFormat="1" ht="16.5" customHeight="1">
      <c r="A505" s="39"/>
      <c r="B505" s="40"/>
      <c r="C505" s="222" t="s">
        <v>1692</v>
      </c>
      <c r="D505" s="222" t="s">
        <v>208</v>
      </c>
      <c r="E505" s="223" t="s">
        <v>3295</v>
      </c>
      <c r="F505" s="224" t="s">
        <v>3296</v>
      </c>
      <c r="G505" s="225" t="s">
        <v>931</v>
      </c>
      <c r="H505" s="226">
        <v>6</v>
      </c>
      <c r="I505" s="227"/>
      <c r="J505" s="228">
        <f>ROUND(I505*H505,2)</f>
        <v>0</v>
      </c>
      <c r="K505" s="229"/>
      <c r="L505" s="45"/>
      <c r="M505" s="230" t="s">
        <v>1</v>
      </c>
      <c r="N505" s="231" t="s">
        <v>41</v>
      </c>
      <c r="O505" s="92"/>
      <c r="P505" s="232">
        <f>O505*H505</f>
        <v>0</v>
      </c>
      <c r="Q505" s="232">
        <v>0</v>
      </c>
      <c r="R505" s="232">
        <f>Q505*H505</f>
        <v>0</v>
      </c>
      <c r="S505" s="232">
        <v>0</v>
      </c>
      <c r="T505" s="233">
        <f>S505*H505</f>
        <v>0</v>
      </c>
      <c r="U505" s="39"/>
      <c r="V505" s="39"/>
      <c r="W505" s="39"/>
      <c r="X505" s="39"/>
      <c r="Y505" s="39"/>
      <c r="Z505" s="39"/>
      <c r="AA505" s="39"/>
      <c r="AB505" s="39"/>
      <c r="AC505" s="39"/>
      <c r="AD505" s="39"/>
      <c r="AE505" s="39"/>
      <c r="AR505" s="234" t="s">
        <v>212</v>
      </c>
      <c r="AT505" s="234" t="s">
        <v>208</v>
      </c>
      <c r="AU505" s="234" t="s">
        <v>83</v>
      </c>
      <c r="AY505" s="18" t="s">
        <v>207</v>
      </c>
      <c r="BE505" s="235">
        <f>IF(N505="základní",J505,0)</f>
        <v>0</v>
      </c>
      <c r="BF505" s="235">
        <f>IF(N505="snížená",J505,0)</f>
        <v>0</v>
      </c>
      <c r="BG505" s="235">
        <f>IF(N505="zákl. přenesená",J505,0)</f>
        <v>0</v>
      </c>
      <c r="BH505" s="235">
        <f>IF(N505="sníž. přenesená",J505,0)</f>
        <v>0</v>
      </c>
      <c r="BI505" s="235">
        <f>IF(N505="nulová",J505,0)</f>
        <v>0</v>
      </c>
      <c r="BJ505" s="18" t="s">
        <v>83</v>
      </c>
      <c r="BK505" s="235">
        <f>ROUND(I505*H505,2)</f>
        <v>0</v>
      </c>
      <c r="BL505" s="18" t="s">
        <v>212</v>
      </c>
      <c r="BM505" s="234" t="s">
        <v>3297</v>
      </c>
    </row>
    <row r="506" s="2" customFormat="1">
      <c r="A506" s="39"/>
      <c r="B506" s="40"/>
      <c r="C506" s="41"/>
      <c r="D506" s="236" t="s">
        <v>214</v>
      </c>
      <c r="E506" s="41"/>
      <c r="F506" s="237" t="s">
        <v>3296</v>
      </c>
      <c r="G506" s="41"/>
      <c r="H506" s="41"/>
      <c r="I506" s="238"/>
      <c r="J506" s="41"/>
      <c r="K506" s="41"/>
      <c r="L506" s="45"/>
      <c r="M506" s="239"/>
      <c r="N506" s="240"/>
      <c r="O506" s="92"/>
      <c r="P506" s="92"/>
      <c r="Q506" s="92"/>
      <c r="R506" s="92"/>
      <c r="S506" s="92"/>
      <c r="T506" s="93"/>
      <c r="U506" s="39"/>
      <c r="V506" s="39"/>
      <c r="W506" s="39"/>
      <c r="X506" s="39"/>
      <c r="Y506" s="39"/>
      <c r="Z506" s="39"/>
      <c r="AA506" s="39"/>
      <c r="AB506" s="39"/>
      <c r="AC506" s="39"/>
      <c r="AD506" s="39"/>
      <c r="AE506" s="39"/>
      <c r="AT506" s="18" t="s">
        <v>214</v>
      </c>
      <c r="AU506" s="18" t="s">
        <v>83</v>
      </c>
    </row>
    <row r="507" s="2" customFormat="1" ht="16.5" customHeight="1">
      <c r="A507" s="39"/>
      <c r="B507" s="40"/>
      <c r="C507" s="222" t="s">
        <v>1696</v>
      </c>
      <c r="D507" s="222" t="s">
        <v>208</v>
      </c>
      <c r="E507" s="223" t="s">
        <v>3298</v>
      </c>
      <c r="F507" s="224" t="s">
        <v>3299</v>
      </c>
      <c r="G507" s="225" t="s">
        <v>931</v>
      </c>
      <c r="H507" s="226">
        <v>6</v>
      </c>
      <c r="I507" s="227"/>
      <c r="J507" s="228">
        <f>ROUND(I507*H507,2)</f>
        <v>0</v>
      </c>
      <c r="K507" s="229"/>
      <c r="L507" s="45"/>
      <c r="M507" s="230" t="s">
        <v>1</v>
      </c>
      <c r="N507" s="231" t="s">
        <v>41</v>
      </c>
      <c r="O507" s="92"/>
      <c r="P507" s="232">
        <f>O507*H507</f>
        <v>0</v>
      </c>
      <c r="Q507" s="232">
        <v>0</v>
      </c>
      <c r="R507" s="232">
        <f>Q507*H507</f>
        <v>0</v>
      </c>
      <c r="S507" s="232">
        <v>0</v>
      </c>
      <c r="T507" s="233">
        <f>S507*H507</f>
        <v>0</v>
      </c>
      <c r="U507" s="39"/>
      <c r="V507" s="39"/>
      <c r="W507" s="39"/>
      <c r="X507" s="39"/>
      <c r="Y507" s="39"/>
      <c r="Z507" s="39"/>
      <c r="AA507" s="39"/>
      <c r="AB507" s="39"/>
      <c r="AC507" s="39"/>
      <c r="AD507" s="39"/>
      <c r="AE507" s="39"/>
      <c r="AR507" s="234" t="s">
        <v>212</v>
      </c>
      <c r="AT507" s="234" t="s">
        <v>208</v>
      </c>
      <c r="AU507" s="234" t="s">
        <v>83</v>
      </c>
      <c r="AY507" s="18" t="s">
        <v>207</v>
      </c>
      <c r="BE507" s="235">
        <f>IF(N507="základní",J507,0)</f>
        <v>0</v>
      </c>
      <c r="BF507" s="235">
        <f>IF(N507="snížená",J507,0)</f>
        <v>0</v>
      </c>
      <c r="BG507" s="235">
        <f>IF(N507="zákl. přenesená",J507,0)</f>
        <v>0</v>
      </c>
      <c r="BH507" s="235">
        <f>IF(N507="sníž. přenesená",J507,0)</f>
        <v>0</v>
      </c>
      <c r="BI507" s="235">
        <f>IF(N507="nulová",J507,0)</f>
        <v>0</v>
      </c>
      <c r="BJ507" s="18" t="s">
        <v>83</v>
      </c>
      <c r="BK507" s="235">
        <f>ROUND(I507*H507,2)</f>
        <v>0</v>
      </c>
      <c r="BL507" s="18" t="s">
        <v>212</v>
      </c>
      <c r="BM507" s="234" t="s">
        <v>3300</v>
      </c>
    </row>
    <row r="508" s="2" customFormat="1">
      <c r="A508" s="39"/>
      <c r="B508" s="40"/>
      <c r="C508" s="41"/>
      <c r="D508" s="236" t="s">
        <v>214</v>
      </c>
      <c r="E508" s="41"/>
      <c r="F508" s="237" t="s">
        <v>3299</v>
      </c>
      <c r="G508" s="41"/>
      <c r="H508" s="41"/>
      <c r="I508" s="238"/>
      <c r="J508" s="41"/>
      <c r="K508" s="41"/>
      <c r="L508" s="45"/>
      <c r="M508" s="239"/>
      <c r="N508" s="240"/>
      <c r="O508" s="92"/>
      <c r="P508" s="92"/>
      <c r="Q508" s="92"/>
      <c r="R508" s="92"/>
      <c r="S508" s="92"/>
      <c r="T508" s="93"/>
      <c r="U508" s="39"/>
      <c r="V508" s="39"/>
      <c r="W508" s="39"/>
      <c r="X508" s="39"/>
      <c r="Y508" s="39"/>
      <c r="Z508" s="39"/>
      <c r="AA508" s="39"/>
      <c r="AB508" s="39"/>
      <c r="AC508" s="39"/>
      <c r="AD508" s="39"/>
      <c r="AE508" s="39"/>
      <c r="AT508" s="18" t="s">
        <v>214</v>
      </c>
      <c r="AU508" s="18" t="s">
        <v>83</v>
      </c>
    </row>
    <row r="509" s="2" customFormat="1" ht="16.5" customHeight="1">
      <c r="A509" s="39"/>
      <c r="B509" s="40"/>
      <c r="C509" s="222" t="s">
        <v>1699</v>
      </c>
      <c r="D509" s="222" t="s">
        <v>208</v>
      </c>
      <c r="E509" s="223" t="s">
        <v>3301</v>
      </c>
      <c r="F509" s="224" t="s">
        <v>2920</v>
      </c>
      <c r="G509" s="225" t="s">
        <v>931</v>
      </c>
      <c r="H509" s="226">
        <v>6</v>
      </c>
      <c r="I509" s="227"/>
      <c r="J509" s="228">
        <f>ROUND(I509*H509,2)</f>
        <v>0</v>
      </c>
      <c r="K509" s="229"/>
      <c r="L509" s="45"/>
      <c r="M509" s="230" t="s">
        <v>1</v>
      </c>
      <c r="N509" s="231" t="s">
        <v>41</v>
      </c>
      <c r="O509" s="92"/>
      <c r="P509" s="232">
        <f>O509*H509</f>
        <v>0</v>
      </c>
      <c r="Q509" s="232">
        <v>0</v>
      </c>
      <c r="R509" s="232">
        <f>Q509*H509</f>
        <v>0</v>
      </c>
      <c r="S509" s="232">
        <v>0</v>
      </c>
      <c r="T509" s="233">
        <f>S509*H509</f>
        <v>0</v>
      </c>
      <c r="U509" s="39"/>
      <c r="V509" s="39"/>
      <c r="W509" s="39"/>
      <c r="X509" s="39"/>
      <c r="Y509" s="39"/>
      <c r="Z509" s="39"/>
      <c r="AA509" s="39"/>
      <c r="AB509" s="39"/>
      <c r="AC509" s="39"/>
      <c r="AD509" s="39"/>
      <c r="AE509" s="39"/>
      <c r="AR509" s="234" t="s">
        <v>212</v>
      </c>
      <c r="AT509" s="234" t="s">
        <v>208</v>
      </c>
      <c r="AU509" s="234" t="s">
        <v>83</v>
      </c>
      <c r="AY509" s="18" t="s">
        <v>207</v>
      </c>
      <c r="BE509" s="235">
        <f>IF(N509="základní",J509,0)</f>
        <v>0</v>
      </c>
      <c r="BF509" s="235">
        <f>IF(N509="snížená",J509,0)</f>
        <v>0</v>
      </c>
      <c r="BG509" s="235">
        <f>IF(N509="zákl. přenesená",J509,0)</f>
        <v>0</v>
      </c>
      <c r="BH509" s="235">
        <f>IF(N509="sníž. přenesená",J509,0)</f>
        <v>0</v>
      </c>
      <c r="BI509" s="235">
        <f>IF(N509="nulová",J509,0)</f>
        <v>0</v>
      </c>
      <c r="BJ509" s="18" t="s">
        <v>83</v>
      </c>
      <c r="BK509" s="235">
        <f>ROUND(I509*H509,2)</f>
        <v>0</v>
      </c>
      <c r="BL509" s="18" t="s">
        <v>212</v>
      </c>
      <c r="BM509" s="234" t="s">
        <v>3302</v>
      </c>
    </row>
    <row r="510" s="2" customFormat="1">
      <c r="A510" s="39"/>
      <c r="B510" s="40"/>
      <c r="C510" s="41"/>
      <c r="D510" s="236" t="s">
        <v>214</v>
      </c>
      <c r="E510" s="41"/>
      <c r="F510" s="237" t="s">
        <v>2920</v>
      </c>
      <c r="G510" s="41"/>
      <c r="H510" s="41"/>
      <c r="I510" s="238"/>
      <c r="J510" s="41"/>
      <c r="K510" s="41"/>
      <c r="L510" s="45"/>
      <c r="M510" s="239"/>
      <c r="N510" s="240"/>
      <c r="O510" s="92"/>
      <c r="P510" s="92"/>
      <c r="Q510" s="92"/>
      <c r="R510" s="92"/>
      <c r="S510" s="92"/>
      <c r="T510" s="93"/>
      <c r="U510" s="39"/>
      <c r="V510" s="39"/>
      <c r="W510" s="39"/>
      <c r="X510" s="39"/>
      <c r="Y510" s="39"/>
      <c r="Z510" s="39"/>
      <c r="AA510" s="39"/>
      <c r="AB510" s="39"/>
      <c r="AC510" s="39"/>
      <c r="AD510" s="39"/>
      <c r="AE510" s="39"/>
      <c r="AT510" s="18" t="s">
        <v>214</v>
      </c>
      <c r="AU510" s="18" t="s">
        <v>83</v>
      </c>
    </row>
    <row r="511" s="2" customFormat="1" ht="24.15" customHeight="1">
      <c r="A511" s="39"/>
      <c r="B511" s="40"/>
      <c r="C511" s="222" t="s">
        <v>1702</v>
      </c>
      <c r="D511" s="222" t="s">
        <v>208</v>
      </c>
      <c r="E511" s="223" t="s">
        <v>3303</v>
      </c>
      <c r="F511" s="224" t="s">
        <v>3304</v>
      </c>
      <c r="G511" s="225" t="s">
        <v>931</v>
      </c>
      <c r="H511" s="226">
        <v>6</v>
      </c>
      <c r="I511" s="227"/>
      <c r="J511" s="228">
        <f>ROUND(I511*H511,2)</f>
        <v>0</v>
      </c>
      <c r="K511" s="229"/>
      <c r="L511" s="45"/>
      <c r="M511" s="230" t="s">
        <v>1</v>
      </c>
      <c r="N511" s="231" t="s">
        <v>41</v>
      </c>
      <c r="O511" s="92"/>
      <c r="P511" s="232">
        <f>O511*H511</f>
        <v>0</v>
      </c>
      <c r="Q511" s="232">
        <v>0</v>
      </c>
      <c r="R511" s="232">
        <f>Q511*H511</f>
        <v>0</v>
      </c>
      <c r="S511" s="232">
        <v>0</v>
      </c>
      <c r="T511" s="233">
        <f>S511*H511</f>
        <v>0</v>
      </c>
      <c r="U511" s="39"/>
      <c r="V511" s="39"/>
      <c r="W511" s="39"/>
      <c r="X511" s="39"/>
      <c r="Y511" s="39"/>
      <c r="Z511" s="39"/>
      <c r="AA511" s="39"/>
      <c r="AB511" s="39"/>
      <c r="AC511" s="39"/>
      <c r="AD511" s="39"/>
      <c r="AE511" s="39"/>
      <c r="AR511" s="234" t="s">
        <v>212</v>
      </c>
      <c r="AT511" s="234" t="s">
        <v>208</v>
      </c>
      <c r="AU511" s="234" t="s">
        <v>83</v>
      </c>
      <c r="AY511" s="18" t="s">
        <v>207</v>
      </c>
      <c r="BE511" s="235">
        <f>IF(N511="základní",J511,0)</f>
        <v>0</v>
      </c>
      <c r="BF511" s="235">
        <f>IF(N511="snížená",J511,0)</f>
        <v>0</v>
      </c>
      <c r="BG511" s="235">
        <f>IF(N511="zákl. přenesená",J511,0)</f>
        <v>0</v>
      </c>
      <c r="BH511" s="235">
        <f>IF(N511="sníž. přenesená",J511,0)</f>
        <v>0</v>
      </c>
      <c r="BI511" s="235">
        <f>IF(N511="nulová",J511,0)</f>
        <v>0</v>
      </c>
      <c r="BJ511" s="18" t="s">
        <v>83</v>
      </c>
      <c r="BK511" s="235">
        <f>ROUND(I511*H511,2)</f>
        <v>0</v>
      </c>
      <c r="BL511" s="18" t="s">
        <v>212</v>
      </c>
      <c r="BM511" s="234" t="s">
        <v>3305</v>
      </c>
    </row>
    <row r="512" s="2" customFormat="1">
      <c r="A512" s="39"/>
      <c r="B512" s="40"/>
      <c r="C512" s="41"/>
      <c r="D512" s="236" t="s">
        <v>214</v>
      </c>
      <c r="E512" s="41"/>
      <c r="F512" s="237" t="s">
        <v>3304</v>
      </c>
      <c r="G512" s="41"/>
      <c r="H512" s="41"/>
      <c r="I512" s="238"/>
      <c r="J512" s="41"/>
      <c r="K512" s="41"/>
      <c r="L512" s="45"/>
      <c r="M512" s="239"/>
      <c r="N512" s="240"/>
      <c r="O512" s="92"/>
      <c r="P512" s="92"/>
      <c r="Q512" s="92"/>
      <c r="R512" s="92"/>
      <c r="S512" s="92"/>
      <c r="T512" s="93"/>
      <c r="U512" s="39"/>
      <c r="V512" s="39"/>
      <c r="W512" s="39"/>
      <c r="X512" s="39"/>
      <c r="Y512" s="39"/>
      <c r="Z512" s="39"/>
      <c r="AA512" s="39"/>
      <c r="AB512" s="39"/>
      <c r="AC512" s="39"/>
      <c r="AD512" s="39"/>
      <c r="AE512" s="39"/>
      <c r="AT512" s="18" t="s">
        <v>214</v>
      </c>
      <c r="AU512" s="18" t="s">
        <v>83</v>
      </c>
    </row>
    <row r="513" s="2" customFormat="1" ht="16.5" customHeight="1">
      <c r="A513" s="39"/>
      <c r="B513" s="40"/>
      <c r="C513" s="222" t="s">
        <v>1706</v>
      </c>
      <c r="D513" s="222" t="s">
        <v>208</v>
      </c>
      <c r="E513" s="223" t="s">
        <v>3306</v>
      </c>
      <c r="F513" s="224" t="s">
        <v>3307</v>
      </c>
      <c r="G513" s="225" t="s">
        <v>931</v>
      </c>
      <c r="H513" s="226">
        <v>6</v>
      </c>
      <c r="I513" s="227"/>
      <c r="J513" s="228">
        <f>ROUND(I513*H513,2)</f>
        <v>0</v>
      </c>
      <c r="K513" s="229"/>
      <c r="L513" s="45"/>
      <c r="M513" s="230" t="s">
        <v>1</v>
      </c>
      <c r="N513" s="231" t="s">
        <v>41</v>
      </c>
      <c r="O513" s="92"/>
      <c r="P513" s="232">
        <f>O513*H513</f>
        <v>0</v>
      </c>
      <c r="Q513" s="232">
        <v>0</v>
      </c>
      <c r="R513" s="232">
        <f>Q513*H513</f>
        <v>0</v>
      </c>
      <c r="S513" s="232">
        <v>0</v>
      </c>
      <c r="T513" s="233">
        <f>S513*H513</f>
        <v>0</v>
      </c>
      <c r="U513" s="39"/>
      <c r="V513" s="39"/>
      <c r="W513" s="39"/>
      <c r="X513" s="39"/>
      <c r="Y513" s="39"/>
      <c r="Z513" s="39"/>
      <c r="AA513" s="39"/>
      <c r="AB513" s="39"/>
      <c r="AC513" s="39"/>
      <c r="AD513" s="39"/>
      <c r="AE513" s="39"/>
      <c r="AR513" s="234" t="s">
        <v>212</v>
      </c>
      <c r="AT513" s="234" t="s">
        <v>208</v>
      </c>
      <c r="AU513" s="234" t="s">
        <v>83</v>
      </c>
      <c r="AY513" s="18" t="s">
        <v>207</v>
      </c>
      <c r="BE513" s="235">
        <f>IF(N513="základní",J513,0)</f>
        <v>0</v>
      </c>
      <c r="BF513" s="235">
        <f>IF(N513="snížená",J513,0)</f>
        <v>0</v>
      </c>
      <c r="BG513" s="235">
        <f>IF(N513="zákl. přenesená",J513,0)</f>
        <v>0</v>
      </c>
      <c r="BH513" s="235">
        <f>IF(N513="sníž. přenesená",J513,0)</f>
        <v>0</v>
      </c>
      <c r="BI513" s="235">
        <f>IF(N513="nulová",J513,0)</f>
        <v>0</v>
      </c>
      <c r="BJ513" s="18" t="s">
        <v>83</v>
      </c>
      <c r="BK513" s="235">
        <f>ROUND(I513*H513,2)</f>
        <v>0</v>
      </c>
      <c r="BL513" s="18" t="s">
        <v>212</v>
      </c>
      <c r="BM513" s="234" t="s">
        <v>3308</v>
      </c>
    </row>
    <row r="514" s="2" customFormat="1">
      <c r="A514" s="39"/>
      <c r="B514" s="40"/>
      <c r="C514" s="41"/>
      <c r="D514" s="236" t="s">
        <v>214</v>
      </c>
      <c r="E514" s="41"/>
      <c r="F514" s="237" t="s">
        <v>3307</v>
      </c>
      <c r="G514" s="41"/>
      <c r="H514" s="41"/>
      <c r="I514" s="238"/>
      <c r="J514" s="41"/>
      <c r="K514" s="41"/>
      <c r="L514" s="45"/>
      <c r="M514" s="239"/>
      <c r="N514" s="240"/>
      <c r="O514" s="92"/>
      <c r="P514" s="92"/>
      <c r="Q514" s="92"/>
      <c r="R514" s="92"/>
      <c r="S514" s="92"/>
      <c r="T514" s="93"/>
      <c r="U514" s="39"/>
      <c r="V514" s="39"/>
      <c r="W514" s="39"/>
      <c r="X514" s="39"/>
      <c r="Y514" s="39"/>
      <c r="Z514" s="39"/>
      <c r="AA514" s="39"/>
      <c r="AB514" s="39"/>
      <c r="AC514" s="39"/>
      <c r="AD514" s="39"/>
      <c r="AE514" s="39"/>
      <c r="AT514" s="18" t="s">
        <v>214</v>
      </c>
      <c r="AU514" s="18" t="s">
        <v>83</v>
      </c>
    </row>
    <row r="515" s="2" customFormat="1">
      <c r="A515" s="39"/>
      <c r="B515" s="40"/>
      <c r="C515" s="41"/>
      <c r="D515" s="236" t="s">
        <v>385</v>
      </c>
      <c r="E515" s="41"/>
      <c r="F515" s="290" t="s">
        <v>3309</v>
      </c>
      <c r="G515" s="41"/>
      <c r="H515" s="41"/>
      <c r="I515" s="238"/>
      <c r="J515" s="41"/>
      <c r="K515" s="41"/>
      <c r="L515" s="45"/>
      <c r="M515" s="239"/>
      <c r="N515" s="240"/>
      <c r="O515" s="92"/>
      <c r="P515" s="92"/>
      <c r="Q515" s="92"/>
      <c r="R515" s="92"/>
      <c r="S515" s="92"/>
      <c r="T515" s="93"/>
      <c r="U515" s="39"/>
      <c r="V515" s="39"/>
      <c r="W515" s="39"/>
      <c r="X515" s="39"/>
      <c r="Y515" s="39"/>
      <c r="Z515" s="39"/>
      <c r="AA515" s="39"/>
      <c r="AB515" s="39"/>
      <c r="AC515" s="39"/>
      <c r="AD515" s="39"/>
      <c r="AE515" s="39"/>
      <c r="AT515" s="18" t="s">
        <v>385</v>
      </c>
      <c r="AU515" s="18" t="s">
        <v>83</v>
      </c>
    </row>
    <row r="516" s="2" customFormat="1" ht="24.15" customHeight="1">
      <c r="A516" s="39"/>
      <c r="B516" s="40"/>
      <c r="C516" s="222" t="s">
        <v>1709</v>
      </c>
      <c r="D516" s="222" t="s">
        <v>208</v>
      </c>
      <c r="E516" s="223" t="s">
        <v>3310</v>
      </c>
      <c r="F516" s="224" t="s">
        <v>3311</v>
      </c>
      <c r="G516" s="225" t="s">
        <v>2924</v>
      </c>
      <c r="H516" s="226">
        <v>1</v>
      </c>
      <c r="I516" s="227"/>
      <c r="J516" s="228">
        <f>ROUND(I516*H516,2)</f>
        <v>0</v>
      </c>
      <c r="K516" s="229"/>
      <c r="L516" s="45"/>
      <c r="M516" s="230" t="s">
        <v>1</v>
      </c>
      <c r="N516" s="231" t="s">
        <v>41</v>
      </c>
      <c r="O516" s="92"/>
      <c r="P516" s="232">
        <f>O516*H516</f>
        <v>0</v>
      </c>
      <c r="Q516" s="232">
        <v>0</v>
      </c>
      <c r="R516" s="232">
        <f>Q516*H516</f>
        <v>0</v>
      </c>
      <c r="S516" s="232">
        <v>0</v>
      </c>
      <c r="T516" s="233">
        <f>S516*H516</f>
        <v>0</v>
      </c>
      <c r="U516" s="39"/>
      <c r="V516" s="39"/>
      <c r="W516" s="39"/>
      <c r="X516" s="39"/>
      <c r="Y516" s="39"/>
      <c r="Z516" s="39"/>
      <c r="AA516" s="39"/>
      <c r="AB516" s="39"/>
      <c r="AC516" s="39"/>
      <c r="AD516" s="39"/>
      <c r="AE516" s="39"/>
      <c r="AR516" s="234" t="s">
        <v>212</v>
      </c>
      <c r="AT516" s="234" t="s">
        <v>208</v>
      </c>
      <c r="AU516" s="234" t="s">
        <v>83</v>
      </c>
      <c r="AY516" s="18" t="s">
        <v>207</v>
      </c>
      <c r="BE516" s="235">
        <f>IF(N516="základní",J516,0)</f>
        <v>0</v>
      </c>
      <c r="BF516" s="235">
        <f>IF(N516="snížená",J516,0)</f>
        <v>0</v>
      </c>
      <c r="BG516" s="235">
        <f>IF(N516="zákl. přenesená",J516,0)</f>
        <v>0</v>
      </c>
      <c r="BH516" s="235">
        <f>IF(N516="sníž. přenesená",J516,0)</f>
        <v>0</v>
      </c>
      <c r="BI516" s="235">
        <f>IF(N516="nulová",J516,0)</f>
        <v>0</v>
      </c>
      <c r="BJ516" s="18" t="s">
        <v>83</v>
      </c>
      <c r="BK516" s="235">
        <f>ROUND(I516*H516,2)</f>
        <v>0</v>
      </c>
      <c r="BL516" s="18" t="s">
        <v>212</v>
      </c>
      <c r="BM516" s="234" t="s">
        <v>3312</v>
      </c>
    </row>
    <row r="517" s="2" customFormat="1">
      <c r="A517" s="39"/>
      <c r="B517" s="40"/>
      <c r="C517" s="41"/>
      <c r="D517" s="236" t="s">
        <v>214</v>
      </c>
      <c r="E517" s="41"/>
      <c r="F517" s="237" t="s">
        <v>3311</v>
      </c>
      <c r="G517" s="41"/>
      <c r="H517" s="41"/>
      <c r="I517" s="238"/>
      <c r="J517" s="41"/>
      <c r="K517" s="41"/>
      <c r="L517" s="45"/>
      <c r="M517" s="239"/>
      <c r="N517" s="240"/>
      <c r="O517" s="92"/>
      <c r="P517" s="92"/>
      <c r="Q517" s="92"/>
      <c r="R517" s="92"/>
      <c r="S517" s="92"/>
      <c r="T517" s="93"/>
      <c r="U517" s="39"/>
      <c r="V517" s="39"/>
      <c r="W517" s="39"/>
      <c r="X517" s="39"/>
      <c r="Y517" s="39"/>
      <c r="Z517" s="39"/>
      <c r="AA517" s="39"/>
      <c r="AB517" s="39"/>
      <c r="AC517" s="39"/>
      <c r="AD517" s="39"/>
      <c r="AE517" s="39"/>
      <c r="AT517" s="18" t="s">
        <v>214</v>
      </c>
      <c r="AU517" s="18" t="s">
        <v>83</v>
      </c>
    </row>
    <row r="518" s="2" customFormat="1">
      <c r="A518" s="39"/>
      <c r="B518" s="40"/>
      <c r="C518" s="41"/>
      <c r="D518" s="236" t="s">
        <v>385</v>
      </c>
      <c r="E518" s="41"/>
      <c r="F518" s="290" t="s">
        <v>3015</v>
      </c>
      <c r="G518" s="41"/>
      <c r="H518" s="41"/>
      <c r="I518" s="238"/>
      <c r="J518" s="41"/>
      <c r="K518" s="41"/>
      <c r="L518" s="45"/>
      <c r="M518" s="239"/>
      <c r="N518" s="240"/>
      <c r="O518" s="92"/>
      <c r="P518" s="92"/>
      <c r="Q518" s="92"/>
      <c r="R518" s="92"/>
      <c r="S518" s="92"/>
      <c r="T518" s="93"/>
      <c r="U518" s="39"/>
      <c r="V518" s="39"/>
      <c r="W518" s="39"/>
      <c r="X518" s="39"/>
      <c r="Y518" s="39"/>
      <c r="Z518" s="39"/>
      <c r="AA518" s="39"/>
      <c r="AB518" s="39"/>
      <c r="AC518" s="39"/>
      <c r="AD518" s="39"/>
      <c r="AE518" s="39"/>
      <c r="AT518" s="18" t="s">
        <v>385</v>
      </c>
      <c r="AU518" s="18" t="s">
        <v>83</v>
      </c>
    </row>
    <row r="519" s="2" customFormat="1" ht="21.75" customHeight="1">
      <c r="A519" s="39"/>
      <c r="B519" s="40"/>
      <c r="C519" s="222" t="s">
        <v>1712</v>
      </c>
      <c r="D519" s="222" t="s">
        <v>208</v>
      </c>
      <c r="E519" s="223" t="s">
        <v>3313</v>
      </c>
      <c r="F519" s="224" t="s">
        <v>3314</v>
      </c>
      <c r="G519" s="225" t="s">
        <v>1228</v>
      </c>
      <c r="H519" s="304"/>
      <c r="I519" s="227"/>
      <c r="J519" s="228">
        <f>ROUND(I519*H519,2)</f>
        <v>0</v>
      </c>
      <c r="K519" s="229"/>
      <c r="L519" s="45"/>
      <c r="M519" s="230" t="s">
        <v>1</v>
      </c>
      <c r="N519" s="231" t="s">
        <v>41</v>
      </c>
      <c r="O519" s="92"/>
      <c r="P519" s="232">
        <f>O519*H519</f>
        <v>0</v>
      </c>
      <c r="Q519" s="232">
        <v>0</v>
      </c>
      <c r="R519" s="232">
        <f>Q519*H519</f>
        <v>0</v>
      </c>
      <c r="S519" s="232">
        <v>0</v>
      </c>
      <c r="T519" s="233">
        <f>S519*H519</f>
        <v>0</v>
      </c>
      <c r="U519" s="39"/>
      <c r="V519" s="39"/>
      <c r="W519" s="39"/>
      <c r="X519" s="39"/>
      <c r="Y519" s="39"/>
      <c r="Z519" s="39"/>
      <c r="AA519" s="39"/>
      <c r="AB519" s="39"/>
      <c r="AC519" s="39"/>
      <c r="AD519" s="39"/>
      <c r="AE519" s="39"/>
      <c r="AR519" s="234" t="s">
        <v>212</v>
      </c>
      <c r="AT519" s="234" t="s">
        <v>208</v>
      </c>
      <c r="AU519" s="234" t="s">
        <v>83</v>
      </c>
      <c r="AY519" s="18" t="s">
        <v>207</v>
      </c>
      <c r="BE519" s="235">
        <f>IF(N519="základní",J519,0)</f>
        <v>0</v>
      </c>
      <c r="BF519" s="235">
        <f>IF(N519="snížená",J519,0)</f>
        <v>0</v>
      </c>
      <c r="BG519" s="235">
        <f>IF(N519="zákl. přenesená",J519,0)</f>
        <v>0</v>
      </c>
      <c r="BH519" s="235">
        <f>IF(N519="sníž. přenesená",J519,0)</f>
        <v>0</v>
      </c>
      <c r="BI519" s="235">
        <f>IF(N519="nulová",J519,0)</f>
        <v>0</v>
      </c>
      <c r="BJ519" s="18" t="s">
        <v>83</v>
      </c>
      <c r="BK519" s="235">
        <f>ROUND(I519*H519,2)</f>
        <v>0</v>
      </c>
      <c r="BL519" s="18" t="s">
        <v>212</v>
      </c>
      <c r="BM519" s="234" t="s">
        <v>3315</v>
      </c>
    </row>
    <row r="520" s="2" customFormat="1">
      <c r="A520" s="39"/>
      <c r="B520" s="40"/>
      <c r="C520" s="41"/>
      <c r="D520" s="236" t="s">
        <v>214</v>
      </c>
      <c r="E520" s="41"/>
      <c r="F520" s="237" t="s">
        <v>3314</v>
      </c>
      <c r="G520" s="41"/>
      <c r="H520" s="41"/>
      <c r="I520" s="238"/>
      <c r="J520" s="41"/>
      <c r="K520" s="41"/>
      <c r="L520" s="45"/>
      <c r="M520" s="239"/>
      <c r="N520" s="240"/>
      <c r="O520" s="92"/>
      <c r="P520" s="92"/>
      <c r="Q520" s="92"/>
      <c r="R520" s="92"/>
      <c r="S520" s="92"/>
      <c r="T520" s="93"/>
      <c r="U520" s="39"/>
      <c r="V520" s="39"/>
      <c r="W520" s="39"/>
      <c r="X520" s="39"/>
      <c r="Y520" s="39"/>
      <c r="Z520" s="39"/>
      <c r="AA520" s="39"/>
      <c r="AB520" s="39"/>
      <c r="AC520" s="39"/>
      <c r="AD520" s="39"/>
      <c r="AE520" s="39"/>
      <c r="AT520" s="18" t="s">
        <v>214</v>
      </c>
      <c r="AU520" s="18" t="s">
        <v>83</v>
      </c>
    </row>
    <row r="521" s="11" customFormat="1" ht="25.92" customHeight="1">
      <c r="A521" s="11"/>
      <c r="B521" s="208"/>
      <c r="C521" s="209"/>
      <c r="D521" s="210" t="s">
        <v>75</v>
      </c>
      <c r="E521" s="211" t="s">
        <v>1635</v>
      </c>
      <c r="F521" s="211" t="s">
        <v>1636</v>
      </c>
      <c r="G521" s="209"/>
      <c r="H521" s="209"/>
      <c r="I521" s="212"/>
      <c r="J521" s="213">
        <f>BK521</f>
        <v>0</v>
      </c>
      <c r="K521" s="209"/>
      <c r="L521" s="214"/>
      <c r="M521" s="215"/>
      <c r="N521" s="216"/>
      <c r="O521" s="216"/>
      <c r="P521" s="217">
        <f>SUM(P522:P532)</f>
        <v>0</v>
      </c>
      <c r="Q521" s="216"/>
      <c r="R521" s="217">
        <f>SUM(R522:R532)</f>
        <v>0</v>
      </c>
      <c r="S521" s="216"/>
      <c r="T521" s="218">
        <f>SUM(T522:T532)</f>
        <v>0</v>
      </c>
      <c r="U521" s="11"/>
      <c r="V521" s="11"/>
      <c r="W521" s="11"/>
      <c r="X521" s="11"/>
      <c r="Y521" s="11"/>
      <c r="Z521" s="11"/>
      <c r="AA521" s="11"/>
      <c r="AB521" s="11"/>
      <c r="AC521" s="11"/>
      <c r="AD521" s="11"/>
      <c r="AE521" s="11"/>
      <c r="AR521" s="219" t="s">
        <v>85</v>
      </c>
      <c r="AT521" s="220" t="s">
        <v>75</v>
      </c>
      <c r="AU521" s="220" t="s">
        <v>76</v>
      </c>
      <c r="AY521" s="219" t="s">
        <v>207</v>
      </c>
      <c r="BK521" s="221">
        <f>SUM(BK522:BK532)</f>
        <v>0</v>
      </c>
    </row>
    <row r="522" s="2" customFormat="1" ht="24.15" customHeight="1">
      <c r="A522" s="39"/>
      <c r="B522" s="40"/>
      <c r="C522" s="222" t="s">
        <v>1716</v>
      </c>
      <c r="D522" s="222" t="s">
        <v>208</v>
      </c>
      <c r="E522" s="223" t="s">
        <v>3316</v>
      </c>
      <c r="F522" s="224" t="s">
        <v>3317</v>
      </c>
      <c r="G522" s="225" t="s">
        <v>1218</v>
      </c>
      <c r="H522" s="226">
        <v>13</v>
      </c>
      <c r="I522" s="227"/>
      <c r="J522" s="228">
        <f>ROUND(I522*H522,2)</f>
        <v>0</v>
      </c>
      <c r="K522" s="229"/>
      <c r="L522" s="45"/>
      <c r="M522" s="230" t="s">
        <v>1</v>
      </c>
      <c r="N522" s="231" t="s">
        <v>41</v>
      </c>
      <c r="O522" s="92"/>
      <c r="P522" s="232">
        <f>O522*H522</f>
        <v>0</v>
      </c>
      <c r="Q522" s="232">
        <v>0</v>
      </c>
      <c r="R522" s="232">
        <f>Q522*H522</f>
        <v>0</v>
      </c>
      <c r="S522" s="232">
        <v>0</v>
      </c>
      <c r="T522" s="233">
        <f>S522*H522</f>
        <v>0</v>
      </c>
      <c r="U522" s="39"/>
      <c r="V522" s="39"/>
      <c r="W522" s="39"/>
      <c r="X522" s="39"/>
      <c r="Y522" s="39"/>
      <c r="Z522" s="39"/>
      <c r="AA522" s="39"/>
      <c r="AB522" s="39"/>
      <c r="AC522" s="39"/>
      <c r="AD522" s="39"/>
      <c r="AE522" s="39"/>
      <c r="AR522" s="234" t="s">
        <v>361</v>
      </c>
      <c r="AT522" s="234" t="s">
        <v>208</v>
      </c>
      <c r="AU522" s="234" t="s">
        <v>83</v>
      </c>
      <c r="AY522" s="18" t="s">
        <v>207</v>
      </c>
      <c r="BE522" s="235">
        <f>IF(N522="základní",J522,0)</f>
        <v>0</v>
      </c>
      <c r="BF522" s="235">
        <f>IF(N522="snížená",J522,0)</f>
        <v>0</v>
      </c>
      <c r="BG522" s="235">
        <f>IF(N522="zákl. přenesená",J522,0)</f>
        <v>0</v>
      </c>
      <c r="BH522" s="235">
        <f>IF(N522="sníž. přenesená",J522,0)</f>
        <v>0</v>
      </c>
      <c r="BI522" s="235">
        <f>IF(N522="nulová",J522,0)</f>
        <v>0</v>
      </c>
      <c r="BJ522" s="18" t="s">
        <v>83</v>
      </c>
      <c r="BK522" s="235">
        <f>ROUND(I522*H522,2)</f>
        <v>0</v>
      </c>
      <c r="BL522" s="18" t="s">
        <v>361</v>
      </c>
      <c r="BM522" s="234" t="s">
        <v>3318</v>
      </c>
    </row>
    <row r="523" s="2" customFormat="1">
      <c r="A523" s="39"/>
      <c r="B523" s="40"/>
      <c r="C523" s="41"/>
      <c r="D523" s="236" t="s">
        <v>214</v>
      </c>
      <c r="E523" s="41"/>
      <c r="F523" s="237" t="s">
        <v>3317</v>
      </c>
      <c r="G523" s="41"/>
      <c r="H523" s="41"/>
      <c r="I523" s="238"/>
      <c r="J523" s="41"/>
      <c r="K523" s="41"/>
      <c r="L523" s="45"/>
      <c r="M523" s="239"/>
      <c r="N523" s="240"/>
      <c r="O523" s="92"/>
      <c r="P523" s="92"/>
      <c r="Q523" s="92"/>
      <c r="R523" s="92"/>
      <c r="S523" s="92"/>
      <c r="T523" s="93"/>
      <c r="U523" s="39"/>
      <c r="V523" s="39"/>
      <c r="W523" s="39"/>
      <c r="X523" s="39"/>
      <c r="Y523" s="39"/>
      <c r="Z523" s="39"/>
      <c r="AA523" s="39"/>
      <c r="AB523" s="39"/>
      <c r="AC523" s="39"/>
      <c r="AD523" s="39"/>
      <c r="AE523" s="39"/>
      <c r="AT523" s="18" t="s">
        <v>214</v>
      </c>
      <c r="AU523" s="18" t="s">
        <v>83</v>
      </c>
    </row>
    <row r="524" s="2" customFormat="1" ht="21.75" customHeight="1">
      <c r="A524" s="39"/>
      <c r="B524" s="40"/>
      <c r="C524" s="222" t="s">
        <v>1722</v>
      </c>
      <c r="D524" s="222" t="s">
        <v>208</v>
      </c>
      <c r="E524" s="223" t="s">
        <v>3319</v>
      </c>
      <c r="F524" s="224" t="s">
        <v>3320</v>
      </c>
      <c r="G524" s="225" t="s">
        <v>1218</v>
      </c>
      <c r="H524" s="226">
        <v>122</v>
      </c>
      <c r="I524" s="227"/>
      <c r="J524" s="228">
        <f>ROUND(I524*H524,2)</f>
        <v>0</v>
      </c>
      <c r="K524" s="229"/>
      <c r="L524" s="45"/>
      <c r="M524" s="230" t="s">
        <v>1</v>
      </c>
      <c r="N524" s="231" t="s">
        <v>41</v>
      </c>
      <c r="O524" s="92"/>
      <c r="P524" s="232">
        <f>O524*H524</f>
        <v>0</v>
      </c>
      <c r="Q524" s="232">
        <v>0</v>
      </c>
      <c r="R524" s="232">
        <f>Q524*H524</f>
        <v>0</v>
      </c>
      <c r="S524" s="232">
        <v>0</v>
      </c>
      <c r="T524" s="233">
        <f>S524*H524</f>
        <v>0</v>
      </c>
      <c r="U524" s="39"/>
      <c r="V524" s="39"/>
      <c r="W524" s="39"/>
      <c r="X524" s="39"/>
      <c r="Y524" s="39"/>
      <c r="Z524" s="39"/>
      <c r="AA524" s="39"/>
      <c r="AB524" s="39"/>
      <c r="AC524" s="39"/>
      <c r="AD524" s="39"/>
      <c r="AE524" s="39"/>
      <c r="AR524" s="234" t="s">
        <v>361</v>
      </c>
      <c r="AT524" s="234" t="s">
        <v>208</v>
      </c>
      <c r="AU524" s="234" t="s">
        <v>83</v>
      </c>
      <c r="AY524" s="18" t="s">
        <v>207</v>
      </c>
      <c r="BE524" s="235">
        <f>IF(N524="základní",J524,0)</f>
        <v>0</v>
      </c>
      <c r="BF524" s="235">
        <f>IF(N524="snížená",J524,0)</f>
        <v>0</v>
      </c>
      <c r="BG524" s="235">
        <f>IF(N524="zákl. přenesená",J524,0)</f>
        <v>0</v>
      </c>
      <c r="BH524" s="235">
        <f>IF(N524="sníž. přenesená",J524,0)</f>
        <v>0</v>
      </c>
      <c r="BI524" s="235">
        <f>IF(N524="nulová",J524,0)</f>
        <v>0</v>
      </c>
      <c r="BJ524" s="18" t="s">
        <v>83</v>
      </c>
      <c r="BK524" s="235">
        <f>ROUND(I524*H524,2)</f>
        <v>0</v>
      </c>
      <c r="BL524" s="18" t="s">
        <v>361</v>
      </c>
      <c r="BM524" s="234" t="s">
        <v>3321</v>
      </c>
    </row>
    <row r="525" s="2" customFormat="1">
      <c r="A525" s="39"/>
      <c r="B525" s="40"/>
      <c r="C525" s="41"/>
      <c r="D525" s="236" t="s">
        <v>214</v>
      </c>
      <c r="E525" s="41"/>
      <c r="F525" s="237" t="s">
        <v>3320</v>
      </c>
      <c r="G525" s="41"/>
      <c r="H525" s="41"/>
      <c r="I525" s="238"/>
      <c r="J525" s="41"/>
      <c r="K525" s="41"/>
      <c r="L525" s="45"/>
      <c r="M525" s="239"/>
      <c r="N525" s="240"/>
      <c r="O525" s="92"/>
      <c r="P525" s="92"/>
      <c r="Q525" s="92"/>
      <c r="R525" s="92"/>
      <c r="S525" s="92"/>
      <c r="T525" s="93"/>
      <c r="U525" s="39"/>
      <c r="V525" s="39"/>
      <c r="W525" s="39"/>
      <c r="X525" s="39"/>
      <c r="Y525" s="39"/>
      <c r="Z525" s="39"/>
      <c r="AA525" s="39"/>
      <c r="AB525" s="39"/>
      <c r="AC525" s="39"/>
      <c r="AD525" s="39"/>
      <c r="AE525" s="39"/>
      <c r="AT525" s="18" t="s">
        <v>214</v>
      </c>
      <c r="AU525" s="18" t="s">
        <v>83</v>
      </c>
    </row>
    <row r="526" s="2" customFormat="1" ht="66.75" customHeight="1">
      <c r="A526" s="39"/>
      <c r="B526" s="40"/>
      <c r="C526" s="222" t="s">
        <v>1726</v>
      </c>
      <c r="D526" s="222" t="s">
        <v>208</v>
      </c>
      <c r="E526" s="223" t="s">
        <v>3322</v>
      </c>
      <c r="F526" s="224" t="s">
        <v>3323</v>
      </c>
      <c r="G526" s="225" t="s">
        <v>1218</v>
      </c>
      <c r="H526" s="226">
        <v>122</v>
      </c>
      <c r="I526" s="227"/>
      <c r="J526" s="228">
        <f>ROUND(I526*H526,2)</f>
        <v>0</v>
      </c>
      <c r="K526" s="229"/>
      <c r="L526" s="45"/>
      <c r="M526" s="230" t="s">
        <v>1</v>
      </c>
      <c r="N526" s="231" t="s">
        <v>41</v>
      </c>
      <c r="O526" s="92"/>
      <c r="P526" s="232">
        <f>O526*H526</f>
        <v>0</v>
      </c>
      <c r="Q526" s="232">
        <v>0</v>
      </c>
      <c r="R526" s="232">
        <f>Q526*H526</f>
        <v>0</v>
      </c>
      <c r="S526" s="232">
        <v>0</v>
      </c>
      <c r="T526" s="233">
        <f>S526*H526</f>
        <v>0</v>
      </c>
      <c r="U526" s="39"/>
      <c r="V526" s="39"/>
      <c r="W526" s="39"/>
      <c r="X526" s="39"/>
      <c r="Y526" s="39"/>
      <c r="Z526" s="39"/>
      <c r="AA526" s="39"/>
      <c r="AB526" s="39"/>
      <c r="AC526" s="39"/>
      <c r="AD526" s="39"/>
      <c r="AE526" s="39"/>
      <c r="AR526" s="234" t="s">
        <v>361</v>
      </c>
      <c r="AT526" s="234" t="s">
        <v>208</v>
      </c>
      <c r="AU526" s="234" t="s">
        <v>83</v>
      </c>
      <c r="AY526" s="18" t="s">
        <v>207</v>
      </c>
      <c r="BE526" s="235">
        <f>IF(N526="základní",J526,0)</f>
        <v>0</v>
      </c>
      <c r="BF526" s="235">
        <f>IF(N526="snížená",J526,0)</f>
        <v>0</v>
      </c>
      <c r="BG526" s="235">
        <f>IF(N526="zákl. přenesená",J526,0)</f>
        <v>0</v>
      </c>
      <c r="BH526" s="235">
        <f>IF(N526="sníž. přenesená",J526,0)</f>
        <v>0</v>
      </c>
      <c r="BI526" s="235">
        <f>IF(N526="nulová",J526,0)</f>
        <v>0</v>
      </c>
      <c r="BJ526" s="18" t="s">
        <v>83</v>
      </c>
      <c r="BK526" s="235">
        <f>ROUND(I526*H526,2)</f>
        <v>0</v>
      </c>
      <c r="BL526" s="18" t="s">
        <v>361</v>
      </c>
      <c r="BM526" s="234" t="s">
        <v>3324</v>
      </c>
    </row>
    <row r="527" s="2" customFormat="1">
      <c r="A527" s="39"/>
      <c r="B527" s="40"/>
      <c r="C527" s="41"/>
      <c r="D527" s="236" t="s">
        <v>214</v>
      </c>
      <c r="E527" s="41"/>
      <c r="F527" s="237" t="s">
        <v>3325</v>
      </c>
      <c r="G527" s="41"/>
      <c r="H527" s="41"/>
      <c r="I527" s="238"/>
      <c r="J527" s="41"/>
      <c r="K527" s="41"/>
      <c r="L527" s="45"/>
      <c r="M527" s="239"/>
      <c r="N527" s="240"/>
      <c r="O527" s="92"/>
      <c r="P527" s="92"/>
      <c r="Q527" s="92"/>
      <c r="R527" s="92"/>
      <c r="S527" s="92"/>
      <c r="T527" s="93"/>
      <c r="U527" s="39"/>
      <c r="V527" s="39"/>
      <c r="W527" s="39"/>
      <c r="X527" s="39"/>
      <c r="Y527" s="39"/>
      <c r="Z527" s="39"/>
      <c r="AA527" s="39"/>
      <c r="AB527" s="39"/>
      <c r="AC527" s="39"/>
      <c r="AD527" s="39"/>
      <c r="AE527" s="39"/>
      <c r="AT527" s="18" t="s">
        <v>214</v>
      </c>
      <c r="AU527" s="18" t="s">
        <v>83</v>
      </c>
    </row>
    <row r="528" s="2" customFormat="1" ht="49.05" customHeight="1">
      <c r="A528" s="39"/>
      <c r="B528" s="40"/>
      <c r="C528" s="222" t="s">
        <v>1730</v>
      </c>
      <c r="D528" s="222" t="s">
        <v>208</v>
      </c>
      <c r="E528" s="223" t="s">
        <v>3326</v>
      </c>
      <c r="F528" s="224" t="s">
        <v>3327</v>
      </c>
      <c r="G528" s="225" t="s">
        <v>1218</v>
      </c>
      <c r="H528" s="226">
        <v>13</v>
      </c>
      <c r="I528" s="227"/>
      <c r="J528" s="228">
        <f>ROUND(I528*H528,2)</f>
        <v>0</v>
      </c>
      <c r="K528" s="229"/>
      <c r="L528" s="45"/>
      <c r="M528" s="230" t="s">
        <v>1</v>
      </c>
      <c r="N528" s="231" t="s">
        <v>41</v>
      </c>
      <c r="O528" s="92"/>
      <c r="P528" s="232">
        <f>O528*H528</f>
        <v>0</v>
      </c>
      <c r="Q528" s="232">
        <v>0</v>
      </c>
      <c r="R528" s="232">
        <f>Q528*H528</f>
        <v>0</v>
      </c>
      <c r="S528" s="232">
        <v>0</v>
      </c>
      <c r="T528" s="233">
        <f>S528*H528</f>
        <v>0</v>
      </c>
      <c r="U528" s="39"/>
      <c r="V528" s="39"/>
      <c r="W528" s="39"/>
      <c r="X528" s="39"/>
      <c r="Y528" s="39"/>
      <c r="Z528" s="39"/>
      <c r="AA528" s="39"/>
      <c r="AB528" s="39"/>
      <c r="AC528" s="39"/>
      <c r="AD528" s="39"/>
      <c r="AE528" s="39"/>
      <c r="AR528" s="234" t="s">
        <v>361</v>
      </c>
      <c r="AT528" s="234" t="s">
        <v>208</v>
      </c>
      <c r="AU528" s="234" t="s">
        <v>83</v>
      </c>
      <c r="AY528" s="18" t="s">
        <v>207</v>
      </c>
      <c r="BE528" s="235">
        <f>IF(N528="základní",J528,0)</f>
        <v>0</v>
      </c>
      <c r="BF528" s="235">
        <f>IF(N528="snížená",J528,0)</f>
        <v>0</v>
      </c>
      <c r="BG528" s="235">
        <f>IF(N528="zákl. přenesená",J528,0)</f>
        <v>0</v>
      </c>
      <c r="BH528" s="235">
        <f>IF(N528="sníž. přenesená",J528,0)</f>
        <v>0</v>
      </c>
      <c r="BI528" s="235">
        <f>IF(N528="nulová",J528,0)</f>
        <v>0</v>
      </c>
      <c r="BJ528" s="18" t="s">
        <v>83</v>
      </c>
      <c r="BK528" s="235">
        <f>ROUND(I528*H528,2)</f>
        <v>0</v>
      </c>
      <c r="BL528" s="18" t="s">
        <v>361</v>
      </c>
      <c r="BM528" s="234" t="s">
        <v>3328</v>
      </c>
    </row>
    <row r="529" s="2" customFormat="1">
      <c r="A529" s="39"/>
      <c r="B529" s="40"/>
      <c r="C529" s="41"/>
      <c r="D529" s="236" t="s">
        <v>214</v>
      </c>
      <c r="E529" s="41"/>
      <c r="F529" s="237" t="s">
        <v>3327</v>
      </c>
      <c r="G529" s="41"/>
      <c r="H529" s="41"/>
      <c r="I529" s="238"/>
      <c r="J529" s="41"/>
      <c r="K529" s="41"/>
      <c r="L529" s="45"/>
      <c r="M529" s="239"/>
      <c r="N529" s="240"/>
      <c r="O529" s="92"/>
      <c r="P529" s="92"/>
      <c r="Q529" s="92"/>
      <c r="R529" s="92"/>
      <c r="S529" s="92"/>
      <c r="T529" s="93"/>
      <c r="U529" s="39"/>
      <c r="V529" s="39"/>
      <c r="W529" s="39"/>
      <c r="X529" s="39"/>
      <c r="Y529" s="39"/>
      <c r="Z529" s="39"/>
      <c r="AA529" s="39"/>
      <c r="AB529" s="39"/>
      <c r="AC529" s="39"/>
      <c r="AD529" s="39"/>
      <c r="AE529" s="39"/>
      <c r="AT529" s="18" t="s">
        <v>214</v>
      </c>
      <c r="AU529" s="18" t="s">
        <v>83</v>
      </c>
    </row>
    <row r="530" s="2" customFormat="1">
      <c r="A530" s="39"/>
      <c r="B530" s="40"/>
      <c r="C530" s="41"/>
      <c r="D530" s="236" t="s">
        <v>385</v>
      </c>
      <c r="E530" s="41"/>
      <c r="F530" s="290" t="s">
        <v>3015</v>
      </c>
      <c r="G530" s="41"/>
      <c r="H530" s="41"/>
      <c r="I530" s="238"/>
      <c r="J530" s="41"/>
      <c r="K530" s="41"/>
      <c r="L530" s="45"/>
      <c r="M530" s="239"/>
      <c r="N530" s="240"/>
      <c r="O530" s="92"/>
      <c r="P530" s="92"/>
      <c r="Q530" s="92"/>
      <c r="R530" s="92"/>
      <c r="S530" s="92"/>
      <c r="T530" s="93"/>
      <c r="U530" s="39"/>
      <c r="V530" s="39"/>
      <c r="W530" s="39"/>
      <c r="X530" s="39"/>
      <c r="Y530" s="39"/>
      <c r="Z530" s="39"/>
      <c r="AA530" s="39"/>
      <c r="AB530" s="39"/>
      <c r="AC530" s="39"/>
      <c r="AD530" s="39"/>
      <c r="AE530" s="39"/>
      <c r="AT530" s="18" t="s">
        <v>385</v>
      </c>
      <c r="AU530" s="18" t="s">
        <v>83</v>
      </c>
    </row>
    <row r="531" s="2" customFormat="1" ht="24.15" customHeight="1">
      <c r="A531" s="39"/>
      <c r="B531" s="40"/>
      <c r="C531" s="222" t="s">
        <v>1734</v>
      </c>
      <c r="D531" s="222" t="s">
        <v>208</v>
      </c>
      <c r="E531" s="223" t="s">
        <v>3329</v>
      </c>
      <c r="F531" s="224" t="s">
        <v>3330</v>
      </c>
      <c r="G531" s="225" t="s">
        <v>1228</v>
      </c>
      <c r="H531" s="304"/>
      <c r="I531" s="227"/>
      <c r="J531" s="228">
        <f>ROUND(I531*H531,2)</f>
        <v>0</v>
      </c>
      <c r="K531" s="229"/>
      <c r="L531" s="45"/>
      <c r="M531" s="230" t="s">
        <v>1</v>
      </c>
      <c r="N531" s="231" t="s">
        <v>41</v>
      </c>
      <c r="O531" s="92"/>
      <c r="P531" s="232">
        <f>O531*H531</f>
        <v>0</v>
      </c>
      <c r="Q531" s="232">
        <v>0</v>
      </c>
      <c r="R531" s="232">
        <f>Q531*H531</f>
        <v>0</v>
      </c>
      <c r="S531" s="232">
        <v>0</v>
      </c>
      <c r="T531" s="233">
        <f>S531*H531</f>
        <v>0</v>
      </c>
      <c r="U531" s="39"/>
      <c r="V531" s="39"/>
      <c r="W531" s="39"/>
      <c r="X531" s="39"/>
      <c r="Y531" s="39"/>
      <c r="Z531" s="39"/>
      <c r="AA531" s="39"/>
      <c r="AB531" s="39"/>
      <c r="AC531" s="39"/>
      <c r="AD531" s="39"/>
      <c r="AE531" s="39"/>
      <c r="AR531" s="234" t="s">
        <v>361</v>
      </c>
      <c r="AT531" s="234" t="s">
        <v>208</v>
      </c>
      <c r="AU531" s="234" t="s">
        <v>83</v>
      </c>
      <c r="AY531" s="18" t="s">
        <v>207</v>
      </c>
      <c r="BE531" s="235">
        <f>IF(N531="základní",J531,0)</f>
        <v>0</v>
      </c>
      <c r="BF531" s="235">
        <f>IF(N531="snížená",J531,0)</f>
        <v>0</v>
      </c>
      <c r="BG531" s="235">
        <f>IF(N531="zákl. přenesená",J531,0)</f>
        <v>0</v>
      </c>
      <c r="BH531" s="235">
        <f>IF(N531="sníž. přenesená",J531,0)</f>
        <v>0</v>
      </c>
      <c r="BI531" s="235">
        <f>IF(N531="nulová",J531,0)</f>
        <v>0</v>
      </c>
      <c r="BJ531" s="18" t="s">
        <v>83</v>
      </c>
      <c r="BK531" s="235">
        <f>ROUND(I531*H531,2)</f>
        <v>0</v>
      </c>
      <c r="BL531" s="18" t="s">
        <v>361</v>
      </c>
      <c r="BM531" s="234" t="s">
        <v>3331</v>
      </c>
    </row>
    <row r="532" s="2" customFormat="1">
      <c r="A532" s="39"/>
      <c r="B532" s="40"/>
      <c r="C532" s="41"/>
      <c r="D532" s="236" t="s">
        <v>214</v>
      </c>
      <c r="E532" s="41"/>
      <c r="F532" s="237" t="s">
        <v>3330</v>
      </c>
      <c r="G532" s="41"/>
      <c r="H532" s="41"/>
      <c r="I532" s="238"/>
      <c r="J532" s="41"/>
      <c r="K532" s="41"/>
      <c r="L532" s="45"/>
      <c r="M532" s="239"/>
      <c r="N532" s="240"/>
      <c r="O532" s="92"/>
      <c r="P532" s="92"/>
      <c r="Q532" s="92"/>
      <c r="R532" s="92"/>
      <c r="S532" s="92"/>
      <c r="T532" s="93"/>
      <c r="U532" s="39"/>
      <c r="V532" s="39"/>
      <c r="W532" s="39"/>
      <c r="X532" s="39"/>
      <c r="Y532" s="39"/>
      <c r="Z532" s="39"/>
      <c r="AA532" s="39"/>
      <c r="AB532" s="39"/>
      <c r="AC532" s="39"/>
      <c r="AD532" s="39"/>
      <c r="AE532" s="39"/>
      <c r="AT532" s="18" t="s">
        <v>214</v>
      </c>
      <c r="AU532" s="18" t="s">
        <v>83</v>
      </c>
    </row>
    <row r="533" s="11" customFormat="1" ht="25.92" customHeight="1">
      <c r="A533" s="11"/>
      <c r="B533" s="208"/>
      <c r="C533" s="209"/>
      <c r="D533" s="210" t="s">
        <v>75</v>
      </c>
      <c r="E533" s="211" t="s">
        <v>3332</v>
      </c>
      <c r="F533" s="211" t="s">
        <v>3333</v>
      </c>
      <c r="G533" s="209"/>
      <c r="H533" s="209"/>
      <c r="I533" s="212"/>
      <c r="J533" s="213">
        <f>BK533</f>
        <v>0</v>
      </c>
      <c r="K533" s="209"/>
      <c r="L533" s="214"/>
      <c r="M533" s="215"/>
      <c r="N533" s="216"/>
      <c r="O533" s="216"/>
      <c r="P533" s="217">
        <f>SUM(P534:P541)</f>
        <v>0</v>
      </c>
      <c r="Q533" s="216"/>
      <c r="R533" s="217">
        <f>SUM(R534:R541)</f>
        <v>0</v>
      </c>
      <c r="S533" s="216"/>
      <c r="T533" s="218">
        <f>SUM(T534:T541)</f>
        <v>0</v>
      </c>
      <c r="U533" s="11"/>
      <c r="V533" s="11"/>
      <c r="W533" s="11"/>
      <c r="X533" s="11"/>
      <c r="Y533" s="11"/>
      <c r="Z533" s="11"/>
      <c r="AA533" s="11"/>
      <c r="AB533" s="11"/>
      <c r="AC533" s="11"/>
      <c r="AD533" s="11"/>
      <c r="AE533" s="11"/>
      <c r="AR533" s="219" t="s">
        <v>85</v>
      </c>
      <c r="AT533" s="220" t="s">
        <v>75</v>
      </c>
      <c r="AU533" s="220" t="s">
        <v>76</v>
      </c>
      <c r="AY533" s="219" t="s">
        <v>207</v>
      </c>
      <c r="BK533" s="221">
        <f>SUM(BK534:BK541)</f>
        <v>0</v>
      </c>
    </row>
    <row r="534" s="2" customFormat="1" ht="24.15" customHeight="1">
      <c r="A534" s="39"/>
      <c r="B534" s="40"/>
      <c r="C534" s="222" t="s">
        <v>1738</v>
      </c>
      <c r="D534" s="222" t="s">
        <v>208</v>
      </c>
      <c r="E534" s="223" t="s">
        <v>3334</v>
      </c>
      <c r="F534" s="224" t="s">
        <v>3335</v>
      </c>
      <c r="G534" s="225" t="s">
        <v>225</v>
      </c>
      <c r="H534" s="226">
        <v>5</v>
      </c>
      <c r="I534" s="227"/>
      <c r="J534" s="228">
        <f>ROUND(I534*H534,2)</f>
        <v>0</v>
      </c>
      <c r="K534" s="229"/>
      <c r="L534" s="45"/>
      <c r="M534" s="230" t="s">
        <v>1</v>
      </c>
      <c r="N534" s="231" t="s">
        <v>41</v>
      </c>
      <c r="O534" s="92"/>
      <c r="P534" s="232">
        <f>O534*H534</f>
        <v>0</v>
      </c>
      <c r="Q534" s="232">
        <v>0</v>
      </c>
      <c r="R534" s="232">
        <f>Q534*H534</f>
        <v>0</v>
      </c>
      <c r="S534" s="232">
        <v>0</v>
      </c>
      <c r="T534" s="233">
        <f>S534*H534</f>
        <v>0</v>
      </c>
      <c r="U534" s="39"/>
      <c r="V534" s="39"/>
      <c r="W534" s="39"/>
      <c r="X534" s="39"/>
      <c r="Y534" s="39"/>
      <c r="Z534" s="39"/>
      <c r="AA534" s="39"/>
      <c r="AB534" s="39"/>
      <c r="AC534" s="39"/>
      <c r="AD534" s="39"/>
      <c r="AE534" s="39"/>
      <c r="AR534" s="234" t="s">
        <v>361</v>
      </c>
      <c r="AT534" s="234" t="s">
        <v>208</v>
      </c>
      <c r="AU534" s="234" t="s">
        <v>83</v>
      </c>
      <c r="AY534" s="18" t="s">
        <v>207</v>
      </c>
      <c r="BE534" s="235">
        <f>IF(N534="základní",J534,0)</f>
        <v>0</v>
      </c>
      <c r="BF534" s="235">
        <f>IF(N534="snížená",J534,0)</f>
        <v>0</v>
      </c>
      <c r="BG534" s="235">
        <f>IF(N534="zákl. přenesená",J534,0)</f>
        <v>0</v>
      </c>
      <c r="BH534" s="235">
        <f>IF(N534="sníž. přenesená",J534,0)</f>
        <v>0</v>
      </c>
      <c r="BI534" s="235">
        <f>IF(N534="nulová",J534,0)</f>
        <v>0</v>
      </c>
      <c r="BJ534" s="18" t="s">
        <v>83</v>
      </c>
      <c r="BK534" s="235">
        <f>ROUND(I534*H534,2)</f>
        <v>0</v>
      </c>
      <c r="BL534" s="18" t="s">
        <v>361</v>
      </c>
      <c r="BM534" s="234" t="s">
        <v>3336</v>
      </c>
    </row>
    <row r="535" s="2" customFormat="1">
      <c r="A535" s="39"/>
      <c r="B535" s="40"/>
      <c r="C535" s="41"/>
      <c r="D535" s="236" t="s">
        <v>214</v>
      </c>
      <c r="E535" s="41"/>
      <c r="F535" s="237" t="s">
        <v>3335</v>
      </c>
      <c r="G535" s="41"/>
      <c r="H535" s="41"/>
      <c r="I535" s="238"/>
      <c r="J535" s="41"/>
      <c r="K535" s="41"/>
      <c r="L535" s="45"/>
      <c r="M535" s="239"/>
      <c r="N535" s="240"/>
      <c r="O535" s="92"/>
      <c r="P535" s="92"/>
      <c r="Q535" s="92"/>
      <c r="R535" s="92"/>
      <c r="S535" s="92"/>
      <c r="T535" s="93"/>
      <c r="U535" s="39"/>
      <c r="V535" s="39"/>
      <c r="W535" s="39"/>
      <c r="X535" s="39"/>
      <c r="Y535" s="39"/>
      <c r="Z535" s="39"/>
      <c r="AA535" s="39"/>
      <c r="AB535" s="39"/>
      <c r="AC535" s="39"/>
      <c r="AD535" s="39"/>
      <c r="AE535" s="39"/>
      <c r="AT535" s="18" t="s">
        <v>214</v>
      </c>
      <c r="AU535" s="18" t="s">
        <v>83</v>
      </c>
    </row>
    <row r="536" s="2" customFormat="1" ht="24.15" customHeight="1">
      <c r="A536" s="39"/>
      <c r="B536" s="40"/>
      <c r="C536" s="222" t="s">
        <v>1742</v>
      </c>
      <c r="D536" s="222" t="s">
        <v>208</v>
      </c>
      <c r="E536" s="223" t="s">
        <v>3337</v>
      </c>
      <c r="F536" s="224" t="s">
        <v>3338</v>
      </c>
      <c r="G536" s="225" t="s">
        <v>225</v>
      </c>
      <c r="H536" s="226">
        <v>5</v>
      </c>
      <c r="I536" s="227"/>
      <c r="J536" s="228">
        <f>ROUND(I536*H536,2)</f>
        <v>0</v>
      </c>
      <c r="K536" s="229"/>
      <c r="L536" s="45"/>
      <c r="M536" s="230" t="s">
        <v>1</v>
      </c>
      <c r="N536" s="231" t="s">
        <v>41</v>
      </c>
      <c r="O536" s="92"/>
      <c r="P536" s="232">
        <f>O536*H536</f>
        <v>0</v>
      </c>
      <c r="Q536" s="232">
        <v>0</v>
      </c>
      <c r="R536" s="232">
        <f>Q536*H536</f>
        <v>0</v>
      </c>
      <c r="S536" s="232">
        <v>0</v>
      </c>
      <c r="T536" s="233">
        <f>S536*H536</f>
        <v>0</v>
      </c>
      <c r="U536" s="39"/>
      <c r="V536" s="39"/>
      <c r="W536" s="39"/>
      <c r="X536" s="39"/>
      <c r="Y536" s="39"/>
      <c r="Z536" s="39"/>
      <c r="AA536" s="39"/>
      <c r="AB536" s="39"/>
      <c r="AC536" s="39"/>
      <c r="AD536" s="39"/>
      <c r="AE536" s="39"/>
      <c r="AR536" s="234" t="s">
        <v>361</v>
      </c>
      <c r="AT536" s="234" t="s">
        <v>208</v>
      </c>
      <c r="AU536" s="234" t="s">
        <v>83</v>
      </c>
      <c r="AY536" s="18" t="s">
        <v>207</v>
      </c>
      <c r="BE536" s="235">
        <f>IF(N536="základní",J536,0)</f>
        <v>0</v>
      </c>
      <c r="BF536" s="235">
        <f>IF(N536="snížená",J536,0)</f>
        <v>0</v>
      </c>
      <c r="BG536" s="235">
        <f>IF(N536="zákl. přenesená",J536,0)</f>
        <v>0</v>
      </c>
      <c r="BH536" s="235">
        <f>IF(N536="sníž. přenesená",J536,0)</f>
        <v>0</v>
      </c>
      <c r="BI536" s="235">
        <f>IF(N536="nulová",J536,0)</f>
        <v>0</v>
      </c>
      <c r="BJ536" s="18" t="s">
        <v>83</v>
      </c>
      <c r="BK536" s="235">
        <f>ROUND(I536*H536,2)</f>
        <v>0</v>
      </c>
      <c r="BL536" s="18" t="s">
        <v>361</v>
      </c>
      <c r="BM536" s="234" t="s">
        <v>3339</v>
      </c>
    </row>
    <row r="537" s="2" customFormat="1">
      <c r="A537" s="39"/>
      <c r="B537" s="40"/>
      <c r="C537" s="41"/>
      <c r="D537" s="236" t="s">
        <v>214</v>
      </c>
      <c r="E537" s="41"/>
      <c r="F537" s="237" t="s">
        <v>3338</v>
      </c>
      <c r="G537" s="41"/>
      <c r="H537" s="41"/>
      <c r="I537" s="238"/>
      <c r="J537" s="41"/>
      <c r="K537" s="41"/>
      <c r="L537" s="45"/>
      <c r="M537" s="239"/>
      <c r="N537" s="240"/>
      <c r="O537" s="92"/>
      <c r="P537" s="92"/>
      <c r="Q537" s="92"/>
      <c r="R537" s="92"/>
      <c r="S537" s="92"/>
      <c r="T537" s="93"/>
      <c r="U537" s="39"/>
      <c r="V537" s="39"/>
      <c r="W537" s="39"/>
      <c r="X537" s="39"/>
      <c r="Y537" s="39"/>
      <c r="Z537" s="39"/>
      <c r="AA537" s="39"/>
      <c r="AB537" s="39"/>
      <c r="AC537" s="39"/>
      <c r="AD537" s="39"/>
      <c r="AE537" s="39"/>
      <c r="AT537" s="18" t="s">
        <v>214</v>
      </c>
      <c r="AU537" s="18" t="s">
        <v>83</v>
      </c>
    </row>
    <row r="538" s="2" customFormat="1" ht="24.15" customHeight="1">
      <c r="A538" s="39"/>
      <c r="B538" s="40"/>
      <c r="C538" s="222" t="s">
        <v>1745</v>
      </c>
      <c r="D538" s="222" t="s">
        <v>208</v>
      </c>
      <c r="E538" s="223" t="s">
        <v>3340</v>
      </c>
      <c r="F538" s="224" t="s">
        <v>3341</v>
      </c>
      <c r="G538" s="225" t="s">
        <v>225</v>
      </c>
      <c r="H538" s="226">
        <v>5</v>
      </c>
      <c r="I538" s="227"/>
      <c r="J538" s="228">
        <f>ROUND(I538*H538,2)</f>
        <v>0</v>
      </c>
      <c r="K538" s="229"/>
      <c r="L538" s="45"/>
      <c r="M538" s="230" t="s">
        <v>1</v>
      </c>
      <c r="N538" s="231" t="s">
        <v>41</v>
      </c>
      <c r="O538" s="92"/>
      <c r="P538" s="232">
        <f>O538*H538</f>
        <v>0</v>
      </c>
      <c r="Q538" s="232">
        <v>0</v>
      </c>
      <c r="R538" s="232">
        <f>Q538*H538</f>
        <v>0</v>
      </c>
      <c r="S538" s="232">
        <v>0</v>
      </c>
      <c r="T538" s="233">
        <f>S538*H538</f>
        <v>0</v>
      </c>
      <c r="U538" s="39"/>
      <c r="V538" s="39"/>
      <c r="W538" s="39"/>
      <c r="X538" s="39"/>
      <c r="Y538" s="39"/>
      <c r="Z538" s="39"/>
      <c r="AA538" s="39"/>
      <c r="AB538" s="39"/>
      <c r="AC538" s="39"/>
      <c r="AD538" s="39"/>
      <c r="AE538" s="39"/>
      <c r="AR538" s="234" t="s">
        <v>361</v>
      </c>
      <c r="AT538" s="234" t="s">
        <v>208</v>
      </c>
      <c r="AU538" s="234" t="s">
        <v>83</v>
      </c>
      <c r="AY538" s="18" t="s">
        <v>207</v>
      </c>
      <c r="BE538" s="235">
        <f>IF(N538="základní",J538,0)</f>
        <v>0</v>
      </c>
      <c r="BF538" s="235">
        <f>IF(N538="snížená",J538,0)</f>
        <v>0</v>
      </c>
      <c r="BG538" s="235">
        <f>IF(N538="zákl. přenesená",J538,0)</f>
        <v>0</v>
      </c>
      <c r="BH538" s="235">
        <f>IF(N538="sníž. přenesená",J538,0)</f>
        <v>0</v>
      </c>
      <c r="BI538" s="235">
        <f>IF(N538="nulová",J538,0)</f>
        <v>0</v>
      </c>
      <c r="BJ538" s="18" t="s">
        <v>83</v>
      </c>
      <c r="BK538" s="235">
        <f>ROUND(I538*H538,2)</f>
        <v>0</v>
      </c>
      <c r="BL538" s="18" t="s">
        <v>361</v>
      </c>
      <c r="BM538" s="234" t="s">
        <v>3342</v>
      </c>
    </row>
    <row r="539" s="2" customFormat="1">
      <c r="A539" s="39"/>
      <c r="B539" s="40"/>
      <c r="C539" s="41"/>
      <c r="D539" s="236" t="s">
        <v>214</v>
      </c>
      <c r="E539" s="41"/>
      <c r="F539" s="237" t="s">
        <v>3341</v>
      </c>
      <c r="G539" s="41"/>
      <c r="H539" s="41"/>
      <c r="I539" s="238"/>
      <c r="J539" s="41"/>
      <c r="K539" s="41"/>
      <c r="L539" s="45"/>
      <c r="M539" s="239"/>
      <c r="N539" s="240"/>
      <c r="O539" s="92"/>
      <c r="P539" s="92"/>
      <c r="Q539" s="92"/>
      <c r="R539" s="92"/>
      <c r="S539" s="92"/>
      <c r="T539" s="93"/>
      <c r="U539" s="39"/>
      <c r="V539" s="39"/>
      <c r="W539" s="39"/>
      <c r="X539" s="39"/>
      <c r="Y539" s="39"/>
      <c r="Z539" s="39"/>
      <c r="AA539" s="39"/>
      <c r="AB539" s="39"/>
      <c r="AC539" s="39"/>
      <c r="AD539" s="39"/>
      <c r="AE539" s="39"/>
      <c r="AT539" s="18" t="s">
        <v>214</v>
      </c>
      <c r="AU539" s="18" t="s">
        <v>83</v>
      </c>
    </row>
    <row r="540" s="2" customFormat="1" ht="16.5" customHeight="1">
      <c r="A540" s="39"/>
      <c r="B540" s="40"/>
      <c r="C540" s="222" t="s">
        <v>1748</v>
      </c>
      <c r="D540" s="222" t="s">
        <v>208</v>
      </c>
      <c r="E540" s="223" t="s">
        <v>3343</v>
      </c>
      <c r="F540" s="224" t="s">
        <v>3344</v>
      </c>
      <c r="G540" s="225" t="s">
        <v>225</v>
      </c>
      <c r="H540" s="226">
        <v>5</v>
      </c>
      <c r="I540" s="227"/>
      <c r="J540" s="228">
        <f>ROUND(I540*H540,2)</f>
        <v>0</v>
      </c>
      <c r="K540" s="229"/>
      <c r="L540" s="45"/>
      <c r="M540" s="230" t="s">
        <v>1</v>
      </c>
      <c r="N540" s="231" t="s">
        <v>41</v>
      </c>
      <c r="O540" s="92"/>
      <c r="P540" s="232">
        <f>O540*H540</f>
        <v>0</v>
      </c>
      <c r="Q540" s="232">
        <v>0</v>
      </c>
      <c r="R540" s="232">
        <f>Q540*H540</f>
        <v>0</v>
      </c>
      <c r="S540" s="232">
        <v>0</v>
      </c>
      <c r="T540" s="233">
        <f>S540*H540</f>
        <v>0</v>
      </c>
      <c r="U540" s="39"/>
      <c r="V540" s="39"/>
      <c r="W540" s="39"/>
      <c r="X540" s="39"/>
      <c r="Y540" s="39"/>
      <c r="Z540" s="39"/>
      <c r="AA540" s="39"/>
      <c r="AB540" s="39"/>
      <c r="AC540" s="39"/>
      <c r="AD540" s="39"/>
      <c r="AE540" s="39"/>
      <c r="AR540" s="234" t="s">
        <v>361</v>
      </c>
      <c r="AT540" s="234" t="s">
        <v>208</v>
      </c>
      <c r="AU540" s="234" t="s">
        <v>83</v>
      </c>
      <c r="AY540" s="18" t="s">
        <v>207</v>
      </c>
      <c r="BE540" s="235">
        <f>IF(N540="základní",J540,0)</f>
        <v>0</v>
      </c>
      <c r="BF540" s="235">
        <f>IF(N540="snížená",J540,0)</f>
        <v>0</v>
      </c>
      <c r="BG540" s="235">
        <f>IF(N540="zákl. přenesená",J540,0)</f>
        <v>0</v>
      </c>
      <c r="BH540" s="235">
        <f>IF(N540="sníž. přenesená",J540,0)</f>
        <v>0</v>
      </c>
      <c r="BI540" s="235">
        <f>IF(N540="nulová",J540,0)</f>
        <v>0</v>
      </c>
      <c r="BJ540" s="18" t="s">
        <v>83</v>
      </c>
      <c r="BK540" s="235">
        <f>ROUND(I540*H540,2)</f>
        <v>0</v>
      </c>
      <c r="BL540" s="18" t="s">
        <v>361</v>
      </c>
      <c r="BM540" s="234" t="s">
        <v>3345</v>
      </c>
    </row>
    <row r="541" s="2" customFormat="1">
      <c r="A541" s="39"/>
      <c r="B541" s="40"/>
      <c r="C541" s="41"/>
      <c r="D541" s="236" t="s">
        <v>214</v>
      </c>
      <c r="E541" s="41"/>
      <c r="F541" s="237" t="s">
        <v>3344</v>
      </c>
      <c r="G541" s="41"/>
      <c r="H541" s="41"/>
      <c r="I541" s="238"/>
      <c r="J541" s="41"/>
      <c r="K541" s="41"/>
      <c r="L541" s="45"/>
      <c r="M541" s="239"/>
      <c r="N541" s="240"/>
      <c r="O541" s="92"/>
      <c r="P541" s="92"/>
      <c r="Q541" s="92"/>
      <c r="R541" s="92"/>
      <c r="S541" s="92"/>
      <c r="T541" s="93"/>
      <c r="U541" s="39"/>
      <c r="V541" s="39"/>
      <c r="W541" s="39"/>
      <c r="X541" s="39"/>
      <c r="Y541" s="39"/>
      <c r="Z541" s="39"/>
      <c r="AA541" s="39"/>
      <c r="AB541" s="39"/>
      <c r="AC541" s="39"/>
      <c r="AD541" s="39"/>
      <c r="AE541" s="39"/>
      <c r="AT541" s="18" t="s">
        <v>214</v>
      </c>
      <c r="AU541" s="18" t="s">
        <v>83</v>
      </c>
    </row>
    <row r="542" s="11" customFormat="1" ht="25.92" customHeight="1">
      <c r="A542" s="11"/>
      <c r="B542" s="208"/>
      <c r="C542" s="209"/>
      <c r="D542" s="210" t="s">
        <v>75</v>
      </c>
      <c r="E542" s="211" t="s">
        <v>3346</v>
      </c>
      <c r="F542" s="211" t="s">
        <v>3347</v>
      </c>
      <c r="G542" s="209"/>
      <c r="H542" s="209"/>
      <c r="I542" s="212"/>
      <c r="J542" s="213">
        <f>BK542</f>
        <v>0</v>
      </c>
      <c r="K542" s="209"/>
      <c r="L542" s="214"/>
      <c r="M542" s="215"/>
      <c r="N542" s="216"/>
      <c r="O542" s="216"/>
      <c r="P542" s="217">
        <f>SUM(P543:P591)</f>
        <v>0</v>
      </c>
      <c r="Q542" s="216"/>
      <c r="R542" s="217">
        <f>SUM(R543:R591)</f>
        <v>0</v>
      </c>
      <c r="S542" s="216"/>
      <c r="T542" s="218">
        <f>SUM(T543:T591)</f>
        <v>0</v>
      </c>
      <c r="U542" s="11"/>
      <c r="V542" s="11"/>
      <c r="W542" s="11"/>
      <c r="X542" s="11"/>
      <c r="Y542" s="11"/>
      <c r="Z542" s="11"/>
      <c r="AA542" s="11"/>
      <c r="AB542" s="11"/>
      <c r="AC542" s="11"/>
      <c r="AD542" s="11"/>
      <c r="AE542" s="11"/>
      <c r="AR542" s="219" t="s">
        <v>83</v>
      </c>
      <c r="AT542" s="220" t="s">
        <v>75</v>
      </c>
      <c r="AU542" s="220" t="s">
        <v>76</v>
      </c>
      <c r="AY542" s="219" t="s">
        <v>207</v>
      </c>
      <c r="BK542" s="221">
        <f>SUM(BK543:BK591)</f>
        <v>0</v>
      </c>
    </row>
    <row r="543" s="2" customFormat="1" ht="44.25" customHeight="1">
      <c r="A543" s="39"/>
      <c r="B543" s="40"/>
      <c r="C543" s="222" t="s">
        <v>1752</v>
      </c>
      <c r="D543" s="222" t="s">
        <v>208</v>
      </c>
      <c r="E543" s="223" t="s">
        <v>3348</v>
      </c>
      <c r="F543" s="224" t="s">
        <v>3349</v>
      </c>
      <c r="G543" s="225" t="s">
        <v>931</v>
      </c>
      <c r="H543" s="226">
        <v>1</v>
      </c>
      <c r="I543" s="227"/>
      <c r="J543" s="228">
        <f>ROUND(I543*H543,2)</f>
        <v>0</v>
      </c>
      <c r="K543" s="229"/>
      <c r="L543" s="45"/>
      <c r="M543" s="230" t="s">
        <v>1</v>
      </c>
      <c r="N543" s="231" t="s">
        <v>41</v>
      </c>
      <c r="O543" s="92"/>
      <c r="P543" s="232">
        <f>O543*H543</f>
        <v>0</v>
      </c>
      <c r="Q543" s="232">
        <v>0</v>
      </c>
      <c r="R543" s="232">
        <f>Q543*H543</f>
        <v>0</v>
      </c>
      <c r="S543" s="232">
        <v>0</v>
      </c>
      <c r="T543" s="233">
        <f>S543*H543</f>
        <v>0</v>
      </c>
      <c r="U543" s="39"/>
      <c r="V543" s="39"/>
      <c r="W543" s="39"/>
      <c r="X543" s="39"/>
      <c r="Y543" s="39"/>
      <c r="Z543" s="39"/>
      <c r="AA543" s="39"/>
      <c r="AB543" s="39"/>
      <c r="AC543" s="39"/>
      <c r="AD543" s="39"/>
      <c r="AE543" s="39"/>
      <c r="AR543" s="234" t="s">
        <v>212</v>
      </c>
      <c r="AT543" s="234" t="s">
        <v>208</v>
      </c>
      <c r="AU543" s="234" t="s">
        <v>83</v>
      </c>
      <c r="AY543" s="18" t="s">
        <v>207</v>
      </c>
      <c r="BE543" s="235">
        <f>IF(N543="základní",J543,0)</f>
        <v>0</v>
      </c>
      <c r="BF543" s="235">
        <f>IF(N543="snížená",J543,0)</f>
        <v>0</v>
      </c>
      <c r="BG543" s="235">
        <f>IF(N543="zákl. přenesená",J543,0)</f>
        <v>0</v>
      </c>
      <c r="BH543" s="235">
        <f>IF(N543="sníž. přenesená",J543,0)</f>
        <v>0</v>
      </c>
      <c r="BI543" s="235">
        <f>IF(N543="nulová",J543,0)</f>
        <v>0</v>
      </c>
      <c r="BJ543" s="18" t="s">
        <v>83</v>
      </c>
      <c r="BK543" s="235">
        <f>ROUND(I543*H543,2)</f>
        <v>0</v>
      </c>
      <c r="BL543" s="18" t="s">
        <v>212</v>
      </c>
      <c r="BM543" s="234" t="s">
        <v>3350</v>
      </c>
    </row>
    <row r="544" s="2" customFormat="1">
      <c r="A544" s="39"/>
      <c r="B544" s="40"/>
      <c r="C544" s="41"/>
      <c r="D544" s="236" t="s">
        <v>214</v>
      </c>
      <c r="E544" s="41"/>
      <c r="F544" s="237" t="s">
        <v>3349</v>
      </c>
      <c r="G544" s="41"/>
      <c r="H544" s="41"/>
      <c r="I544" s="238"/>
      <c r="J544" s="41"/>
      <c r="K544" s="41"/>
      <c r="L544" s="45"/>
      <c r="M544" s="239"/>
      <c r="N544" s="240"/>
      <c r="O544" s="92"/>
      <c r="P544" s="92"/>
      <c r="Q544" s="92"/>
      <c r="R544" s="92"/>
      <c r="S544" s="92"/>
      <c r="T544" s="93"/>
      <c r="U544" s="39"/>
      <c r="V544" s="39"/>
      <c r="W544" s="39"/>
      <c r="X544" s="39"/>
      <c r="Y544" s="39"/>
      <c r="Z544" s="39"/>
      <c r="AA544" s="39"/>
      <c r="AB544" s="39"/>
      <c r="AC544" s="39"/>
      <c r="AD544" s="39"/>
      <c r="AE544" s="39"/>
      <c r="AT544" s="18" t="s">
        <v>214</v>
      </c>
      <c r="AU544" s="18" t="s">
        <v>83</v>
      </c>
    </row>
    <row r="545" s="2" customFormat="1" ht="24.15" customHeight="1">
      <c r="A545" s="39"/>
      <c r="B545" s="40"/>
      <c r="C545" s="222" t="s">
        <v>1776</v>
      </c>
      <c r="D545" s="222" t="s">
        <v>208</v>
      </c>
      <c r="E545" s="223" t="s">
        <v>3351</v>
      </c>
      <c r="F545" s="224" t="s">
        <v>3352</v>
      </c>
      <c r="G545" s="225" t="s">
        <v>931</v>
      </c>
      <c r="H545" s="226">
        <v>1</v>
      </c>
      <c r="I545" s="227"/>
      <c r="J545" s="228">
        <f>ROUND(I545*H545,2)</f>
        <v>0</v>
      </c>
      <c r="K545" s="229"/>
      <c r="L545" s="45"/>
      <c r="M545" s="230" t="s">
        <v>1</v>
      </c>
      <c r="N545" s="231" t="s">
        <v>41</v>
      </c>
      <c r="O545" s="92"/>
      <c r="P545" s="232">
        <f>O545*H545</f>
        <v>0</v>
      </c>
      <c r="Q545" s="232">
        <v>0</v>
      </c>
      <c r="R545" s="232">
        <f>Q545*H545</f>
        <v>0</v>
      </c>
      <c r="S545" s="232">
        <v>0</v>
      </c>
      <c r="T545" s="233">
        <f>S545*H545</f>
        <v>0</v>
      </c>
      <c r="U545" s="39"/>
      <c r="V545" s="39"/>
      <c r="W545" s="39"/>
      <c r="X545" s="39"/>
      <c r="Y545" s="39"/>
      <c r="Z545" s="39"/>
      <c r="AA545" s="39"/>
      <c r="AB545" s="39"/>
      <c r="AC545" s="39"/>
      <c r="AD545" s="39"/>
      <c r="AE545" s="39"/>
      <c r="AR545" s="234" t="s">
        <v>212</v>
      </c>
      <c r="AT545" s="234" t="s">
        <v>208</v>
      </c>
      <c r="AU545" s="234" t="s">
        <v>83</v>
      </c>
      <c r="AY545" s="18" t="s">
        <v>207</v>
      </c>
      <c r="BE545" s="235">
        <f>IF(N545="základní",J545,0)</f>
        <v>0</v>
      </c>
      <c r="BF545" s="235">
        <f>IF(N545="snížená",J545,0)</f>
        <v>0</v>
      </c>
      <c r="BG545" s="235">
        <f>IF(N545="zákl. přenesená",J545,0)</f>
        <v>0</v>
      </c>
      <c r="BH545" s="235">
        <f>IF(N545="sníž. přenesená",J545,0)</f>
        <v>0</v>
      </c>
      <c r="BI545" s="235">
        <f>IF(N545="nulová",J545,0)</f>
        <v>0</v>
      </c>
      <c r="BJ545" s="18" t="s">
        <v>83</v>
      </c>
      <c r="BK545" s="235">
        <f>ROUND(I545*H545,2)</f>
        <v>0</v>
      </c>
      <c r="BL545" s="18" t="s">
        <v>212</v>
      </c>
      <c r="BM545" s="234" t="s">
        <v>3353</v>
      </c>
    </row>
    <row r="546" s="2" customFormat="1">
      <c r="A546" s="39"/>
      <c r="B546" s="40"/>
      <c r="C546" s="41"/>
      <c r="D546" s="236" t="s">
        <v>214</v>
      </c>
      <c r="E546" s="41"/>
      <c r="F546" s="237" t="s">
        <v>3352</v>
      </c>
      <c r="G546" s="41"/>
      <c r="H546" s="41"/>
      <c r="I546" s="238"/>
      <c r="J546" s="41"/>
      <c r="K546" s="41"/>
      <c r="L546" s="45"/>
      <c r="M546" s="239"/>
      <c r="N546" s="240"/>
      <c r="O546" s="92"/>
      <c r="P546" s="92"/>
      <c r="Q546" s="92"/>
      <c r="R546" s="92"/>
      <c r="S546" s="92"/>
      <c r="T546" s="93"/>
      <c r="U546" s="39"/>
      <c r="V546" s="39"/>
      <c r="W546" s="39"/>
      <c r="X546" s="39"/>
      <c r="Y546" s="39"/>
      <c r="Z546" s="39"/>
      <c r="AA546" s="39"/>
      <c r="AB546" s="39"/>
      <c r="AC546" s="39"/>
      <c r="AD546" s="39"/>
      <c r="AE546" s="39"/>
      <c r="AT546" s="18" t="s">
        <v>214</v>
      </c>
      <c r="AU546" s="18" t="s">
        <v>83</v>
      </c>
    </row>
    <row r="547" s="2" customFormat="1" ht="16.5" customHeight="1">
      <c r="A547" s="39"/>
      <c r="B547" s="40"/>
      <c r="C547" s="222" t="s">
        <v>1782</v>
      </c>
      <c r="D547" s="222" t="s">
        <v>208</v>
      </c>
      <c r="E547" s="223" t="s">
        <v>3354</v>
      </c>
      <c r="F547" s="224" t="s">
        <v>3355</v>
      </c>
      <c r="G547" s="225" t="s">
        <v>1218</v>
      </c>
      <c r="H547" s="226">
        <v>300</v>
      </c>
      <c r="I547" s="227"/>
      <c r="J547" s="228">
        <f>ROUND(I547*H547,2)</f>
        <v>0</v>
      </c>
      <c r="K547" s="229"/>
      <c r="L547" s="45"/>
      <c r="M547" s="230" t="s">
        <v>1</v>
      </c>
      <c r="N547" s="231" t="s">
        <v>41</v>
      </c>
      <c r="O547" s="92"/>
      <c r="P547" s="232">
        <f>O547*H547</f>
        <v>0</v>
      </c>
      <c r="Q547" s="232">
        <v>0</v>
      </c>
      <c r="R547" s="232">
        <f>Q547*H547</f>
        <v>0</v>
      </c>
      <c r="S547" s="232">
        <v>0</v>
      </c>
      <c r="T547" s="233">
        <f>S547*H547</f>
        <v>0</v>
      </c>
      <c r="U547" s="39"/>
      <c r="V547" s="39"/>
      <c r="W547" s="39"/>
      <c r="X547" s="39"/>
      <c r="Y547" s="39"/>
      <c r="Z547" s="39"/>
      <c r="AA547" s="39"/>
      <c r="AB547" s="39"/>
      <c r="AC547" s="39"/>
      <c r="AD547" s="39"/>
      <c r="AE547" s="39"/>
      <c r="AR547" s="234" t="s">
        <v>212</v>
      </c>
      <c r="AT547" s="234" t="s">
        <v>208</v>
      </c>
      <c r="AU547" s="234" t="s">
        <v>83</v>
      </c>
      <c r="AY547" s="18" t="s">
        <v>207</v>
      </c>
      <c r="BE547" s="235">
        <f>IF(N547="základní",J547,0)</f>
        <v>0</v>
      </c>
      <c r="BF547" s="235">
        <f>IF(N547="snížená",J547,0)</f>
        <v>0</v>
      </c>
      <c r="BG547" s="235">
        <f>IF(N547="zákl. přenesená",J547,0)</f>
        <v>0</v>
      </c>
      <c r="BH547" s="235">
        <f>IF(N547="sníž. přenesená",J547,0)</f>
        <v>0</v>
      </c>
      <c r="BI547" s="235">
        <f>IF(N547="nulová",J547,0)</f>
        <v>0</v>
      </c>
      <c r="BJ547" s="18" t="s">
        <v>83</v>
      </c>
      <c r="BK547" s="235">
        <f>ROUND(I547*H547,2)</f>
        <v>0</v>
      </c>
      <c r="BL547" s="18" t="s">
        <v>212</v>
      </c>
      <c r="BM547" s="234" t="s">
        <v>3356</v>
      </c>
    </row>
    <row r="548" s="2" customFormat="1">
      <c r="A548" s="39"/>
      <c r="B548" s="40"/>
      <c r="C548" s="41"/>
      <c r="D548" s="236" t="s">
        <v>214</v>
      </c>
      <c r="E548" s="41"/>
      <c r="F548" s="237" t="s">
        <v>3355</v>
      </c>
      <c r="G548" s="41"/>
      <c r="H548" s="41"/>
      <c r="I548" s="238"/>
      <c r="J548" s="41"/>
      <c r="K548" s="41"/>
      <c r="L548" s="45"/>
      <c r="M548" s="239"/>
      <c r="N548" s="240"/>
      <c r="O548" s="92"/>
      <c r="P548" s="92"/>
      <c r="Q548" s="92"/>
      <c r="R548" s="92"/>
      <c r="S548" s="92"/>
      <c r="T548" s="93"/>
      <c r="U548" s="39"/>
      <c r="V548" s="39"/>
      <c r="W548" s="39"/>
      <c r="X548" s="39"/>
      <c r="Y548" s="39"/>
      <c r="Z548" s="39"/>
      <c r="AA548" s="39"/>
      <c r="AB548" s="39"/>
      <c r="AC548" s="39"/>
      <c r="AD548" s="39"/>
      <c r="AE548" s="39"/>
      <c r="AT548" s="18" t="s">
        <v>214</v>
      </c>
      <c r="AU548" s="18" t="s">
        <v>83</v>
      </c>
    </row>
    <row r="549" s="2" customFormat="1" ht="62.7" customHeight="1">
      <c r="A549" s="39"/>
      <c r="B549" s="40"/>
      <c r="C549" s="222" t="s">
        <v>1787</v>
      </c>
      <c r="D549" s="222" t="s">
        <v>208</v>
      </c>
      <c r="E549" s="223" t="s">
        <v>3357</v>
      </c>
      <c r="F549" s="224" t="s">
        <v>3358</v>
      </c>
      <c r="G549" s="225" t="s">
        <v>931</v>
      </c>
      <c r="H549" s="226">
        <v>1</v>
      </c>
      <c r="I549" s="227"/>
      <c r="J549" s="228">
        <f>ROUND(I549*H549,2)</f>
        <v>0</v>
      </c>
      <c r="K549" s="229"/>
      <c r="L549" s="45"/>
      <c r="M549" s="230" t="s">
        <v>1</v>
      </c>
      <c r="N549" s="231" t="s">
        <v>41</v>
      </c>
      <c r="O549" s="92"/>
      <c r="P549" s="232">
        <f>O549*H549</f>
        <v>0</v>
      </c>
      <c r="Q549" s="232">
        <v>0</v>
      </c>
      <c r="R549" s="232">
        <f>Q549*H549</f>
        <v>0</v>
      </c>
      <c r="S549" s="232">
        <v>0</v>
      </c>
      <c r="T549" s="233">
        <f>S549*H549</f>
        <v>0</v>
      </c>
      <c r="U549" s="39"/>
      <c r="V549" s="39"/>
      <c r="W549" s="39"/>
      <c r="X549" s="39"/>
      <c r="Y549" s="39"/>
      <c r="Z549" s="39"/>
      <c r="AA549" s="39"/>
      <c r="AB549" s="39"/>
      <c r="AC549" s="39"/>
      <c r="AD549" s="39"/>
      <c r="AE549" s="39"/>
      <c r="AR549" s="234" t="s">
        <v>212</v>
      </c>
      <c r="AT549" s="234" t="s">
        <v>208</v>
      </c>
      <c r="AU549" s="234" t="s">
        <v>83</v>
      </c>
      <c r="AY549" s="18" t="s">
        <v>207</v>
      </c>
      <c r="BE549" s="235">
        <f>IF(N549="základní",J549,0)</f>
        <v>0</v>
      </c>
      <c r="BF549" s="235">
        <f>IF(N549="snížená",J549,0)</f>
        <v>0</v>
      </c>
      <c r="BG549" s="235">
        <f>IF(N549="zákl. přenesená",J549,0)</f>
        <v>0</v>
      </c>
      <c r="BH549" s="235">
        <f>IF(N549="sníž. přenesená",J549,0)</f>
        <v>0</v>
      </c>
      <c r="BI549" s="235">
        <f>IF(N549="nulová",J549,0)</f>
        <v>0</v>
      </c>
      <c r="BJ549" s="18" t="s">
        <v>83</v>
      </c>
      <c r="BK549" s="235">
        <f>ROUND(I549*H549,2)</f>
        <v>0</v>
      </c>
      <c r="BL549" s="18" t="s">
        <v>212</v>
      </c>
      <c r="BM549" s="234" t="s">
        <v>3359</v>
      </c>
    </row>
    <row r="550" s="2" customFormat="1">
      <c r="A550" s="39"/>
      <c r="B550" s="40"/>
      <c r="C550" s="41"/>
      <c r="D550" s="236" t="s">
        <v>214</v>
      </c>
      <c r="E550" s="41"/>
      <c r="F550" s="237" t="s">
        <v>3358</v>
      </c>
      <c r="G550" s="41"/>
      <c r="H550" s="41"/>
      <c r="I550" s="238"/>
      <c r="J550" s="41"/>
      <c r="K550" s="41"/>
      <c r="L550" s="45"/>
      <c r="M550" s="239"/>
      <c r="N550" s="240"/>
      <c r="O550" s="92"/>
      <c r="P550" s="92"/>
      <c r="Q550" s="92"/>
      <c r="R550" s="92"/>
      <c r="S550" s="92"/>
      <c r="T550" s="93"/>
      <c r="U550" s="39"/>
      <c r="V550" s="39"/>
      <c r="W550" s="39"/>
      <c r="X550" s="39"/>
      <c r="Y550" s="39"/>
      <c r="Z550" s="39"/>
      <c r="AA550" s="39"/>
      <c r="AB550" s="39"/>
      <c r="AC550" s="39"/>
      <c r="AD550" s="39"/>
      <c r="AE550" s="39"/>
      <c r="AT550" s="18" t="s">
        <v>214</v>
      </c>
      <c r="AU550" s="18" t="s">
        <v>83</v>
      </c>
    </row>
    <row r="551" s="2" customFormat="1" ht="16.5" customHeight="1">
      <c r="A551" s="39"/>
      <c r="B551" s="40"/>
      <c r="C551" s="222" t="s">
        <v>1795</v>
      </c>
      <c r="D551" s="222" t="s">
        <v>208</v>
      </c>
      <c r="E551" s="223" t="s">
        <v>3360</v>
      </c>
      <c r="F551" s="224" t="s">
        <v>3361</v>
      </c>
      <c r="G551" s="225" t="s">
        <v>931</v>
      </c>
      <c r="H551" s="226">
        <v>1</v>
      </c>
      <c r="I551" s="227"/>
      <c r="J551" s="228">
        <f>ROUND(I551*H551,2)</f>
        <v>0</v>
      </c>
      <c r="K551" s="229"/>
      <c r="L551" s="45"/>
      <c r="M551" s="230" t="s">
        <v>1</v>
      </c>
      <c r="N551" s="231" t="s">
        <v>41</v>
      </c>
      <c r="O551" s="92"/>
      <c r="P551" s="232">
        <f>O551*H551</f>
        <v>0</v>
      </c>
      <c r="Q551" s="232">
        <v>0</v>
      </c>
      <c r="R551" s="232">
        <f>Q551*H551</f>
        <v>0</v>
      </c>
      <c r="S551" s="232">
        <v>0</v>
      </c>
      <c r="T551" s="233">
        <f>S551*H551</f>
        <v>0</v>
      </c>
      <c r="U551" s="39"/>
      <c r="V551" s="39"/>
      <c r="W551" s="39"/>
      <c r="X551" s="39"/>
      <c r="Y551" s="39"/>
      <c r="Z551" s="39"/>
      <c r="AA551" s="39"/>
      <c r="AB551" s="39"/>
      <c r="AC551" s="39"/>
      <c r="AD551" s="39"/>
      <c r="AE551" s="39"/>
      <c r="AR551" s="234" t="s">
        <v>212</v>
      </c>
      <c r="AT551" s="234" t="s">
        <v>208</v>
      </c>
      <c r="AU551" s="234" t="s">
        <v>83</v>
      </c>
      <c r="AY551" s="18" t="s">
        <v>207</v>
      </c>
      <c r="BE551" s="235">
        <f>IF(N551="základní",J551,0)</f>
        <v>0</v>
      </c>
      <c r="BF551" s="235">
        <f>IF(N551="snížená",J551,0)</f>
        <v>0</v>
      </c>
      <c r="BG551" s="235">
        <f>IF(N551="zákl. přenesená",J551,0)</f>
        <v>0</v>
      </c>
      <c r="BH551" s="235">
        <f>IF(N551="sníž. přenesená",J551,0)</f>
        <v>0</v>
      </c>
      <c r="BI551" s="235">
        <f>IF(N551="nulová",J551,0)</f>
        <v>0</v>
      </c>
      <c r="BJ551" s="18" t="s">
        <v>83</v>
      </c>
      <c r="BK551" s="235">
        <f>ROUND(I551*H551,2)</f>
        <v>0</v>
      </c>
      <c r="BL551" s="18" t="s">
        <v>212</v>
      </c>
      <c r="BM551" s="234" t="s">
        <v>3362</v>
      </c>
    </row>
    <row r="552" s="2" customFormat="1">
      <c r="A552" s="39"/>
      <c r="B552" s="40"/>
      <c r="C552" s="41"/>
      <c r="D552" s="236" t="s">
        <v>214</v>
      </c>
      <c r="E552" s="41"/>
      <c r="F552" s="237" t="s">
        <v>3361</v>
      </c>
      <c r="G552" s="41"/>
      <c r="H552" s="41"/>
      <c r="I552" s="238"/>
      <c r="J552" s="41"/>
      <c r="K552" s="41"/>
      <c r="L552" s="45"/>
      <c r="M552" s="239"/>
      <c r="N552" s="240"/>
      <c r="O552" s="92"/>
      <c r="P552" s="92"/>
      <c r="Q552" s="92"/>
      <c r="R552" s="92"/>
      <c r="S552" s="92"/>
      <c r="T552" s="93"/>
      <c r="U552" s="39"/>
      <c r="V552" s="39"/>
      <c r="W552" s="39"/>
      <c r="X552" s="39"/>
      <c r="Y552" s="39"/>
      <c r="Z552" s="39"/>
      <c r="AA552" s="39"/>
      <c r="AB552" s="39"/>
      <c r="AC552" s="39"/>
      <c r="AD552" s="39"/>
      <c r="AE552" s="39"/>
      <c r="AT552" s="18" t="s">
        <v>214</v>
      </c>
      <c r="AU552" s="18" t="s">
        <v>83</v>
      </c>
    </row>
    <row r="553" s="2" customFormat="1" ht="16.5" customHeight="1">
      <c r="A553" s="39"/>
      <c r="B553" s="40"/>
      <c r="C553" s="222" t="s">
        <v>1801</v>
      </c>
      <c r="D553" s="222" t="s">
        <v>208</v>
      </c>
      <c r="E553" s="223" t="s">
        <v>3363</v>
      </c>
      <c r="F553" s="224" t="s">
        <v>3364</v>
      </c>
      <c r="G553" s="225" t="s">
        <v>931</v>
      </c>
      <c r="H553" s="226">
        <v>1</v>
      </c>
      <c r="I553" s="227"/>
      <c r="J553" s="228">
        <f>ROUND(I553*H553,2)</f>
        <v>0</v>
      </c>
      <c r="K553" s="229"/>
      <c r="L553" s="45"/>
      <c r="M553" s="230" t="s">
        <v>1</v>
      </c>
      <c r="N553" s="231" t="s">
        <v>41</v>
      </c>
      <c r="O553" s="92"/>
      <c r="P553" s="232">
        <f>O553*H553</f>
        <v>0</v>
      </c>
      <c r="Q553" s="232">
        <v>0</v>
      </c>
      <c r="R553" s="232">
        <f>Q553*H553</f>
        <v>0</v>
      </c>
      <c r="S553" s="232">
        <v>0</v>
      </c>
      <c r="T553" s="233">
        <f>S553*H553</f>
        <v>0</v>
      </c>
      <c r="U553" s="39"/>
      <c r="V553" s="39"/>
      <c r="W553" s="39"/>
      <c r="X553" s="39"/>
      <c r="Y553" s="39"/>
      <c r="Z553" s="39"/>
      <c r="AA553" s="39"/>
      <c r="AB553" s="39"/>
      <c r="AC553" s="39"/>
      <c r="AD553" s="39"/>
      <c r="AE553" s="39"/>
      <c r="AR553" s="234" t="s">
        <v>212</v>
      </c>
      <c r="AT553" s="234" t="s">
        <v>208</v>
      </c>
      <c r="AU553" s="234" t="s">
        <v>83</v>
      </c>
      <c r="AY553" s="18" t="s">
        <v>207</v>
      </c>
      <c r="BE553" s="235">
        <f>IF(N553="základní",J553,0)</f>
        <v>0</v>
      </c>
      <c r="BF553" s="235">
        <f>IF(N553="snížená",J553,0)</f>
        <v>0</v>
      </c>
      <c r="BG553" s="235">
        <f>IF(N553="zákl. přenesená",J553,0)</f>
        <v>0</v>
      </c>
      <c r="BH553" s="235">
        <f>IF(N553="sníž. přenesená",J553,0)</f>
        <v>0</v>
      </c>
      <c r="BI553" s="235">
        <f>IF(N553="nulová",J553,0)</f>
        <v>0</v>
      </c>
      <c r="BJ553" s="18" t="s">
        <v>83</v>
      </c>
      <c r="BK553" s="235">
        <f>ROUND(I553*H553,2)</f>
        <v>0</v>
      </c>
      <c r="BL553" s="18" t="s">
        <v>212</v>
      </c>
      <c r="BM553" s="234" t="s">
        <v>3365</v>
      </c>
    </row>
    <row r="554" s="2" customFormat="1">
      <c r="A554" s="39"/>
      <c r="B554" s="40"/>
      <c r="C554" s="41"/>
      <c r="D554" s="236" t="s">
        <v>214</v>
      </c>
      <c r="E554" s="41"/>
      <c r="F554" s="237" t="s">
        <v>3364</v>
      </c>
      <c r="G554" s="41"/>
      <c r="H554" s="41"/>
      <c r="I554" s="238"/>
      <c r="J554" s="41"/>
      <c r="K554" s="41"/>
      <c r="L554" s="45"/>
      <c r="M554" s="239"/>
      <c r="N554" s="240"/>
      <c r="O554" s="92"/>
      <c r="P554" s="92"/>
      <c r="Q554" s="92"/>
      <c r="R554" s="92"/>
      <c r="S554" s="92"/>
      <c r="T554" s="93"/>
      <c r="U554" s="39"/>
      <c r="V554" s="39"/>
      <c r="W554" s="39"/>
      <c r="X554" s="39"/>
      <c r="Y554" s="39"/>
      <c r="Z554" s="39"/>
      <c r="AA554" s="39"/>
      <c r="AB554" s="39"/>
      <c r="AC554" s="39"/>
      <c r="AD554" s="39"/>
      <c r="AE554" s="39"/>
      <c r="AT554" s="18" t="s">
        <v>214</v>
      </c>
      <c r="AU554" s="18" t="s">
        <v>83</v>
      </c>
    </row>
    <row r="555" s="2" customFormat="1" ht="24.15" customHeight="1">
      <c r="A555" s="39"/>
      <c r="B555" s="40"/>
      <c r="C555" s="222" t="s">
        <v>1806</v>
      </c>
      <c r="D555" s="222" t="s">
        <v>208</v>
      </c>
      <c r="E555" s="223" t="s">
        <v>3366</v>
      </c>
      <c r="F555" s="224" t="s">
        <v>3367</v>
      </c>
      <c r="G555" s="225" t="s">
        <v>931</v>
      </c>
      <c r="H555" s="226">
        <v>2</v>
      </c>
      <c r="I555" s="227"/>
      <c r="J555" s="228">
        <f>ROUND(I555*H555,2)</f>
        <v>0</v>
      </c>
      <c r="K555" s="229"/>
      <c r="L555" s="45"/>
      <c r="M555" s="230" t="s">
        <v>1</v>
      </c>
      <c r="N555" s="231" t="s">
        <v>41</v>
      </c>
      <c r="O555" s="92"/>
      <c r="P555" s="232">
        <f>O555*H555</f>
        <v>0</v>
      </c>
      <c r="Q555" s="232">
        <v>0</v>
      </c>
      <c r="R555" s="232">
        <f>Q555*H555</f>
        <v>0</v>
      </c>
      <c r="S555" s="232">
        <v>0</v>
      </c>
      <c r="T555" s="233">
        <f>S555*H555</f>
        <v>0</v>
      </c>
      <c r="U555" s="39"/>
      <c r="V555" s="39"/>
      <c r="W555" s="39"/>
      <c r="X555" s="39"/>
      <c r="Y555" s="39"/>
      <c r="Z555" s="39"/>
      <c r="AA555" s="39"/>
      <c r="AB555" s="39"/>
      <c r="AC555" s="39"/>
      <c r="AD555" s="39"/>
      <c r="AE555" s="39"/>
      <c r="AR555" s="234" t="s">
        <v>212</v>
      </c>
      <c r="AT555" s="234" t="s">
        <v>208</v>
      </c>
      <c r="AU555" s="234" t="s">
        <v>83</v>
      </c>
      <c r="AY555" s="18" t="s">
        <v>207</v>
      </c>
      <c r="BE555" s="235">
        <f>IF(N555="základní",J555,0)</f>
        <v>0</v>
      </c>
      <c r="BF555" s="235">
        <f>IF(N555="snížená",J555,0)</f>
        <v>0</v>
      </c>
      <c r="BG555" s="235">
        <f>IF(N555="zákl. přenesená",J555,0)</f>
        <v>0</v>
      </c>
      <c r="BH555" s="235">
        <f>IF(N555="sníž. přenesená",J555,0)</f>
        <v>0</v>
      </c>
      <c r="BI555" s="235">
        <f>IF(N555="nulová",J555,0)</f>
        <v>0</v>
      </c>
      <c r="BJ555" s="18" t="s">
        <v>83</v>
      </c>
      <c r="BK555" s="235">
        <f>ROUND(I555*H555,2)</f>
        <v>0</v>
      </c>
      <c r="BL555" s="18" t="s">
        <v>212</v>
      </c>
      <c r="BM555" s="234" t="s">
        <v>3368</v>
      </c>
    </row>
    <row r="556" s="2" customFormat="1">
      <c r="A556" s="39"/>
      <c r="B556" s="40"/>
      <c r="C556" s="41"/>
      <c r="D556" s="236" t="s">
        <v>214</v>
      </c>
      <c r="E556" s="41"/>
      <c r="F556" s="237" t="s">
        <v>3367</v>
      </c>
      <c r="G556" s="41"/>
      <c r="H556" s="41"/>
      <c r="I556" s="238"/>
      <c r="J556" s="41"/>
      <c r="K556" s="41"/>
      <c r="L556" s="45"/>
      <c r="M556" s="239"/>
      <c r="N556" s="240"/>
      <c r="O556" s="92"/>
      <c r="P556" s="92"/>
      <c r="Q556" s="92"/>
      <c r="R556" s="92"/>
      <c r="S556" s="92"/>
      <c r="T556" s="93"/>
      <c r="U556" s="39"/>
      <c r="V556" s="39"/>
      <c r="W556" s="39"/>
      <c r="X556" s="39"/>
      <c r="Y556" s="39"/>
      <c r="Z556" s="39"/>
      <c r="AA556" s="39"/>
      <c r="AB556" s="39"/>
      <c r="AC556" s="39"/>
      <c r="AD556" s="39"/>
      <c r="AE556" s="39"/>
      <c r="AT556" s="18" t="s">
        <v>214</v>
      </c>
      <c r="AU556" s="18" t="s">
        <v>83</v>
      </c>
    </row>
    <row r="557" s="2" customFormat="1" ht="24.15" customHeight="1">
      <c r="A557" s="39"/>
      <c r="B557" s="40"/>
      <c r="C557" s="222" t="s">
        <v>1812</v>
      </c>
      <c r="D557" s="222" t="s">
        <v>208</v>
      </c>
      <c r="E557" s="223" t="s">
        <v>3369</v>
      </c>
      <c r="F557" s="224" t="s">
        <v>3370</v>
      </c>
      <c r="G557" s="225" t="s">
        <v>931</v>
      </c>
      <c r="H557" s="226">
        <v>1</v>
      </c>
      <c r="I557" s="227"/>
      <c r="J557" s="228">
        <f>ROUND(I557*H557,2)</f>
        <v>0</v>
      </c>
      <c r="K557" s="229"/>
      <c r="L557" s="45"/>
      <c r="M557" s="230" t="s">
        <v>1</v>
      </c>
      <c r="N557" s="231" t="s">
        <v>41</v>
      </c>
      <c r="O557" s="92"/>
      <c r="P557" s="232">
        <f>O557*H557</f>
        <v>0</v>
      </c>
      <c r="Q557" s="232">
        <v>0</v>
      </c>
      <c r="R557" s="232">
        <f>Q557*H557</f>
        <v>0</v>
      </c>
      <c r="S557" s="232">
        <v>0</v>
      </c>
      <c r="T557" s="233">
        <f>S557*H557</f>
        <v>0</v>
      </c>
      <c r="U557" s="39"/>
      <c r="V557" s="39"/>
      <c r="W557" s="39"/>
      <c r="X557" s="39"/>
      <c r="Y557" s="39"/>
      <c r="Z557" s="39"/>
      <c r="AA557" s="39"/>
      <c r="AB557" s="39"/>
      <c r="AC557" s="39"/>
      <c r="AD557" s="39"/>
      <c r="AE557" s="39"/>
      <c r="AR557" s="234" t="s">
        <v>212</v>
      </c>
      <c r="AT557" s="234" t="s">
        <v>208</v>
      </c>
      <c r="AU557" s="234" t="s">
        <v>83</v>
      </c>
      <c r="AY557" s="18" t="s">
        <v>207</v>
      </c>
      <c r="BE557" s="235">
        <f>IF(N557="základní",J557,0)</f>
        <v>0</v>
      </c>
      <c r="BF557" s="235">
        <f>IF(N557="snížená",J557,0)</f>
        <v>0</v>
      </c>
      <c r="BG557" s="235">
        <f>IF(N557="zákl. přenesená",J557,0)</f>
        <v>0</v>
      </c>
      <c r="BH557" s="235">
        <f>IF(N557="sníž. přenesená",J557,0)</f>
        <v>0</v>
      </c>
      <c r="BI557" s="235">
        <f>IF(N557="nulová",J557,0)</f>
        <v>0</v>
      </c>
      <c r="BJ557" s="18" t="s">
        <v>83</v>
      </c>
      <c r="BK557" s="235">
        <f>ROUND(I557*H557,2)</f>
        <v>0</v>
      </c>
      <c r="BL557" s="18" t="s">
        <v>212</v>
      </c>
      <c r="BM557" s="234" t="s">
        <v>3371</v>
      </c>
    </row>
    <row r="558" s="2" customFormat="1">
      <c r="A558" s="39"/>
      <c r="B558" s="40"/>
      <c r="C558" s="41"/>
      <c r="D558" s="236" t="s">
        <v>214</v>
      </c>
      <c r="E558" s="41"/>
      <c r="F558" s="237" t="s">
        <v>3370</v>
      </c>
      <c r="G558" s="41"/>
      <c r="H558" s="41"/>
      <c r="I558" s="238"/>
      <c r="J558" s="41"/>
      <c r="K558" s="41"/>
      <c r="L558" s="45"/>
      <c r="M558" s="239"/>
      <c r="N558" s="240"/>
      <c r="O558" s="92"/>
      <c r="P558" s="92"/>
      <c r="Q558" s="92"/>
      <c r="R558" s="92"/>
      <c r="S558" s="92"/>
      <c r="T558" s="93"/>
      <c r="U558" s="39"/>
      <c r="V558" s="39"/>
      <c r="W558" s="39"/>
      <c r="X558" s="39"/>
      <c r="Y558" s="39"/>
      <c r="Z558" s="39"/>
      <c r="AA558" s="39"/>
      <c r="AB558" s="39"/>
      <c r="AC558" s="39"/>
      <c r="AD558" s="39"/>
      <c r="AE558" s="39"/>
      <c r="AT558" s="18" t="s">
        <v>214</v>
      </c>
      <c r="AU558" s="18" t="s">
        <v>83</v>
      </c>
    </row>
    <row r="559" s="2" customFormat="1" ht="24.15" customHeight="1">
      <c r="A559" s="39"/>
      <c r="B559" s="40"/>
      <c r="C559" s="222" t="s">
        <v>1820</v>
      </c>
      <c r="D559" s="222" t="s">
        <v>208</v>
      </c>
      <c r="E559" s="223" t="s">
        <v>3372</v>
      </c>
      <c r="F559" s="224" t="s">
        <v>3373</v>
      </c>
      <c r="G559" s="225" t="s">
        <v>931</v>
      </c>
      <c r="H559" s="226">
        <v>2</v>
      </c>
      <c r="I559" s="227"/>
      <c r="J559" s="228">
        <f>ROUND(I559*H559,2)</f>
        <v>0</v>
      </c>
      <c r="K559" s="229"/>
      <c r="L559" s="45"/>
      <c r="M559" s="230" t="s">
        <v>1</v>
      </c>
      <c r="N559" s="231" t="s">
        <v>41</v>
      </c>
      <c r="O559" s="92"/>
      <c r="P559" s="232">
        <f>O559*H559</f>
        <v>0</v>
      </c>
      <c r="Q559" s="232">
        <v>0</v>
      </c>
      <c r="R559" s="232">
        <f>Q559*H559</f>
        <v>0</v>
      </c>
      <c r="S559" s="232">
        <v>0</v>
      </c>
      <c r="T559" s="233">
        <f>S559*H559</f>
        <v>0</v>
      </c>
      <c r="U559" s="39"/>
      <c r="V559" s="39"/>
      <c r="W559" s="39"/>
      <c r="X559" s="39"/>
      <c r="Y559" s="39"/>
      <c r="Z559" s="39"/>
      <c r="AA559" s="39"/>
      <c r="AB559" s="39"/>
      <c r="AC559" s="39"/>
      <c r="AD559" s="39"/>
      <c r="AE559" s="39"/>
      <c r="AR559" s="234" t="s">
        <v>212</v>
      </c>
      <c r="AT559" s="234" t="s">
        <v>208</v>
      </c>
      <c r="AU559" s="234" t="s">
        <v>83</v>
      </c>
      <c r="AY559" s="18" t="s">
        <v>207</v>
      </c>
      <c r="BE559" s="235">
        <f>IF(N559="základní",J559,0)</f>
        <v>0</v>
      </c>
      <c r="BF559" s="235">
        <f>IF(N559="snížená",J559,0)</f>
        <v>0</v>
      </c>
      <c r="BG559" s="235">
        <f>IF(N559="zákl. přenesená",J559,0)</f>
        <v>0</v>
      </c>
      <c r="BH559" s="235">
        <f>IF(N559="sníž. přenesená",J559,0)</f>
        <v>0</v>
      </c>
      <c r="BI559" s="235">
        <f>IF(N559="nulová",J559,0)</f>
        <v>0</v>
      </c>
      <c r="BJ559" s="18" t="s">
        <v>83</v>
      </c>
      <c r="BK559" s="235">
        <f>ROUND(I559*H559,2)</f>
        <v>0</v>
      </c>
      <c r="BL559" s="18" t="s">
        <v>212</v>
      </c>
      <c r="BM559" s="234" t="s">
        <v>3374</v>
      </c>
    </row>
    <row r="560" s="2" customFormat="1">
      <c r="A560" s="39"/>
      <c r="B560" s="40"/>
      <c r="C560" s="41"/>
      <c r="D560" s="236" t="s">
        <v>214</v>
      </c>
      <c r="E560" s="41"/>
      <c r="F560" s="237" t="s">
        <v>3373</v>
      </c>
      <c r="G560" s="41"/>
      <c r="H560" s="41"/>
      <c r="I560" s="238"/>
      <c r="J560" s="41"/>
      <c r="K560" s="41"/>
      <c r="L560" s="45"/>
      <c r="M560" s="239"/>
      <c r="N560" s="240"/>
      <c r="O560" s="92"/>
      <c r="P560" s="92"/>
      <c r="Q560" s="92"/>
      <c r="R560" s="92"/>
      <c r="S560" s="92"/>
      <c r="T560" s="93"/>
      <c r="U560" s="39"/>
      <c r="V560" s="39"/>
      <c r="W560" s="39"/>
      <c r="X560" s="39"/>
      <c r="Y560" s="39"/>
      <c r="Z560" s="39"/>
      <c r="AA560" s="39"/>
      <c r="AB560" s="39"/>
      <c r="AC560" s="39"/>
      <c r="AD560" s="39"/>
      <c r="AE560" s="39"/>
      <c r="AT560" s="18" t="s">
        <v>214</v>
      </c>
      <c r="AU560" s="18" t="s">
        <v>83</v>
      </c>
    </row>
    <row r="561" s="2" customFormat="1" ht="24.15" customHeight="1">
      <c r="A561" s="39"/>
      <c r="B561" s="40"/>
      <c r="C561" s="222" t="s">
        <v>1828</v>
      </c>
      <c r="D561" s="222" t="s">
        <v>208</v>
      </c>
      <c r="E561" s="223" t="s">
        <v>3375</v>
      </c>
      <c r="F561" s="224" t="s">
        <v>3376</v>
      </c>
      <c r="G561" s="225" t="s">
        <v>931</v>
      </c>
      <c r="H561" s="226">
        <v>2</v>
      </c>
      <c r="I561" s="227"/>
      <c r="J561" s="228">
        <f>ROUND(I561*H561,2)</f>
        <v>0</v>
      </c>
      <c r="K561" s="229"/>
      <c r="L561" s="45"/>
      <c r="M561" s="230" t="s">
        <v>1</v>
      </c>
      <c r="N561" s="231" t="s">
        <v>41</v>
      </c>
      <c r="O561" s="92"/>
      <c r="P561" s="232">
        <f>O561*H561</f>
        <v>0</v>
      </c>
      <c r="Q561" s="232">
        <v>0</v>
      </c>
      <c r="R561" s="232">
        <f>Q561*H561</f>
        <v>0</v>
      </c>
      <c r="S561" s="232">
        <v>0</v>
      </c>
      <c r="T561" s="233">
        <f>S561*H561</f>
        <v>0</v>
      </c>
      <c r="U561" s="39"/>
      <c r="V561" s="39"/>
      <c r="W561" s="39"/>
      <c r="X561" s="39"/>
      <c r="Y561" s="39"/>
      <c r="Z561" s="39"/>
      <c r="AA561" s="39"/>
      <c r="AB561" s="39"/>
      <c r="AC561" s="39"/>
      <c r="AD561" s="39"/>
      <c r="AE561" s="39"/>
      <c r="AR561" s="234" t="s">
        <v>212</v>
      </c>
      <c r="AT561" s="234" t="s">
        <v>208</v>
      </c>
      <c r="AU561" s="234" t="s">
        <v>83</v>
      </c>
      <c r="AY561" s="18" t="s">
        <v>207</v>
      </c>
      <c r="BE561" s="235">
        <f>IF(N561="základní",J561,0)</f>
        <v>0</v>
      </c>
      <c r="BF561" s="235">
        <f>IF(N561="snížená",J561,0)</f>
        <v>0</v>
      </c>
      <c r="BG561" s="235">
        <f>IF(N561="zákl. přenesená",J561,0)</f>
        <v>0</v>
      </c>
      <c r="BH561" s="235">
        <f>IF(N561="sníž. přenesená",J561,0)</f>
        <v>0</v>
      </c>
      <c r="BI561" s="235">
        <f>IF(N561="nulová",J561,0)</f>
        <v>0</v>
      </c>
      <c r="BJ561" s="18" t="s">
        <v>83</v>
      </c>
      <c r="BK561" s="235">
        <f>ROUND(I561*H561,2)</f>
        <v>0</v>
      </c>
      <c r="BL561" s="18" t="s">
        <v>212</v>
      </c>
      <c r="BM561" s="234" t="s">
        <v>3377</v>
      </c>
    </row>
    <row r="562" s="2" customFormat="1">
      <c r="A562" s="39"/>
      <c r="B562" s="40"/>
      <c r="C562" s="41"/>
      <c r="D562" s="236" t="s">
        <v>214</v>
      </c>
      <c r="E562" s="41"/>
      <c r="F562" s="237" t="s">
        <v>3376</v>
      </c>
      <c r="G562" s="41"/>
      <c r="H562" s="41"/>
      <c r="I562" s="238"/>
      <c r="J562" s="41"/>
      <c r="K562" s="41"/>
      <c r="L562" s="45"/>
      <c r="M562" s="239"/>
      <c r="N562" s="240"/>
      <c r="O562" s="92"/>
      <c r="P562" s="92"/>
      <c r="Q562" s="92"/>
      <c r="R562" s="92"/>
      <c r="S562" s="92"/>
      <c r="T562" s="93"/>
      <c r="U562" s="39"/>
      <c r="V562" s="39"/>
      <c r="W562" s="39"/>
      <c r="X562" s="39"/>
      <c r="Y562" s="39"/>
      <c r="Z562" s="39"/>
      <c r="AA562" s="39"/>
      <c r="AB562" s="39"/>
      <c r="AC562" s="39"/>
      <c r="AD562" s="39"/>
      <c r="AE562" s="39"/>
      <c r="AT562" s="18" t="s">
        <v>214</v>
      </c>
      <c r="AU562" s="18" t="s">
        <v>83</v>
      </c>
    </row>
    <row r="563" s="2" customFormat="1" ht="24.15" customHeight="1">
      <c r="A563" s="39"/>
      <c r="B563" s="40"/>
      <c r="C563" s="222" t="s">
        <v>1833</v>
      </c>
      <c r="D563" s="222" t="s">
        <v>208</v>
      </c>
      <c r="E563" s="223" t="s">
        <v>3378</v>
      </c>
      <c r="F563" s="224" t="s">
        <v>3379</v>
      </c>
      <c r="G563" s="225" t="s">
        <v>931</v>
      </c>
      <c r="H563" s="226">
        <v>1</v>
      </c>
      <c r="I563" s="227"/>
      <c r="J563" s="228">
        <f>ROUND(I563*H563,2)</f>
        <v>0</v>
      </c>
      <c r="K563" s="229"/>
      <c r="L563" s="45"/>
      <c r="M563" s="230" t="s">
        <v>1</v>
      </c>
      <c r="N563" s="231" t="s">
        <v>41</v>
      </c>
      <c r="O563" s="92"/>
      <c r="P563" s="232">
        <f>O563*H563</f>
        <v>0</v>
      </c>
      <c r="Q563" s="232">
        <v>0</v>
      </c>
      <c r="R563" s="232">
        <f>Q563*H563</f>
        <v>0</v>
      </c>
      <c r="S563" s="232">
        <v>0</v>
      </c>
      <c r="T563" s="233">
        <f>S563*H563</f>
        <v>0</v>
      </c>
      <c r="U563" s="39"/>
      <c r="V563" s="39"/>
      <c r="W563" s="39"/>
      <c r="X563" s="39"/>
      <c r="Y563" s="39"/>
      <c r="Z563" s="39"/>
      <c r="AA563" s="39"/>
      <c r="AB563" s="39"/>
      <c r="AC563" s="39"/>
      <c r="AD563" s="39"/>
      <c r="AE563" s="39"/>
      <c r="AR563" s="234" t="s">
        <v>212</v>
      </c>
      <c r="AT563" s="234" t="s">
        <v>208</v>
      </c>
      <c r="AU563" s="234" t="s">
        <v>83</v>
      </c>
      <c r="AY563" s="18" t="s">
        <v>207</v>
      </c>
      <c r="BE563" s="235">
        <f>IF(N563="základní",J563,0)</f>
        <v>0</v>
      </c>
      <c r="BF563" s="235">
        <f>IF(N563="snížená",J563,0)</f>
        <v>0</v>
      </c>
      <c r="BG563" s="235">
        <f>IF(N563="zákl. přenesená",J563,0)</f>
        <v>0</v>
      </c>
      <c r="BH563" s="235">
        <f>IF(N563="sníž. přenesená",J563,0)</f>
        <v>0</v>
      </c>
      <c r="BI563" s="235">
        <f>IF(N563="nulová",J563,0)</f>
        <v>0</v>
      </c>
      <c r="BJ563" s="18" t="s">
        <v>83</v>
      </c>
      <c r="BK563" s="235">
        <f>ROUND(I563*H563,2)</f>
        <v>0</v>
      </c>
      <c r="BL563" s="18" t="s">
        <v>212</v>
      </c>
      <c r="BM563" s="234" t="s">
        <v>3380</v>
      </c>
    </row>
    <row r="564" s="2" customFormat="1">
      <c r="A564" s="39"/>
      <c r="B564" s="40"/>
      <c r="C564" s="41"/>
      <c r="D564" s="236" t="s">
        <v>214</v>
      </c>
      <c r="E564" s="41"/>
      <c r="F564" s="237" t="s">
        <v>3379</v>
      </c>
      <c r="G564" s="41"/>
      <c r="H564" s="41"/>
      <c r="I564" s="238"/>
      <c r="J564" s="41"/>
      <c r="K564" s="41"/>
      <c r="L564" s="45"/>
      <c r="M564" s="239"/>
      <c r="N564" s="240"/>
      <c r="O564" s="92"/>
      <c r="P564" s="92"/>
      <c r="Q564" s="92"/>
      <c r="R564" s="92"/>
      <c r="S564" s="92"/>
      <c r="T564" s="93"/>
      <c r="U564" s="39"/>
      <c r="V564" s="39"/>
      <c r="W564" s="39"/>
      <c r="X564" s="39"/>
      <c r="Y564" s="39"/>
      <c r="Z564" s="39"/>
      <c r="AA564" s="39"/>
      <c r="AB564" s="39"/>
      <c r="AC564" s="39"/>
      <c r="AD564" s="39"/>
      <c r="AE564" s="39"/>
      <c r="AT564" s="18" t="s">
        <v>214</v>
      </c>
      <c r="AU564" s="18" t="s">
        <v>83</v>
      </c>
    </row>
    <row r="565" s="2" customFormat="1" ht="55.5" customHeight="1">
      <c r="A565" s="39"/>
      <c r="B565" s="40"/>
      <c r="C565" s="222" t="s">
        <v>1839</v>
      </c>
      <c r="D565" s="222" t="s">
        <v>208</v>
      </c>
      <c r="E565" s="223" t="s">
        <v>3381</v>
      </c>
      <c r="F565" s="224" t="s">
        <v>2972</v>
      </c>
      <c r="G565" s="225" t="s">
        <v>931</v>
      </c>
      <c r="H565" s="226">
        <v>1</v>
      </c>
      <c r="I565" s="227"/>
      <c r="J565" s="228">
        <f>ROUND(I565*H565,2)</f>
        <v>0</v>
      </c>
      <c r="K565" s="229"/>
      <c r="L565" s="45"/>
      <c r="M565" s="230" t="s">
        <v>1</v>
      </c>
      <c r="N565" s="231" t="s">
        <v>41</v>
      </c>
      <c r="O565" s="92"/>
      <c r="P565" s="232">
        <f>O565*H565</f>
        <v>0</v>
      </c>
      <c r="Q565" s="232">
        <v>0</v>
      </c>
      <c r="R565" s="232">
        <f>Q565*H565</f>
        <v>0</v>
      </c>
      <c r="S565" s="232">
        <v>0</v>
      </c>
      <c r="T565" s="233">
        <f>S565*H565</f>
        <v>0</v>
      </c>
      <c r="U565" s="39"/>
      <c r="V565" s="39"/>
      <c r="W565" s="39"/>
      <c r="X565" s="39"/>
      <c r="Y565" s="39"/>
      <c r="Z565" s="39"/>
      <c r="AA565" s="39"/>
      <c r="AB565" s="39"/>
      <c r="AC565" s="39"/>
      <c r="AD565" s="39"/>
      <c r="AE565" s="39"/>
      <c r="AR565" s="234" t="s">
        <v>212</v>
      </c>
      <c r="AT565" s="234" t="s">
        <v>208</v>
      </c>
      <c r="AU565" s="234" t="s">
        <v>83</v>
      </c>
      <c r="AY565" s="18" t="s">
        <v>207</v>
      </c>
      <c r="BE565" s="235">
        <f>IF(N565="základní",J565,0)</f>
        <v>0</v>
      </c>
      <c r="BF565" s="235">
        <f>IF(N565="snížená",J565,0)</f>
        <v>0</v>
      </c>
      <c r="BG565" s="235">
        <f>IF(N565="zákl. přenesená",J565,0)</f>
        <v>0</v>
      </c>
      <c r="BH565" s="235">
        <f>IF(N565="sníž. přenesená",J565,0)</f>
        <v>0</v>
      </c>
      <c r="BI565" s="235">
        <f>IF(N565="nulová",J565,0)</f>
        <v>0</v>
      </c>
      <c r="BJ565" s="18" t="s">
        <v>83</v>
      </c>
      <c r="BK565" s="235">
        <f>ROUND(I565*H565,2)</f>
        <v>0</v>
      </c>
      <c r="BL565" s="18" t="s">
        <v>212</v>
      </c>
      <c r="BM565" s="234" t="s">
        <v>3382</v>
      </c>
    </row>
    <row r="566" s="2" customFormat="1">
      <c r="A566" s="39"/>
      <c r="B566" s="40"/>
      <c r="C566" s="41"/>
      <c r="D566" s="236" t="s">
        <v>214</v>
      </c>
      <c r="E566" s="41"/>
      <c r="F566" s="237" t="s">
        <v>2972</v>
      </c>
      <c r="G566" s="41"/>
      <c r="H566" s="41"/>
      <c r="I566" s="238"/>
      <c r="J566" s="41"/>
      <c r="K566" s="41"/>
      <c r="L566" s="45"/>
      <c r="M566" s="239"/>
      <c r="N566" s="240"/>
      <c r="O566" s="92"/>
      <c r="P566" s="92"/>
      <c r="Q566" s="92"/>
      <c r="R566" s="92"/>
      <c r="S566" s="92"/>
      <c r="T566" s="93"/>
      <c r="U566" s="39"/>
      <c r="V566" s="39"/>
      <c r="W566" s="39"/>
      <c r="X566" s="39"/>
      <c r="Y566" s="39"/>
      <c r="Z566" s="39"/>
      <c r="AA566" s="39"/>
      <c r="AB566" s="39"/>
      <c r="AC566" s="39"/>
      <c r="AD566" s="39"/>
      <c r="AE566" s="39"/>
      <c r="AT566" s="18" t="s">
        <v>214</v>
      </c>
      <c r="AU566" s="18" t="s">
        <v>83</v>
      </c>
    </row>
    <row r="567" s="2" customFormat="1" ht="21.75" customHeight="1">
      <c r="A567" s="39"/>
      <c r="B567" s="40"/>
      <c r="C567" s="222" t="s">
        <v>1845</v>
      </c>
      <c r="D567" s="222" t="s">
        <v>208</v>
      </c>
      <c r="E567" s="223" t="s">
        <v>3383</v>
      </c>
      <c r="F567" s="224" t="s">
        <v>3094</v>
      </c>
      <c r="G567" s="225" t="s">
        <v>931</v>
      </c>
      <c r="H567" s="226">
        <v>4</v>
      </c>
      <c r="I567" s="227"/>
      <c r="J567" s="228">
        <f>ROUND(I567*H567,2)</f>
        <v>0</v>
      </c>
      <c r="K567" s="229"/>
      <c r="L567" s="45"/>
      <c r="M567" s="230" t="s">
        <v>1</v>
      </c>
      <c r="N567" s="231" t="s">
        <v>41</v>
      </c>
      <c r="O567" s="92"/>
      <c r="P567" s="232">
        <f>O567*H567</f>
        <v>0</v>
      </c>
      <c r="Q567" s="232">
        <v>0</v>
      </c>
      <c r="R567" s="232">
        <f>Q567*H567</f>
        <v>0</v>
      </c>
      <c r="S567" s="232">
        <v>0</v>
      </c>
      <c r="T567" s="233">
        <f>S567*H567</f>
        <v>0</v>
      </c>
      <c r="U567" s="39"/>
      <c r="V567" s="39"/>
      <c r="W567" s="39"/>
      <c r="X567" s="39"/>
      <c r="Y567" s="39"/>
      <c r="Z567" s="39"/>
      <c r="AA567" s="39"/>
      <c r="AB567" s="39"/>
      <c r="AC567" s="39"/>
      <c r="AD567" s="39"/>
      <c r="AE567" s="39"/>
      <c r="AR567" s="234" t="s">
        <v>212</v>
      </c>
      <c r="AT567" s="234" t="s">
        <v>208</v>
      </c>
      <c r="AU567" s="234" t="s">
        <v>83</v>
      </c>
      <c r="AY567" s="18" t="s">
        <v>207</v>
      </c>
      <c r="BE567" s="235">
        <f>IF(N567="základní",J567,0)</f>
        <v>0</v>
      </c>
      <c r="BF567" s="235">
        <f>IF(N567="snížená",J567,0)</f>
        <v>0</v>
      </c>
      <c r="BG567" s="235">
        <f>IF(N567="zákl. přenesená",J567,0)</f>
        <v>0</v>
      </c>
      <c r="BH567" s="235">
        <f>IF(N567="sníž. přenesená",J567,0)</f>
        <v>0</v>
      </c>
      <c r="BI567" s="235">
        <f>IF(N567="nulová",J567,0)</f>
        <v>0</v>
      </c>
      <c r="BJ567" s="18" t="s">
        <v>83</v>
      </c>
      <c r="BK567" s="235">
        <f>ROUND(I567*H567,2)</f>
        <v>0</v>
      </c>
      <c r="BL567" s="18" t="s">
        <v>212</v>
      </c>
      <c r="BM567" s="234" t="s">
        <v>3384</v>
      </c>
    </row>
    <row r="568" s="2" customFormat="1">
      <c r="A568" s="39"/>
      <c r="B568" s="40"/>
      <c r="C568" s="41"/>
      <c r="D568" s="236" t="s">
        <v>214</v>
      </c>
      <c r="E568" s="41"/>
      <c r="F568" s="237" t="s">
        <v>3094</v>
      </c>
      <c r="G568" s="41"/>
      <c r="H568" s="41"/>
      <c r="I568" s="238"/>
      <c r="J568" s="41"/>
      <c r="K568" s="41"/>
      <c r="L568" s="45"/>
      <c r="M568" s="239"/>
      <c r="N568" s="240"/>
      <c r="O568" s="92"/>
      <c r="P568" s="92"/>
      <c r="Q568" s="92"/>
      <c r="R568" s="92"/>
      <c r="S568" s="92"/>
      <c r="T568" s="93"/>
      <c r="U568" s="39"/>
      <c r="V568" s="39"/>
      <c r="W568" s="39"/>
      <c r="X568" s="39"/>
      <c r="Y568" s="39"/>
      <c r="Z568" s="39"/>
      <c r="AA568" s="39"/>
      <c r="AB568" s="39"/>
      <c r="AC568" s="39"/>
      <c r="AD568" s="39"/>
      <c r="AE568" s="39"/>
      <c r="AT568" s="18" t="s">
        <v>214</v>
      </c>
      <c r="AU568" s="18" t="s">
        <v>83</v>
      </c>
    </row>
    <row r="569" s="2" customFormat="1" ht="16.5" customHeight="1">
      <c r="A569" s="39"/>
      <c r="B569" s="40"/>
      <c r="C569" s="222" t="s">
        <v>1851</v>
      </c>
      <c r="D569" s="222" t="s">
        <v>208</v>
      </c>
      <c r="E569" s="223" t="s">
        <v>3385</v>
      </c>
      <c r="F569" s="224" t="s">
        <v>3386</v>
      </c>
      <c r="G569" s="225" t="s">
        <v>931</v>
      </c>
      <c r="H569" s="226">
        <v>1</v>
      </c>
      <c r="I569" s="227"/>
      <c r="J569" s="228">
        <f>ROUND(I569*H569,2)</f>
        <v>0</v>
      </c>
      <c r="K569" s="229"/>
      <c r="L569" s="45"/>
      <c r="M569" s="230" t="s">
        <v>1</v>
      </c>
      <c r="N569" s="231" t="s">
        <v>41</v>
      </c>
      <c r="O569" s="92"/>
      <c r="P569" s="232">
        <f>O569*H569</f>
        <v>0</v>
      </c>
      <c r="Q569" s="232">
        <v>0</v>
      </c>
      <c r="R569" s="232">
        <f>Q569*H569</f>
        <v>0</v>
      </c>
      <c r="S569" s="232">
        <v>0</v>
      </c>
      <c r="T569" s="233">
        <f>S569*H569</f>
        <v>0</v>
      </c>
      <c r="U569" s="39"/>
      <c r="V569" s="39"/>
      <c r="W569" s="39"/>
      <c r="X569" s="39"/>
      <c r="Y569" s="39"/>
      <c r="Z569" s="39"/>
      <c r="AA569" s="39"/>
      <c r="AB569" s="39"/>
      <c r="AC569" s="39"/>
      <c r="AD569" s="39"/>
      <c r="AE569" s="39"/>
      <c r="AR569" s="234" t="s">
        <v>212</v>
      </c>
      <c r="AT569" s="234" t="s">
        <v>208</v>
      </c>
      <c r="AU569" s="234" t="s">
        <v>83</v>
      </c>
      <c r="AY569" s="18" t="s">
        <v>207</v>
      </c>
      <c r="BE569" s="235">
        <f>IF(N569="základní",J569,0)</f>
        <v>0</v>
      </c>
      <c r="BF569" s="235">
        <f>IF(N569="snížená",J569,0)</f>
        <v>0</v>
      </c>
      <c r="BG569" s="235">
        <f>IF(N569="zákl. přenesená",J569,0)</f>
        <v>0</v>
      </c>
      <c r="BH569" s="235">
        <f>IF(N569="sníž. přenesená",J569,0)</f>
        <v>0</v>
      </c>
      <c r="BI569" s="235">
        <f>IF(N569="nulová",J569,0)</f>
        <v>0</v>
      </c>
      <c r="BJ569" s="18" t="s">
        <v>83</v>
      </c>
      <c r="BK569" s="235">
        <f>ROUND(I569*H569,2)</f>
        <v>0</v>
      </c>
      <c r="BL569" s="18" t="s">
        <v>212</v>
      </c>
      <c r="BM569" s="234" t="s">
        <v>3387</v>
      </c>
    </row>
    <row r="570" s="2" customFormat="1">
      <c r="A570" s="39"/>
      <c r="B570" s="40"/>
      <c r="C570" s="41"/>
      <c r="D570" s="236" t="s">
        <v>214</v>
      </c>
      <c r="E570" s="41"/>
      <c r="F570" s="237" t="s">
        <v>3386</v>
      </c>
      <c r="G570" s="41"/>
      <c r="H570" s="41"/>
      <c r="I570" s="238"/>
      <c r="J570" s="41"/>
      <c r="K570" s="41"/>
      <c r="L570" s="45"/>
      <c r="M570" s="239"/>
      <c r="N570" s="240"/>
      <c r="O570" s="92"/>
      <c r="P570" s="92"/>
      <c r="Q570" s="92"/>
      <c r="R570" s="92"/>
      <c r="S570" s="92"/>
      <c r="T570" s="93"/>
      <c r="U570" s="39"/>
      <c r="V570" s="39"/>
      <c r="W570" s="39"/>
      <c r="X570" s="39"/>
      <c r="Y570" s="39"/>
      <c r="Z570" s="39"/>
      <c r="AA570" s="39"/>
      <c r="AB570" s="39"/>
      <c r="AC570" s="39"/>
      <c r="AD570" s="39"/>
      <c r="AE570" s="39"/>
      <c r="AT570" s="18" t="s">
        <v>214</v>
      </c>
      <c r="AU570" s="18" t="s">
        <v>83</v>
      </c>
    </row>
    <row r="571" s="2" customFormat="1" ht="16.5" customHeight="1">
      <c r="A571" s="39"/>
      <c r="B571" s="40"/>
      <c r="C571" s="222" t="s">
        <v>1856</v>
      </c>
      <c r="D571" s="222" t="s">
        <v>208</v>
      </c>
      <c r="E571" s="223" t="s">
        <v>3388</v>
      </c>
      <c r="F571" s="224" t="s">
        <v>3389</v>
      </c>
      <c r="G571" s="225" t="s">
        <v>931</v>
      </c>
      <c r="H571" s="226">
        <v>1</v>
      </c>
      <c r="I571" s="227"/>
      <c r="J571" s="228">
        <f>ROUND(I571*H571,2)</f>
        <v>0</v>
      </c>
      <c r="K571" s="229"/>
      <c r="L571" s="45"/>
      <c r="M571" s="230" t="s">
        <v>1</v>
      </c>
      <c r="N571" s="231" t="s">
        <v>41</v>
      </c>
      <c r="O571" s="92"/>
      <c r="P571" s="232">
        <f>O571*H571</f>
        <v>0</v>
      </c>
      <c r="Q571" s="232">
        <v>0</v>
      </c>
      <c r="R571" s="232">
        <f>Q571*H571</f>
        <v>0</v>
      </c>
      <c r="S571" s="232">
        <v>0</v>
      </c>
      <c r="T571" s="233">
        <f>S571*H571</f>
        <v>0</v>
      </c>
      <c r="U571" s="39"/>
      <c r="V571" s="39"/>
      <c r="W571" s="39"/>
      <c r="X571" s="39"/>
      <c r="Y571" s="39"/>
      <c r="Z571" s="39"/>
      <c r="AA571" s="39"/>
      <c r="AB571" s="39"/>
      <c r="AC571" s="39"/>
      <c r="AD571" s="39"/>
      <c r="AE571" s="39"/>
      <c r="AR571" s="234" t="s">
        <v>212</v>
      </c>
      <c r="AT571" s="234" t="s">
        <v>208</v>
      </c>
      <c r="AU571" s="234" t="s">
        <v>83</v>
      </c>
      <c r="AY571" s="18" t="s">
        <v>207</v>
      </c>
      <c r="BE571" s="235">
        <f>IF(N571="základní",J571,0)</f>
        <v>0</v>
      </c>
      <c r="BF571" s="235">
        <f>IF(N571="snížená",J571,0)</f>
        <v>0</v>
      </c>
      <c r="BG571" s="235">
        <f>IF(N571="zákl. přenesená",J571,0)</f>
        <v>0</v>
      </c>
      <c r="BH571" s="235">
        <f>IF(N571="sníž. přenesená",J571,0)</f>
        <v>0</v>
      </c>
      <c r="BI571" s="235">
        <f>IF(N571="nulová",J571,0)</f>
        <v>0</v>
      </c>
      <c r="BJ571" s="18" t="s">
        <v>83</v>
      </c>
      <c r="BK571" s="235">
        <f>ROUND(I571*H571,2)</f>
        <v>0</v>
      </c>
      <c r="BL571" s="18" t="s">
        <v>212</v>
      </c>
      <c r="BM571" s="234" t="s">
        <v>3390</v>
      </c>
    </row>
    <row r="572" s="2" customFormat="1">
      <c r="A572" s="39"/>
      <c r="B572" s="40"/>
      <c r="C572" s="41"/>
      <c r="D572" s="236" t="s">
        <v>214</v>
      </c>
      <c r="E572" s="41"/>
      <c r="F572" s="237" t="s">
        <v>3389</v>
      </c>
      <c r="G572" s="41"/>
      <c r="H572" s="41"/>
      <c r="I572" s="238"/>
      <c r="J572" s="41"/>
      <c r="K572" s="41"/>
      <c r="L572" s="45"/>
      <c r="M572" s="239"/>
      <c r="N572" s="240"/>
      <c r="O572" s="92"/>
      <c r="P572" s="92"/>
      <c r="Q572" s="92"/>
      <c r="R572" s="92"/>
      <c r="S572" s="92"/>
      <c r="T572" s="93"/>
      <c r="U572" s="39"/>
      <c r="V572" s="39"/>
      <c r="W572" s="39"/>
      <c r="X572" s="39"/>
      <c r="Y572" s="39"/>
      <c r="Z572" s="39"/>
      <c r="AA572" s="39"/>
      <c r="AB572" s="39"/>
      <c r="AC572" s="39"/>
      <c r="AD572" s="39"/>
      <c r="AE572" s="39"/>
      <c r="AT572" s="18" t="s">
        <v>214</v>
      </c>
      <c r="AU572" s="18" t="s">
        <v>83</v>
      </c>
    </row>
    <row r="573" s="2" customFormat="1" ht="16.5" customHeight="1">
      <c r="A573" s="39"/>
      <c r="B573" s="40"/>
      <c r="C573" s="222" t="s">
        <v>1862</v>
      </c>
      <c r="D573" s="222" t="s">
        <v>208</v>
      </c>
      <c r="E573" s="223" t="s">
        <v>3391</v>
      </c>
      <c r="F573" s="224" t="s">
        <v>3392</v>
      </c>
      <c r="G573" s="225" t="s">
        <v>931</v>
      </c>
      <c r="H573" s="226">
        <v>6</v>
      </c>
      <c r="I573" s="227"/>
      <c r="J573" s="228">
        <f>ROUND(I573*H573,2)</f>
        <v>0</v>
      </c>
      <c r="K573" s="229"/>
      <c r="L573" s="45"/>
      <c r="M573" s="230" t="s">
        <v>1</v>
      </c>
      <c r="N573" s="231" t="s">
        <v>41</v>
      </c>
      <c r="O573" s="92"/>
      <c r="P573" s="232">
        <f>O573*H573</f>
        <v>0</v>
      </c>
      <c r="Q573" s="232">
        <v>0</v>
      </c>
      <c r="R573" s="232">
        <f>Q573*H573</f>
        <v>0</v>
      </c>
      <c r="S573" s="232">
        <v>0</v>
      </c>
      <c r="T573" s="233">
        <f>S573*H573</f>
        <v>0</v>
      </c>
      <c r="U573" s="39"/>
      <c r="V573" s="39"/>
      <c r="W573" s="39"/>
      <c r="X573" s="39"/>
      <c r="Y573" s="39"/>
      <c r="Z573" s="39"/>
      <c r="AA573" s="39"/>
      <c r="AB573" s="39"/>
      <c r="AC573" s="39"/>
      <c r="AD573" s="39"/>
      <c r="AE573" s="39"/>
      <c r="AR573" s="234" t="s">
        <v>212</v>
      </c>
      <c r="AT573" s="234" t="s">
        <v>208</v>
      </c>
      <c r="AU573" s="234" t="s">
        <v>83</v>
      </c>
      <c r="AY573" s="18" t="s">
        <v>207</v>
      </c>
      <c r="BE573" s="235">
        <f>IF(N573="základní",J573,0)</f>
        <v>0</v>
      </c>
      <c r="BF573" s="235">
        <f>IF(N573="snížená",J573,0)</f>
        <v>0</v>
      </c>
      <c r="BG573" s="235">
        <f>IF(N573="zákl. přenesená",J573,0)</f>
        <v>0</v>
      </c>
      <c r="BH573" s="235">
        <f>IF(N573="sníž. přenesená",J573,0)</f>
        <v>0</v>
      </c>
      <c r="BI573" s="235">
        <f>IF(N573="nulová",J573,0)</f>
        <v>0</v>
      </c>
      <c r="BJ573" s="18" t="s">
        <v>83</v>
      </c>
      <c r="BK573" s="235">
        <f>ROUND(I573*H573,2)</f>
        <v>0</v>
      </c>
      <c r="BL573" s="18" t="s">
        <v>212</v>
      </c>
      <c r="BM573" s="234" t="s">
        <v>3393</v>
      </c>
    </row>
    <row r="574" s="2" customFormat="1">
      <c r="A574" s="39"/>
      <c r="B574" s="40"/>
      <c r="C574" s="41"/>
      <c r="D574" s="236" t="s">
        <v>214</v>
      </c>
      <c r="E574" s="41"/>
      <c r="F574" s="237" t="s">
        <v>3392</v>
      </c>
      <c r="G574" s="41"/>
      <c r="H574" s="41"/>
      <c r="I574" s="238"/>
      <c r="J574" s="41"/>
      <c r="K574" s="41"/>
      <c r="L574" s="45"/>
      <c r="M574" s="239"/>
      <c r="N574" s="240"/>
      <c r="O574" s="92"/>
      <c r="P574" s="92"/>
      <c r="Q574" s="92"/>
      <c r="R574" s="92"/>
      <c r="S574" s="92"/>
      <c r="T574" s="93"/>
      <c r="U574" s="39"/>
      <c r="V574" s="39"/>
      <c r="W574" s="39"/>
      <c r="X574" s="39"/>
      <c r="Y574" s="39"/>
      <c r="Z574" s="39"/>
      <c r="AA574" s="39"/>
      <c r="AB574" s="39"/>
      <c r="AC574" s="39"/>
      <c r="AD574" s="39"/>
      <c r="AE574" s="39"/>
      <c r="AT574" s="18" t="s">
        <v>214</v>
      </c>
      <c r="AU574" s="18" t="s">
        <v>83</v>
      </c>
    </row>
    <row r="575" s="2" customFormat="1" ht="16.5" customHeight="1">
      <c r="A575" s="39"/>
      <c r="B575" s="40"/>
      <c r="C575" s="222" t="s">
        <v>1870</v>
      </c>
      <c r="D575" s="222" t="s">
        <v>208</v>
      </c>
      <c r="E575" s="223" t="s">
        <v>3394</v>
      </c>
      <c r="F575" s="224" t="s">
        <v>3395</v>
      </c>
      <c r="G575" s="225" t="s">
        <v>931</v>
      </c>
      <c r="H575" s="226">
        <v>4</v>
      </c>
      <c r="I575" s="227"/>
      <c r="J575" s="228">
        <f>ROUND(I575*H575,2)</f>
        <v>0</v>
      </c>
      <c r="K575" s="229"/>
      <c r="L575" s="45"/>
      <c r="M575" s="230" t="s">
        <v>1</v>
      </c>
      <c r="N575" s="231" t="s">
        <v>41</v>
      </c>
      <c r="O575" s="92"/>
      <c r="P575" s="232">
        <f>O575*H575</f>
        <v>0</v>
      </c>
      <c r="Q575" s="232">
        <v>0</v>
      </c>
      <c r="R575" s="232">
        <f>Q575*H575</f>
        <v>0</v>
      </c>
      <c r="S575" s="232">
        <v>0</v>
      </c>
      <c r="T575" s="233">
        <f>S575*H575</f>
        <v>0</v>
      </c>
      <c r="U575" s="39"/>
      <c r="V575" s="39"/>
      <c r="W575" s="39"/>
      <c r="X575" s="39"/>
      <c r="Y575" s="39"/>
      <c r="Z575" s="39"/>
      <c r="AA575" s="39"/>
      <c r="AB575" s="39"/>
      <c r="AC575" s="39"/>
      <c r="AD575" s="39"/>
      <c r="AE575" s="39"/>
      <c r="AR575" s="234" t="s">
        <v>212</v>
      </c>
      <c r="AT575" s="234" t="s">
        <v>208</v>
      </c>
      <c r="AU575" s="234" t="s">
        <v>83</v>
      </c>
      <c r="AY575" s="18" t="s">
        <v>207</v>
      </c>
      <c r="BE575" s="235">
        <f>IF(N575="základní",J575,0)</f>
        <v>0</v>
      </c>
      <c r="BF575" s="235">
        <f>IF(N575="snížená",J575,0)</f>
        <v>0</v>
      </c>
      <c r="BG575" s="235">
        <f>IF(N575="zákl. přenesená",J575,0)</f>
        <v>0</v>
      </c>
      <c r="BH575" s="235">
        <f>IF(N575="sníž. přenesená",J575,0)</f>
        <v>0</v>
      </c>
      <c r="BI575" s="235">
        <f>IF(N575="nulová",J575,0)</f>
        <v>0</v>
      </c>
      <c r="BJ575" s="18" t="s">
        <v>83</v>
      </c>
      <c r="BK575" s="235">
        <f>ROUND(I575*H575,2)</f>
        <v>0</v>
      </c>
      <c r="BL575" s="18" t="s">
        <v>212</v>
      </c>
      <c r="BM575" s="234" t="s">
        <v>3396</v>
      </c>
    </row>
    <row r="576" s="2" customFormat="1">
      <c r="A576" s="39"/>
      <c r="B576" s="40"/>
      <c r="C576" s="41"/>
      <c r="D576" s="236" t="s">
        <v>214</v>
      </c>
      <c r="E576" s="41"/>
      <c r="F576" s="237" t="s">
        <v>3395</v>
      </c>
      <c r="G576" s="41"/>
      <c r="H576" s="41"/>
      <c r="I576" s="238"/>
      <c r="J576" s="41"/>
      <c r="K576" s="41"/>
      <c r="L576" s="45"/>
      <c r="M576" s="239"/>
      <c r="N576" s="240"/>
      <c r="O576" s="92"/>
      <c r="P576" s="92"/>
      <c r="Q576" s="92"/>
      <c r="R576" s="92"/>
      <c r="S576" s="92"/>
      <c r="T576" s="93"/>
      <c r="U576" s="39"/>
      <c r="V576" s="39"/>
      <c r="W576" s="39"/>
      <c r="X576" s="39"/>
      <c r="Y576" s="39"/>
      <c r="Z576" s="39"/>
      <c r="AA576" s="39"/>
      <c r="AB576" s="39"/>
      <c r="AC576" s="39"/>
      <c r="AD576" s="39"/>
      <c r="AE576" s="39"/>
      <c r="AT576" s="18" t="s">
        <v>214</v>
      </c>
      <c r="AU576" s="18" t="s">
        <v>83</v>
      </c>
    </row>
    <row r="577" s="2" customFormat="1" ht="16.5" customHeight="1">
      <c r="A577" s="39"/>
      <c r="B577" s="40"/>
      <c r="C577" s="222" t="s">
        <v>1876</v>
      </c>
      <c r="D577" s="222" t="s">
        <v>208</v>
      </c>
      <c r="E577" s="223" t="s">
        <v>3397</v>
      </c>
      <c r="F577" s="224" t="s">
        <v>3398</v>
      </c>
      <c r="G577" s="225" t="s">
        <v>931</v>
      </c>
      <c r="H577" s="226">
        <v>2</v>
      </c>
      <c r="I577" s="227"/>
      <c r="J577" s="228">
        <f>ROUND(I577*H577,2)</f>
        <v>0</v>
      </c>
      <c r="K577" s="229"/>
      <c r="L577" s="45"/>
      <c r="M577" s="230" t="s">
        <v>1</v>
      </c>
      <c r="N577" s="231" t="s">
        <v>41</v>
      </c>
      <c r="O577" s="92"/>
      <c r="P577" s="232">
        <f>O577*H577</f>
        <v>0</v>
      </c>
      <c r="Q577" s="232">
        <v>0</v>
      </c>
      <c r="R577" s="232">
        <f>Q577*H577</f>
        <v>0</v>
      </c>
      <c r="S577" s="232">
        <v>0</v>
      </c>
      <c r="T577" s="233">
        <f>S577*H577</f>
        <v>0</v>
      </c>
      <c r="U577" s="39"/>
      <c r="V577" s="39"/>
      <c r="W577" s="39"/>
      <c r="X577" s="39"/>
      <c r="Y577" s="39"/>
      <c r="Z577" s="39"/>
      <c r="AA577" s="39"/>
      <c r="AB577" s="39"/>
      <c r="AC577" s="39"/>
      <c r="AD577" s="39"/>
      <c r="AE577" s="39"/>
      <c r="AR577" s="234" t="s">
        <v>212</v>
      </c>
      <c r="AT577" s="234" t="s">
        <v>208</v>
      </c>
      <c r="AU577" s="234" t="s">
        <v>83</v>
      </c>
      <c r="AY577" s="18" t="s">
        <v>207</v>
      </c>
      <c r="BE577" s="235">
        <f>IF(N577="základní",J577,0)</f>
        <v>0</v>
      </c>
      <c r="BF577" s="235">
        <f>IF(N577="snížená",J577,0)</f>
        <v>0</v>
      </c>
      <c r="BG577" s="235">
        <f>IF(N577="zákl. přenesená",J577,0)</f>
        <v>0</v>
      </c>
      <c r="BH577" s="235">
        <f>IF(N577="sníž. přenesená",J577,0)</f>
        <v>0</v>
      </c>
      <c r="BI577" s="235">
        <f>IF(N577="nulová",J577,0)</f>
        <v>0</v>
      </c>
      <c r="BJ577" s="18" t="s">
        <v>83</v>
      </c>
      <c r="BK577" s="235">
        <f>ROUND(I577*H577,2)</f>
        <v>0</v>
      </c>
      <c r="BL577" s="18" t="s">
        <v>212</v>
      </c>
      <c r="BM577" s="234" t="s">
        <v>3399</v>
      </c>
    </row>
    <row r="578" s="2" customFormat="1">
      <c r="A578" s="39"/>
      <c r="B578" s="40"/>
      <c r="C578" s="41"/>
      <c r="D578" s="236" t="s">
        <v>214</v>
      </c>
      <c r="E578" s="41"/>
      <c r="F578" s="237" t="s">
        <v>3398</v>
      </c>
      <c r="G578" s="41"/>
      <c r="H578" s="41"/>
      <c r="I578" s="238"/>
      <c r="J578" s="41"/>
      <c r="K578" s="41"/>
      <c r="L578" s="45"/>
      <c r="M578" s="239"/>
      <c r="N578" s="240"/>
      <c r="O578" s="92"/>
      <c r="P578" s="92"/>
      <c r="Q578" s="92"/>
      <c r="R578" s="92"/>
      <c r="S578" s="92"/>
      <c r="T578" s="93"/>
      <c r="U578" s="39"/>
      <c r="V578" s="39"/>
      <c r="W578" s="39"/>
      <c r="X578" s="39"/>
      <c r="Y578" s="39"/>
      <c r="Z578" s="39"/>
      <c r="AA578" s="39"/>
      <c r="AB578" s="39"/>
      <c r="AC578" s="39"/>
      <c r="AD578" s="39"/>
      <c r="AE578" s="39"/>
      <c r="AT578" s="18" t="s">
        <v>214</v>
      </c>
      <c r="AU578" s="18" t="s">
        <v>83</v>
      </c>
    </row>
    <row r="579" s="2" customFormat="1" ht="16.5" customHeight="1">
      <c r="A579" s="39"/>
      <c r="B579" s="40"/>
      <c r="C579" s="222" t="s">
        <v>1881</v>
      </c>
      <c r="D579" s="222" t="s">
        <v>208</v>
      </c>
      <c r="E579" s="223" t="s">
        <v>3400</v>
      </c>
      <c r="F579" s="224" t="s">
        <v>3401</v>
      </c>
      <c r="G579" s="225" t="s">
        <v>783</v>
      </c>
      <c r="H579" s="226">
        <v>20</v>
      </c>
      <c r="I579" s="227"/>
      <c r="J579" s="228">
        <f>ROUND(I579*H579,2)</f>
        <v>0</v>
      </c>
      <c r="K579" s="229"/>
      <c r="L579" s="45"/>
      <c r="M579" s="230" t="s">
        <v>1</v>
      </c>
      <c r="N579" s="231" t="s">
        <v>41</v>
      </c>
      <c r="O579" s="92"/>
      <c r="P579" s="232">
        <f>O579*H579</f>
        <v>0</v>
      </c>
      <c r="Q579" s="232">
        <v>0</v>
      </c>
      <c r="R579" s="232">
        <f>Q579*H579</f>
        <v>0</v>
      </c>
      <c r="S579" s="232">
        <v>0</v>
      </c>
      <c r="T579" s="233">
        <f>S579*H579</f>
        <v>0</v>
      </c>
      <c r="U579" s="39"/>
      <c r="V579" s="39"/>
      <c r="W579" s="39"/>
      <c r="X579" s="39"/>
      <c r="Y579" s="39"/>
      <c r="Z579" s="39"/>
      <c r="AA579" s="39"/>
      <c r="AB579" s="39"/>
      <c r="AC579" s="39"/>
      <c r="AD579" s="39"/>
      <c r="AE579" s="39"/>
      <c r="AR579" s="234" t="s">
        <v>212</v>
      </c>
      <c r="AT579" s="234" t="s">
        <v>208</v>
      </c>
      <c r="AU579" s="234" t="s">
        <v>83</v>
      </c>
      <c r="AY579" s="18" t="s">
        <v>207</v>
      </c>
      <c r="BE579" s="235">
        <f>IF(N579="základní",J579,0)</f>
        <v>0</v>
      </c>
      <c r="BF579" s="235">
        <f>IF(N579="snížená",J579,0)</f>
        <v>0</v>
      </c>
      <c r="BG579" s="235">
        <f>IF(N579="zákl. přenesená",J579,0)</f>
        <v>0</v>
      </c>
      <c r="BH579" s="235">
        <f>IF(N579="sníž. přenesená",J579,0)</f>
        <v>0</v>
      </c>
      <c r="BI579" s="235">
        <f>IF(N579="nulová",J579,0)</f>
        <v>0</v>
      </c>
      <c r="BJ579" s="18" t="s">
        <v>83</v>
      </c>
      <c r="BK579" s="235">
        <f>ROUND(I579*H579,2)</f>
        <v>0</v>
      </c>
      <c r="BL579" s="18" t="s">
        <v>212</v>
      </c>
      <c r="BM579" s="234" t="s">
        <v>3402</v>
      </c>
    </row>
    <row r="580" s="2" customFormat="1">
      <c r="A580" s="39"/>
      <c r="B580" s="40"/>
      <c r="C580" s="41"/>
      <c r="D580" s="236" t="s">
        <v>214</v>
      </c>
      <c r="E580" s="41"/>
      <c r="F580" s="237" t="s">
        <v>3401</v>
      </c>
      <c r="G580" s="41"/>
      <c r="H580" s="41"/>
      <c r="I580" s="238"/>
      <c r="J580" s="41"/>
      <c r="K580" s="41"/>
      <c r="L580" s="45"/>
      <c r="M580" s="239"/>
      <c r="N580" s="240"/>
      <c r="O580" s="92"/>
      <c r="P580" s="92"/>
      <c r="Q580" s="92"/>
      <c r="R580" s="92"/>
      <c r="S580" s="92"/>
      <c r="T580" s="93"/>
      <c r="U580" s="39"/>
      <c r="V580" s="39"/>
      <c r="W580" s="39"/>
      <c r="X580" s="39"/>
      <c r="Y580" s="39"/>
      <c r="Z580" s="39"/>
      <c r="AA580" s="39"/>
      <c r="AB580" s="39"/>
      <c r="AC580" s="39"/>
      <c r="AD580" s="39"/>
      <c r="AE580" s="39"/>
      <c r="AT580" s="18" t="s">
        <v>214</v>
      </c>
      <c r="AU580" s="18" t="s">
        <v>83</v>
      </c>
    </row>
    <row r="581" s="2" customFormat="1" ht="16.5" customHeight="1">
      <c r="A581" s="39"/>
      <c r="B581" s="40"/>
      <c r="C581" s="222" t="s">
        <v>1889</v>
      </c>
      <c r="D581" s="222" t="s">
        <v>208</v>
      </c>
      <c r="E581" s="223" t="s">
        <v>3403</v>
      </c>
      <c r="F581" s="224" t="s">
        <v>3404</v>
      </c>
      <c r="G581" s="225" t="s">
        <v>783</v>
      </c>
      <c r="H581" s="226">
        <v>30</v>
      </c>
      <c r="I581" s="227"/>
      <c r="J581" s="228">
        <f>ROUND(I581*H581,2)</f>
        <v>0</v>
      </c>
      <c r="K581" s="229"/>
      <c r="L581" s="45"/>
      <c r="M581" s="230" t="s">
        <v>1</v>
      </c>
      <c r="N581" s="231" t="s">
        <v>41</v>
      </c>
      <c r="O581" s="92"/>
      <c r="P581" s="232">
        <f>O581*H581</f>
        <v>0</v>
      </c>
      <c r="Q581" s="232">
        <v>0</v>
      </c>
      <c r="R581" s="232">
        <f>Q581*H581</f>
        <v>0</v>
      </c>
      <c r="S581" s="232">
        <v>0</v>
      </c>
      <c r="T581" s="233">
        <f>S581*H581</f>
        <v>0</v>
      </c>
      <c r="U581" s="39"/>
      <c r="V581" s="39"/>
      <c r="W581" s="39"/>
      <c r="X581" s="39"/>
      <c r="Y581" s="39"/>
      <c r="Z581" s="39"/>
      <c r="AA581" s="39"/>
      <c r="AB581" s="39"/>
      <c r="AC581" s="39"/>
      <c r="AD581" s="39"/>
      <c r="AE581" s="39"/>
      <c r="AR581" s="234" t="s">
        <v>212</v>
      </c>
      <c r="AT581" s="234" t="s">
        <v>208</v>
      </c>
      <c r="AU581" s="234" t="s">
        <v>83</v>
      </c>
      <c r="AY581" s="18" t="s">
        <v>207</v>
      </c>
      <c r="BE581" s="235">
        <f>IF(N581="základní",J581,0)</f>
        <v>0</v>
      </c>
      <c r="BF581" s="235">
        <f>IF(N581="snížená",J581,0)</f>
        <v>0</v>
      </c>
      <c r="BG581" s="235">
        <f>IF(N581="zákl. přenesená",J581,0)</f>
        <v>0</v>
      </c>
      <c r="BH581" s="235">
        <f>IF(N581="sníž. přenesená",J581,0)</f>
        <v>0</v>
      </c>
      <c r="BI581" s="235">
        <f>IF(N581="nulová",J581,0)</f>
        <v>0</v>
      </c>
      <c r="BJ581" s="18" t="s">
        <v>83</v>
      </c>
      <c r="BK581" s="235">
        <f>ROUND(I581*H581,2)</f>
        <v>0</v>
      </c>
      <c r="BL581" s="18" t="s">
        <v>212</v>
      </c>
      <c r="BM581" s="234" t="s">
        <v>3405</v>
      </c>
    </row>
    <row r="582" s="2" customFormat="1">
      <c r="A582" s="39"/>
      <c r="B582" s="40"/>
      <c r="C582" s="41"/>
      <c r="D582" s="236" t="s">
        <v>214</v>
      </c>
      <c r="E582" s="41"/>
      <c r="F582" s="237" t="s">
        <v>3404</v>
      </c>
      <c r="G582" s="41"/>
      <c r="H582" s="41"/>
      <c r="I582" s="238"/>
      <c r="J582" s="41"/>
      <c r="K582" s="41"/>
      <c r="L582" s="45"/>
      <c r="M582" s="239"/>
      <c r="N582" s="240"/>
      <c r="O582" s="92"/>
      <c r="P582" s="92"/>
      <c r="Q582" s="92"/>
      <c r="R582" s="92"/>
      <c r="S582" s="92"/>
      <c r="T582" s="93"/>
      <c r="U582" s="39"/>
      <c r="V582" s="39"/>
      <c r="W582" s="39"/>
      <c r="X582" s="39"/>
      <c r="Y582" s="39"/>
      <c r="Z582" s="39"/>
      <c r="AA582" s="39"/>
      <c r="AB582" s="39"/>
      <c r="AC582" s="39"/>
      <c r="AD582" s="39"/>
      <c r="AE582" s="39"/>
      <c r="AT582" s="18" t="s">
        <v>214</v>
      </c>
      <c r="AU582" s="18" t="s">
        <v>83</v>
      </c>
    </row>
    <row r="583" s="2" customFormat="1" ht="16.5" customHeight="1">
      <c r="A583" s="39"/>
      <c r="B583" s="40"/>
      <c r="C583" s="222" t="s">
        <v>1895</v>
      </c>
      <c r="D583" s="222" t="s">
        <v>208</v>
      </c>
      <c r="E583" s="223" t="s">
        <v>3406</v>
      </c>
      <c r="F583" s="224" t="s">
        <v>3407</v>
      </c>
      <c r="G583" s="225" t="s">
        <v>783</v>
      </c>
      <c r="H583" s="226">
        <v>15</v>
      </c>
      <c r="I583" s="227"/>
      <c r="J583" s="228">
        <f>ROUND(I583*H583,2)</f>
        <v>0</v>
      </c>
      <c r="K583" s="229"/>
      <c r="L583" s="45"/>
      <c r="M583" s="230" t="s">
        <v>1</v>
      </c>
      <c r="N583" s="231" t="s">
        <v>41</v>
      </c>
      <c r="O583" s="92"/>
      <c r="P583" s="232">
        <f>O583*H583</f>
        <v>0</v>
      </c>
      <c r="Q583" s="232">
        <v>0</v>
      </c>
      <c r="R583" s="232">
        <f>Q583*H583</f>
        <v>0</v>
      </c>
      <c r="S583" s="232">
        <v>0</v>
      </c>
      <c r="T583" s="233">
        <f>S583*H583</f>
        <v>0</v>
      </c>
      <c r="U583" s="39"/>
      <c r="V583" s="39"/>
      <c r="W583" s="39"/>
      <c r="X583" s="39"/>
      <c r="Y583" s="39"/>
      <c r="Z583" s="39"/>
      <c r="AA583" s="39"/>
      <c r="AB583" s="39"/>
      <c r="AC583" s="39"/>
      <c r="AD583" s="39"/>
      <c r="AE583" s="39"/>
      <c r="AR583" s="234" t="s">
        <v>212</v>
      </c>
      <c r="AT583" s="234" t="s">
        <v>208</v>
      </c>
      <c r="AU583" s="234" t="s">
        <v>83</v>
      </c>
      <c r="AY583" s="18" t="s">
        <v>207</v>
      </c>
      <c r="BE583" s="235">
        <f>IF(N583="základní",J583,0)</f>
        <v>0</v>
      </c>
      <c r="BF583" s="235">
        <f>IF(N583="snížená",J583,0)</f>
        <v>0</v>
      </c>
      <c r="BG583" s="235">
        <f>IF(N583="zákl. přenesená",J583,0)</f>
        <v>0</v>
      </c>
      <c r="BH583" s="235">
        <f>IF(N583="sníž. přenesená",J583,0)</f>
        <v>0</v>
      </c>
      <c r="BI583" s="235">
        <f>IF(N583="nulová",J583,0)</f>
        <v>0</v>
      </c>
      <c r="BJ583" s="18" t="s">
        <v>83</v>
      </c>
      <c r="BK583" s="235">
        <f>ROUND(I583*H583,2)</f>
        <v>0</v>
      </c>
      <c r="BL583" s="18" t="s">
        <v>212</v>
      </c>
      <c r="BM583" s="234" t="s">
        <v>3408</v>
      </c>
    </row>
    <row r="584" s="2" customFormat="1">
      <c r="A584" s="39"/>
      <c r="B584" s="40"/>
      <c r="C584" s="41"/>
      <c r="D584" s="236" t="s">
        <v>214</v>
      </c>
      <c r="E584" s="41"/>
      <c r="F584" s="237" t="s">
        <v>3407</v>
      </c>
      <c r="G584" s="41"/>
      <c r="H584" s="41"/>
      <c r="I584" s="238"/>
      <c r="J584" s="41"/>
      <c r="K584" s="41"/>
      <c r="L584" s="45"/>
      <c r="M584" s="239"/>
      <c r="N584" s="240"/>
      <c r="O584" s="92"/>
      <c r="P584" s="92"/>
      <c r="Q584" s="92"/>
      <c r="R584" s="92"/>
      <c r="S584" s="92"/>
      <c r="T584" s="93"/>
      <c r="U584" s="39"/>
      <c r="V584" s="39"/>
      <c r="W584" s="39"/>
      <c r="X584" s="39"/>
      <c r="Y584" s="39"/>
      <c r="Z584" s="39"/>
      <c r="AA584" s="39"/>
      <c r="AB584" s="39"/>
      <c r="AC584" s="39"/>
      <c r="AD584" s="39"/>
      <c r="AE584" s="39"/>
      <c r="AT584" s="18" t="s">
        <v>214</v>
      </c>
      <c r="AU584" s="18" t="s">
        <v>83</v>
      </c>
    </row>
    <row r="585" s="2" customFormat="1" ht="16.5" customHeight="1">
      <c r="A585" s="39"/>
      <c r="B585" s="40"/>
      <c r="C585" s="222" t="s">
        <v>1902</v>
      </c>
      <c r="D585" s="222" t="s">
        <v>208</v>
      </c>
      <c r="E585" s="223" t="s">
        <v>3409</v>
      </c>
      <c r="F585" s="224" t="s">
        <v>3410</v>
      </c>
      <c r="G585" s="225" t="s">
        <v>783</v>
      </c>
      <c r="H585" s="226">
        <v>25</v>
      </c>
      <c r="I585" s="227"/>
      <c r="J585" s="228">
        <f>ROUND(I585*H585,2)</f>
        <v>0</v>
      </c>
      <c r="K585" s="229"/>
      <c r="L585" s="45"/>
      <c r="M585" s="230" t="s">
        <v>1</v>
      </c>
      <c r="N585" s="231" t="s">
        <v>41</v>
      </c>
      <c r="O585" s="92"/>
      <c r="P585" s="232">
        <f>O585*H585</f>
        <v>0</v>
      </c>
      <c r="Q585" s="232">
        <v>0</v>
      </c>
      <c r="R585" s="232">
        <f>Q585*H585</f>
        <v>0</v>
      </c>
      <c r="S585" s="232">
        <v>0</v>
      </c>
      <c r="T585" s="233">
        <f>S585*H585</f>
        <v>0</v>
      </c>
      <c r="U585" s="39"/>
      <c r="V585" s="39"/>
      <c r="W585" s="39"/>
      <c r="X585" s="39"/>
      <c r="Y585" s="39"/>
      <c r="Z585" s="39"/>
      <c r="AA585" s="39"/>
      <c r="AB585" s="39"/>
      <c r="AC585" s="39"/>
      <c r="AD585" s="39"/>
      <c r="AE585" s="39"/>
      <c r="AR585" s="234" t="s">
        <v>212</v>
      </c>
      <c r="AT585" s="234" t="s">
        <v>208</v>
      </c>
      <c r="AU585" s="234" t="s">
        <v>83</v>
      </c>
      <c r="AY585" s="18" t="s">
        <v>207</v>
      </c>
      <c r="BE585" s="235">
        <f>IF(N585="základní",J585,0)</f>
        <v>0</v>
      </c>
      <c r="BF585" s="235">
        <f>IF(N585="snížená",J585,0)</f>
        <v>0</v>
      </c>
      <c r="BG585" s="235">
        <f>IF(N585="zákl. přenesená",J585,0)</f>
        <v>0</v>
      </c>
      <c r="BH585" s="235">
        <f>IF(N585="sníž. přenesená",J585,0)</f>
        <v>0</v>
      </c>
      <c r="BI585" s="235">
        <f>IF(N585="nulová",J585,0)</f>
        <v>0</v>
      </c>
      <c r="BJ585" s="18" t="s">
        <v>83</v>
      </c>
      <c r="BK585" s="235">
        <f>ROUND(I585*H585,2)</f>
        <v>0</v>
      </c>
      <c r="BL585" s="18" t="s">
        <v>212</v>
      </c>
      <c r="BM585" s="234" t="s">
        <v>3411</v>
      </c>
    </row>
    <row r="586" s="2" customFormat="1">
      <c r="A586" s="39"/>
      <c r="B586" s="40"/>
      <c r="C586" s="41"/>
      <c r="D586" s="236" t="s">
        <v>214</v>
      </c>
      <c r="E586" s="41"/>
      <c r="F586" s="237" t="s">
        <v>3410</v>
      </c>
      <c r="G586" s="41"/>
      <c r="H586" s="41"/>
      <c r="I586" s="238"/>
      <c r="J586" s="41"/>
      <c r="K586" s="41"/>
      <c r="L586" s="45"/>
      <c r="M586" s="239"/>
      <c r="N586" s="240"/>
      <c r="O586" s="92"/>
      <c r="P586" s="92"/>
      <c r="Q586" s="92"/>
      <c r="R586" s="92"/>
      <c r="S586" s="92"/>
      <c r="T586" s="93"/>
      <c r="U586" s="39"/>
      <c r="V586" s="39"/>
      <c r="W586" s="39"/>
      <c r="X586" s="39"/>
      <c r="Y586" s="39"/>
      <c r="Z586" s="39"/>
      <c r="AA586" s="39"/>
      <c r="AB586" s="39"/>
      <c r="AC586" s="39"/>
      <c r="AD586" s="39"/>
      <c r="AE586" s="39"/>
      <c r="AT586" s="18" t="s">
        <v>214</v>
      </c>
      <c r="AU586" s="18" t="s">
        <v>83</v>
      </c>
    </row>
    <row r="587" s="2" customFormat="1" ht="24.15" customHeight="1">
      <c r="A587" s="39"/>
      <c r="B587" s="40"/>
      <c r="C587" s="222" t="s">
        <v>1910</v>
      </c>
      <c r="D587" s="222" t="s">
        <v>208</v>
      </c>
      <c r="E587" s="223" t="s">
        <v>3412</v>
      </c>
      <c r="F587" s="224" t="s">
        <v>3413</v>
      </c>
      <c r="G587" s="225" t="s">
        <v>2924</v>
      </c>
      <c r="H587" s="226">
        <v>1</v>
      </c>
      <c r="I587" s="227"/>
      <c r="J587" s="228">
        <f>ROUND(I587*H587,2)</f>
        <v>0</v>
      </c>
      <c r="K587" s="229"/>
      <c r="L587" s="45"/>
      <c r="M587" s="230" t="s">
        <v>1</v>
      </c>
      <c r="N587" s="231" t="s">
        <v>41</v>
      </c>
      <c r="O587" s="92"/>
      <c r="P587" s="232">
        <f>O587*H587</f>
        <v>0</v>
      </c>
      <c r="Q587" s="232">
        <v>0</v>
      </c>
      <c r="R587" s="232">
        <f>Q587*H587</f>
        <v>0</v>
      </c>
      <c r="S587" s="232">
        <v>0</v>
      </c>
      <c r="T587" s="233">
        <f>S587*H587</f>
        <v>0</v>
      </c>
      <c r="U587" s="39"/>
      <c r="V587" s="39"/>
      <c r="W587" s="39"/>
      <c r="X587" s="39"/>
      <c r="Y587" s="39"/>
      <c r="Z587" s="39"/>
      <c r="AA587" s="39"/>
      <c r="AB587" s="39"/>
      <c r="AC587" s="39"/>
      <c r="AD587" s="39"/>
      <c r="AE587" s="39"/>
      <c r="AR587" s="234" t="s">
        <v>212</v>
      </c>
      <c r="AT587" s="234" t="s">
        <v>208</v>
      </c>
      <c r="AU587" s="234" t="s">
        <v>83</v>
      </c>
      <c r="AY587" s="18" t="s">
        <v>207</v>
      </c>
      <c r="BE587" s="235">
        <f>IF(N587="základní",J587,0)</f>
        <v>0</v>
      </c>
      <c r="BF587" s="235">
        <f>IF(N587="snížená",J587,0)</f>
        <v>0</v>
      </c>
      <c r="BG587" s="235">
        <f>IF(N587="zákl. přenesená",J587,0)</f>
        <v>0</v>
      </c>
      <c r="BH587" s="235">
        <f>IF(N587="sníž. přenesená",J587,0)</f>
        <v>0</v>
      </c>
      <c r="BI587" s="235">
        <f>IF(N587="nulová",J587,0)</f>
        <v>0</v>
      </c>
      <c r="BJ587" s="18" t="s">
        <v>83</v>
      </c>
      <c r="BK587" s="235">
        <f>ROUND(I587*H587,2)</f>
        <v>0</v>
      </c>
      <c r="BL587" s="18" t="s">
        <v>212</v>
      </c>
      <c r="BM587" s="234" t="s">
        <v>3414</v>
      </c>
    </row>
    <row r="588" s="2" customFormat="1">
      <c r="A588" s="39"/>
      <c r="B588" s="40"/>
      <c r="C588" s="41"/>
      <c r="D588" s="236" t="s">
        <v>214</v>
      </c>
      <c r="E588" s="41"/>
      <c r="F588" s="237" t="s">
        <v>3413</v>
      </c>
      <c r="G588" s="41"/>
      <c r="H588" s="41"/>
      <c r="I588" s="238"/>
      <c r="J588" s="41"/>
      <c r="K588" s="41"/>
      <c r="L588" s="45"/>
      <c r="M588" s="239"/>
      <c r="N588" s="240"/>
      <c r="O588" s="92"/>
      <c r="P588" s="92"/>
      <c r="Q588" s="92"/>
      <c r="R588" s="92"/>
      <c r="S588" s="92"/>
      <c r="T588" s="93"/>
      <c r="U588" s="39"/>
      <c r="V588" s="39"/>
      <c r="W588" s="39"/>
      <c r="X588" s="39"/>
      <c r="Y588" s="39"/>
      <c r="Z588" s="39"/>
      <c r="AA588" s="39"/>
      <c r="AB588" s="39"/>
      <c r="AC588" s="39"/>
      <c r="AD588" s="39"/>
      <c r="AE588" s="39"/>
      <c r="AT588" s="18" t="s">
        <v>214</v>
      </c>
      <c r="AU588" s="18" t="s">
        <v>83</v>
      </c>
    </row>
    <row r="589" s="2" customFormat="1">
      <c r="A589" s="39"/>
      <c r="B589" s="40"/>
      <c r="C589" s="41"/>
      <c r="D589" s="236" t="s">
        <v>385</v>
      </c>
      <c r="E589" s="41"/>
      <c r="F589" s="290" t="s">
        <v>3015</v>
      </c>
      <c r="G589" s="41"/>
      <c r="H589" s="41"/>
      <c r="I589" s="238"/>
      <c r="J589" s="41"/>
      <c r="K589" s="41"/>
      <c r="L589" s="45"/>
      <c r="M589" s="239"/>
      <c r="N589" s="240"/>
      <c r="O589" s="92"/>
      <c r="P589" s="92"/>
      <c r="Q589" s="92"/>
      <c r="R589" s="92"/>
      <c r="S589" s="92"/>
      <c r="T589" s="93"/>
      <c r="U589" s="39"/>
      <c r="V589" s="39"/>
      <c r="W589" s="39"/>
      <c r="X589" s="39"/>
      <c r="Y589" s="39"/>
      <c r="Z589" s="39"/>
      <c r="AA589" s="39"/>
      <c r="AB589" s="39"/>
      <c r="AC589" s="39"/>
      <c r="AD589" s="39"/>
      <c r="AE589" s="39"/>
      <c r="AT589" s="18" t="s">
        <v>385</v>
      </c>
      <c r="AU589" s="18" t="s">
        <v>83</v>
      </c>
    </row>
    <row r="590" s="2" customFormat="1" ht="21.75" customHeight="1">
      <c r="A590" s="39"/>
      <c r="B590" s="40"/>
      <c r="C590" s="222" t="s">
        <v>1916</v>
      </c>
      <c r="D590" s="222" t="s">
        <v>208</v>
      </c>
      <c r="E590" s="223" t="s">
        <v>3415</v>
      </c>
      <c r="F590" s="224" t="s">
        <v>3416</v>
      </c>
      <c r="G590" s="225" t="s">
        <v>1228</v>
      </c>
      <c r="H590" s="304"/>
      <c r="I590" s="227"/>
      <c r="J590" s="228">
        <f>ROUND(I590*H590,2)</f>
        <v>0</v>
      </c>
      <c r="K590" s="229"/>
      <c r="L590" s="45"/>
      <c r="M590" s="230" t="s">
        <v>1</v>
      </c>
      <c r="N590" s="231" t="s">
        <v>41</v>
      </c>
      <c r="O590" s="92"/>
      <c r="P590" s="232">
        <f>O590*H590</f>
        <v>0</v>
      </c>
      <c r="Q590" s="232">
        <v>0</v>
      </c>
      <c r="R590" s="232">
        <f>Q590*H590</f>
        <v>0</v>
      </c>
      <c r="S590" s="232">
        <v>0</v>
      </c>
      <c r="T590" s="233">
        <f>S590*H590</f>
        <v>0</v>
      </c>
      <c r="U590" s="39"/>
      <c r="V590" s="39"/>
      <c r="W590" s="39"/>
      <c r="X590" s="39"/>
      <c r="Y590" s="39"/>
      <c r="Z590" s="39"/>
      <c r="AA590" s="39"/>
      <c r="AB590" s="39"/>
      <c r="AC590" s="39"/>
      <c r="AD590" s="39"/>
      <c r="AE590" s="39"/>
      <c r="AR590" s="234" t="s">
        <v>212</v>
      </c>
      <c r="AT590" s="234" t="s">
        <v>208</v>
      </c>
      <c r="AU590" s="234" t="s">
        <v>83</v>
      </c>
      <c r="AY590" s="18" t="s">
        <v>207</v>
      </c>
      <c r="BE590" s="235">
        <f>IF(N590="základní",J590,0)</f>
        <v>0</v>
      </c>
      <c r="BF590" s="235">
        <f>IF(N590="snížená",J590,0)</f>
        <v>0</v>
      </c>
      <c r="BG590" s="235">
        <f>IF(N590="zákl. přenesená",J590,0)</f>
        <v>0</v>
      </c>
      <c r="BH590" s="235">
        <f>IF(N590="sníž. přenesená",J590,0)</f>
        <v>0</v>
      </c>
      <c r="BI590" s="235">
        <f>IF(N590="nulová",J590,0)</f>
        <v>0</v>
      </c>
      <c r="BJ590" s="18" t="s">
        <v>83</v>
      </c>
      <c r="BK590" s="235">
        <f>ROUND(I590*H590,2)</f>
        <v>0</v>
      </c>
      <c r="BL590" s="18" t="s">
        <v>212</v>
      </c>
      <c r="BM590" s="234" t="s">
        <v>3417</v>
      </c>
    </row>
    <row r="591" s="2" customFormat="1">
      <c r="A591" s="39"/>
      <c r="B591" s="40"/>
      <c r="C591" s="41"/>
      <c r="D591" s="236" t="s">
        <v>214</v>
      </c>
      <c r="E591" s="41"/>
      <c r="F591" s="237" t="s">
        <v>3416</v>
      </c>
      <c r="G591" s="41"/>
      <c r="H591" s="41"/>
      <c r="I591" s="238"/>
      <c r="J591" s="41"/>
      <c r="K591" s="41"/>
      <c r="L591" s="45"/>
      <c r="M591" s="239"/>
      <c r="N591" s="240"/>
      <c r="O591" s="92"/>
      <c r="P591" s="92"/>
      <c r="Q591" s="92"/>
      <c r="R591" s="92"/>
      <c r="S591" s="92"/>
      <c r="T591" s="93"/>
      <c r="U591" s="39"/>
      <c r="V591" s="39"/>
      <c r="W591" s="39"/>
      <c r="X591" s="39"/>
      <c r="Y591" s="39"/>
      <c r="Z591" s="39"/>
      <c r="AA591" s="39"/>
      <c r="AB591" s="39"/>
      <c r="AC591" s="39"/>
      <c r="AD591" s="39"/>
      <c r="AE591" s="39"/>
      <c r="AT591" s="18" t="s">
        <v>214</v>
      </c>
      <c r="AU591" s="18" t="s">
        <v>83</v>
      </c>
    </row>
    <row r="592" s="11" customFormat="1" ht="25.92" customHeight="1">
      <c r="A592" s="11"/>
      <c r="B592" s="208"/>
      <c r="C592" s="209"/>
      <c r="D592" s="210" t="s">
        <v>75</v>
      </c>
      <c r="E592" s="211" t="s">
        <v>3418</v>
      </c>
      <c r="F592" s="211" t="s">
        <v>3419</v>
      </c>
      <c r="G592" s="209"/>
      <c r="H592" s="209"/>
      <c r="I592" s="212"/>
      <c r="J592" s="213">
        <f>BK592</f>
        <v>0</v>
      </c>
      <c r="K592" s="209"/>
      <c r="L592" s="214"/>
      <c r="M592" s="215"/>
      <c r="N592" s="216"/>
      <c r="O592" s="216"/>
      <c r="P592" s="217">
        <f>SUM(P593:P626)</f>
        <v>0</v>
      </c>
      <c r="Q592" s="216"/>
      <c r="R592" s="217">
        <f>SUM(R593:R626)</f>
        <v>0</v>
      </c>
      <c r="S592" s="216"/>
      <c r="T592" s="218">
        <f>SUM(T593:T626)</f>
        <v>0</v>
      </c>
      <c r="U592" s="11"/>
      <c r="V592" s="11"/>
      <c r="W592" s="11"/>
      <c r="X592" s="11"/>
      <c r="Y592" s="11"/>
      <c r="Z592" s="11"/>
      <c r="AA592" s="11"/>
      <c r="AB592" s="11"/>
      <c r="AC592" s="11"/>
      <c r="AD592" s="11"/>
      <c r="AE592" s="11"/>
      <c r="AR592" s="219" t="s">
        <v>83</v>
      </c>
      <c r="AT592" s="220" t="s">
        <v>75</v>
      </c>
      <c r="AU592" s="220" t="s">
        <v>76</v>
      </c>
      <c r="AY592" s="219" t="s">
        <v>207</v>
      </c>
      <c r="BK592" s="221">
        <f>SUM(BK593:BK626)</f>
        <v>0</v>
      </c>
    </row>
    <row r="593" s="2" customFormat="1" ht="24.15" customHeight="1">
      <c r="A593" s="39"/>
      <c r="B593" s="40"/>
      <c r="C593" s="222" t="s">
        <v>1922</v>
      </c>
      <c r="D593" s="222" t="s">
        <v>208</v>
      </c>
      <c r="E593" s="223" t="s">
        <v>3420</v>
      </c>
      <c r="F593" s="224" t="s">
        <v>3421</v>
      </c>
      <c r="G593" s="225" t="s">
        <v>2924</v>
      </c>
      <c r="H593" s="226">
        <v>1</v>
      </c>
      <c r="I593" s="227"/>
      <c r="J593" s="228">
        <f>ROUND(I593*H593,2)</f>
        <v>0</v>
      </c>
      <c r="K593" s="229"/>
      <c r="L593" s="45"/>
      <c r="M593" s="230" t="s">
        <v>1</v>
      </c>
      <c r="N593" s="231" t="s">
        <v>41</v>
      </c>
      <c r="O593" s="92"/>
      <c r="P593" s="232">
        <f>O593*H593</f>
        <v>0</v>
      </c>
      <c r="Q593" s="232">
        <v>0</v>
      </c>
      <c r="R593" s="232">
        <f>Q593*H593</f>
        <v>0</v>
      </c>
      <c r="S593" s="232">
        <v>0</v>
      </c>
      <c r="T593" s="233">
        <f>S593*H593</f>
        <v>0</v>
      </c>
      <c r="U593" s="39"/>
      <c r="V593" s="39"/>
      <c r="W593" s="39"/>
      <c r="X593" s="39"/>
      <c r="Y593" s="39"/>
      <c r="Z593" s="39"/>
      <c r="AA593" s="39"/>
      <c r="AB593" s="39"/>
      <c r="AC593" s="39"/>
      <c r="AD593" s="39"/>
      <c r="AE593" s="39"/>
      <c r="AR593" s="234" t="s">
        <v>212</v>
      </c>
      <c r="AT593" s="234" t="s">
        <v>208</v>
      </c>
      <c r="AU593" s="234" t="s">
        <v>83</v>
      </c>
      <c r="AY593" s="18" t="s">
        <v>207</v>
      </c>
      <c r="BE593" s="235">
        <f>IF(N593="základní",J593,0)</f>
        <v>0</v>
      </c>
      <c r="BF593" s="235">
        <f>IF(N593="snížená",J593,0)</f>
        <v>0</v>
      </c>
      <c r="BG593" s="235">
        <f>IF(N593="zákl. přenesená",J593,0)</f>
        <v>0</v>
      </c>
      <c r="BH593" s="235">
        <f>IF(N593="sníž. přenesená",J593,0)</f>
        <v>0</v>
      </c>
      <c r="BI593" s="235">
        <f>IF(N593="nulová",J593,0)</f>
        <v>0</v>
      </c>
      <c r="BJ593" s="18" t="s">
        <v>83</v>
      </c>
      <c r="BK593" s="235">
        <f>ROUND(I593*H593,2)</f>
        <v>0</v>
      </c>
      <c r="BL593" s="18" t="s">
        <v>212</v>
      </c>
      <c r="BM593" s="234" t="s">
        <v>3422</v>
      </c>
    </row>
    <row r="594" s="2" customFormat="1">
      <c r="A594" s="39"/>
      <c r="B594" s="40"/>
      <c r="C594" s="41"/>
      <c r="D594" s="236" t="s">
        <v>214</v>
      </c>
      <c r="E594" s="41"/>
      <c r="F594" s="237" t="s">
        <v>3421</v>
      </c>
      <c r="G594" s="41"/>
      <c r="H594" s="41"/>
      <c r="I594" s="238"/>
      <c r="J594" s="41"/>
      <c r="K594" s="41"/>
      <c r="L594" s="45"/>
      <c r="M594" s="239"/>
      <c r="N594" s="240"/>
      <c r="O594" s="92"/>
      <c r="P594" s="92"/>
      <c r="Q594" s="92"/>
      <c r="R594" s="92"/>
      <c r="S594" s="92"/>
      <c r="T594" s="93"/>
      <c r="U594" s="39"/>
      <c r="V594" s="39"/>
      <c r="W594" s="39"/>
      <c r="X594" s="39"/>
      <c r="Y594" s="39"/>
      <c r="Z594" s="39"/>
      <c r="AA594" s="39"/>
      <c r="AB594" s="39"/>
      <c r="AC594" s="39"/>
      <c r="AD594" s="39"/>
      <c r="AE594" s="39"/>
      <c r="AT594" s="18" t="s">
        <v>214</v>
      </c>
      <c r="AU594" s="18" t="s">
        <v>83</v>
      </c>
    </row>
    <row r="595" s="2" customFormat="1" ht="33" customHeight="1">
      <c r="A595" s="39"/>
      <c r="B595" s="40"/>
      <c r="C595" s="222" t="s">
        <v>1927</v>
      </c>
      <c r="D595" s="222" t="s">
        <v>208</v>
      </c>
      <c r="E595" s="223" t="s">
        <v>3423</v>
      </c>
      <c r="F595" s="224" t="s">
        <v>3424</v>
      </c>
      <c r="G595" s="225" t="s">
        <v>2924</v>
      </c>
      <c r="H595" s="226">
        <v>1</v>
      </c>
      <c r="I595" s="227"/>
      <c r="J595" s="228">
        <f>ROUND(I595*H595,2)</f>
        <v>0</v>
      </c>
      <c r="K595" s="229"/>
      <c r="L595" s="45"/>
      <c r="M595" s="230" t="s">
        <v>1</v>
      </c>
      <c r="N595" s="231" t="s">
        <v>41</v>
      </c>
      <c r="O595" s="92"/>
      <c r="P595" s="232">
        <f>O595*H595</f>
        <v>0</v>
      </c>
      <c r="Q595" s="232">
        <v>0</v>
      </c>
      <c r="R595" s="232">
        <f>Q595*H595</f>
        <v>0</v>
      </c>
      <c r="S595" s="232">
        <v>0</v>
      </c>
      <c r="T595" s="233">
        <f>S595*H595</f>
        <v>0</v>
      </c>
      <c r="U595" s="39"/>
      <c r="V595" s="39"/>
      <c r="W595" s="39"/>
      <c r="X595" s="39"/>
      <c r="Y595" s="39"/>
      <c r="Z595" s="39"/>
      <c r="AA595" s="39"/>
      <c r="AB595" s="39"/>
      <c r="AC595" s="39"/>
      <c r="AD595" s="39"/>
      <c r="AE595" s="39"/>
      <c r="AR595" s="234" t="s">
        <v>212</v>
      </c>
      <c r="AT595" s="234" t="s">
        <v>208</v>
      </c>
      <c r="AU595" s="234" t="s">
        <v>83</v>
      </c>
      <c r="AY595" s="18" t="s">
        <v>207</v>
      </c>
      <c r="BE595" s="235">
        <f>IF(N595="základní",J595,0)</f>
        <v>0</v>
      </c>
      <c r="BF595" s="235">
        <f>IF(N595="snížená",J595,0)</f>
        <v>0</v>
      </c>
      <c r="BG595" s="235">
        <f>IF(N595="zákl. přenesená",J595,0)</f>
        <v>0</v>
      </c>
      <c r="BH595" s="235">
        <f>IF(N595="sníž. přenesená",J595,0)</f>
        <v>0</v>
      </c>
      <c r="BI595" s="235">
        <f>IF(N595="nulová",J595,0)</f>
        <v>0</v>
      </c>
      <c r="BJ595" s="18" t="s">
        <v>83</v>
      </c>
      <c r="BK595" s="235">
        <f>ROUND(I595*H595,2)</f>
        <v>0</v>
      </c>
      <c r="BL595" s="18" t="s">
        <v>212</v>
      </c>
      <c r="BM595" s="234" t="s">
        <v>3425</v>
      </c>
    </row>
    <row r="596" s="2" customFormat="1">
      <c r="A596" s="39"/>
      <c r="B596" s="40"/>
      <c r="C596" s="41"/>
      <c r="D596" s="236" t="s">
        <v>214</v>
      </c>
      <c r="E596" s="41"/>
      <c r="F596" s="237" t="s">
        <v>3424</v>
      </c>
      <c r="G596" s="41"/>
      <c r="H596" s="41"/>
      <c r="I596" s="238"/>
      <c r="J596" s="41"/>
      <c r="K596" s="41"/>
      <c r="L596" s="45"/>
      <c r="M596" s="239"/>
      <c r="N596" s="240"/>
      <c r="O596" s="92"/>
      <c r="P596" s="92"/>
      <c r="Q596" s="92"/>
      <c r="R596" s="92"/>
      <c r="S596" s="92"/>
      <c r="T596" s="93"/>
      <c r="U596" s="39"/>
      <c r="V596" s="39"/>
      <c r="W596" s="39"/>
      <c r="X596" s="39"/>
      <c r="Y596" s="39"/>
      <c r="Z596" s="39"/>
      <c r="AA596" s="39"/>
      <c r="AB596" s="39"/>
      <c r="AC596" s="39"/>
      <c r="AD596" s="39"/>
      <c r="AE596" s="39"/>
      <c r="AT596" s="18" t="s">
        <v>214</v>
      </c>
      <c r="AU596" s="18" t="s">
        <v>83</v>
      </c>
    </row>
    <row r="597" s="2" customFormat="1" ht="55.5" customHeight="1">
      <c r="A597" s="39"/>
      <c r="B597" s="40"/>
      <c r="C597" s="222" t="s">
        <v>1933</v>
      </c>
      <c r="D597" s="222" t="s">
        <v>208</v>
      </c>
      <c r="E597" s="223" t="s">
        <v>3426</v>
      </c>
      <c r="F597" s="224" t="s">
        <v>3427</v>
      </c>
      <c r="G597" s="225" t="s">
        <v>2924</v>
      </c>
      <c r="H597" s="226">
        <v>1</v>
      </c>
      <c r="I597" s="227"/>
      <c r="J597" s="228">
        <f>ROUND(I597*H597,2)</f>
        <v>0</v>
      </c>
      <c r="K597" s="229"/>
      <c r="L597" s="45"/>
      <c r="M597" s="230" t="s">
        <v>1</v>
      </c>
      <c r="N597" s="231" t="s">
        <v>41</v>
      </c>
      <c r="O597" s="92"/>
      <c r="P597" s="232">
        <f>O597*H597</f>
        <v>0</v>
      </c>
      <c r="Q597" s="232">
        <v>0</v>
      </c>
      <c r="R597" s="232">
        <f>Q597*H597</f>
        <v>0</v>
      </c>
      <c r="S597" s="232">
        <v>0</v>
      </c>
      <c r="T597" s="233">
        <f>S597*H597</f>
        <v>0</v>
      </c>
      <c r="U597" s="39"/>
      <c r="V597" s="39"/>
      <c r="W597" s="39"/>
      <c r="X597" s="39"/>
      <c r="Y597" s="39"/>
      <c r="Z597" s="39"/>
      <c r="AA597" s="39"/>
      <c r="AB597" s="39"/>
      <c r="AC597" s="39"/>
      <c r="AD597" s="39"/>
      <c r="AE597" s="39"/>
      <c r="AR597" s="234" t="s">
        <v>212</v>
      </c>
      <c r="AT597" s="234" t="s">
        <v>208</v>
      </c>
      <c r="AU597" s="234" t="s">
        <v>83</v>
      </c>
      <c r="AY597" s="18" t="s">
        <v>207</v>
      </c>
      <c r="BE597" s="235">
        <f>IF(N597="základní",J597,0)</f>
        <v>0</v>
      </c>
      <c r="BF597" s="235">
        <f>IF(N597="snížená",J597,0)</f>
        <v>0</v>
      </c>
      <c r="BG597" s="235">
        <f>IF(N597="zákl. přenesená",J597,0)</f>
        <v>0</v>
      </c>
      <c r="BH597" s="235">
        <f>IF(N597="sníž. přenesená",J597,0)</f>
        <v>0</v>
      </c>
      <c r="BI597" s="235">
        <f>IF(N597="nulová",J597,0)</f>
        <v>0</v>
      </c>
      <c r="BJ597" s="18" t="s">
        <v>83</v>
      </c>
      <c r="BK597" s="235">
        <f>ROUND(I597*H597,2)</f>
        <v>0</v>
      </c>
      <c r="BL597" s="18" t="s">
        <v>212</v>
      </c>
      <c r="BM597" s="234" t="s">
        <v>3428</v>
      </c>
    </row>
    <row r="598" s="2" customFormat="1">
      <c r="A598" s="39"/>
      <c r="B598" s="40"/>
      <c r="C598" s="41"/>
      <c r="D598" s="236" t="s">
        <v>214</v>
      </c>
      <c r="E598" s="41"/>
      <c r="F598" s="237" t="s">
        <v>3427</v>
      </c>
      <c r="G598" s="41"/>
      <c r="H598" s="41"/>
      <c r="I598" s="238"/>
      <c r="J598" s="41"/>
      <c r="K598" s="41"/>
      <c r="L598" s="45"/>
      <c r="M598" s="239"/>
      <c r="N598" s="240"/>
      <c r="O598" s="92"/>
      <c r="P598" s="92"/>
      <c r="Q598" s="92"/>
      <c r="R598" s="92"/>
      <c r="S598" s="92"/>
      <c r="T598" s="93"/>
      <c r="U598" s="39"/>
      <c r="V598" s="39"/>
      <c r="W598" s="39"/>
      <c r="X598" s="39"/>
      <c r="Y598" s="39"/>
      <c r="Z598" s="39"/>
      <c r="AA598" s="39"/>
      <c r="AB598" s="39"/>
      <c r="AC598" s="39"/>
      <c r="AD598" s="39"/>
      <c r="AE598" s="39"/>
      <c r="AT598" s="18" t="s">
        <v>214</v>
      </c>
      <c r="AU598" s="18" t="s">
        <v>83</v>
      </c>
    </row>
    <row r="599" s="2" customFormat="1" ht="37.8" customHeight="1">
      <c r="A599" s="39"/>
      <c r="B599" s="40"/>
      <c r="C599" s="222" t="s">
        <v>1936</v>
      </c>
      <c r="D599" s="222" t="s">
        <v>208</v>
      </c>
      <c r="E599" s="223" t="s">
        <v>3429</v>
      </c>
      <c r="F599" s="224" t="s">
        <v>3430</v>
      </c>
      <c r="G599" s="225" t="s">
        <v>2924</v>
      </c>
      <c r="H599" s="226">
        <v>1</v>
      </c>
      <c r="I599" s="227"/>
      <c r="J599" s="228">
        <f>ROUND(I599*H599,2)</f>
        <v>0</v>
      </c>
      <c r="K599" s="229"/>
      <c r="L599" s="45"/>
      <c r="M599" s="230" t="s">
        <v>1</v>
      </c>
      <c r="N599" s="231" t="s">
        <v>41</v>
      </c>
      <c r="O599" s="92"/>
      <c r="P599" s="232">
        <f>O599*H599</f>
        <v>0</v>
      </c>
      <c r="Q599" s="232">
        <v>0</v>
      </c>
      <c r="R599" s="232">
        <f>Q599*H599</f>
        <v>0</v>
      </c>
      <c r="S599" s="232">
        <v>0</v>
      </c>
      <c r="T599" s="233">
        <f>S599*H599</f>
        <v>0</v>
      </c>
      <c r="U599" s="39"/>
      <c r="V599" s="39"/>
      <c r="W599" s="39"/>
      <c r="X599" s="39"/>
      <c r="Y599" s="39"/>
      <c r="Z599" s="39"/>
      <c r="AA599" s="39"/>
      <c r="AB599" s="39"/>
      <c r="AC599" s="39"/>
      <c r="AD599" s="39"/>
      <c r="AE599" s="39"/>
      <c r="AR599" s="234" t="s">
        <v>212</v>
      </c>
      <c r="AT599" s="234" t="s">
        <v>208</v>
      </c>
      <c r="AU599" s="234" t="s">
        <v>83</v>
      </c>
      <c r="AY599" s="18" t="s">
        <v>207</v>
      </c>
      <c r="BE599" s="235">
        <f>IF(N599="základní",J599,0)</f>
        <v>0</v>
      </c>
      <c r="BF599" s="235">
        <f>IF(N599="snížená",J599,0)</f>
        <v>0</v>
      </c>
      <c r="BG599" s="235">
        <f>IF(N599="zákl. přenesená",J599,0)</f>
        <v>0</v>
      </c>
      <c r="BH599" s="235">
        <f>IF(N599="sníž. přenesená",J599,0)</f>
        <v>0</v>
      </c>
      <c r="BI599" s="235">
        <f>IF(N599="nulová",J599,0)</f>
        <v>0</v>
      </c>
      <c r="BJ599" s="18" t="s">
        <v>83</v>
      </c>
      <c r="BK599" s="235">
        <f>ROUND(I599*H599,2)</f>
        <v>0</v>
      </c>
      <c r="BL599" s="18" t="s">
        <v>212</v>
      </c>
      <c r="BM599" s="234" t="s">
        <v>3431</v>
      </c>
    </row>
    <row r="600" s="2" customFormat="1">
      <c r="A600" s="39"/>
      <c r="B600" s="40"/>
      <c r="C600" s="41"/>
      <c r="D600" s="236" t="s">
        <v>214</v>
      </c>
      <c r="E600" s="41"/>
      <c r="F600" s="237" t="s">
        <v>3430</v>
      </c>
      <c r="G600" s="41"/>
      <c r="H600" s="41"/>
      <c r="I600" s="238"/>
      <c r="J600" s="41"/>
      <c r="K600" s="41"/>
      <c r="L600" s="45"/>
      <c r="M600" s="239"/>
      <c r="N600" s="240"/>
      <c r="O600" s="92"/>
      <c r="P600" s="92"/>
      <c r="Q600" s="92"/>
      <c r="R600" s="92"/>
      <c r="S600" s="92"/>
      <c r="T600" s="93"/>
      <c r="U600" s="39"/>
      <c r="V600" s="39"/>
      <c r="W600" s="39"/>
      <c r="X600" s="39"/>
      <c r="Y600" s="39"/>
      <c r="Z600" s="39"/>
      <c r="AA600" s="39"/>
      <c r="AB600" s="39"/>
      <c r="AC600" s="39"/>
      <c r="AD600" s="39"/>
      <c r="AE600" s="39"/>
      <c r="AT600" s="18" t="s">
        <v>214</v>
      </c>
      <c r="AU600" s="18" t="s">
        <v>83</v>
      </c>
    </row>
    <row r="601" s="2" customFormat="1" ht="21.75" customHeight="1">
      <c r="A601" s="39"/>
      <c r="B601" s="40"/>
      <c r="C601" s="222" t="s">
        <v>1942</v>
      </c>
      <c r="D601" s="222" t="s">
        <v>208</v>
      </c>
      <c r="E601" s="223" t="s">
        <v>3432</v>
      </c>
      <c r="F601" s="224" t="s">
        <v>3433</v>
      </c>
      <c r="G601" s="225" t="s">
        <v>2924</v>
      </c>
      <c r="H601" s="226">
        <v>1</v>
      </c>
      <c r="I601" s="227"/>
      <c r="J601" s="228">
        <f>ROUND(I601*H601,2)</f>
        <v>0</v>
      </c>
      <c r="K601" s="229"/>
      <c r="L601" s="45"/>
      <c r="M601" s="230" t="s">
        <v>1</v>
      </c>
      <c r="N601" s="231" t="s">
        <v>41</v>
      </c>
      <c r="O601" s="92"/>
      <c r="P601" s="232">
        <f>O601*H601</f>
        <v>0</v>
      </c>
      <c r="Q601" s="232">
        <v>0</v>
      </c>
      <c r="R601" s="232">
        <f>Q601*H601</f>
        <v>0</v>
      </c>
      <c r="S601" s="232">
        <v>0</v>
      </c>
      <c r="T601" s="233">
        <f>S601*H601</f>
        <v>0</v>
      </c>
      <c r="U601" s="39"/>
      <c r="V601" s="39"/>
      <c r="W601" s="39"/>
      <c r="X601" s="39"/>
      <c r="Y601" s="39"/>
      <c r="Z601" s="39"/>
      <c r="AA601" s="39"/>
      <c r="AB601" s="39"/>
      <c r="AC601" s="39"/>
      <c r="AD601" s="39"/>
      <c r="AE601" s="39"/>
      <c r="AR601" s="234" t="s">
        <v>212</v>
      </c>
      <c r="AT601" s="234" t="s">
        <v>208</v>
      </c>
      <c r="AU601" s="234" t="s">
        <v>83</v>
      </c>
      <c r="AY601" s="18" t="s">
        <v>207</v>
      </c>
      <c r="BE601" s="235">
        <f>IF(N601="základní",J601,0)</f>
        <v>0</v>
      </c>
      <c r="BF601" s="235">
        <f>IF(N601="snížená",J601,0)</f>
        <v>0</v>
      </c>
      <c r="BG601" s="235">
        <f>IF(N601="zákl. přenesená",J601,0)</f>
        <v>0</v>
      </c>
      <c r="BH601" s="235">
        <f>IF(N601="sníž. přenesená",J601,0)</f>
        <v>0</v>
      </c>
      <c r="BI601" s="235">
        <f>IF(N601="nulová",J601,0)</f>
        <v>0</v>
      </c>
      <c r="BJ601" s="18" t="s">
        <v>83</v>
      </c>
      <c r="BK601" s="235">
        <f>ROUND(I601*H601,2)</f>
        <v>0</v>
      </c>
      <c r="BL601" s="18" t="s">
        <v>212</v>
      </c>
      <c r="BM601" s="234" t="s">
        <v>3434</v>
      </c>
    </row>
    <row r="602" s="2" customFormat="1">
      <c r="A602" s="39"/>
      <c r="B602" s="40"/>
      <c r="C602" s="41"/>
      <c r="D602" s="236" t="s">
        <v>214</v>
      </c>
      <c r="E602" s="41"/>
      <c r="F602" s="237" t="s">
        <v>3433</v>
      </c>
      <c r="G602" s="41"/>
      <c r="H602" s="41"/>
      <c r="I602" s="238"/>
      <c r="J602" s="41"/>
      <c r="K602" s="41"/>
      <c r="L602" s="45"/>
      <c r="M602" s="239"/>
      <c r="N602" s="240"/>
      <c r="O602" s="92"/>
      <c r="P602" s="92"/>
      <c r="Q602" s="92"/>
      <c r="R602" s="92"/>
      <c r="S602" s="92"/>
      <c r="T602" s="93"/>
      <c r="U602" s="39"/>
      <c r="V602" s="39"/>
      <c r="W602" s="39"/>
      <c r="X602" s="39"/>
      <c r="Y602" s="39"/>
      <c r="Z602" s="39"/>
      <c r="AA602" s="39"/>
      <c r="AB602" s="39"/>
      <c r="AC602" s="39"/>
      <c r="AD602" s="39"/>
      <c r="AE602" s="39"/>
      <c r="AT602" s="18" t="s">
        <v>214</v>
      </c>
      <c r="AU602" s="18" t="s">
        <v>83</v>
      </c>
    </row>
    <row r="603" s="2" customFormat="1" ht="16.5" customHeight="1">
      <c r="A603" s="39"/>
      <c r="B603" s="40"/>
      <c r="C603" s="222" t="s">
        <v>1948</v>
      </c>
      <c r="D603" s="222" t="s">
        <v>208</v>
      </c>
      <c r="E603" s="223" t="s">
        <v>3435</v>
      </c>
      <c r="F603" s="224" t="s">
        <v>3436</v>
      </c>
      <c r="G603" s="225" t="s">
        <v>2924</v>
      </c>
      <c r="H603" s="226">
        <v>1</v>
      </c>
      <c r="I603" s="227"/>
      <c r="J603" s="228">
        <f>ROUND(I603*H603,2)</f>
        <v>0</v>
      </c>
      <c r="K603" s="229"/>
      <c r="L603" s="45"/>
      <c r="M603" s="230" t="s">
        <v>1</v>
      </c>
      <c r="N603" s="231" t="s">
        <v>41</v>
      </c>
      <c r="O603" s="92"/>
      <c r="P603" s="232">
        <f>O603*H603</f>
        <v>0</v>
      </c>
      <c r="Q603" s="232">
        <v>0</v>
      </c>
      <c r="R603" s="232">
        <f>Q603*H603</f>
        <v>0</v>
      </c>
      <c r="S603" s="232">
        <v>0</v>
      </c>
      <c r="T603" s="233">
        <f>S603*H603</f>
        <v>0</v>
      </c>
      <c r="U603" s="39"/>
      <c r="V603" s="39"/>
      <c r="W603" s="39"/>
      <c r="X603" s="39"/>
      <c r="Y603" s="39"/>
      <c r="Z603" s="39"/>
      <c r="AA603" s="39"/>
      <c r="AB603" s="39"/>
      <c r="AC603" s="39"/>
      <c r="AD603" s="39"/>
      <c r="AE603" s="39"/>
      <c r="AR603" s="234" t="s">
        <v>212</v>
      </c>
      <c r="AT603" s="234" t="s">
        <v>208</v>
      </c>
      <c r="AU603" s="234" t="s">
        <v>83</v>
      </c>
      <c r="AY603" s="18" t="s">
        <v>207</v>
      </c>
      <c r="BE603" s="235">
        <f>IF(N603="základní",J603,0)</f>
        <v>0</v>
      </c>
      <c r="BF603" s="235">
        <f>IF(N603="snížená",J603,0)</f>
        <v>0</v>
      </c>
      <c r="BG603" s="235">
        <f>IF(N603="zákl. přenesená",J603,0)</f>
        <v>0</v>
      </c>
      <c r="BH603" s="235">
        <f>IF(N603="sníž. přenesená",J603,0)</f>
        <v>0</v>
      </c>
      <c r="BI603" s="235">
        <f>IF(N603="nulová",J603,0)</f>
        <v>0</v>
      </c>
      <c r="BJ603" s="18" t="s">
        <v>83</v>
      </c>
      <c r="BK603" s="235">
        <f>ROUND(I603*H603,2)</f>
        <v>0</v>
      </c>
      <c r="BL603" s="18" t="s">
        <v>212</v>
      </c>
      <c r="BM603" s="234" t="s">
        <v>3437</v>
      </c>
    </row>
    <row r="604" s="2" customFormat="1">
      <c r="A604" s="39"/>
      <c r="B604" s="40"/>
      <c r="C604" s="41"/>
      <c r="D604" s="236" t="s">
        <v>214</v>
      </c>
      <c r="E604" s="41"/>
      <c r="F604" s="237" t="s">
        <v>3436</v>
      </c>
      <c r="G604" s="41"/>
      <c r="H604" s="41"/>
      <c r="I604" s="238"/>
      <c r="J604" s="41"/>
      <c r="K604" s="41"/>
      <c r="L604" s="45"/>
      <c r="M604" s="239"/>
      <c r="N604" s="240"/>
      <c r="O604" s="92"/>
      <c r="P604" s="92"/>
      <c r="Q604" s="92"/>
      <c r="R604" s="92"/>
      <c r="S604" s="92"/>
      <c r="T604" s="93"/>
      <c r="U604" s="39"/>
      <c r="V604" s="39"/>
      <c r="W604" s="39"/>
      <c r="X604" s="39"/>
      <c r="Y604" s="39"/>
      <c r="Z604" s="39"/>
      <c r="AA604" s="39"/>
      <c r="AB604" s="39"/>
      <c r="AC604" s="39"/>
      <c r="AD604" s="39"/>
      <c r="AE604" s="39"/>
      <c r="AT604" s="18" t="s">
        <v>214</v>
      </c>
      <c r="AU604" s="18" t="s">
        <v>83</v>
      </c>
    </row>
    <row r="605" s="2" customFormat="1" ht="33" customHeight="1">
      <c r="A605" s="39"/>
      <c r="B605" s="40"/>
      <c r="C605" s="222" t="s">
        <v>1956</v>
      </c>
      <c r="D605" s="222" t="s">
        <v>208</v>
      </c>
      <c r="E605" s="223" t="s">
        <v>3438</v>
      </c>
      <c r="F605" s="224" t="s">
        <v>3439</v>
      </c>
      <c r="G605" s="225" t="s">
        <v>2924</v>
      </c>
      <c r="H605" s="226">
        <v>1</v>
      </c>
      <c r="I605" s="227"/>
      <c r="J605" s="228">
        <f>ROUND(I605*H605,2)</f>
        <v>0</v>
      </c>
      <c r="K605" s="229"/>
      <c r="L605" s="45"/>
      <c r="M605" s="230" t="s">
        <v>1</v>
      </c>
      <c r="N605" s="231" t="s">
        <v>41</v>
      </c>
      <c r="O605" s="92"/>
      <c r="P605" s="232">
        <f>O605*H605</f>
        <v>0</v>
      </c>
      <c r="Q605" s="232">
        <v>0</v>
      </c>
      <c r="R605" s="232">
        <f>Q605*H605</f>
        <v>0</v>
      </c>
      <c r="S605" s="232">
        <v>0</v>
      </c>
      <c r="T605" s="233">
        <f>S605*H605</f>
        <v>0</v>
      </c>
      <c r="U605" s="39"/>
      <c r="V605" s="39"/>
      <c r="W605" s="39"/>
      <c r="X605" s="39"/>
      <c r="Y605" s="39"/>
      <c r="Z605" s="39"/>
      <c r="AA605" s="39"/>
      <c r="AB605" s="39"/>
      <c r="AC605" s="39"/>
      <c r="AD605" s="39"/>
      <c r="AE605" s="39"/>
      <c r="AR605" s="234" t="s">
        <v>212</v>
      </c>
      <c r="AT605" s="234" t="s">
        <v>208</v>
      </c>
      <c r="AU605" s="234" t="s">
        <v>83</v>
      </c>
      <c r="AY605" s="18" t="s">
        <v>207</v>
      </c>
      <c r="BE605" s="235">
        <f>IF(N605="základní",J605,0)</f>
        <v>0</v>
      </c>
      <c r="BF605" s="235">
        <f>IF(N605="snížená",J605,0)</f>
        <v>0</v>
      </c>
      <c r="BG605" s="235">
        <f>IF(N605="zákl. přenesená",J605,0)</f>
        <v>0</v>
      </c>
      <c r="BH605" s="235">
        <f>IF(N605="sníž. přenesená",J605,0)</f>
        <v>0</v>
      </c>
      <c r="BI605" s="235">
        <f>IF(N605="nulová",J605,0)</f>
        <v>0</v>
      </c>
      <c r="BJ605" s="18" t="s">
        <v>83</v>
      </c>
      <c r="BK605" s="235">
        <f>ROUND(I605*H605,2)</f>
        <v>0</v>
      </c>
      <c r="BL605" s="18" t="s">
        <v>212</v>
      </c>
      <c r="BM605" s="234" t="s">
        <v>3440</v>
      </c>
    </row>
    <row r="606" s="2" customFormat="1">
      <c r="A606" s="39"/>
      <c r="B606" s="40"/>
      <c r="C606" s="41"/>
      <c r="D606" s="236" t="s">
        <v>214</v>
      </c>
      <c r="E606" s="41"/>
      <c r="F606" s="237" t="s">
        <v>3439</v>
      </c>
      <c r="G606" s="41"/>
      <c r="H606" s="41"/>
      <c r="I606" s="238"/>
      <c r="J606" s="41"/>
      <c r="K606" s="41"/>
      <c r="L606" s="45"/>
      <c r="M606" s="239"/>
      <c r="N606" s="240"/>
      <c r="O606" s="92"/>
      <c r="P606" s="92"/>
      <c r="Q606" s="92"/>
      <c r="R606" s="92"/>
      <c r="S606" s="92"/>
      <c r="T606" s="93"/>
      <c r="U606" s="39"/>
      <c r="V606" s="39"/>
      <c r="W606" s="39"/>
      <c r="X606" s="39"/>
      <c r="Y606" s="39"/>
      <c r="Z606" s="39"/>
      <c r="AA606" s="39"/>
      <c r="AB606" s="39"/>
      <c r="AC606" s="39"/>
      <c r="AD606" s="39"/>
      <c r="AE606" s="39"/>
      <c r="AT606" s="18" t="s">
        <v>214</v>
      </c>
      <c r="AU606" s="18" t="s">
        <v>83</v>
      </c>
    </row>
    <row r="607" s="2" customFormat="1" ht="16.5" customHeight="1">
      <c r="A607" s="39"/>
      <c r="B607" s="40"/>
      <c r="C607" s="222" t="s">
        <v>1971</v>
      </c>
      <c r="D607" s="222" t="s">
        <v>208</v>
      </c>
      <c r="E607" s="223" t="s">
        <v>3441</v>
      </c>
      <c r="F607" s="224" t="s">
        <v>3442</v>
      </c>
      <c r="G607" s="225" t="s">
        <v>2924</v>
      </c>
      <c r="H607" s="226">
        <v>1</v>
      </c>
      <c r="I607" s="227"/>
      <c r="J607" s="228">
        <f>ROUND(I607*H607,2)</f>
        <v>0</v>
      </c>
      <c r="K607" s="229"/>
      <c r="L607" s="45"/>
      <c r="M607" s="230" t="s">
        <v>1</v>
      </c>
      <c r="N607" s="231" t="s">
        <v>41</v>
      </c>
      <c r="O607" s="92"/>
      <c r="P607" s="232">
        <f>O607*H607</f>
        <v>0</v>
      </c>
      <c r="Q607" s="232">
        <v>0</v>
      </c>
      <c r="R607" s="232">
        <f>Q607*H607</f>
        <v>0</v>
      </c>
      <c r="S607" s="232">
        <v>0</v>
      </c>
      <c r="T607" s="233">
        <f>S607*H607</f>
        <v>0</v>
      </c>
      <c r="U607" s="39"/>
      <c r="V607" s="39"/>
      <c r="W607" s="39"/>
      <c r="X607" s="39"/>
      <c r="Y607" s="39"/>
      <c r="Z607" s="39"/>
      <c r="AA607" s="39"/>
      <c r="AB607" s="39"/>
      <c r="AC607" s="39"/>
      <c r="AD607" s="39"/>
      <c r="AE607" s="39"/>
      <c r="AR607" s="234" t="s">
        <v>212</v>
      </c>
      <c r="AT607" s="234" t="s">
        <v>208</v>
      </c>
      <c r="AU607" s="234" t="s">
        <v>83</v>
      </c>
      <c r="AY607" s="18" t="s">
        <v>207</v>
      </c>
      <c r="BE607" s="235">
        <f>IF(N607="základní",J607,0)</f>
        <v>0</v>
      </c>
      <c r="BF607" s="235">
        <f>IF(N607="snížená",J607,0)</f>
        <v>0</v>
      </c>
      <c r="BG607" s="235">
        <f>IF(N607="zákl. přenesená",J607,0)</f>
        <v>0</v>
      </c>
      <c r="BH607" s="235">
        <f>IF(N607="sníž. přenesená",J607,0)</f>
        <v>0</v>
      </c>
      <c r="BI607" s="235">
        <f>IF(N607="nulová",J607,0)</f>
        <v>0</v>
      </c>
      <c r="BJ607" s="18" t="s">
        <v>83</v>
      </c>
      <c r="BK607" s="235">
        <f>ROUND(I607*H607,2)</f>
        <v>0</v>
      </c>
      <c r="BL607" s="18" t="s">
        <v>212</v>
      </c>
      <c r="BM607" s="234" t="s">
        <v>3443</v>
      </c>
    </row>
    <row r="608" s="2" customFormat="1">
      <c r="A608" s="39"/>
      <c r="B608" s="40"/>
      <c r="C608" s="41"/>
      <c r="D608" s="236" t="s">
        <v>214</v>
      </c>
      <c r="E608" s="41"/>
      <c r="F608" s="237" t="s">
        <v>3442</v>
      </c>
      <c r="G608" s="41"/>
      <c r="H608" s="41"/>
      <c r="I608" s="238"/>
      <c r="J608" s="41"/>
      <c r="K608" s="41"/>
      <c r="L608" s="45"/>
      <c r="M608" s="239"/>
      <c r="N608" s="240"/>
      <c r="O608" s="92"/>
      <c r="P608" s="92"/>
      <c r="Q608" s="92"/>
      <c r="R608" s="92"/>
      <c r="S608" s="92"/>
      <c r="T608" s="93"/>
      <c r="U608" s="39"/>
      <c r="V608" s="39"/>
      <c r="W608" s="39"/>
      <c r="X608" s="39"/>
      <c r="Y608" s="39"/>
      <c r="Z608" s="39"/>
      <c r="AA608" s="39"/>
      <c r="AB608" s="39"/>
      <c r="AC608" s="39"/>
      <c r="AD608" s="39"/>
      <c r="AE608" s="39"/>
      <c r="AT608" s="18" t="s">
        <v>214</v>
      </c>
      <c r="AU608" s="18" t="s">
        <v>83</v>
      </c>
    </row>
    <row r="609" s="2" customFormat="1" ht="24.15" customHeight="1">
      <c r="A609" s="39"/>
      <c r="B609" s="40"/>
      <c r="C609" s="222" t="s">
        <v>1978</v>
      </c>
      <c r="D609" s="222" t="s">
        <v>208</v>
      </c>
      <c r="E609" s="223" t="s">
        <v>3444</v>
      </c>
      <c r="F609" s="224" t="s">
        <v>3445</v>
      </c>
      <c r="G609" s="225" t="s">
        <v>2924</v>
      </c>
      <c r="H609" s="226">
        <v>1</v>
      </c>
      <c r="I609" s="227"/>
      <c r="J609" s="228">
        <f>ROUND(I609*H609,2)</f>
        <v>0</v>
      </c>
      <c r="K609" s="229"/>
      <c r="L609" s="45"/>
      <c r="M609" s="230" t="s">
        <v>1</v>
      </c>
      <c r="N609" s="231" t="s">
        <v>41</v>
      </c>
      <c r="O609" s="92"/>
      <c r="P609" s="232">
        <f>O609*H609</f>
        <v>0</v>
      </c>
      <c r="Q609" s="232">
        <v>0</v>
      </c>
      <c r="R609" s="232">
        <f>Q609*H609</f>
        <v>0</v>
      </c>
      <c r="S609" s="232">
        <v>0</v>
      </c>
      <c r="T609" s="233">
        <f>S609*H609</f>
        <v>0</v>
      </c>
      <c r="U609" s="39"/>
      <c r="V609" s="39"/>
      <c r="W609" s="39"/>
      <c r="X609" s="39"/>
      <c r="Y609" s="39"/>
      <c r="Z609" s="39"/>
      <c r="AA609" s="39"/>
      <c r="AB609" s="39"/>
      <c r="AC609" s="39"/>
      <c r="AD609" s="39"/>
      <c r="AE609" s="39"/>
      <c r="AR609" s="234" t="s">
        <v>212</v>
      </c>
      <c r="AT609" s="234" t="s">
        <v>208</v>
      </c>
      <c r="AU609" s="234" t="s">
        <v>83</v>
      </c>
      <c r="AY609" s="18" t="s">
        <v>207</v>
      </c>
      <c r="BE609" s="235">
        <f>IF(N609="základní",J609,0)</f>
        <v>0</v>
      </c>
      <c r="BF609" s="235">
        <f>IF(N609="snížená",J609,0)</f>
        <v>0</v>
      </c>
      <c r="BG609" s="235">
        <f>IF(N609="zákl. přenesená",J609,0)</f>
        <v>0</v>
      </c>
      <c r="BH609" s="235">
        <f>IF(N609="sníž. přenesená",J609,0)</f>
        <v>0</v>
      </c>
      <c r="BI609" s="235">
        <f>IF(N609="nulová",J609,0)</f>
        <v>0</v>
      </c>
      <c r="BJ609" s="18" t="s">
        <v>83</v>
      </c>
      <c r="BK609" s="235">
        <f>ROUND(I609*H609,2)</f>
        <v>0</v>
      </c>
      <c r="BL609" s="18" t="s">
        <v>212</v>
      </c>
      <c r="BM609" s="234" t="s">
        <v>3446</v>
      </c>
    </row>
    <row r="610" s="2" customFormat="1">
      <c r="A610" s="39"/>
      <c r="B610" s="40"/>
      <c r="C610" s="41"/>
      <c r="D610" s="236" t="s">
        <v>214</v>
      </c>
      <c r="E610" s="41"/>
      <c r="F610" s="237" t="s">
        <v>3445</v>
      </c>
      <c r="G610" s="41"/>
      <c r="H610" s="41"/>
      <c r="I610" s="238"/>
      <c r="J610" s="41"/>
      <c r="K610" s="41"/>
      <c r="L610" s="45"/>
      <c r="M610" s="239"/>
      <c r="N610" s="240"/>
      <c r="O610" s="92"/>
      <c r="P610" s="92"/>
      <c r="Q610" s="92"/>
      <c r="R610" s="92"/>
      <c r="S610" s="92"/>
      <c r="T610" s="93"/>
      <c r="U610" s="39"/>
      <c r="V610" s="39"/>
      <c r="W610" s="39"/>
      <c r="X610" s="39"/>
      <c r="Y610" s="39"/>
      <c r="Z610" s="39"/>
      <c r="AA610" s="39"/>
      <c r="AB610" s="39"/>
      <c r="AC610" s="39"/>
      <c r="AD610" s="39"/>
      <c r="AE610" s="39"/>
      <c r="AT610" s="18" t="s">
        <v>214</v>
      </c>
      <c r="AU610" s="18" t="s">
        <v>83</v>
      </c>
    </row>
    <row r="611" s="2" customFormat="1" ht="16.5" customHeight="1">
      <c r="A611" s="39"/>
      <c r="B611" s="40"/>
      <c r="C611" s="222" t="s">
        <v>1984</v>
      </c>
      <c r="D611" s="222" t="s">
        <v>208</v>
      </c>
      <c r="E611" s="223" t="s">
        <v>3447</v>
      </c>
      <c r="F611" s="224" t="s">
        <v>3448</v>
      </c>
      <c r="G611" s="225" t="s">
        <v>2924</v>
      </c>
      <c r="H611" s="226">
        <v>1</v>
      </c>
      <c r="I611" s="227"/>
      <c r="J611" s="228">
        <f>ROUND(I611*H611,2)</f>
        <v>0</v>
      </c>
      <c r="K611" s="229"/>
      <c r="L611" s="45"/>
      <c r="M611" s="230" t="s">
        <v>1</v>
      </c>
      <c r="N611" s="231" t="s">
        <v>41</v>
      </c>
      <c r="O611" s="92"/>
      <c r="P611" s="232">
        <f>O611*H611</f>
        <v>0</v>
      </c>
      <c r="Q611" s="232">
        <v>0</v>
      </c>
      <c r="R611" s="232">
        <f>Q611*H611</f>
        <v>0</v>
      </c>
      <c r="S611" s="232">
        <v>0</v>
      </c>
      <c r="T611" s="233">
        <f>S611*H611</f>
        <v>0</v>
      </c>
      <c r="U611" s="39"/>
      <c r="V611" s="39"/>
      <c r="W611" s="39"/>
      <c r="X611" s="39"/>
      <c r="Y611" s="39"/>
      <c r="Z611" s="39"/>
      <c r="AA611" s="39"/>
      <c r="AB611" s="39"/>
      <c r="AC611" s="39"/>
      <c r="AD611" s="39"/>
      <c r="AE611" s="39"/>
      <c r="AR611" s="234" t="s">
        <v>212</v>
      </c>
      <c r="AT611" s="234" t="s">
        <v>208</v>
      </c>
      <c r="AU611" s="234" t="s">
        <v>83</v>
      </c>
      <c r="AY611" s="18" t="s">
        <v>207</v>
      </c>
      <c r="BE611" s="235">
        <f>IF(N611="základní",J611,0)</f>
        <v>0</v>
      </c>
      <c r="BF611" s="235">
        <f>IF(N611="snížená",J611,0)</f>
        <v>0</v>
      </c>
      <c r="BG611" s="235">
        <f>IF(N611="zákl. přenesená",J611,0)</f>
        <v>0</v>
      </c>
      <c r="BH611" s="235">
        <f>IF(N611="sníž. přenesená",J611,0)</f>
        <v>0</v>
      </c>
      <c r="BI611" s="235">
        <f>IF(N611="nulová",J611,0)</f>
        <v>0</v>
      </c>
      <c r="BJ611" s="18" t="s">
        <v>83</v>
      </c>
      <c r="BK611" s="235">
        <f>ROUND(I611*H611,2)</f>
        <v>0</v>
      </c>
      <c r="BL611" s="18" t="s">
        <v>212</v>
      </c>
      <c r="BM611" s="234" t="s">
        <v>3449</v>
      </c>
    </row>
    <row r="612" s="2" customFormat="1">
      <c r="A612" s="39"/>
      <c r="B612" s="40"/>
      <c r="C612" s="41"/>
      <c r="D612" s="236" t="s">
        <v>214</v>
      </c>
      <c r="E612" s="41"/>
      <c r="F612" s="237" t="s">
        <v>3448</v>
      </c>
      <c r="G612" s="41"/>
      <c r="H612" s="41"/>
      <c r="I612" s="238"/>
      <c r="J612" s="41"/>
      <c r="K612" s="41"/>
      <c r="L612" s="45"/>
      <c r="M612" s="239"/>
      <c r="N612" s="240"/>
      <c r="O612" s="92"/>
      <c r="P612" s="92"/>
      <c r="Q612" s="92"/>
      <c r="R612" s="92"/>
      <c r="S612" s="92"/>
      <c r="T612" s="93"/>
      <c r="U612" s="39"/>
      <c r="V612" s="39"/>
      <c r="W612" s="39"/>
      <c r="X612" s="39"/>
      <c r="Y612" s="39"/>
      <c r="Z612" s="39"/>
      <c r="AA612" s="39"/>
      <c r="AB612" s="39"/>
      <c r="AC612" s="39"/>
      <c r="AD612" s="39"/>
      <c r="AE612" s="39"/>
      <c r="AT612" s="18" t="s">
        <v>214</v>
      </c>
      <c r="AU612" s="18" t="s">
        <v>83</v>
      </c>
    </row>
    <row r="613" s="2" customFormat="1" ht="21.75" customHeight="1">
      <c r="A613" s="39"/>
      <c r="B613" s="40"/>
      <c r="C613" s="222" t="s">
        <v>1992</v>
      </c>
      <c r="D613" s="222" t="s">
        <v>208</v>
      </c>
      <c r="E613" s="223" t="s">
        <v>3450</v>
      </c>
      <c r="F613" s="224" t="s">
        <v>3451</v>
      </c>
      <c r="G613" s="225" t="s">
        <v>2924</v>
      </c>
      <c r="H613" s="226">
        <v>1</v>
      </c>
      <c r="I613" s="227"/>
      <c r="J613" s="228">
        <f>ROUND(I613*H613,2)</f>
        <v>0</v>
      </c>
      <c r="K613" s="229"/>
      <c r="L613" s="45"/>
      <c r="M613" s="230" t="s">
        <v>1</v>
      </c>
      <c r="N613" s="231" t="s">
        <v>41</v>
      </c>
      <c r="O613" s="92"/>
      <c r="P613" s="232">
        <f>O613*H613</f>
        <v>0</v>
      </c>
      <c r="Q613" s="232">
        <v>0</v>
      </c>
      <c r="R613" s="232">
        <f>Q613*H613</f>
        <v>0</v>
      </c>
      <c r="S613" s="232">
        <v>0</v>
      </c>
      <c r="T613" s="233">
        <f>S613*H613</f>
        <v>0</v>
      </c>
      <c r="U613" s="39"/>
      <c r="V613" s="39"/>
      <c r="W613" s="39"/>
      <c r="X613" s="39"/>
      <c r="Y613" s="39"/>
      <c r="Z613" s="39"/>
      <c r="AA613" s="39"/>
      <c r="AB613" s="39"/>
      <c r="AC613" s="39"/>
      <c r="AD613" s="39"/>
      <c r="AE613" s="39"/>
      <c r="AR613" s="234" t="s">
        <v>212</v>
      </c>
      <c r="AT613" s="234" t="s">
        <v>208</v>
      </c>
      <c r="AU613" s="234" t="s">
        <v>83</v>
      </c>
      <c r="AY613" s="18" t="s">
        <v>207</v>
      </c>
      <c r="BE613" s="235">
        <f>IF(N613="základní",J613,0)</f>
        <v>0</v>
      </c>
      <c r="BF613" s="235">
        <f>IF(N613="snížená",J613,0)</f>
        <v>0</v>
      </c>
      <c r="BG613" s="235">
        <f>IF(N613="zákl. přenesená",J613,0)</f>
        <v>0</v>
      </c>
      <c r="BH613" s="235">
        <f>IF(N613="sníž. přenesená",J613,0)</f>
        <v>0</v>
      </c>
      <c r="BI613" s="235">
        <f>IF(N613="nulová",J613,0)</f>
        <v>0</v>
      </c>
      <c r="BJ613" s="18" t="s">
        <v>83</v>
      </c>
      <c r="BK613" s="235">
        <f>ROUND(I613*H613,2)</f>
        <v>0</v>
      </c>
      <c r="BL613" s="18" t="s">
        <v>212</v>
      </c>
      <c r="BM613" s="234" t="s">
        <v>3452</v>
      </c>
    </row>
    <row r="614" s="2" customFormat="1">
      <c r="A614" s="39"/>
      <c r="B614" s="40"/>
      <c r="C614" s="41"/>
      <c r="D614" s="236" t="s">
        <v>214</v>
      </c>
      <c r="E614" s="41"/>
      <c r="F614" s="237" t="s">
        <v>3451</v>
      </c>
      <c r="G614" s="41"/>
      <c r="H614" s="41"/>
      <c r="I614" s="238"/>
      <c r="J614" s="41"/>
      <c r="K614" s="41"/>
      <c r="L614" s="45"/>
      <c r="M614" s="239"/>
      <c r="N614" s="240"/>
      <c r="O614" s="92"/>
      <c r="P614" s="92"/>
      <c r="Q614" s="92"/>
      <c r="R614" s="92"/>
      <c r="S614" s="92"/>
      <c r="T614" s="93"/>
      <c r="U614" s="39"/>
      <c r="V614" s="39"/>
      <c r="W614" s="39"/>
      <c r="X614" s="39"/>
      <c r="Y614" s="39"/>
      <c r="Z614" s="39"/>
      <c r="AA614" s="39"/>
      <c r="AB614" s="39"/>
      <c r="AC614" s="39"/>
      <c r="AD614" s="39"/>
      <c r="AE614" s="39"/>
      <c r="AT614" s="18" t="s">
        <v>214</v>
      </c>
      <c r="AU614" s="18" t="s">
        <v>83</v>
      </c>
    </row>
    <row r="615" s="2" customFormat="1" ht="16.5" customHeight="1">
      <c r="A615" s="39"/>
      <c r="B615" s="40"/>
      <c r="C615" s="222" t="s">
        <v>1995</v>
      </c>
      <c r="D615" s="222" t="s">
        <v>208</v>
      </c>
      <c r="E615" s="223" t="s">
        <v>3453</v>
      </c>
      <c r="F615" s="224" t="s">
        <v>3454</v>
      </c>
      <c r="G615" s="225" t="s">
        <v>2924</v>
      </c>
      <c r="H615" s="226">
        <v>1</v>
      </c>
      <c r="I615" s="227"/>
      <c r="J615" s="228">
        <f>ROUND(I615*H615,2)</f>
        <v>0</v>
      </c>
      <c r="K615" s="229"/>
      <c r="L615" s="45"/>
      <c r="M615" s="230" t="s">
        <v>1</v>
      </c>
      <c r="N615" s="231" t="s">
        <v>41</v>
      </c>
      <c r="O615" s="92"/>
      <c r="P615" s="232">
        <f>O615*H615</f>
        <v>0</v>
      </c>
      <c r="Q615" s="232">
        <v>0</v>
      </c>
      <c r="R615" s="232">
        <f>Q615*H615</f>
        <v>0</v>
      </c>
      <c r="S615" s="232">
        <v>0</v>
      </c>
      <c r="T615" s="233">
        <f>S615*H615</f>
        <v>0</v>
      </c>
      <c r="U615" s="39"/>
      <c r="V615" s="39"/>
      <c r="W615" s="39"/>
      <c r="X615" s="39"/>
      <c r="Y615" s="39"/>
      <c r="Z615" s="39"/>
      <c r="AA615" s="39"/>
      <c r="AB615" s="39"/>
      <c r="AC615" s="39"/>
      <c r="AD615" s="39"/>
      <c r="AE615" s="39"/>
      <c r="AR615" s="234" t="s">
        <v>212</v>
      </c>
      <c r="AT615" s="234" t="s">
        <v>208</v>
      </c>
      <c r="AU615" s="234" t="s">
        <v>83</v>
      </c>
      <c r="AY615" s="18" t="s">
        <v>207</v>
      </c>
      <c r="BE615" s="235">
        <f>IF(N615="základní",J615,0)</f>
        <v>0</v>
      </c>
      <c r="BF615" s="235">
        <f>IF(N615="snížená",J615,0)</f>
        <v>0</v>
      </c>
      <c r="BG615" s="235">
        <f>IF(N615="zákl. přenesená",J615,0)</f>
        <v>0</v>
      </c>
      <c r="BH615" s="235">
        <f>IF(N615="sníž. přenesená",J615,0)</f>
        <v>0</v>
      </c>
      <c r="BI615" s="235">
        <f>IF(N615="nulová",J615,0)</f>
        <v>0</v>
      </c>
      <c r="BJ615" s="18" t="s">
        <v>83</v>
      </c>
      <c r="BK615" s="235">
        <f>ROUND(I615*H615,2)</f>
        <v>0</v>
      </c>
      <c r="BL615" s="18" t="s">
        <v>212</v>
      </c>
      <c r="BM615" s="234" t="s">
        <v>3455</v>
      </c>
    </row>
    <row r="616" s="2" customFormat="1">
      <c r="A616" s="39"/>
      <c r="B616" s="40"/>
      <c r="C616" s="41"/>
      <c r="D616" s="236" t="s">
        <v>214</v>
      </c>
      <c r="E616" s="41"/>
      <c r="F616" s="237" t="s">
        <v>3454</v>
      </c>
      <c r="G616" s="41"/>
      <c r="H616" s="41"/>
      <c r="I616" s="238"/>
      <c r="J616" s="41"/>
      <c r="K616" s="41"/>
      <c r="L616" s="45"/>
      <c r="M616" s="239"/>
      <c r="N616" s="240"/>
      <c r="O616" s="92"/>
      <c r="P616" s="92"/>
      <c r="Q616" s="92"/>
      <c r="R616" s="92"/>
      <c r="S616" s="92"/>
      <c r="T616" s="93"/>
      <c r="U616" s="39"/>
      <c r="V616" s="39"/>
      <c r="W616" s="39"/>
      <c r="X616" s="39"/>
      <c r="Y616" s="39"/>
      <c r="Z616" s="39"/>
      <c r="AA616" s="39"/>
      <c r="AB616" s="39"/>
      <c r="AC616" s="39"/>
      <c r="AD616" s="39"/>
      <c r="AE616" s="39"/>
      <c r="AT616" s="18" t="s">
        <v>214</v>
      </c>
      <c r="AU616" s="18" t="s">
        <v>83</v>
      </c>
    </row>
    <row r="617" s="2" customFormat="1" ht="16.5" customHeight="1">
      <c r="A617" s="39"/>
      <c r="B617" s="40"/>
      <c r="C617" s="222" t="s">
        <v>2002</v>
      </c>
      <c r="D617" s="222" t="s">
        <v>208</v>
      </c>
      <c r="E617" s="223" t="s">
        <v>3456</v>
      </c>
      <c r="F617" s="224" t="s">
        <v>3457</v>
      </c>
      <c r="G617" s="225" t="s">
        <v>2924</v>
      </c>
      <c r="H617" s="226">
        <v>1</v>
      </c>
      <c r="I617" s="227"/>
      <c r="J617" s="228">
        <f>ROUND(I617*H617,2)</f>
        <v>0</v>
      </c>
      <c r="K617" s="229"/>
      <c r="L617" s="45"/>
      <c r="M617" s="230" t="s">
        <v>1</v>
      </c>
      <c r="N617" s="231" t="s">
        <v>41</v>
      </c>
      <c r="O617" s="92"/>
      <c r="P617" s="232">
        <f>O617*H617</f>
        <v>0</v>
      </c>
      <c r="Q617" s="232">
        <v>0</v>
      </c>
      <c r="R617" s="232">
        <f>Q617*H617</f>
        <v>0</v>
      </c>
      <c r="S617" s="232">
        <v>0</v>
      </c>
      <c r="T617" s="233">
        <f>S617*H617</f>
        <v>0</v>
      </c>
      <c r="U617" s="39"/>
      <c r="V617" s="39"/>
      <c r="W617" s="39"/>
      <c r="X617" s="39"/>
      <c r="Y617" s="39"/>
      <c r="Z617" s="39"/>
      <c r="AA617" s="39"/>
      <c r="AB617" s="39"/>
      <c r="AC617" s="39"/>
      <c r="AD617" s="39"/>
      <c r="AE617" s="39"/>
      <c r="AR617" s="234" t="s">
        <v>212</v>
      </c>
      <c r="AT617" s="234" t="s">
        <v>208</v>
      </c>
      <c r="AU617" s="234" t="s">
        <v>83</v>
      </c>
      <c r="AY617" s="18" t="s">
        <v>207</v>
      </c>
      <c r="BE617" s="235">
        <f>IF(N617="základní",J617,0)</f>
        <v>0</v>
      </c>
      <c r="BF617" s="235">
        <f>IF(N617="snížená",J617,0)</f>
        <v>0</v>
      </c>
      <c r="BG617" s="235">
        <f>IF(N617="zákl. přenesená",J617,0)</f>
        <v>0</v>
      </c>
      <c r="BH617" s="235">
        <f>IF(N617="sníž. přenesená",J617,0)</f>
        <v>0</v>
      </c>
      <c r="BI617" s="235">
        <f>IF(N617="nulová",J617,0)</f>
        <v>0</v>
      </c>
      <c r="BJ617" s="18" t="s">
        <v>83</v>
      </c>
      <c r="BK617" s="235">
        <f>ROUND(I617*H617,2)</f>
        <v>0</v>
      </c>
      <c r="BL617" s="18" t="s">
        <v>212</v>
      </c>
      <c r="BM617" s="234" t="s">
        <v>3458</v>
      </c>
    </row>
    <row r="618" s="2" customFormat="1">
      <c r="A618" s="39"/>
      <c r="B618" s="40"/>
      <c r="C618" s="41"/>
      <c r="D618" s="236" t="s">
        <v>214</v>
      </c>
      <c r="E618" s="41"/>
      <c r="F618" s="237" t="s">
        <v>3457</v>
      </c>
      <c r="G618" s="41"/>
      <c r="H618" s="41"/>
      <c r="I618" s="238"/>
      <c r="J618" s="41"/>
      <c r="K618" s="41"/>
      <c r="L618" s="45"/>
      <c r="M618" s="239"/>
      <c r="N618" s="240"/>
      <c r="O618" s="92"/>
      <c r="P618" s="92"/>
      <c r="Q618" s="92"/>
      <c r="R618" s="92"/>
      <c r="S618" s="92"/>
      <c r="T618" s="93"/>
      <c r="U618" s="39"/>
      <c r="V618" s="39"/>
      <c r="W618" s="39"/>
      <c r="X618" s="39"/>
      <c r="Y618" s="39"/>
      <c r="Z618" s="39"/>
      <c r="AA618" s="39"/>
      <c r="AB618" s="39"/>
      <c r="AC618" s="39"/>
      <c r="AD618" s="39"/>
      <c r="AE618" s="39"/>
      <c r="AT618" s="18" t="s">
        <v>214</v>
      </c>
      <c r="AU618" s="18" t="s">
        <v>83</v>
      </c>
    </row>
    <row r="619" s="2" customFormat="1" ht="16.5" customHeight="1">
      <c r="A619" s="39"/>
      <c r="B619" s="40"/>
      <c r="C619" s="222" t="s">
        <v>2008</v>
      </c>
      <c r="D619" s="222" t="s">
        <v>208</v>
      </c>
      <c r="E619" s="223" t="s">
        <v>3459</v>
      </c>
      <c r="F619" s="224" t="s">
        <v>3460</v>
      </c>
      <c r="G619" s="225" t="s">
        <v>2924</v>
      </c>
      <c r="H619" s="226">
        <v>1</v>
      </c>
      <c r="I619" s="227"/>
      <c r="J619" s="228">
        <f>ROUND(I619*H619,2)</f>
        <v>0</v>
      </c>
      <c r="K619" s="229"/>
      <c r="L619" s="45"/>
      <c r="M619" s="230" t="s">
        <v>1</v>
      </c>
      <c r="N619" s="231" t="s">
        <v>41</v>
      </c>
      <c r="O619" s="92"/>
      <c r="P619" s="232">
        <f>O619*H619</f>
        <v>0</v>
      </c>
      <c r="Q619" s="232">
        <v>0</v>
      </c>
      <c r="R619" s="232">
        <f>Q619*H619</f>
        <v>0</v>
      </c>
      <c r="S619" s="232">
        <v>0</v>
      </c>
      <c r="T619" s="233">
        <f>S619*H619</f>
        <v>0</v>
      </c>
      <c r="U619" s="39"/>
      <c r="V619" s="39"/>
      <c r="W619" s="39"/>
      <c r="X619" s="39"/>
      <c r="Y619" s="39"/>
      <c r="Z619" s="39"/>
      <c r="AA619" s="39"/>
      <c r="AB619" s="39"/>
      <c r="AC619" s="39"/>
      <c r="AD619" s="39"/>
      <c r="AE619" s="39"/>
      <c r="AR619" s="234" t="s">
        <v>212</v>
      </c>
      <c r="AT619" s="234" t="s">
        <v>208</v>
      </c>
      <c r="AU619" s="234" t="s">
        <v>83</v>
      </c>
      <c r="AY619" s="18" t="s">
        <v>207</v>
      </c>
      <c r="BE619" s="235">
        <f>IF(N619="základní",J619,0)</f>
        <v>0</v>
      </c>
      <c r="BF619" s="235">
        <f>IF(N619="snížená",J619,0)</f>
        <v>0</v>
      </c>
      <c r="BG619" s="235">
        <f>IF(N619="zákl. přenesená",J619,0)</f>
        <v>0</v>
      </c>
      <c r="BH619" s="235">
        <f>IF(N619="sníž. přenesená",J619,0)</f>
        <v>0</v>
      </c>
      <c r="BI619" s="235">
        <f>IF(N619="nulová",J619,0)</f>
        <v>0</v>
      </c>
      <c r="BJ619" s="18" t="s">
        <v>83</v>
      </c>
      <c r="BK619" s="235">
        <f>ROUND(I619*H619,2)</f>
        <v>0</v>
      </c>
      <c r="BL619" s="18" t="s">
        <v>212</v>
      </c>
      <c r="BM619" s="234" t="s">
        <v>3461</v>
      </c>
    </row>
    <row r="620" s="2" customFormat="1">
      <c r="A620" s="39"/>
      <c r="B620" s="40"/>
      <c r="C620" s="41"/>
      <c r="D620" s="236" t="s">
        <v>214</v>
      </c>
      <c r="E620" s="41"/>
      <c r="F620" s="237" t="s">
        <v>3460</v>
      </c>
      <c r="G620" s="41"/>
      <c r="H620" s="41"/>
      <c r="I620" s="238"/>
      <c r="J620" s="41"/>
      <c r="K620" s="41"/>
      <c r="L620" s="45"/>
      <c r="M620" s="239"/>
      <c r="N620" s="240"/>
      <c r="O620" s="92"/>
      <c r="P620" s="92"/>
      <c r="Q620" s="92"/>
      <c r="R620" s="92"/>
      <c r="S620" s="92"/>
      <c r="T620" s="93"/>
      <c r="U620" s="39"/>
      <c r="V620" s="39"/>
      <c r="W620" s="39"/>
      <c r="X620" s="39"/>
      <c r="Y620" s="39"/>
      <c r="Z620" s="39"/>
      <c r="AA620" s="39"/>
      <c r="AB620" s="39"/>
      <c r="AC620" s="39"/>
      <c r="AD620" s="39"/>
      <c r="AE620" s="39"/>
      <c r="AT620" s="18" t="s">
        <v>214</v>
      </c>
      <c r="AU620" s="18" t="s">
        <v>83</v>
      </c>
    </row>
    <row r="621" s="2" customFormat="1" ht="16.5" customHeight="1">
      <c r="A621" s="39"/>
      <c r="B621" s="40"/>
      <c r="C621" s="222" t="s">
        <v>2015</v>
      </c>
      <c r="D621" s="222" t="s">
        <v>208</v>
      </c>
      <c r="E621" s="223" t="s">
        <v>3462</v>
      </c>
      <c r="F621" s="224" t="s">
        <v>3463</v>
      </c>
      <c r="G621" s="225" t="s">
        <v>2924</v>
      </c>
      <c r="H621" s="226">
        <v>1</v>
      </c>
      <c r="I621" s="227"/>
      <c r="J621" s="228">
        <f>ROUND(I621*H621,2)</f>
        <v>0</v>
      </c>
      <c r="K621" s="229"/>
      <c r="L621" s="45"/>
      <c r="M621" s="230" t="s">
        <v>1</v>
      </c>
      <c r="N621" s="231" t="s">
        <v>41</v>
      </c>
      <c r="O621" s="92"/>
      <c r="P621" s="232">
        <f>O621*H621</f>
        <v>0</v>
      </c>
      <c r="Q621" s="232">
        <v>0</v>
      </c>
      <c r="R621" s="232">
        <f>Q621*H621</f>
        <v>0</v>
      </c>
      <c r="S621" s="232">
        <v>0</v>
      </c>
      <c r="T621" s="233">
        <f>S621*H621</f>
        <v>0</v>
      </c>
      <c r="U621" s="39"/>
      <c r="V621" s="39"/>
      <c r="W621" s="39"/>
      <c r="X621" s="39"/>
      <c r="Y621" s="39"/>
      <c r="Z621" s="39"/>
      <c r="AA621" s="39"/>
      <c r="AB621" s="39"/>
      <c r="AC621" s="39"/>
      <c r="AD621" s="39"/>
      <c r="AE621" s="39"/>
      <c r="AR621" s="234" t="s">
        <v>212</v>
      </c>
      <c r="AT621" s="234" t="s">
        <v>208</v>
      </c>
      <c r="AU621" s="234" t="s">
        <v>83</v>
      </c>
      <c r="AY621" s="18" t="s">
        <v>207</v>
      </c>
      <c r="BE621" s="235">
        <f>IF(N621="základní",J621,0)</f>
        <v>0</v>
      </c>
      <c r="BF621" s="235">
        <f>IF(N621="snížená",J621,0)</f>
        <v>0</v>
      </c>
      <c r="BG621" s="235">
        <f>IF(N621="zákl. přenesená",J621,0)</f>
        <v>0</v>
      </c>
      <c r="BH621" s="235">
        <f>IF(N621="sníž. přenesená",J621,0)</f>
        <v>0</v>
      </c>
      <c r="BI621" s="235">
        <f>IF(N621="nulová",J621,0)</f>
        <v>0</v>
      </c>
      <c r="BJ621" s="18" t="s">
        <v>83</v>
      </c>
      <c r="BK621" s="235">
        <f>ROUND(I621*H621,2)</f>
        <v>0</v>
      </c>
      <c r="BL621" s="18" t="s">
        <v>212</v>
      </c>
      <c r="BM621" s="234" t="s">
        <v>3464</v>
      </c>
    </row>
    <row r="622" s="2" customFormat="1">
      <c r="A622" s="39"/>
      <c r="B622" s="40"/>
      <c r="C622" s="41"/>
      <c r="D622" s="236" t="s">
        <v>214</v>
      </c>
      <c r="E622" s="41"/>
      <c r="F622" s="237" t="s">
        <v>3463</v>
      </c>
      <c r="G622" s="41"/>
      <c r="H622" s="41"/>
      <c r="I622" s="238"/>
      <c r="J622" s="41"/>
      <c r="K622" s="41"/>
      <c r="L622" s="45"/>
      <c r="M622" s="239"/>
      <c r="N622" s="240"/>
      <c r="O622" s="92"/>
      <c r="P622" s="92"/>
      <c r="Q622" s="92"/>
      <c r="R622" s="92"/>
      <c r="S622" s="92"/>
      <c r="T622" s="93"/>
      <c r="U622" s="39"/>
      <c r="V622" s="39"/>
      <c r="W622" s="39"/>
      <c r="X622" s="39"/>
      <c r="Y622" s="39"/>
      <c r="Z622" s="39"/>
      <c r="AA622" s="39"/>
      <c r="AB622" s="39"/>
      <c r="AC622" s="39"/>
      <c r="AD622" s="39"/>
      <c r="AE622" s="39"/>
      <c r="AT622" s="18" t="s">
        <v>214</v>
      </c>
      <c r="AU622" s="18" t="s">
        <v>83</v>
      </c>
    </row>
    <row r="623" s="2" customFormat="1" ht="16.5" customHeight="1">
      <c r="A623" s="39"/>
      <c r="B623" s="40"/>
      <c r="C623" s="222" t="s">
        <v>2021</v>
      </c>
      <c r="D623" s="222" t="s">
        <v>208</v>
      </c>
      <c r="E623" s="223" t="s">
        <v>3465</v>
      </c>
      <c r="F623" s="224" t="s">
        <v>3466</v>
      </c>
      <c r="G623" s="225" t="s">
        <v>1228</v>
      </c>
      <c r="H623" s="304"/>
      <c r="I623" s="227"/>
      <c r="J623" s="228">
        <f>ROUND(I623*H623,2)</f>
        <v>0</v>
      </c>
      <c r="K623" s="229"/>
      <c r="L623" s="45"/>
      <c r="M623" s="230" t="s">
        <v>1</v>
      </c>
      <c r="N623" s="231" t="s">
        <v>41</v>
      </c>
      <c r="O623" s="92"/>
      <c r="P623" s="232">
        <f>O623*H623</f>
        <v>0</v>
      </c>
      <c r="Q623" s="232">
        <v>0</v>
      </c>
      <c r="R623" s="232">
        <f>Q623*H623</f>
        <v>0</v>
      </c>
      <c r="S623" s="232">
        <v>0</v>
      </c>
      <c r="T623" s="233">
        <f>S623*H623</f>
        <v>0</v>
      </c>
      <c r="U623" s="39"/>
      <c r="V623" s="39"/>
      <c r="W623" s="39"/>
      <c r="X623" s="39"/>
      <c r="Y623" s="39"/>
      <c r="Z623" s="39"/>
      <c r="AA623" s="39"/>
      <c r="AB623" s="39"/>
      <c r="AC623" s="39"/>
      <c r="AD623" s="39"/>
      <c r="AE623" s="39"/>
      <c r="AR623" s="234" t="s">
        <v>212</v>
      </c>
      <c r="AT623" s="234" t="s">
        <v>208</v>
      </c>
      <c r="AU623" s="234" t="s">
        <v>83</v>
      </c>
      <c r="AY623" s="18" t="s">
        <v>207</v>
      </c>
      <c r="BE623" s="235">
        <f>IF(N623="základní",J623,0)</f>
        <v>0</v>
      </c>
      <c r="BF623" s="235">
        <f>IF(N623="snížená",J623,0)</f>
        <v>0</v>
      </c>
      <c r="BG623" s="235">
        <f>IF(N623="zákl. přenesená",J623,0)</f>
        <v>0</v>
      </c>
      <c r="BH623" s="235">
        <f>IF(N623="sníž. přenesená",J623,0)</f>
        <v>0</v>
      </c>
      <c r="BI623" s="235">
        <f>IF(N623="nulová",J623,0)</f>
        <v>0</v>
      </c>
      <c r="BJ623" s="18" t="s">
        <v>83</v>
      </c>
      <c r="BK623" s="235">
        <f>ROUND(I623*H623,2)</f>
        <v>0</v>
      </c>
      <c r="BL623" s="18" t="s">
        <v>212</v>
      </c>
      <c r="BM623" s="234" t="s">
        <v>3467</v>
      </c>
    </row>
    <row r="624" s="2" customFormat="1">
      <c r="A624" s="39"/>
      <c r="B624" s="40"/>
      <c r="C624" s="41"/>
      <c r="D624" s="236" t="s">
        <v>214</v>
      </c>
      <c r="E624" s="41"/>
      <c r="F624" s="237" t="s">
        <v>3466</v>
      </c>
      <c r="G624" s="41"/>
      <c r="H624" s="41"/>
      <c r="I624" s="238"/>
      <c r="J624" s="41"/>
      <c r="K624" s="41"/>
      <c r="L624" s="45"/>
      <c r="M624" s="239"/>
      <c r="N624" s="240"/>
      <c r="O624" s="92"/>
      <c r="P624" s="92"/>
      <c r="Q624" s="92"/>
      <c r="R624" s="92"/>
      <c r="S624" s="92"/>
      <c r="T624" s="93"/>
      <c r="U624" s="39"/>
      <c r="V624" s="39"/>
      <c r="W624" s="39"/>
      <c r="X624" s="39"/>
      <c r="Y624" s="39"/>
      <c r="Z624" s="39"/>
      <c r="AA624" s="39"/>
      <c r="AB624" s="39"/>
      <c r="AC624" s="39"/>
      <c r="AD624" s="39"/>
      <c r="AE624" s="39"/>
      <c r="AT624" s="18" t="s">
        <v>214</v>
      </c>
      <c r="AU624" s="18" t="s">
        <v>83</v>
      </c>
    </row>
    <row r="625" s="2" customFormat="1" ht="21.75" customHeight="1">
      <c r="A625" s="39"/>
      <c r="B625" s="40"/>
      <c r="C625" s="222" t="s">
        <v>2027</v>
      </c>
      <c r="D625" s="222" t="s">
        <v>208</v>
      </c>
      <c r="E625" s="223" t="s">
        <v>3468</v>
      </c>
      <c r="F625" s="224" t="s">
        <v>3469</v>
      </c>
      <c r="G625" s="225" t="s">
        <v>975</v>
      </c>
      <c r="H625" s="226">
        <v>30</v>
      </c>
      <c r="I625" s="227"/>
      <c r="J625" s="228">
        <f>ROUND(I625*H625,2)</f>
        <v>0</v>
      </c>
      <c r="K625" s="229"/>
      <c r="L625" s="45"/>
      <c r="M625" s="230" t="s">
        <v>1</v>
      </c>
      <c r="N625" s="231" t="s">
        <v>41</v>
      </c>
      <c r="O625" s="92"/>
      <c r="P625" s="232">
        <f>O625*H625</f>
        <v>0</v>
      </c>
      <c r="Q625" s="232">
        <v>0</v>
      </c>
      <c r="R625" s="232">
        <f>Q625*H625</f>
        <v>0</v>
      </c>
      <c r="S625" s="232">
        <v>0</v>
      </c>
      <c r="T625" s="233">
        <f>S625*H625</f>
        <v>0</v>
      </c>
      <c r="U625" s="39"/>
      <c r="V625" s="39"/>
      <c r="W625" s="39"/>
      <c r="X625" s="39"/>
      <c r="Y625" s="39"/>
      <c r="Z625" s="39"/>
      <c r="AA625" s="39"/>
      <c r="AB625" s="39"/>
      <c r="AC625" s="39"/>
      <c r="AD625" s="39"/>
      <c r="AE625" s="39"/>
      <c r="AR625" s="234" t="s">
        <v>212</v>
      </c>
      <c r="AT625" s="234" t="s">
        <v>208</v>
      </c>
      <c r="AU625" s="234" t="s">
        <v>83</v>
      </c>
      <c r="AY625" s="18" t="s">
        <v>207</v>
      </c>
      <c r="BE625" s="235">
        <f>IF(N625="základní",J625,0)</f>
        <v>0</v>
      </c>
      <c r="BF625" s="235">
        <f>IF(N625="snížená",J625,0)</f>
        <v>0</v>
      </c>
      <c r="BG625" s="235">
        <f>IF(N625="zákl. přenesená",J625,0)</f>
        <v>0</v>
      </c>
      <c r="BH625" s="235">
        <f>IF(N625="sníž. přenesená",J625,0)</f>
        <v>0</v>
      </c>
      <c r="BI625" s="235">
        <f>IF(N625="nulová",J625,0)</f>
        <v>0</v>
      </c>
      <c r="BJ625" s="18" t="s">
        <v>83</v>
      </c>
      <c r="BK625" s="235">
        <f>ROUND(I625*H625,2)</f>
        <v>0</v>
      </c>
      <c r="BL625" s="18" t="s">
        <v>212</v>
      </c>
      <c r="BM625" s="234" t="s">
        <v>3470</v>
      </c>
    </row>
    <row r="626" s="2" customFormat="1">
      <c r="A626" s="39"/>
      <c r="B626" s="40"/>
      <c r="C626" s="41"/>
      <c r="D626" s="236" t="s">
        <v>214</v>
      </c>
      <c r="E626" s="41"/>
      <c r="F626" s="237" t="s">
        <v>3469</v>
      </c>
      <c r="G626" s="41"/>
      <c r="H626" s="41"/>
      <c r="I626" s="238"/>
      <c r="J626" s="41"/>
      <c r="K626" s="41"/>
      <c r="L626" s="45"/>
      <c r="M626" s="286"/>
      <c r="N626" s="287"/>
      <c r="O626" s="288"/>
      <c r="P626" s="288"/>
      <c r="Q626" s="288"/>
      <c r="R626" s="288"/>
      <c r="S626" s="288"/>
      <c r="T626" s="289"/>
      <c r="U626" s="39"/>
      <c r="V626" s="39"/>
      <c r="W626" s="39"/>
      <c r="X626" s="39"/>
      <c r="Y626" s="39"/>
      <c r="Z626" s="39"/>
      <c r="AA626" s="39"/>
      <c r="AB626" s="39"/>
      <c r="AC626" s="39"/>
      <c r="AD626" s="39"/>
      <c r="AE626" s="39"/>
      <c r="AT626" s="18" t="s">
        <v>214</v>
      </c>
      <c r="AU626" s="18" t="s">
        <v>83</v>
      </c>
    </row>
    <row r="627" s="2" customFormat="1" ht="6.96" customHeight="1">
      <c r="A627" s="39"/>
      <c r="B627" s="67"/>
      <c r="C627" s="68"/>
      <c r="D627" s="68"/>
      <c r="E627" s="68"/>
      <c r="F627" s="68"/>
      <c r="G627" s="68"/>
      <c r="H627" s="68"/>
      <c r="I627" s="68"/>
      <c r="J627" s="68"/>
      <c r="K627" s="68"/>
      <c r="L627" s="45"/>
      <c r="M627" s="39"/>
      <c r="O627" s="39"/>
      <c r="P627" s="39"/>
      <c r="Q627" s="39"/>
      <c r="R627" s="39"/>
      <c r="S627" s="39"/>
      <c r="T627" s="39"/>
      <c r="U627" s="39"/>
      <c r="V627" s="39"/>
      <c r="W627" s="39"/>
      <c r="X627" s="39"/>
      <c r="Y627" s="39"/>
      <c r="Z627" s="39"/>
      <c r="AA627" s="39"/>
      <c r="AB627" s="39"/>
      <c r="AC627" s="39"/>
      <c r="AD627" s="39"/>
      <c r="AE627" s="39"/>
    </row>
  </sheetData>
  <sheetProtection sheet="1" autoFilter="0" formatColumns="0" formatRows="0" objects="1" scenarios="1" spinCount="100000" saltValue="TK+ubUnPWqW6XJWX07/bbH2kHKfNBHsW9OWMrMkyl73NHVpM+N4/0nl4DOV9Sbt79FQt1MAXtGgQG/NqveMOOQ==" hashValue="QfUUsjuuVHE1ZFWDLs6fs8QyHyN+wOgMV4mzvTNhG4ZlhGgMuHe0MVkyuUBwIV6g/K4VvRM/3lmIT5FA4yMhPA==" algorithmName="SHA-512" password="CC35"/>
  <autoFilter ref="C130:K626"/>
  <mergeCells count="12">
    <mergeCell ref="E7:H7"/>
    <mergeCell ref="E9:H9"/>
    <mergeCell ref="E11:H11"/>
    <mergeCell ref="E20:H20"/>
    <mergeCell ref="E29:H29"/>
    <mergeCell ref="E85:H85"/>
    <mergeCell ref="E87:H87"/>
    <mergeCell ref="E89:H89"/>
    <mergeCell ref="E119:H119"/>
    <mergeCell ref="E121:H121"/>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4" t="s">
        <v>3471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ROUND(J156,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ROUND((SUM(BE156:BE615)),  2)</f>
        <v>0</v>
      </c>
      <c r="G35" s="39"/>
      <c r="H35" s="39"/>
      <c r="I35" s="166">
        <v>0.20999999999999999</v>
      </c>
      <c r="J35" s="165">
        <f>ROUND(((SUM(BE156:BE615))*I35),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ROUND((SUM(BF156:BF615)),  2)</f>
        <v>0</v>
      </c>
      <c r="G36" s="39"/>
      <c r="H36" s="39"/>
      <c r="I36" s="166">
        <v>0.12</v>
      </c>
      <c r="J36" s="165">
        <f>ROUND(((SUM(BF156:BF615))*I36),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ROUND((SUM(BG156:BG615)),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ROUND((SUM(BH156:BH615)),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ROUND((SUM(BI156:BI615)),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02-05 - Zařízení vzduchotechniky a klimatizace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J156</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3472</v>
      </c>
      <c r="E99" s="193"/>
      <c r="F99" s="193"/>
      <c r="G99" s="193"/>
      <c r="H99" s="193"/>
      <c r="I99" s="193"/>
      <c r="J99" s="194">
        <f>J157</f>
        <v>0</v>
      </c>
      <c r="K99" s="191"/>
      <c r="L99" s="195"/>
      <c r="S99" s="9"/>
      <c r="T99" s="9"/>
      <c r="U99" s="9"/>
      <c r="V99" s="9"/>
      <c r="W99" s="9"/>
      <c r="X99" s="9"/>
      <c r="Y99" s="9"/>
      <c r="Z99" s="9"/>
      <c r="AA99" s="9"/>
      <c r="AB99" s="9"/>
      <c r="AC99" s="9"/>
      <c r="AD99" s="9"/>
      <c r="AE99" s="9"/>
    </row>
    <row r="100" s="16" customFormat="1" ht="19.92" customHeight="1">
      <c r="A100" s="16"/>
      <c r="B100" s="305"/>
      <c r="C100" s="134"/>
      <c r="D100" s="306" t="s">
        <v>3473</v>
      </c>
      <c r="E100" s="307"/>
      <c r="F100" s="307"/>
      <c r="G100" s="307"/>
      <c r="H100" s="307"/>
      <c r="I100" s="307"/>
      <c r="J100" s="308">
        <f>J177</f>
        <v>0</v>
      </c>
      <c r="K100" s="134"/>
      <c r="L100" s="309"/>
      <c r="S100" s="16"/>
      <c r="T100" s="16"/>
      <c r="U100" s="16"/>
      <c r="V100" s="16"/>
      <c r="W100" s="16"/>
      <c r="X100" s="16"/>
      <c r="Y100" s="16"/>
      <c r="Z100" s="16"/>
      <c r="AA100" s="16"/>
      <c r="AB100" s="16"/>
      <c r="AC100" s="16"/>
      <c r="AD100" s="16"/>
      <c r="AE100" s="16"/>
    </row>
    <row r="101" s="16" customFormat="1" ht="19.92" customHeight="1">
      <c r="A101" s="16"/>
      <c r="B101" s="305"/>
      <c r="C101" s="134"/>
      <c r="D101" s="306" t="s">
        <v>3474</v>
      </c>
      <c r="E101" s="307"/>
      <c r="F101" s="307"/>
      <c r="G101" s="307"/>
      <c r="H101" s="307"/>
      <c r="I101" s="307"/>
      <c r="J101" s="308">
        <f>J190</f>
        <v>0</v>
      </c>
      <c r="K101" s="134"/>
      <c r="L101" s="309"/>
      <c r="S101" s="16"/>
      <c r="T101" s="16"/>
      <c r="U101" s="16"/>
      <c r="V101" s="16"/>
      <c r="W101" s="16"/>
      <c r="X101" s="16"/>
      <c r="Y101" s="16"/>
      <c r="Z101" s="16"/>
      <c r="AA101" s="16"/>
      <c r="AB101" s="16"/>
      <c r="AC101" s="16"/>
      <c r="AD101" s="16"/>
      <c r="AE101" s="16"/>
    </row>
    <row r="102" s="16" customFormat="1" ht="19.92" customHeight="1">
      <c r="A102" s="16"/>
      <c r="B102" s="305"/>
      <c r="C102" s="134"/>
      <c r="D102" s="306" t="s">
        <v>3475</v>
      </c>
      <c r="E102" s="307"/>
      <c r="F102" s="307"/>
      <c r="G102" s="307"/>
      <c r="H102" s="307"/>
      <c r="I102" s="307"/>
      <c r="J102" s="308">
        <f>J204</f>
        <v>0</v>
      </c>
      <c r="K102" s="134"/>
      <c r="L102" s="309"/>
      <c r="S102" s="16"/>
      <c r="T102" s="16"/>
      <c r="U102" s="16"/>
      <c r="V102" s="16"/>
      <c r="W102" s="16"/>
      <c r="X102" s="16"/>
      <c r="Y102" s="16"/>
      <c r="Z102" s="16"/>
      <c r="AA102" s="16"/>
      <c r="AB102" s="16"/>
      <c r="AC102" s="16"/>
      <c r="AD102" s="16"/>
      <c r="AE102" s="16"/>
    </row>
    <row r="103" s="9" customFormat="1" ht="24.96" customHeight="1">
      <c r="A103" s="9"/>
      <c r="B103" s="190"/>
      <c r="C103" s="191"/>
      <c r="D103" s="192" t="s">
        <v>3476</v>
      </c>
      <c r="E103" s="193"/>
      <c r="F103" s="193"/>
      <c r="G103" s="193"/>
      <c r="H103" s="193"/>
      <c r="I103" s="193"/>
      <c r="J103" s="194">
        <f>J215</f>
        <v>0</v>
      </c>
      <c r="K103" s="191"/>
      <c r="L103" s="195"/>
      <c r="S103" s="9"/>
      <c r="T103" s="9"/>
      <c r="U103" s="9"/>
      <c r="V103" s="9"/>
      <c r="W103" s="9"/>
      <c r="X103" s="9"/>
      <c r="Y103" s="9"/>
      <c r="Z103" s="9"/>
      <c r="AA103" s="9"/>
      <c r="AB103" s="9"/>
      <c r="AC103" s="9"/>
      <c r="AD103" s="9"/>
      <c r="AE103" s="9"/>
    </row>
    <row r="104" s="16" customFormat="1" ht="19.92" customHeight="1">
      <c r="A104" s="16"/>
      <c r="B104" s="305"/>
      <c r="C104" s="134"/>
      <c r="D104" s="306" t="s">
        <v>3477</v>
      </c>
      <c r="E104" s="307"/>
      <c r="F104" s="307"/>
      <c r="G104" s="307"/>
      <c r="H104" s="307"/>
      <c r="I104" s="307"/>
      <c r="J104" s="308">
        <f>J239</f>
        <v>0</v>
      </c>
      <c r="K104" s="134"/>
      <c r="L104" s="309"/>
      <c r="S104" s="16"/>
      <c r="T104" s="16"/>
      <c r="U104" s="16"/>
      <c r="V104" s="16"/>
      <c r="W104" s="16"/>
      <c r="X104" s="16"/>
      <c r="Y104" s="16"/>
      <c r="Z104" s="16"/>
      <c r="AA104" s="16"/>
      <c r="AB104" s="16"/>
      <c r="AC104" s="16"/>
      <c r="AD104" s="16"/>
      <c r="AE104" s="16"/>
    </row>
    <row r="105" s="16" customFormat="1" ht="19.92" customHeight="1">
      <c r="A105" s="16"/>
      <c r="B105" s="305"/>
      <c r="C105" s="134"/>
      <c r="D105" s="306" t="s">
        <v>3478</v>
      </c>
      <c r="E105" s="307"/>
      <c r="F105" s="307"/>
      <c r="G105" s="307"/>
      <c r="H105" s="307"/>
      <c r="I105" s="307"/>
      <c r="J105" s="308">
        <f>J259</f>
        <v>0</v>
      </c>
      <c r="K105" s="134"/>
      <c r="L105" s="309"/>
      <c r="S105" s="16"/>
      <c r="T105" s="16"/>
      <c r="U105" s="16"/>
      <c r="V105" s="16"/>
      <c r="W105" s="16"/>
      <c r="X105" s="16"/>
      <c r="Y105" s="16"/>
      <c r="Z105" s="16"/>
      <c r="AA105" s="16"/>
      <c r="AB105" s="16"/>
      <c r="AC105" s="16"/>
      <c r="AD105" s="16"/>
      <c r="AE105" s="16"/>
    </row>
    <row r="106" s="9" customFormat="1" ht="24.96" customHeight="1">
      <c r="A106" s="9"/>
      <c r="B106" s="190"/>
      <c r="C106" s="191"/>
      <c r="D106" s="192" t="s">
        <v>3479</v>
      </c>
      <c r="E106" s="193"/>
      <c r="F106" s="193"/>
      <c r="G106" s="193"/>
      <c r="H106" s="193"/>
      <c r="I106" s="193"/>
      <c r="J106" s="194">
        <f>J267</f>
        <v>0</v>
      </c>
      <c r="K106" s="191"/>
      <c r="L106" s="195"/>
      <c r="S106" s="9"/>
      <c r="T106" s="9"/>
      <c r="U106" s="9"/>
      <c r="V106" s="9"/>
      <c r="W106" s="9"/>
      <c r="X106" s="9"/>
      <c r="Y106" s="9"/>
      <c r="Z106" s="9"/>
      <c r="AA106" s="9"/>
      <c r="AB106" s="9"/>
      <c r="AC106" s="9"/>
      <c r="AD106" s="9"/>
      <c r="AE106" s="9"/>
    </row>
    <row r="107" s="16" customFormat="1" ht="19.92" customHeight="1">
      <c r="A107" s="16"/>
      <c r="B107" s="305"/>
      <c r="C107" s="134"/>
      <c r="D107" s="306" t="s">
        <v>3480</v>
      </c>
      <c r="E107" s="307"/>
      <c r="F107" s="307"/>
      <c r="G107" s="307"/>
      <c r="H107" s="307"/>
      <c r="I107" s="307"/>
      <c r="J107" s="308">
        <f>J273</f>
        <v>0</v>
      </c>
      <c r="K107" s="134"/>
      <c r="L107" s="309"/>
      <c r="S107" s="16"/>
      <c r="T107" s="16"/>
      <c r="U107" s="16"/>
      <c r="V107" s="16"/>
      <c r="W107" s="16"/>
      <c r="X107" s="16"/>
      <c r="Y107" s="16"/>
      <c r="Z107" s="16"/>
      <c r="AA107" s="16"/>
      <c r="AB107" s="16"/>
      <c r="AC107" s="16"/>
      <c r="AD107" s="16"/>
      <c r="AE107" s="16"/>
    </row>
    <row r="108" s="16" customFormat="1" ht="19.92" customHeight="1">
      <c r="A108" s="16"/>
      <c r="B108" s="305"/>
      <c r="C108" s="134"/>
      <c r="D108" s="306" t="s">
        <v>3481</v>
      </c>
      <c r="E108" s="307"/>
      <c r="F108" s="307"/>
      <c r="G108" s="307"/>
      <c r="H108" s="307"/>
      <c r="I108" s="307"/>
      <c r="J108" s="308">
        <f>J280</f>
        <v>0</v>
      </c>
      <c r="K108" s="134"/>
      <c r="L108" s="309"/>
      <c r="S108" s="16"/>
      <c r="T108" s="16"/>
      <c r="U108" s="16"/>
      <c r="V108" s="16"/>
      <c r="W108" s="16"/>
      <c r="X108" s="16"/>
      <c r="Y108" s="16"/>
      <c r="Z108" s="16"/>
      <c r="AA108" s="16"/>
      <c r="AB108" s="16"/>
      <c r="AC108" s="16"/>
      <c r="AD108" s="16"/>
      <c r="AE108" s="16"/>
    </row>
    <row r="109" s="9" customFormat="1" ht="24.96" customHeight="1">
      <c r="A109" s="9"/>
      <c r="B109" s="190"/>
      <c r="C109" s="191"/>
      <c r="D109" s="192" t="s">
        <v>3482</v>
      </c>
      <c r="E109" s="193"/>
      <c r="F109" s="193"/>
      <c r="G109" s="193"/>
      <c r="H109" s="193"/>
      <c r="I109" s="193"/>
      <c r="J109" s="194">
        <f>J288</f>
        <v>0</v>
      </c>
      <c r="K109" s="191"/>
      <c r="L109" s="195"/>
      <c r="S109" s="9"/>
      <c r="T109" s="9"/>
      <c r="U109" s="9"/>
      <c r="V109" s="9"/>
      <c r="W109" s="9"/>
      <c r="X109" s="9"/>
      <c r="Y109" s="9"/>
      <c r="Z109" s="9"/>
      <c r="AA109" s="9"/>
      <c r="AB109" s="9"/>
      <c r="AC109" s="9"/>
      <c r="AD109" s="9"/>
      <c r="AE109" s="9"/>
    </row>
    <row r="110" s="16" customFormat="1" ht="19.92" customHeight="1">
      <c r="A110" s="16"/>
      <c r="B110" s="305"/>
      <c r="C110" s="134"/>
      <c r="D110" s="306" t="s">
        <v>3483</v>
      </c>
      <c r="E110" s="307"/>
      <c r="F110" s="307"/>
      <c r="G110" s="307"/>
      <c r="H110" s="307"/>
      <c r="I110" s="307"/>
      <c r="J110" s="308">
        <f>J316</f>
        <v>0</v>
      </c>
      <c r="K110" s="134"/>
      <c r="L110" s="309"/>
      <c r="S110" s="16"/>
      <c r="T110" s="16"/>
      <c r="U110" s="16"/>
      <c r="V110" s="16"/>
      <c r="W110" s="16"/>
      <c r="X110" s="16"/>
      <c r="Y110" s="16"/>
      <c r="Z110" s="16"/>
      <c r="AA110" s="16"/>
      <c r="AB110" s="16"/>
      <c r="AC110" s="16"/>
      <c r="AD110" s="16"/>
      <c r="AE110" s="16"/>
    </row>
    <row r="111" s="16" customFormat="1" ht="19.92" customHeight="1">
      <c r="A111" s="16"/>
      <c r="B111" s="305"/>
      <c r="C111" s="134"/>
      <c r="D111" s="306" t="s">
        <v>3484</v>
      </c>
      <c r="E111" s="307"/>
      <c r="F111" s="307"/>
      <c r="G111" s="307"/>
      <c r="H111" s="307"/>
      <c r="I111" s="307"/>
      <c r="J111" s="308">
        <f>J334</f>
        <v>0</v>
      </c>
      <c r="K111" s="134"/>
      <c r="L111" s="309"/>
      <c r="S111" s="16"/>
      <c r="T111" s="16"/>
      <c r="U111" s="16"/>
      <c r="V111" s="16"/>
      <c r="W111" s="16"/>
      <c r="X111" s="16"/>
      <c r="Y111" s="16"/>
      <c r="Z111" s="16"/>
      <c r="AA111" s="16"/>
      <c r="AB111" s="16"/>
      <c r="AC111" s="16"/>
      <c r="AD111" s="16"/>
      <c r="AE111" s="16"/>
    </row>
    <row r="112" s="9" customFormat="1" ht="24.96" customHeight="1">
      <c r="A112" s="9"/>
      <c r="B112" s="190"/>
      <c r="C112" s="191"/>
      <c r="D112" s="192" t="s">
        <v>3485</v>
      </c>
      <c r="E112" s="193"/>
      <c r="F112" s="193"/>
      <c r="G112" s="193"/>
      <c r="H112" s="193"/>
      <c r="I112" s="193"/>
      <c r="J112" s="194">
        <f>J340</f>
        <v>0</v>
      </c>
      <c r="K112" s="191"/>
      <c r="L112" s="195"/>
      <c r="S112" s="9"/>
      <c r="T112" s="9"/>
      <c r="U112" s="9"/>
      <c r="V112" s="9"/>
      <c r="W112" s="9"/>
      <c r="X112" s="9"/>
      <c r="Y112" s="9"/>
      <c r="Z112" s="9"/>
      <c r="AA112" s="9"/>
      <c r="AB112" s="9"/>
      <c r="AC112" s="9"/>
      <c r="AD112" s="9"/>
      <c r="AE112" s="9"/>
    </row>
    <row r="113" s="16" customFormat="1" ht="19.92" customHeight="1">
      <c r="A113" s="16"/>
      <c r="B113" s="305"/>
      <c r="C113" s="134"/>
      <c r="D113" s="306" t="s">
        <v>3486</v>
      </c>
      <c r="E113" s="307"/>
      <c r="F113" s="307"/>
      <c r="G113" s="307"/>
      <c r="H113" s="307"/>
      <c r="I113" s="307"/>
      <c r="J113" s="308">
        <f>J368</f>
        <v>0</v>
      </c>
      <c r="K113" s="134"/>
      <c r="L113" s="309"/>
      <c r="S113" s="16"/>
      <c r="T113" s="16"/>
      <c r="U113" s="16"/>
      <c r="V113" s="16"/>
      <c r="W113" s="16"/>
      <c r="X113" s="16"/>
      <c r="Y113" s="16"/>
      <c r="Z113" s="16"/>
      <c r="AA113" s="16"/>
      <c r="AB113" s="16"/>
      <c r="AC113" s="16"/>
      <c r="AD113" s="16"/>
      <c r="AE113" s="16"/>
    </row>
    <row r="114" s="16" customFormat="1" ht="19.92" customHeight="1">
      <c r="A114" s="16"/>
      <c r="B114" s="305"/>
      <c r="C114" s="134"/>
      <c r="D114" s="306" t="s">
        <v>3487</v>
      </c>
      <c r="E114" s="307"/>
      <c r="F114" s="307"/>
      <c r="G114" s="307"/>
      <c r="H114" s="307"/>
      <c r="I114" s="307"/>
      <c r="J114" s="308">
        <f>J390</f>
        <v>0</v>
      </c>
      <c r="K114" s="134"/>
      <c r="L114" s="309"/>
      <c r="S114" s="16"/>
      <c r="T114" s="16"/>
      <c r="U114" s="16"/>
      <c r="V114" s="16"/>
      <c r="W114" s="16"/>
      <c r="X114" s="16"/>
      <c r="Y114" s="16"/>
      <c r="Z114" s="16"/>
      <c r="AA114" s="16"/>
      <c r="AB114" s="16"/>
      <c r="AC114" s="16"/>
      <c r="AD114" s="16"/>
      <c r="AE114" s="16"/>
    </row>
    <row r="115" s="9" customFormat="1" ht="24.96" customHeight="1">
      <c r="A115" s="9"/>
      <c r="B115" s="190"/>
      <c r="C115" s="191"/>
      <c r="D115" s="192" t="s">
        <v>3488</v>
      </c>
      <c r="E115" s="193"/>
      <c r="F115" s="193"/>
      <c r="G115" s="193"/>
      <c r="H115" s="193"/>
      <c r="I115" s="193"/>
      <c r="J115" s="194">
        <f>J396</f>
        <v>0</v>
      </c>
      <c r="K115" s="191"/>
      <c r="L115" s="195"/>
      <c r="S115" s="9"/>
      <c r="T115" s="9"/>
      <c r="U115" s="9"/>
      <c r="V115" s="9"/>
      <c r="W115" s="9"/>
      <c r="X115" s="9"/>
      <c r="Y115" s="9"/>
      <c r="Z115" s="9"/>
      <c r="AA115" s="9"/>
      <c r="AB115" s="9"/>
      <c r="AC115" s="9"/>
      <c r="AD115" s="9"/>
      <c r="AE115" s="9"/>
    </row>
    <row r="116" s="16" customFormat="1" ht="19.92" customHeight="1">
      <c r="A116" s="16"/>
      <c r="B116" s="305"/>
      <c r="C116" s="134"/>
      <c r="D116" s="306" t="s">
        <v>3489</v>
      </c>
      <c r="E116" s="307"/>
      <c r="F116" s="307"/>
      <c r="G116" s="307"/>
      <c r="H116" s="307"/>
      <c r="I116" s="307"/>
      <c r="J116" s="308">
        <f>J405</f>
        <v>0</v>
      </c>
      <c r="K116" s="134"/>
      <c r="L116" s="309"/>
      <c r="S116" s="16"/>
      <c r="T116" s="16"/>
      <c r="U116" s="16"/>
      <c r="V116" s="16"/>
      <c r="W116" s="16"/>
      <c r="X116" s="16"/>
      <c r="Y116" s="16"/>
      <c r="Z116" s="16"/>
      <c r="AA116" s="16"/>
      <c r="AB116" s="16"/>
      <c r="AC116" s="16"/>
      <c r="AD116" s="16"/>
      <c r="AE116" s="16"/>
    </row>
    <row r="117" s="16" customFormat="1" ht="19.92" customHeight="1">
      <c r="A117" s="16"/>
      <c r="B117" s="305"/>
      <c r="C117" s="134"/>
      <c r="D117" s="306" t="s">
        <v>3490</v>
      </c>
      <c r="E117" s="307"/>
      <c r="F117" s="307"/>
      <c r="G117" s="307"/>
      <c r="H117" s="307"/>
      <c r="I117" s="307"/>
      <c r="J117" s="308">
        <f>J410</f>
        <v>0</v>
      </c>
      <c r="K117" s="134"/>
      <c r="L117" s="309"/>
      <c r="S117" s="16"/>
      <c r="T117" s="16"/>
      <c r="U117" s="16"/>
      <c r="V117" s="16"/>
      <c r="W117" s="16"/>
      <c r="X117" s="16"/>
      <c r="Y117" s="16"/>
      <c r="Z117" s="16"/>
      <c r="AA117" s="16"/>
      <c r="AB117" s="16"/>
      <c r="AC117" s="16"/>
      <c r="AD117" s="16"/>
      <c r="AE117" s="16"/>
    </row>
    <row r="118" s="9" customFormat="1" ht="24.96" customHeight="1">
      <c r="A118" s="9"/>
      <c r="B118" s="190"/>
      <c r="C118" s="191"/>
      <c r="D118" s="192" t="s">
        <v>3491</v>
      </c>
      <c r="E118" s="193"/>
      <c r="F118" s="193"/>
      <c r="G118" s="193"/>
      <c r="H118" s="193"/>
      <c r="I118" s="193"/>
      <c r="J118" s="194">
        <f>J416</f>
        <v>0</v>
      </c>
      <c r="K118" s="191"/>
      <c r="L118" s="195"/>
      <c r="S118" s="9"/>
      <c r="T118" s="9"/>
      <c r="U118" s="9"/>
      <c r="V118" s="9"/>
      <c r="W118" s="9"/>
      <c r="X118" s="9"/>
      <c r="Y118" s="9"/>
      <c r="Z118" s="9"/>
      <c r="AA118" s="9"/>
      <c r="AB118" s="9"/>
      <c r="AC118" s="9"/>
      <c r="AD118" s="9"/>
      <c r="AE118" s="9"/>
    </row>
    <row r="119" s="16" customFormat="1" ht="19.92" customHeight="1">
      <c r="A119" s="16"/>
      <c r="B119" s="305"/>
      <c r="C119" s="134"/>
      <c r="D119" s="306" t="s">
        <v>3492</v>
      </c>
      <c r="E119" s="307"/>
      <c r="F119" s="307"/>
      <c r="G119" s="307"/>
      <c r="H119" s="307"/>
      <c r="I119" s="307"/>
      <c r="J119" s="308">
        <f>J421</f>
        <v>0</v>
      </c>
      <c r="K119" s="134"/>
      <c r="L119" s="309"/>
      <c r="S119" s="16"/>
      <c r="T119" s="16"/>
      <c r="U119" s="16"/>
      <c r="V119" s="16"/>
      <c r="W119" s="16"/>
      <c r="X119" s="16"/>
      <c r="Y119" s="16"/>
      <c r="Z119" s="16"/>
      <c r="AA119" s="16"/>
      <c r="AB119" s="16"/>
      <c r="AC119" s="16"/>
      <c r="AD119" s="16"/>
      <c r="AE119" s="16"/>
    </row>
    <row r="120" s="9" customFormat="1" ht="24.96" customHeight="1">
      <c r="A120" s="9"/>
      <c r="B120" s="190"/>
      <c r="C120" s="191"/>
      <c r="D120" s="192" t="s">
        <v>3493</v>
      </c>
      <c r="E120" s="193"/>
      <c r="F120" s="193"/>
      <c r="G120" s="193"/>
      <c r="H120" s="193"/>
      <c r="I120" s="193"/>
      <c r="J120" s="194">
        <f>J427</f>
        <v>0</v>
      </c>
      <c r="K120" s="191"/>
      <c r="L120" s="195"/>
      <c r="S120" s="9"/>
      <c r="T120" s="9"/>
      <c r="U120" s="9"/>
      <c r="V120" s="9"/>
      <c r="W120" s="9"/>
      <c r="X120" s="9"/>
      <c r="Y120" s="9"/>
      <c r="Z120" s="9"/>
      <c r="AA120" s="9"/>
      <c r="AB120" s="9"/>
      <c r="AC120" s="9"/>
      <c r="AD120" s="9"/>
      <c r="AE120" s="9"/>
    </row>
    <row r="121" s="16" customFormat="1" ht="19.92" customHeight="1">
      <c r="A121" s="16"/>
      <c r="B121" s="305"/>
      <c r="C121" s="134"/>
      <c r="D121" s="306" t="s">
        <v>3494</v>
      </c>
      <c r="E121" s="307"/>
      <c r="F121" s="307"/>
      <c r="G121" s="307"/>
      <c r="H121" s="307"/>
      <c r="I121" s="307"/>
      <c r="J121" s="308">
        <f>J447</f>
        <v>0</v>
      </c>
      <c r="K121" s="134"/>
      <c r="L121" s="309"/>
      <c r="S121" s="16"/>
      <c r="T121" s="16"/>
      <c r="U121" s="16"/>
      <c r="V121" s="16"/>
      <c r="W121" s="16"/>
      <c r="X121" s="16"/>
      <c r="Y121" s="16"/>
      <c r="Z121" s="16"/>
      <c r="AA121" s="16"/>
      <c r="AB121" s="16"/>
      <c r="AC121" s="16"/>
      <c r="AD121" s="16"/>
      <c r="AE121" s="16"/>
    </row>
    <row r="122" s="16" customFormat="1" ht="19.92" customHeight="1">
      <c r="A122" s="16"/>
      <c r="B122" s="305"/>
      <c r="C122" s="134"/>
      <c r="D122" s="306" t="s">
        <v>3495</v>
      </c>
      <c r="E122" s="307"/>
      <c r="F122" s="307"/>
      <c r="G122" s="307"/>
      <c r="H122" s="307"/>
      <c r="I122" s="307"/>
      <c r="J122" s="308">
        <f>J454</f>
        <v>0</v>
      </c>
      <c r="K122" s="134"/>
      <c r="L122" s="309"/>
      <c r="S122" s="16"/>
      <c r="T122" s="16"/>
      <c r="U122" s="16"/>
      <c r="V122" s="16"/>
      <c r="W122" s="16"/>
      <c r="X122" s="16"/>
      <c r="Y122" s="16"/>
      <c r="Z122" s="16"/>
      <c r="AA122" s="16"/>
      <c r="AB122" s="16"/>
      <c r="AC122" s="16"/>
      <c r="AD122" s="16"/>
      <c r="AE122" s="16"/>
    </row>
    <row r="123" s="9" customFormat="1" ht="24.96" customHeight="1">
      <c r="A123" s="9"/>
      <c r="B123" s="190"/>
      <c r="C123" s="191"/>
      <c r="D123" s="192" t="s">
        <v>3496</v>
      </c>
      <c r="E123" s="193"/>
      <c r="F123" s="193"/>
      <c r="G123" s="193"/>
      <c r="H123" s="193"/>
      <c r="I123" s="193"/>
      <c r="J123" s="194">
        <f>J464</f>
        <v>0</v>
      </c>
      <c r="K123" s="191"/>
      <c r="L123" s="195"/>
      <c r="S123" s="9"/>
      <c r="T123" s="9"/>
      <c r="U123" s="9"/>
      <c r="V123" s="9"/>
      <c r="W123" s="9"/>
      <c r="X123" s="9"/>
      <c r="Y123" s="9"/>
      <c r="Z123" s="9"/>
      <c r="AA123" s="9"/>
      <c r="AB123" s="9"/>
      <c r="AC123" s="9"/>
      <c r="AD123" s="9"/>
      <c r="AE123" s="9"/>
    </row>
    <row r="124" s="9" customFormat="1" ht="24.96" customHeight="1">
      <c r="A124" s="9"/>
      <c r="B124" s="190"/>
      <c r="C124" s="191"/>
      <c r="D124" s="192" t="s">
        <v>3497</v>
      </c>
      <c r="E124" s="193"/>
      <c r="F124" s="193"/>
      <c r="G124" s="193"/>
      <c r="H124" s="193"/>
      <c r="I124" s="193"/>
      <c r="J124" s="194">
        <f>J472</f>
        <v>0</v>
      </c>
      <c r="K124" s="191"/>
      <c r="L124" s="195"/>
      <c r="S124" s="9"/>
      <c r="T124" s="9"/>
      <c r="U124" s="9"/>
      <c r="V124" s="9"/>
      <c r="W124" s="9"/>
      <c r="X124" s="9"/>
      <c r="Y124" s="9"/>
      <c r="Z124" s="9"/>
      <c r="AA124" s="9"/>
      <c r="AB124" s="9"/>
      <c r="AC124" s="9"/>
      <c r="AD124" s="9"/>
      <c r="AE124" s="9"/>
    </row>
    <row r="125" s="16" customFormat="1" ht="19.92" customHeight="1">
      <c r="A125" s="16"/>
      <c r="B125" s="305"/>
      <c r="C125" s="134"/>
      <c r="D125" s="306" t="s">
        <v>3498</v>
      </c>
      <c r="E125" s="307"/>
      <c r="F125" s="307"/>
      <c r="G125" s="307"/>
      <c r="H125" s="307"/>
      <c r="I125" s="307"/>
      <c r="J125" s="308">
        <f>J486</f>
        <v>0</v>
      </c>
      <c r="K125" s="134"/>
      <c r="L125" s="309"/>
      <c r="S125" s="16"/>
      <c r="T125" s="16"/>
      <c r="U125" s="16"/>
      <c r="V125" s="16"/>
      <c r="W125" s="16"/>
      <c r="X125" s="16"/>
      <c r="Y125" s="16"/>
      <c r="Z125" s="16"/>
      <c r="AA125" s="16"/>
      <c r="AB125" s="16"/>
      <c r="AC125" s="16"/>
      <c r="AD125" s="16"/>
      <c r="AE125" s="16"/>
    </row>
    <row r="126" s="16" customFormat="1" ht="19.92" customHeight="1">
      <c r="A126" s="16"/>
      <c r="B126" s="305"/>
      <c r="C126" s="134"/>
      <c r="D126" s="306" t="s">
        <v>3499</v>
      </c>
      <c r="E126" s="307"/>
      <c r="F126" s="307"/>
      <c r="G126" s="307"/>
      <c r="H126" s="307"/>
      <c r="I126" s="307"/>
      <c r="J126" s="308">
        <f>J491</f>
        <v>0</v>
      </c>
      <c r="K126" s="134"/>
      <c r="L126" s="309"/>
      <c r="S126" s="16"/>
      <c r="T126" s="16"/>
      <c r="U126" s="16"/>
      <c r="V126" s="16"/>
      <c r="W126" s="16"/>
      <c r="X126" s="16"/>
      <c r="Y126" s="16"/>
      <c r="Z126" s="16"/>
      <c r="AA126" s="16"/>
      <c r="AB126" s="16"/>
      <c r="AC126" s="16"/>
      <c r="AD126" s="16"/>
      <c r="AE126" s="16"/>
    </row>
    <row r="127" s="9" customFormat="1" ht="24.96" customHeight="1">
      <c r="A127" s="9"/>
      <c r="B127" s="190"/>
      <c r="C127" s="191"/>
      <c r="D127" s="192" t="s">
        <v>3500</v>
      </c>
      <c r="E127" s="193"/>
      <c r="F127" s="193"/>
      <c r="G127" s="193"/>
      <c r="H127" s="193"/>
      <c r="I127" s="193"/>
      <c r="J127" s="194">
        <f>J497</f>
        <v>0</v>
      </c>
      <c r="K127" s="191"/>
      <c r="L127" s="195"/>
      <c r="S127" s="9"/>
      <c r="T127" s="9"/>
      <c r="U127" s="9"/>
      <c r="V127" s="9"/>
      <c r="W127" s="9"/>
      <c r="X127" s="9"/>
      <c r="Y127" s="9"/>
      <c r="Z127" s="9"/>
      <c r="AA127" s="9"/>
      <c r="AB127" s="9"/>
      <c r="AC127" s="9"/>
      <c r="AD127" s="9"/>
      <c r="AE127" s="9"/>
    </row>
    <row r="128" s="16" customFormat="1" ht="19.92" customHeight="1">
      <c r="A128" s="16"/>
      <c r="B128" s="305"/>
      <c r="C128" s="134"/>
      <c r="D128" s="306" t="s">
        <v>3501</v>
      </c>
      <c r="E128" s="307"/>
      <c r="F128" s="307"/>
      <c r="G128" s="307"/>
      <c r="H128" s="307"/>
      <c r="I128" s="307"/>
      <c r="J128" s="308">
        <f>J523</f>
        <v>0</v>
      </c>
      <c r="K128" s="134"/>
      <c r="L128" s="309"/>
      <c r="S128" s="16"/>
      <c r="T128" s="16"/>
      <c r="U128" s="16"/>
      <c r="V128" s="16"/>
      <c r="W128" s="16"/>
      <c r="X128" s="16"/>
      <c r="Y128" s="16"/>
      <c r="Z128" s="16"/>
      <c r="AA128" s="16"/>
      <c r="AB128" s="16"/>
      <c r="AC128" s="16"/>
      <c r="AD128" s="16"/>
      <c r="AE128" s="16"/>
    </row>
    <row r="129" s="16" customFormat="1" ht="19.92" customHeight="1">
      <c r="A129" s="16"/>
      <c r="B129" s="305"/>
      <c r="C129" s="134"/>
      <c r="D129" s="306" t="s">
        <v>3502</v>
      </c>
      <c r="E129" s="307"/>
      <c r="F129" s="307"/>
      <c r="G129" s="307"/>
      <c r="H129" s="307"/>
      <c r="I129" s="307"/>
      <c r="J129" s="308">
        <f>J534</f>
        <v>0</v>
      </c>
      <c r="K129" s="134"/>
      <c r="L129" s="309"/>
      <c r="S129" s="16"/>
      <c r="T129" s="16"/>
      <c r="U129" s="16"/>
      <c r="V129" s="16"/>
      <c r="W129" s="16"/>
      <c r="X129" s="16"/>
      <c r="Y129" s="16"/>
      <c r="Z129" s="16"/>
      <c r="AA129" s="16"/>
      <c r="AB129" s="16"/>
      <c r="AC129" s="16"/>
      <c r="AD129" s="16"/>
      <c r="AE129" s="16"/>
    </row>
    <row r="130" s="9" customFormat="1" ht="24.96" customHeight="1">
      <c r="A130" s="9"/>
      <c r="B130" s="190"/>
      <c r="C130" s="191"/>
      <c r="D130" s="192" t="s">
        <v>3503</v>
      </c>
      <c r="E130" s="193"/>
      <c r="F130" s="193"/>
      <c r="G130" s="193"/>
      <c r="H130" s="193"/>
      <c r="I130" s="193"/>
      <c r="J130" s="194">
        <f>J540</f>
        <v>0</v>
      </c>
      <c r="K130" s="191"/>
      <c r="L130" s="195"/>
      <c r="S130" s="9"/>
      <c r="T130" s="9"/>
      <c r="U130" s="9"/>
      <c r="V130" s="9"/>
      <c r="W130" s="9"/>
      <c r="X130" s="9"/>
      <c r="Y130" s="9"/>
      <c r="Z130" s="9"/>
      <c r="AA130" s="9"/>
      <c r="AB130" s="9"/>
      <c r="AC130" s="9"/>
      <c r="AD130" s="9"/>
      <c r="AE130" s="9"/>
    </row>
    <row r="131" s="16" customFormat="1" ht="19.92" customHeight="1">
      <c r="A131" s="16"/>
      <c r="B131" s="305"/>
      <c r="C131" s="134"/>
      <c r="D131" s="306" t="s">
        <v>3504</v>
      </c>
      <c r="E131" s="307"/>
      <c r="F131" s="307"/>
      <c r="G131" s="307"/>
      <c r="H131" s="307"/>
      <c r="I131" s="307"/>
      <c r="J131" s="308">
        <f>J571</f>
        <v>0</v>
      </c>
      <c r="K131" s="134"/>
      <c r="L131" s="309"/>
      <c r="S131" s="16"/>
      <c r="T131" s="16"/>
      <c r="U131" s="16"/>
      <c r="V131" s="16"/>
      <c r="W131" s="16"/>
      <c r="X131" s="16"/>
      <c r="Y131" s="16"/>
      <c r="Z131" s="16"/>
      <c r="AA131" s="16"/>
      <c r="AB131" s="16"/>
      <c r="AC131" s="16"/>
      <c r="AD131" s="16"/>
      <c r="AE131" s="16"/>
    </row>
    <row r="132" s="9" customFormat="1" ht="24.96" customHeight="1">
      <c r="A132" s="9"/>
      <c r="B132" s="190"/>
      <c r="C132" s="191"/>
      <c r="D132" s="192" t="s">
        <v>3505</v>
      </c>
      <c r="E132" s="193"/>
      <c r="F132" s="193"/>
      <c r="G132" s="193"/>
      <c r="H132" s="193"/>
      <c r="I132" s="193"/>
      <c r="J132" s="194">
        <f>J578</f>
        <v>0</v>
      </c>
      <c r="K132" s="191"/>
      <c r="L132" s="195"/>
      <c r="S132" s="9"/>
      <c r="T132" s="9"/>
      <c r="U132" s="9"/>
      <c r="V132" s="9"/>
      <c r="W132" s="9"/>
      <c r="X132" s="9"/>
      <c r="Y132" s="9"/>
      <c r="Z132" s="9"/>
      <c r="AA132" s="9"/>
      <c r="AB132" s="9"/>
      <c r="AC132" s="9"/>
      <c r="AD132" s="9"/>
      <c r="AE132" s="9"/>
    </row>
    <row r="133" s="9" customFormat="1" ht="24.96" customHeight="1">
      <c r="A133" s="9"/>
      <c r="B133" s="190"/>
      <c r="C133" s="191"/>
      <c r="D133" s="192" t="s">
        <v>2861</v>
      </c>
      <c r="E133" s="193"/>
      <c r="F133" s="193"/>
      <c r="G133" s="193"/>
      <c r="H133" s="193"/>
      <c r="I133" s="193"/>
      <c r="J133" s="194">
        <f>J584</f>
        <v>0</v>
      </c>
      <c r="K133" s="191"/>
      <c r="L133" s="195"/>
      <c r="S133" s="9"/>
      <c r="T133" s="9"/>
      <c r="U133" s="9"/>
      <c r="V133" s="9"/>
      <c r="W133" s="9"/>
      <c r="X133" s="9"/>
      <c r="Y133" s="9"/>
      <c r="Z133" s="9"/>
      <c r="AA133" s="9"/>
      <c r="AB133" s="9"/>
      <c r="AC133" s="9"/>
      <c r="AD133" s="9"/>
      <c r="AE133" s="9"/>
    </row>
    <row r="134" s="9" customFormat="1" ht="24.96" customHeight="1">
      <c r="A134" s="9"/>
      <c r="B134" s="190"/>
      <c r="C134" s="191"/>
      <c r="D134" s="192" t="s">
        <v>2869</v>
      </c>
      <c r="E134" s="193"/>
      <c r="F134" s="193"/>
      <c r="G134" s="193"/>
      <c r="H134" s="193"/>
      <c r="I134" s="193"/>
      <c r="J134" s="194">
        <f>J587</f>
        <v>0</v>
      </c>
      <c r="K134" s="191"/>
      <c r="L134" s="195"/>
      <c r="S134" s="9"/>
      <c r="T134" s="9"/>
      <c r="U134" s="9"/>
      <c r="V134" s="9"/>
      <c r="W134" s="9"/>
      <c r="X134" s="9"/>
      <c r="Y134" s="9"/>
      <c r="Z134" s="9"/>
      <c r="AA134" s="9"/>
      <c r="AB134" s="9"/>
      <c r="AC134" s="9"/>
      <c r="AD134" s="9"/>
      <c r="AE134" s="9"/>
    </row>
    <row r="135" s="2" customFormat="1" ht="21.84"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6.96" customHeight="1">
      <c r="A136" s="39"/>
      <c r="B136" s="67"/>
      <c r="C136" s="68"/>
      <c r="D136" s="68"/>
      <c r="E136" s="68"/>
      <c r="F136" s="68"/>
      <c r="G136" s="68"/>
      <c r="H136" s="68"/>
      <c r="I136" s="68"/>
      <c r="J136" s="68"/>
      <c r="K136" s="68"/>
      <c r="L136" s="64"/>
      <c r="S136" s="39"/>
      <c r="T136" s="39"/>
      <c r="U136" s="39"/>
      <c r="V136" s="39"/>
      <c r="W136" s="39"/>
      <c r="X136" s="39"/>
      <c r="Y136" s="39"/>
      <c r="Z136" s="39"/>
      <c r="AA136" s="39"/>
      <c r="AB136" s="39"/>
      <c r="AC136" s="39"/>
      <c r="AD136" s="39"/>
      <c r="AE136" s="39"/>
    </row>
    <row r="140" s="2" customFormat="1" ht="6.96" customHeight="1">
      <c r="A140" s="39"/>
      <c r="B140" s="69"/>
      <c r="C140" s="70"/>
      <c r="D140" s="70"/>
      <c r="E140" s="70"/>
      <c r="F140" s="70"/>
      <c r="G140" s="70"/>
      <c r="H140" s="70"/>
      <c r="I140" s="70"/>
      <c r="J140" s="70"/>
      <c r="K140" s="70"/>
      <c r="L140" s="64"/>
      <c r="S140" s="39"/>
      <c r="T140" s="39"/>
      <c r="U140" s="39"/>
      <c r="V140" s="39"/>
      <c r="W140" s="39"/>
      <c r="X140" s="39"/>
      <c r="Y140" s="39"/>
      <c r="Z140" s="39"/>
      <c r="AA140" s="39"/>
      <c r="AB140" s="39"/>
      <c r="AC140" s="39"/>
      <c r="AD140" s="39"/>
      <c r="AE140" s="39"/>
    </row>
    <row r="141" s="2" customFormat="1" ht="24.96" customHeight="1">
      <c r="A141" s="39"/>
      <c r="B141" s="40"/>
      <c r="C141" s="24" t="s">
        <v>193</v>
      </c>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6.96" customHeight="1">
      <c r="A142" s="39"/>
      <c r="B142" s="40"/>
      <c r="C142" s="41"/>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2" customFormat="1" ht="12" customHeight="1">
      <c r="A143" s="39"/>
      <c r="B143" s="40"/>
      <c r="C143" s="33" t="s">
        <v>16</v>
      </c>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2" customFormat="1" ht="26.25" customHeight="1">
      <c r="A144" s="39"/>
      <c r="B144" s="40"/>
      <c r="C144" s="41"/>
      <c r="D144" s="41"/>
      <c r="E144" s="185" t="str">
        <f>E7</f>
        <v>Konverze Vodárenské věže - výstavba větrné elektrárny Bohumín - Pudlov</v>
      </c>
      <c r="F144" s="33"/>
      <c r="G144" s="33"/>
      <c r="H144" s="33"/>
      <c r="I144" s="41"/>
      <c r="J144" s="41"/>
      <c r="K144" s="41"/>
      <c r="L144" s="64"/>
      <c r="S144" s="39"/>
      <c r="T144" s="39"/>
      <c r="U144" s="39"/>
      <c r="V144" s="39"/>
      <c r="W144" s="39"/>
      <c r="X144" s="39"/>
      <c r="Y144" s="39"/>
      <c r="Z144" s="39"/>
      <c r="AA144" s="39"/>
      <c r="AB144" s="39"/>
      <c r="AC144" s="39"/>
      <c r="AD144" s="39"/>
      <c r="AE144" s="39"/>
    </row>
    <row r="145" s="1" customFormat="1" ht="12" customHeight="1">
      <c r="B145" s="22"/>
      <c r="C145" s="33" t="s">
        <v>180</v>
      </c>
      <c r="D145" s="23"/>
      <c r="E145" s="23"/>
      <c r="F145" s="23"/>
      <c r="G145" s="23"/>
      <c r="H145" s="23"/>
      <c r="I145" s="23"/>
      <c r="J145" s="23"/>
      <c r="K145" s="23"/>
      <c r="L145" s="21"/>
    </row>
    <row r="146" s="2" customFormat="1" ht="16.5" customHeight="1">
      <c r="A146" s="39"/>
      <c r="B146" s="40"/>
      <c r="C146" s="41"/>
      <c r="D146" s="41"/>
      <c r="E146" s="185" t="s">
        <v>411</v>
      </c>
      <c r="F146" s="41"/>
      <c r="G146" s="41"/>
      <c r="H146" s="41"/>
      <c r="I146" s="41"/>
      <c r="J146" s="41"/>
      <c r="K146" s="41"/>
      <c r="L146" s="64"/>
      <c r="S146" s="39"/>
      <c r="T146" s="39"/>
      <c r="U146" s="39"/>
      <c r="V146" s="39"/>
      <c r="W146" s="39"/>
      <c r="X146" s="39"/>
      <c r="Y146" s="39"/>
      <c r="Z146" s="39"/>
      <c r="AA146" s="39"/>
      <c r="AB146" s="39"/>
      <c r="AC146" s="39"/>
      <c r="AD146" s="39"/>
      <c r="AE146" s="39"/>
    </row>
    <row r="147" s="2" customFormat="1" ht="12" customHeight="1">
      <c r="A147" s="39"/>
      <c r="B147" s="40"/>
      <c r="C147" s="33" t="s">
        <v>182</v>
      </c>
      <c r="D147" s="41"/>
      <c r="E147" s="41"/>
      <c r="F147" s="41"/>
      <c r="G147" s="41"/>
      <c r="H147" s="41"/>
      <c r="I147" s="41"/>
      <c r="J147" s="41"/>
      <c r="K147" s="41"/>
      <c r="L147" s="64"/>
      <c r="S147" s="39"/>
      <c r="T147" s="39"/>
      <c r="U147" s="39"/>
      <c r="V147" s="39"/>
      <c r="W147" s="39"/>
      <c r="X147" s="39"/>
      <c r="Y147" s="39"/>
      <c r="Z147" s="39"/>
      <c r="AA147" s="39"/>
      <c r="AB147" s="39"/>
      <c r="AC147" s="39"/>
      <c r="AD147" s="39"/>
      <c r="AE147" s="39"/>
    </row>
    <row r="148" s="2" customFormat="1" ht="16.5" customHeight="1">
      <c r="A148" s="39"/>
      <c r="B148" s="40"/>
      <c r="C148" s="41"/>
      <c r="D148" s="41"/>
      <c r="E148" s="77" t="str">
        <f>E11</f>
        <v>02-05 - Zařízení vzduchotechniky a klimatizace</v>
      </c>
      <c r="F148" s="41"/>
      <c r="G148" s="41"/>
      <c r="H148" s="41"/>
      <c r="I148" s="41"/>
      <c r="J148" s="41"/>
      <c r="K148" s="41"/>
      <c r="L148" s="64"/>
      <c r="S148" s="39"/>
      <c r="T148" s="39"/>
      <c r="U148" s="39"/>
      <c r="V148" s="39"/>
      <c r="W148" s="39"/>
      <c r="X148" s="39"/>
      <c r="Y148" s="39"/>
      <c r="Z148" s="39"/>
      <c r="AA148" s="39"/>
      <c r="AB148" s="39"/>
      <c r="AC148" s="39"/>
      <c r="AD148" s="39"/>
      <c r="AE148" s="39"/>
    </row>
    <row r="149" s="2" customFormat="1" ht="6.96" customHeight="1">
      <c r="A149" s="39"/>
      <c r="B149" s="40"/>
      <c r="C149" s="41"/>
      <c r="D149" s="41"/>
      <c r="E149" s="41"/>
      <c r="F149" s="41"/>
      <c r="G149" s="41"/>
      <c r="H149" s="41"/>
      <c r="I149" s="41"/>
      <c r="J149" s="41"/>
      <c r="K149" s="41"/>
      <c r="L149" s="64"/>
      <c r="S149" s="39"/>
      <c r="T149" s="39"/>
      <c r="U149" s="39"/>
      <c r="V149" s="39"/>
      <c r="W149" s="39"/>
      <c r="X149" s="39"/>
      <c r="Y149" s="39"/>
      <c r="Z149" s="39"/>
      <c r="AA149" s="39"/>
      <c r="AB149" s="39"/>
      <c r="AC149" s="39"/>
      <c r="AD149" s="39"/>
      <c r="AE149" s="39"/>
    </row>
    <row r="150" s="2" customFormat="1" ht="12" customHeight="1">
      <c r="A150" s="39"/>
      <c r="B150" s="40"/>
      <c r="C150" s="33" t="s">
        <v>20</v>
      </c>
      <c r="D150" s="41"/>
      <c r="E150" s="41"/>
      <c r="F150" s="28" t="str">
        <f>F14</f>
        <v xml:space="preserve"> </v>
      </c>
      <c r="G150" s="41"/>
      <c r="H150" s="41"/>
      <c r="I150" s="33" t="s">
        <v>22</v>
      </c>
      <c r="J150" s="80" t="str">
        <f>IF(J14="","",J14)</f>
        <v>19. 3. 2025</v>
      </c>
      <c r="K150" s="41"/>
      <c r="L150" s="64"/>
      <c r="S150" s="39"/>
      <c r="T150" s="39"/>
      <c r="U150" s="39"/>
      <c r="V150" s="39"/>
      <c r="W150" s="39"/>
      <c r="X150" s="39"/>
      <c r="Y150" s="39"/>
      <c r="Z150" s="39"/>
      <c r="AA150" s="39"/>
      <c r="AB150" s="39"/>
      <c r="AC150" s="39"/>
      <c r="AD150" s="39"/>
      <c r="AE150" s="39"/>
    </row>
    <row r="151" s="2" customFormat="1" ht="6.96"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2" customFormat="1" ht="15.15" customHeight="1">
      <c r="A152" s="39"/>
      <c r="B152" s="40"/>
      <c r="C152" s="33" t="s">
        <v>24</v>
      </c>
      <c r="D152" s="41"/>
      <c r="E152" s="41"/>
      <c r="F152" s="28" t="str">
        <f>E17</f>
        <v>Ing. Vladimír Cigánek</v>
      </c>
      <c r="G152" s="41"/>
      <c r="H152" s="41"/>
      <c r="I152" s="33" t="s">
        <v>30</v>
      </c>
      <c r="J152" s="37" t="str">
        <f>E23</f>
        <v>PPS Kania s.r.o.</v>
      </c>
      <c r="K152" s="41"/>
      <c r="L152" s="64"/>
      <c r="S152" s="39"/>
      <c r="T152" s="39"/>
      <c r="U152" s="39"/>
      <c r="V152" s="39"/>
      <c r="W152" s="39"/>
      <c r="X152" s="39"/>
      <c r="Y152" s="39"/>
      <c r="Z152" s="39"/>
      <c r="AA152" s="39"/>
      <c r="AB152" s="39"/>
      <c r="AC152" s="39"/>
      <c r="AD152" s="39"/>
      <c r="AE152" s="39"/>
    </row>
    <row r="153" s="2" customFormat="1" ht="15.15" customHeight="1">
      <c r="A153" s="39"/>
      <c r="B153" s="40"/>
      <c r="C153" s="33" t="s">
        <v>28</v>
      </c>
      <c r="D153" s="41"/>
      <c r="E153" s="41"/>
      <c r="F153" s="28" t="str">
        <f>IF(E20="","",E20)</f>
        <v>Vyplň údaj</v>
      </c>
      <c r="G153" s="41"/>
      <c r="H153" s="41"/>
      <c r="I153" s="33" t="s">
        <v>33</v>
      </c>
      <c r="J153" s="37" t="str">
        <f>E26</f>
        <v>kolektiv autorů</v>
      </c>
      <c r="K153" s="41"/>
      <c r="L153" s="64"/>
      <c r="S153" s="39"/>
      <c r="T153" s="39"/>
      <c r="U153" s="39"/>
      <c r="V153" s="39"/>
      <c r="W153" s="39"/>
      <c r="X153" s="39"/>
      <c r="Y153" s="39"/>
      <c r="Z153" s="39"/>
      <c r="AA153" s="39"/>
      <c r="AB153" s="39"/>
      <c r="AC153" s="39"/>
      <c r="AD153" s="39"/>
      <c r="AE153" s="39"/>
    </row>
    <row r="154" s="2" customFormat="1" ht="10.32" customHeight="1">
      <c r="A154" s="39"/>
      <c r="B154" s="40"/>
      <c r="C154" s="41"/>
      <c r="D154" s="41"/>
      <c r="E154" s="41"/>
      <c r="F154" s="41"/>
      <c r="G154" s="41"/>
      <c r="H154" s="41"/>
      <c r="I154" s="41"/>
      <c r="J154" s="41"/>
      <c r="K154" s="41"/>
      <c r="L154" s="64"/>
      <c r="S154" s="39"/>
      <c r="T154" s="39"/>
      <c r="U154" s="39"/>
      <c r="V154" s="39"/>
      <c r="W154" s="39"/>
      <c r="X154" s="39"/>
      <c r="Y154" s="39"/>
      <c r="Z154" s="39"/>
      <c r="AA154" s="39"/>
      <c r="AB154" s="39"/>
      <c r="AC154" s="39"/>
      <c r="AD154" s="39"/>
      <c r="AE154" s="39"/>
    </row>
    <row r="155" s="10" customFormat="1" ht="29.28" customHeight="1">
      <c r="A155" s="196"/>
      <c r="B155" s="197"/>
      <c r="C155" s="198" t="s">
        <v>194</v>
      </c>
      <c r="D155" s="199" t="s">
        <v>61</v>
      </c>
      <c r="E155" s="199" t="s">
        <v>57</v>
      </c>
      <c r="F155" s="199" t="s">
        <v>58</v>
      </c>
      <c r="G155" s="199" t="s">
        <v>195</v>
      </c>
      <c r="H155" s="199" t="s">
        <v>196</v>
      </c>
      <c r="I155" s="199" t="s">
        <v>197</v>
      </c>
      <c r="J155" s="200" t="s">
        <v>186</v>
      </c>
      <c r="K155" s="201" t="s">
        <v>198</v>
      </c>
      <c r="L155" s="202"/>
      <c r="M155" s="101" t="s">
        <v>1</v>
      </c>
      <c r="N155" s="102" t="s">
        <v>40</v>
      </c>
      <c r="O155" s="102" t="s">
        <v>199</v>
      </c>
      <c r="P155" s="102" t="s">
        <v>200</v>
      </c>
      <c r="Q155" s="102" t="s">
        <v>201</v>
      </c>
      <c r="R155" s="102" t="s">
        <v>202</v>
      </c>
      <c r="S155" s="102" t="s">
        <v>203</v>
      </c>
      <c r="T155" s="103" t="s">
        <v>204</v>
      </c>
      <c r="U155" s="196"/>
      <c r="V155" s="196"/>
      <c r="W155" s="196"/>
      <c r="X155" s="196"/>
      <c r="Y155" s="196"/>
      <c r="Z155" s="196"/>
      <c r="AA155" s="196"/>
      <c r="AB155" s="196"/>
      <c r="AC155" s="196"/>
      <c r="AD155" s="196"/>
      <c r="AE155" s="196"/>
    </row>
    <row r="156" s="2" customFormat="1" ht="22.8" customHeight="1">
      <c r="A156" s="39"/>
      <c r="B156" s="40"/>
      <c r="C156" s="108" t="s">
        <v>205</v>
      </c>
      <c r="D156" s="41"/>
      <c r="E156" s="41"/>
      <c r="F156" s="41"/>
      <c r="G156" s="41"/>
      <c r="H156" s="41"/>
      <c r="I156" s="41"/>
      <c r="J156" s="203">
        <f>BK156</f>
        <v>0</v>
      </c>
      <c r="K156" s="41"/>
      <c r="L156" s="45"/>
      <c r="M156" s="104"/>
      <c r="N156" s="204"/>
      <c r="O156" s="105"/>
      <c r="P156" s="205">
        <f>P157+P215+P267+P288+P340+P396+P416+P427+P464+P472+P497+P540+P578+P584+P587</f>
        <v>0</v>
      </c>
      <c r="Q156" s="105"/>
      <c r="R156" s="205">
        <f>R157+R215+R267+R288+R340+R396+R416+R427+R464+R472+R497+R540+R578+R584+R587</f>
        <v>0</v>
      </c>
      <c r="S156" s="105"/>
      <c r="T156" s="206">
        <f>T157+T215+T267+T288+T340+T396+T416+T427+T464+T472+T497+T540+T578+T584+T587</f>
        <v>0</v>
      </c>
      <c r="U156" s="39"/>
      <c r="V156" s="39"/>
      <c r="W156" s="39"/>
      <c r="X156" s="39"/>
      <c r="Y156" s="39"/>
      <c r="Z156" s="39"/>
      <c r="AA156" s="39"/>
      <c r="AB156" s="39"/>
      <c r="AC156" s="39"/>
      <c r="AD156" s="39"/>
      <c r="AE156" s="39"/>
      <c r="AT156" s="18" t="s">
        <v>75</v>
      </c>
      <c r="AU156" s="18" t="s">
        <v>188</v>
      </c>
      <c r="BK156" s="207">
        <f>BK157+BK215+BK267+BK288+BK340+BK396+BK416+BK427+BK464+BK472+BK497+BK540+BK578+BK584+BK587</f>
        <v>0</v>
      </c>
    </row>
    <row r="157" s="11" customFormat="1" ht="25.92" customHeight="1">
      <c r="A157" s="11"/>
      <c r="B157" s="208"/>
      <c r="C157" s="209"/>
      <c r="D157" s="210" t="s">
        <v>75</v>
      </c>
      <c r="E157" s="211" t="s">
        <v>3506</v>
      </c>
      <c r="F157" s="211" t="s">
        <v>3507</v>
      </c>
      <c r="G157" s="209"/>
      <c r="H157" s="209"/>
      <c r="I157" s="212"/>
      <c r="J157" s="213">
        <f>BK157</f>
        <v>0</v>
      </c>
      <c r="K157" s="209"/>
      <c r="L157" s="214"/>
      <c r="M157" s="215"/>
      <c r="N157" s="216"/>
      <c r="O157" s="216"/>
      <c r="P157" s="217">
        <f>P158+SUM(P159:P177)+P190+P204</f>
        <v>0</v>
      </c>
      <c r="Q157" s="216"/>
      <c r="R157" s="217">
        <f>R158+SUM(R159:R177)+R190+R204</f>
        <v>0</v>
      </c>
      <c r="S157" s="216"/>
      <c r="T157" s="218">
        <f>T158+SUM(T159:T177)+T190+T204</f>
        <v>0</v>
      </c>
      <c r="U157" s="11"/>
      <c r="V157" s="11"/>
      <c r="W157" s="11"/>
      <c r="X157" s="11"/>
      <c r="Y157" s="11"/>
      <c r="Z157" s="11"/>
      <c r="AA157" s="11"/>
      <c r="AB157" s="11"/>
      <c r="AC157" s="11"/>
      <c r="AD157" s="11"/>
      <c r="AE157" s="11"/>
      <c r="AR157" s="219" t="s">
        <v>83</v>
      </c>
      <c r="AT157" s="220" t="s">
        <v>75</v>
      </c>
      <c r="AU157" s="220" t="s">
        <v>76</v>
      </c>
      <c r="AY157" s="219" t="s">
        <v>207</v>
      </c>
      <c r="BK157" s="221">
        <f>BK158+SUM(BK159:BK177)+BK190+BK204</f>
        <v>0</v>
      </c>
    </row>
    <row r="158" s="2" customFormat="1" ht="76.35" customHeight="1">
      <c r="A158" s="39"/>
      <c r="B158" s="40"/>
      <c r="C158" s="222" t="s">
        <v>83</v>
      </c>
      <c r="D158" s="222" t="s">
        <v>208</v>
      </c>
      <c r="E158" s="223" t="s">
        <v>3508</v>
      </c>
      <c r="F158" s="224" t="s">
        <v>3509</v>
      </c>
      <c r="G158" s="225" t="s">
        <v>931</v>
      </c>
      <c r="H158" s="226">
        <v>1</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85</v>
      </c>
    </row>
    <row r="159" s="2" customFormat="1">
      <c r="A159" s="39"/>
      <c r="B159" s="40"/>
      <c r="C159" s="41"/>
      <c r="D159" s="236" t="s">
        <v>214</v>
      </c>
      <c r="E159" s="41"/>
      <c r="F159" s="237" t="s">
        <v>3509</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2" customFormat="1" ht="37.8" customHeight="1">
      <c r="A160" s="39"/>
      <c r="B160" s="40"/>
      <c r="C160" s="222" t="s">
        <v>85</v>
      </c>
      <c r="D160" s="222" t="s">
        <v>208</v>
      </c>
      <c r="E160" s="223" t="s">
        <v>3510</v>
      </c>
      <c r="F160" s="224" t="s">
        <v>3511</v>
      </c>
      <c r="G160" s="225" t="s">
        <v>931</v>
      </c>
      <c r="H160" s="226">
        <v>1</v>
      </c>
      <c r="I160" s="227"/>
      <c r="J160" s="228">
        <f>ROUND(I160*H160,2)</f>
        <v>0</v>
      </c>
      <c r="K160" s="229"/>
      <c r="L160" s="45"/>
      <c r="M160" s="230" t="s">
        <v>1</v>
      </c>
      <c r="N160" s="231" t="s">
        <v>41</v>
      </c>
      <c r="O160" s="92"/>
      <c r="P160" s="232">
        <f>O160*H160</f>
        <v>0</v>
      </c>
      <c r="Q160" s="232">
        <v>0</v>
      </c>
      <c r="R160" s="232">
        <f>Q160*H160</f>
        <v>0</v>
      </c>
      <c r="S160" s="232">
        <v>0</v>
      </c>
      <c r="T160" s="233">
        <f>S160*H160</f>
        <v>0</v>
      </c>
      <c r="U160" s="39"/>
      <c r="V160" s="39"/>
      <c r="W160" s="39"/>
      <c r="X160" s="39"/>
      <c r="Y160" s="39"/>
      <c r="Z160" s="39"/>
      <c r="AA160" s="39"/>
      <c r="AB160" s="39"/>
      <c r="AC160" s="39"/>
      <c r="AD160" s="39"/>
      <c r="AE160" s="39"/>
      <c r="AR160" s="234" t="s">
        <v>361</v>
      </c>
      <c r="AT160" s="234" t="s">
        <v>208</v>
      </c>
      <c r="AU160" s="234" t="s">
        <v>83</v>
      </c>
      <c r="AY160" s="18" t="s">
        <v>207</v>
      </c>
      <c r="BE160" s="235">
        <f>IF(N160="základní",J160,0)</f>
        <v>0</v>
      </c>
      <c r="BF160" s="235">
        <f>IF(N160="snížená",J160,0)</f>
        <v>0</v>
      </c>
      <c r="BG160" s="235">
        <f>IF(N160="zákl. přenesená",J160,0)</f>
        <v>0</v>
      </c>
      <c r="BH160" s="235">
        <f>IF(N160="sníž. přenesená",J160,0)</f>
        <v>0</v>
      </c>
      <c r="BI160" s="235">
        <f>IF(N160="nulová",J160,0)</f>
        <v>0</v>
      </c>
      <c r="BJ160" s="18" t="s">
        <v>83</v>
      </c>
      <c r="BK160" s="235">
        <f>ROUND(I160*H160,2)</f>
        <v>0</v>
      </c>
      <c r="BL160" s="18" t="s">
        <v>361</v>
      </c>
      <c r="BM160" s="234" t="s">
        <v>212</v>
      </c>
    </row>
    <row r="161" s="2" customFormat="1">
      <c r="A161" s="39"/>
      <c r="B161" s="40"/>
      <c r="C161" s="41"/>
      <c r="D161" s="236" t="s">
        <v>214</v>
      </c>
      <c r="E161" s="41"/>
      <c r="F161" s="237" t="s">
        <v>3511</v>
      </c>
      <c r="G161" s="41"/>
      <c r="H161" s="41"/>
      <c r="I161" s="238"/>
      <c r="J161" s="41"/>
      <c r="K161" s="41"/>
      <c r="L161" s="45"/>
      <c r="M161" s="239"/>
      <c r="N161" s="240"/>
      <c r="O161" s="92"/>
      <c r="P161" s="92"/>
      <c r="Q161" s="92"/>
      <c r="R161" s="92"/>
      <c r="S161" s="92"/>
      <c r="T161" s="93"/>
      <c r="U161" s="39"/>
      <c r="V161" s="39"/>
      <c r="W161" s="39"/>
      <c r="X161" s="39"/>
      <c r="Y161" s="39"/>
      <c r="Z161" s="39"/>
      <c r="AA161" s="39"/>
      <c r="AB161" s="39"/>
      <c r="AC161" s="39"/>
      <c r="AD161" s="39"/>
      <c r="AE161" s="39"/>
      <c r="AT161" s="18" t="s">
        <v>214</v>
      </c>
      <c r="AU161" s="18" t="s">
        <v>83</v>
      </c>
    </row>
    <row r="162" s="2" customFormat="1" ht="37.8" customHeight="1">
      <c r="A162" s="39"/>
      <c r="B162" s="40"/>
      <c r="C162" s="222" t="s">
        <v>138</v>
      </c>
      <c r="D162" s="222" t="s">
        <v>208</v>
      </c>
      <c r="E162" s="223" t="s">
        <v>3512</v>
      </c>
      <c r="F162" s="224" t="s">
        <v>3513</v>
      </c>
      <c r="G162" s="225" t="s">
        <v>931</v>
      </c>
      <c r="H162" s="226">
        <v>1</v>
      </c>
      <c r="I162" s="227"/>
      <c r="J162" s="228">
        <f>ROUND(I162*H162,2)</f>
        <v>0</v>
      </c>
      <c r="K162" s="229"/>
      <c r="L162" s="45"/>
      <c r="M162" s="230" t="s">
        <v>1</v>
      </c>
      <c r="N162" s="231" t="s">
        <v>41</v>
      </c>
      <c r="O162" s="92"/>
      <c r="P162" s="232">
        <f>O162*H162</f>
        <v>0</v>
      </c>
      <c r="Q162" s="232">
        <v>0</v>
      </c>
      <c r="R162" s="232">
        <f>Q162*H162</f>
        <v>0</v>
      </c>
      <c r="S162" s="232">
        <v>0</v>
      </c>
      <c r="T162" s="233">
        <f>S162*H162</f>
        <v>0</v>
      </c>
      <c r="U162" s="39"/>
      <c r="V162" s="39"/>
      <c r="W162" s="39"/>
      <c r="X162" s="39"/>
      <c r="Y162" s="39"/>
      <c r="Z162" s="39"/>
      <c r="AA162" s="39"/>
      <c r="AB162" s="39"/>
      <c r="AC162" s="39"/>
      <c r="AD162" s="39"/>
      <c r="AE162" s="39"/>
      <c r="AR162" s="234" t="s">
        <v>361</v>
      </c>
      <c r="AT162" s="234" t="s">
        <v>208</v>
      </c>
      <c r="AU162" s="234" t="s">
        <v>83</v>
      </c>
      <c r="AY162" s="18" t="s">
        <v>207</v>
      </c>
      <c r="BE162" s="235">
        <f>IF(N162="základní",J162,0)</f>
        <v>0</v>
      </c>
      <c r="BF162" s="235">
        <f>IF(N162="snížená",J162,0)</f>
        <v>0</v>
      </c>
      <c r="BG162" s="235">
        <f>IF(N162="zákl. přenesená",J162,0)</f>
        <v>0</v>
      </c>
      <c r="BH162" s="235">
        <f>IF(N162="sníž. přenesená",J162,0)</f>
        <v>0</v>
      </c>
      <c r="BI162" s="235">
        <f>IF(N162="nulová",J162,0)</f>
        <v>0</v>
      </c>
      <c r="BJ162" s="18" t="s">
        <v>83</v>
      </c>
      <c r="BK162" s="235">
        <f>ROUND(I162*H162,2)</f>
        <v>0</v>
      </c>
      <c r="BL162" s="18" t="s">
        <v>361</v>
      </c>
      <c r="BM162" s="234" t="s">
        <v>261</v>
      </c>
    </row>
    <row r="163" s="2" customFormat="1">
      <c r="A163" s="39"/>
      <c r="B163" s="40"/>
      <c r="C163" s="41"/>
      <c r="D163" s="236" t="s">
        <v>214</v>
      </c>
      <c r="E163" s="41"/>
      <c r="F163" s="237" t="s">
        <v>3513</v>
      </c>
      <c r="G163" s="41"/>
      <c r="H163" s="41"/>
      <c r="I163" s="238"/>
      <c r="J163" s="41"/>
      <c r="K163" s="41"/>
      <c r="L163" s="45"/>
      <c r="M163" s="239"/>
      <c r="N163" s="240"/>
      <c r="O163" s="92"/>
      <c r="P163" s="92"/>
      <c r="Q163" s="92"/>
      <c r="R163" s="92"/>
      <c r="S163" s="92"/>
      <c r="T163" s="93"/>
      <c r="U163" s="39"/>
      <c r="V163" s="39"/>
      <c r="W163" s="39"/>
      <c r="X163" s="39"/>
      <c r="Y163" s="39"/>
      <c r="Z163" s="39"/>
      <c r="AA163" s="39"/>
      <c r="AB163" s="39"/>
      <c r="AC163" s="39"/>
      <c r="AD163" s="39"/>
      <c r="AE163" s="39"/>
      <c r="AT163" s="18" t="s">
        <v>214</v>
      </c>
      <c r="AU163" s="18" t="s">
        <v>83</v>
      </c>
    </row>
    <row r="164" s="2" customFormat="1" ht="16.5" customHeight="1">
      <c r="A164" s="39"/>
      <c r="B164" s="40"/>
      <c r="C164" s="222" t="s">
        <v>212</v>
      </c>
      <c r="D164" s="222" t="s">
        <v>208</v>
      </c>
      <c r="E164" s="223" t="s">
        <v>3514</v>
      </c>
      <c r="F164" s="224" t="s">
        <v>3515</v>
      </c>
      <c r="G164" s="225" t="s">
        <v>931</v>
      </c>
      <c r="H164" s="226">
        <v>1</v>
      </c>
      <c r="I164" s="227"/>
      <c r="J164" s="228">
        <f>ROUND(I164*H164,2)</f>
        <v>0</v>
      </c>
      <c r="K164" s="229"/>
      <c r="L164" s="45"/>
      <c r="M164" s="230" t="s">
        <v>1</v>
      </c>
      <c r="N164" s="231" t="s">
        <v>41</v>
      </c>
      <c r="O164" s="92"/>
      <c r="P164" s="232">
        <f>O164*H164</f>
        <v>0</v>
      </c>
      <c r="Q164" s="232">
        <v>0</v>
      </c>
      <c r="R164" s="232">
        <f>Q164*H164</f>
        <v>0</v>
      </c>
      <c r="S164" s="232">
        <v>0</v>
      </c>
      <c r="T164" s="233">
        <f>S164*H164</f>
        <v>0</v>
      </c>
      <c r="U164" s="39"/>
      <c r="V164" s="39"/>
      <c r="W164" s="39"/>
      <c r="X164" s="39"/>
      <c r="Y164" s="39"/>
      <c r="Z164" s="39"/>
      <c r="AA164" s="39"/>
      <c r="AB164" s="39"/>
      <c r="AC164" s="39"/>
      <c r="AD164" s="39"/>
      <c r="AE164" s="39"/>
      <c r="AR164" s="234" t="s">
        <v>361</v>
      </c>
      <c r="AT164" s="234" t="s">
        <v>208</v>
      </c>
      <c r="AU164" s="234" t="s">
        <v>83</v>
      </c>
      <c r="AY164" s="18" t="s">
        <v>207</v>
      </c>
      <c r="BE164" s="235">
        <f>IF(N164="základní",J164,0)</f>
        <v>0</v>
      </c>
      <c r="BF164" s="235">
        <f>IF(N164="snížená",J164,0)</f>
        <v>0</v>
      </c>
      <c r="BG164" s="235">
        <f>IF(N164="zákl. přenesená",J164,0)</f>
        <v>0</v>
      </c>
      <c r="BH164" s="235">
        <f>IF(N164="sníž. přenesená",J164,0)</f>
        <v>0</v>
      </c>
      <c r="BI164" s="235">
        <f>IF(N164="nulová",J164,0)</f>
        <v>0</v>
      </c>
      <c r="BJ164" s="18" t="s">
        <v>83</v>
      </c>
      <c r="BK164" s="235">
        <f>ROUND(I164*H164,2)</f>
        <v>0</v>
      </c>
      <c r="BL164" s="18" t="s">
        <v>361</v>
      </c>
      <c r="BM164" s="234" t="s">
        <v>282</v>
      </c>
    </row>
    <row r="165" s="2" customFormat="1">
      <c r="A165" s="39"/>
      <c r="B165" s="40"/>
      <c r="C165" s="41"/>
      <c r="D165" s="236" t="s">
        <v>214</v>
      </c>
      <c r="E165" s="41"/>
      <c r="F165" s="237" t="s">
        <v>3515</v>
      </c>
      <c r="G165" s="41"/>
      <c r="H165" s="41"/>
      <c r="I165" s="238"/>
      <c r="J165" s="41"/>
      <c r="K165" s="41"/>
      <c r="L165" s="45"/>
      <c r="M165" s="239"/>
      <c r="N165" s="240"/>
      <c r="O165" s="92"/>
      <c r="P165" s="92"/>
      <c r="Q165" s="92"/>
      <c r="R165" s="92"/>
      <c r="S165" s="92"/>
      <c r="T165" s="93"/>
      <c r="U165" s="39"/>
      <c r="V165" s="39"/>
      <c r="W165" s="39"/>
      <c r="X165" s="39"/>
      <c r="Y165" s="39"/>
      <c r="Z165" s="39"/>
      <c r="AA165" s="39"/>
      <c r="AB165" s="39"/>
      <c r="AC165" s="39"/>
      <c r="AD165" s="39"/>
      <c r="AE165" s="39"/>
      <c r="AT165" s="18" t="s">
        <v>214</v>
      </c>
      <c r="AU165" s="18" t="s">
        <v>83</v>
      </c>
    </row>
    <row r="166" s="2" customFormat="1" ht="21.75" customHeight="1">
      <c r="A166" s="39"/>
      <c r="B166" s="40"/>
      <c r="C166" s="222" t="s">
        <v>251</v>
      </c>
      <c r="D166" s="222" t="s">
        <v>208</v>
      </c>
      <c r="E166" s="223" t="s">
        <v>3516</v>
      </c>
      <c r="F166" s="224" t="s">
        <v>3517</v>
      </c>
      <c r="G166" s="225" t="s">
        <v>931</v>
      </c>
      <c r="H166" s="226">
        <v>1</v>
      </c>
      <c r="I166" s="227"/>
      <c r="J166" s="228">
        <f>ROUND(I166*H166,2)</f>
        <v>0</v>
      </c>
      <c r="K166" s="229"/>
      <c r="L166" s="45"/>
      <c r="M166" s="230" t="s">
        <v>1</v>
      </c>
      <c r="N166" s="231" t="s">
        <v>41</v>
      </c>
      <c r="O166" s="92"/>
      <c r="P166" s="232">
        <f>O166*H166</f>
        <v>0</v>
      </c>
      <c r="Q166" s="232">
        <v>0</v>
      </c>
      <c r="R166" s="232">
        <f>Q166*H166</f>
        <v>0</v>
      </c>
      <c r="S166" s="232">
        <v>0</v>
      </c>
      <c r="T166" s="233">
        <f>S166*H166</f>
        <v>0</v>
      </c>
      <c r="U166" s="39"/>
      <c r="V166" s="39"/>
      <c r="W166" s="39"/>
      <c r="X166" s="39"/>
      <c r="Y166" s="39"/>
      <c r="Z166" s="39"/>
      <c r="AA166" s="39"/>
      <c r="AB166" s="39"/>
      <c r="AC166" s="39"/>
      <c r="AD166" s="39"/>
      <c r="AE166" s="39"/>
      <c r="AR166" s="234" t="s">
        <v>361</v>
      </c>
      <c r="AT166" s="234" t="s">
        <v>208</v>
      </c>
      <c r="AU166" s="234" t="s">
        <v>83</v>
      </c>
      <c r="AY166" s="18" t="s">
        <v>207</v>
      </c>
      <c r="BE166" s="235">
        <f>IF(N166="základní",J166,0)</f>
        <v>0</v>
      </c>
      <c r="BF166" s="235">
        <f>IF(N166="snížená",J166,0)</f>
        <v>0</v>
      </c>
      <c r="BG166" s="235">
        <f>IF(N166="zákl. přenesená",J166,0)</f>
        <v>0</v>
      </c>
      <c r="BH166" s="235">
        <f>IF(N166="sníž. přenesená",J166,0)</f>
        <v>0</v>
      </c>
      <c r="BI166" s="235">
        <f>IF(N166="nulová",J166,0)</f>
        <v>0</v>
      </c>
      <c r="BJ166" s="18" t="s">
        <v>83</v>
      </c>
      <c r="BK166" s="235">
        <f>ROUND(I166*H166,2)</f>
        <v>0</v>
      </c>
      <c r="BL166" s="18" t="s">
        <v>361</v>
      </c>
      <c r="BM166" s="234" t="s">
        <v>173</v>
      </c>
    </row>
    <row r="167" s="2" customFormat="1">
      <c r="A167" s="39"/>
      <c r="B167" s="40"/>
      <c r="C167" s="41"/>
      <c r="D167" s="236" t="s">
        <v>214</v>
      </c>
      <c r="E167" s="41"/>
      <c r="F167" s="237" t="s">
        <v>3517</v>
      </c>
      <c r="G167" s="41"/>
      <c r="H167" s="41"/>
      <c r="I167" s="238"/>
      <c r="J167" s="41"/>
      <c r="K167" s="41"/>
      <c r="L167" s="45"/>
      <c r="M167" s="239"/>
      <c r="N167" s="240"/>
      <c r="O167" s="92"/>
      <c r="P167" s="92"/>
      <c r="Q167" s="92"/>
      <c r="R167" s="92"/>
      <c r="S167" s="92"/>
      <c r="T167" s="93"/>
      <c r="U167" s="39"/>
      <c r="V167" s="39"/>
      <c r="W167" s="39"/>
      <c r="X167" s="39"/>
      <c r="Y167" s="39"/>
      <c r="Z167" s="39"/>
      <c r="AA167" s="39"/>
      <c r="AB167" s="39"/>
      <c r="AC167" s="39"/>
      <c r="AD167" s="39"/>
      <c r="AE167" s="39"/>
      <c r="AT167" s="18" t="s">
        <v>214</v>
      </c>
      <c r="AU167" s="18" t="s">
        <v>83</v>
      </c>
    </row>
    <row r="168" s="2" customFormat="1" ht="16.5" customHeight="1">
      <c r="A168" s="39"/>
      <c r="B168" s="40"/>
      <c r="C168" s="222" t="s">
        <v>261</v>
      </c>
      <c r="D168" s="222" t="s">
        <v>208</v>
      </c>
      <c r="E168" s="223" t="s">
        <v>3518</v>
      </c>
      <c r="F168" s="224" t="s">
        <v>3519</v>
      </c>
      <c r="G168" s="225" t="s">
        <v>931</v>
      </c>
      <c r="H168" s="226">
        <v>1</v>
      </c>
      <c r="I168" s="227"/>
      <c r="J168" s="228">
        <f>ROUND(I168*H168,2)</f>
        <v>0</v>
      </c>
      <c r="K168" s="229"/>
      <c r="L168" s="45"/>
      <c r="M168" s="230" t="s">
        <v>1</v>
      </c>
      <c r="N168" s="231" t="s">
        <v>41</v>
      </c>
      <c r="O168" s="92"/>
      <c r="P168" s="232">
        <f>O168*H168</f>
        <v>0</v>
      </c>
      <c r="Q168" s="232">
        <v>0</v>
      </c>
      <c r="R168" s="232">
        <f>Q168*H168</f>
        <v>0</v>
      </c>
      <c r="S168" s="232">
        <v>0</v>
      </c>
      <c r="T168" s="233">
        <f>S168*H168</f>
        <v>0</v>
      </c>
      <c r="U168" s="39"/>
      <c r="V168" s="39"/>
      <c r="W168" s="39"/>
      <c r="X168" s="39"/>
      <c r="Y168" s="39"/>
      <c r="Z168" s="39"/>
      <c r="AA168" s="39"/>
      <c r="AB168" s="39"/>
      <c r="AC168" s="39"/>
      <c r="AD168" s="39"/>
      <c r="AE168" s="39"/>
      <c r="AR168" s="234" t="s">
        <v>361</v>
      </c>
      <c r="AT168" s="234" t="s">
        <v>208</v>
      </c>
      <c r="AU168" s="234" t="s">
        <v>83</v>
      </c>
      <c r="AY168" s="18" t="s">
        <v>207</v>
      </c>
      <c r="BE168" s="235">
        <f>IF(N168="základní",J168,0)</f>
        <v>0</v>
      </c>
      <c r="BF168" s="235">
        <f>IF(N168="snížená",J168,0)</f>
        <v>0</v>
      </c>
      <c r="BG168" s="235">
        <f>IF(N168="zákl. přenesená",J168,0)</f>
        <v>0</v>
      </c>
      <c r="BH168" s="235">
        <f>IF(N168="sníž. přenesená",J168,0)</f>
        <v>0</v>
      </c>
      <c r="BI168" s="235">
        <f>IF(N168="nulová",J168,0)</f>
        <v>0</v>
      </c>
      <c r="BJ168" s="18" t="s">
        <v>83</v>
      </c>
      <c r="BK168" s="235">
        <f>ROUND(I168*H168,2)</f>
        <v>0</v>
      </c>
      <c r="BL168" s="18" t="s">
        <v>361</v>
      </c>
      <c r="BM168" s="234" t="s">
        <v>8</v>
      </c>
    </row>
    <row r="169" s="2" customFormat="1">
      <c r="A169" s="39"/>
      <c r="B169" s="40"/>
      <c r="C169" s="41"/>
      <c r="D169" s="236" t="s">
        <v>214</v>
      </c>
      <c r="E169" s="41"/>
      <c r="F169" s="237" t="s">
        <v>3519</v>
      </c>
      <c r="G169" s="41"/>
      <c r="H169" s="41"/>
      <c r="I169" s="238"/>
      <c r="J169" s="41"/>
      <c r="K169" s="41"/>
      <c r="L169" s="45"/>
      <c r="M169" s="239"/>
      <c r="N169" s="240"/>
      <c r="O169" s="92"/>
      <c r="P169" s="92"/>
      <c r="Q169" s="92"/>
      <c r="R169" s="92"/>
      <c r="S169" s="92"/>
      <c r="T169" s="93"/>
      <c r="U169" s="39"/>
      <c r="V169" s="39"/>
      <c r="W169" s="39"/>
      <c r="X169" s="39"/>
      <c r="Y169" s="39"/>
      <c r="Z169" s="39"/>
      <c r="AA169" s="39"/>
      <c r="AB169" s="39"/>
      <c r="AC169" s="39"/>
      <c r="AD169" s="39"/>
      <c r="AE169" s="39"/>
      <c r="AT169" s="18" t="s">
        <v>214</v>
      </c>
      <c r="AU169" s="18" t="s">
        <v>83</v>
      </c>
    </row>
    <row r="170" s="2" customFormat="1" ht="16.5" customHeight="1">
      <c r="A170" s="39"/>
      <c r="B170" s="40"/>
      <c r="C170" s="222" t="s">
        <v>276</v>
      </c>
      <c r="D170" s="222" t="s">
        <v>208</v>
      </c>
      <c r="E170" s="223" t="s">
        <v>3520</v>
      </c>
      <c r="F170" s="224" t="s">
        <v>3521</v>
      </c>
      <c r="G170" s="225" t="s">
        <v>931</v>
      </c>
      <c r="H170" s="226">
        <v>1</v>
      </c>
      <c r="I170" s="227"/>
      <c r="J170" s="228">
        <f>ROUND(I170*H170,2)</f>
        <v>0</v>
      </c>
      <c r="K170" s="229"/>
      <c r="L170" s="45"/>
      <c r="M170" s="230" t="s">
        <v>1</v>
      </c>
      <c r="N170" s="231" t="s">
        <v>41</v>
      </c>
      <c r="O170" s="92"/>
      <c r="P170" s="232">
        <f>O170*H170</f>
        <v>0</v>
      </c>
      <c r="Q170" s="232">
        <v>0</v>
      </c>
      <c r="R170" s="232">
        <f>Q170*H170</f>
        <v>0</v>
      </c>
      <c r="S170" s="232">
        <v>0</v>
      </c>
      <c r="T170" s="233">
        <f>S170*H170</f>
        <v>0</v>
      </c>
      <c r="U170" s="39"/>
      <c r="V170" s="39"/>
      <c r="W170" s="39"/>
      <c r="X170" s="39"/>
      <c r="Y170" s="39"/>
      <c r="Z170" s="39"/>
      <c r="AA170" s="39"/>
      <c r="AB170" s="39"/>
      <c r="AC170" s="39"/>
      <c r="AD170" s="39"/>
      <c r="AE170" s="39"/>
      <c r="AR170" s="234" t="s">
        <v>361</v>
      </c>
      <c r="AT170" s="234" t="s">
        <v>208</v>
      </c>
      <c r="AU170" s="234" t="s">
        <v>83</v>
      </c>
      <c r="AY170" s="18" t="s">
        <v>207</v>
      </c>
      <c r="BE170" s="235">
        <f>IF(N170="základní",J170,0)</f>
        <v>0</v>
      </c>
      <c r="BF170" s="235">
        <f>IF(N170="snížená",J170,0)</f>
        <v>0</v>
      </c>
      <c r="BG170" s="235">
        <f>IF(N170="zákl. přenesená",J170,0)</f>
        <v>0</v>
      </c>
      <c r="BH170" s="235">
        <f>IF(N170="sníž. přenesená",J170,0)</f>
        <v>0</v>
      </c>
      <c r="BI170" s="235">
        <f>IF(N170="nulová",J170,0)</f>
        <v>0</v>
      </c>
      <c r="BJ170" s="18" t="s">
        <v>83</v>
      </c>
      <c r="BK170" s="235">
        <f>ROUND(I170*H170,2)</f>
        <v>0</v>
      </c>
      <c r="BL170" s="18" t="s">
        <v>361</v>
      </c>
      <c r="BM170" s="234" t="s">
        <v>345</v>
      </c>
    </row>
    <row r="171" s="2" customFormat="1">
      <c r="A171" s="39"/>
      <c r="B171" s="40"/>
      <c r="C171" s="41"/>
      <c r="D171" s="236" t="s">
        <v>214</v>
      </c>
      <c r="E171" s="41"/>
      <c r="F171" s="237" t="s">
        <v>3521</v>
      </c>
      <c r="G171" s="41"/>
      <c r="H171" s="41"/>
      <c r="I171" s="238"/>
      <c r="J171" s="41"/>
      <c r="K171" s="41"/>
      <c r="L171" s="45"/>
      <c r="M171" s="239"/>
      <c r="N171" s="240"/>
      <c r="O171" s="92"/>
      <c r="P171" s="92"/>
      <c r="Q171" s="92"/>
      <c r="R171" s="92"/>
      <c r="S171" s="92"/>
      <c r="T171" s="93"/>
      <c r="U171" s="39"/>
      <c r="V171" s="39"/>
      <c r="W171" s="39"/>
      <c r="X171" s="39"/>
      <c r="Y171" s="39"/>
      <c r="Z171" s="39"/>
      <c r="AA171" s="39"/>
      <c r="AB171" s="39"/>
      <c r="AC171" s="39"/>
      <c r="AD171" s="39"/>
      <c r="AE171" s="39"/>
      <c r="AT171" s="18" t="s">
        <v>214</v>
      </c>
      <c r="AU171" s="18" t="s">
        <v>83</v>
      </c>
    </row>
    <row r="172" s="2" customFormat="1" ht="16.5" customHeight="1">
      <c r="A172" s="39"/>
      <c r="B172" s="40"/>
      <c r="C172" s="222" t="s">
        <v>282</v>
      </c>
      <c r="D172" s="222" t="s">
        <v>208</v>
      </c>
      <c r="E172" s="223" t="s">
        <v>3522</v>
      </c>
      <c r="F172" s="224" t="s">
        <v>2084</v>
      </c>
      <c r="G172" s="225" t="s">
        <v>1218</v>
      </c>
      <c r="H172" s="226">
        <v>12</v>
      </c>
      <c r="I172" s="227"/>
      <c r="J172" s="228">
        <f>ROUND(I172*H172,2)</f>
        <v>0</v>
      </c>
      <c r="K172" s="229"/>
      <c r="L172" s="45"/>
      <c r="M172" s="230" t="s">
        <v>1</v>
      </c>
      <c r="N172" s="231" t="s">
        <v>41</v>
      </c>
      <c r="O172" s="92"/>
      <c r="P172" s="232">
        <f>O172*H172</f>
        <v>0</v>
      </c>
      <c r="Q172" s="232">
        <v>0</v>
      </c>
      <c r="R172" s="232">
        <f>Q172*H172</f>
        <v>0</v>
      </c>
      <c r="S172" s="232">
        <v>0</v>
      </c>
      <c r="T172" s="233">
        <f>S172*H172</f>
        <v>0</v>
      </c>
      <c r="U172" s="39"/>
      <c r="V172" s="39"/>
      <c r="W172" s="39"/>
      <c r="X172" s="39"/>
      <c r="Y172" s="39"/>
      <c r="Z172" s="39"/>
      <c r="AA172" s="39"/>
      <c r="AB172" s="39"/>
      <c r="AC172" s="39"/>
      <c r="AD172" s="39"/>
      <c r="AE172" s="39"/>
      <c r="AR172" s="234" t="s">
        <v>361</v>
      </c>
      <c r="AT172" s="234" t="s">
        <v>208</v>
      </c>
      <c r="AU172" s="234" t="s">
        <v>83</v>
      </c>
      <c r="AY172" s="18" t="s">
        <v>207</v>
      </c>
      <c r="BE172" s="235">
        <f>IF(N172="základní",J172,0)</f>
        <v>0</v>
      </c>
      <c r="BF172" s="235">
        <f>IF(N172="snížená",J172,0)</f>
        <v>0</v>
      </c>
      <c r="BG172" s="235">
        <f>IF(N172="zákl. přenesená",J172,0)</f>
        <v>0</v>
      </c>
      <c r="BH172" s="235">
        <f>IF(N172="sníž. přenesená",J172,0)</f>
        <v>0</v>
      </c>
      <c r="BI172" s="235">
        <f>IF(N172="nulová",J172,0)</f>
        <v>0</v>
      </c>
      <c r="BJ172" s="18" t="s">
        <v>83</v>
      </c>
      <c r="BK172" s="235">
        <f>ROUND(I172*H172,2)</f>
        <v>0</v>
      </c>
      <c r="BL172" s="18" t="s">
        <v>361</v>
      </c>
      <c r="BM172" s="234" t="s">
        <v>361</v>
      </c>
    </row>
    <row r="173" s="2" customFormat="1">
      <c r="A173" s="39"/>
      <c r="B173" s="40"/>
      <c r="C173" s="41"/>
      <c r="D173" s="236" t="s">
        <v>214</v>
      </c>
      <c r="E173" s="41"/>
      <c r="F173" s="237" t="s">
        <v>2084</v>
      </c>
      <c r="G173" s="41"/>
      <c r="H173" s="41"/>
      <c r="I173" s="238"/>
      <c r="J173" s="41"/>
      <c r="K173" s="41"/>
      <c r="L173" s="45"/>
      <c r="M173" s="239"/>
      <c r="N173" s="240"/>
      <c r="O173" s="92"/>
      <c r="P173" s="92"/>
      <c r="Q173" s="92"/>
      <c r="R173" s="92"/>
      <c r="S173" s="92"/>
      <c r="T173" s="93"/>
      <c r="U173" s="39"/>
      <c r="V173" s="39"/>
      <c r="W173" s="39"/>
      <c r="X173" s="39"/>
      <c r="Y173" s="39"/>
      <c r="Z173" s="39"/>
      <c r="AA173" s="39"/>
      <c r="AB173" s="39"/>
      <c r="AC173" s="39"/>
      <c r="AD173" s="39"/>
      <c r="AE173" s="39"/>
      <c r="AT173" s="18" t="s">
        <v>214</v>
      </c>
      <c r="AU173" s="18" t="s">
        <v>83</v>
      </c>
    </row>
    <row r="174" s="2" customFormat="1">
      <c r="A174" s="39"/>
      <c r="B174" s="40"/>
      <c r="C174" s="41"/>
      <c r="D174" s="236" t="s">
        <v>385</v>
      </c>
      <c r="E174" s="41"/>
      <c r="F174" s="290" t="s">
        <v>2921</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385</v>
      </c>
      <c r="AU174" s="18" t="s">
        <v>83</v>
      </c>
    </row>
    <row r="175" s="2" customFormat="1" ht="16.5" customHeight="1">
      <c r="A175" s="39"/>
      <c r="B175" s="40"/>
      <c r="C175" s="222" t="s">
        <v>301</v>
      </c>
      <c r="D175" s="222" t="s">
        <v>208</v>
      </c>
      <c r="E175" s="223" t="s">
        <v>3523</v>
      </c>
      <c r="F175" s="224" t="s">
        <v>3524</v>
      </c>
      <c r="G175" s="225" t="s">
        <v>2924</v>
      </c>
      <c r="H175" s="226">
        <v>1</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361</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361</v>
      </c>
      <c r="BM175" s="234" t="s">
        <v>700</v>
      </c>
    </row>
    <row r="176" s="2" customFormat="1">
      <c r="A176" s="39"/>
      <c r="B176" s="40"/>
      <c r="C176" s="41"/>
      <c r="D176" s="236" t="s">
        <v>214</v>
      </c>
      <c r="E176" s="41"/>
      <c r="F176" s="237" t="s">
        <v>3524</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11" customFormat="1" ht="22.8" customHeight="1">
      <c r="A177" s="11"/>
      <c r="B177" s="208"/>
      <c r="C177" s="209"/>
      <c r="D177" s="210" t="s">
        <v>75</v>
      </c>
      <c r="E177" s="310" t="s">
        <v>3525</v>
      </c>
      <c r="F177" s="310" t="s">
        <v>3526</v>
      </c>
      <c r="G177" s="209"/>
      <c r="H177" s="209"/>
      <c r="I177" s="212"/>
      <c r="J177" s="311">
        <f>BK177</f>
        <v>0</v>
      </c>
      <c r="K177" s="209"/>
      <c r="L177" s="214"/>
      <c r="M177" s="215"/>
      <c r="N177" s="216"/>
      <c r="O177" s="216"/>
      <c r="P177" s="217">
        <f>SUM(P178:P189)</f>
        <v>0</v>
      </c>
      <c r="Q177" s="216"/>
      <c r="R177" s="217">
        <f>SUM(R178:R189)</f>
        <v>0</v>
      </c>
      <c r="S177" s="216"/>
      <c r="T177" s="218">
        <f>SUM(T178:T189)</f>
        <v>0</v>
      </c>
      <c r="U177" s="11"/>
      <c r="V177" s="11"/>
      <c r="W177" s="11"/>
      <c r="X177" s="11"/>
      <c r="Y177" s="11"/>
      <c r="Z177" s="11"/>
      <c r="AA177" s="11"/>
      <c r="AB177" s="11"/>
      <c r="AC177" s="11"/>
      <c r="AD177" s="11"/>
      <c r="AE177" s="11"/>
      <c r="AR177" s="219" t="s">
        <v>83</v>
      </c>
      <c r="AT177" s="220" t="s">
        <v>75</v>
      </c>
      <c r="AU177" s="220" t="s">
        <v>83</v>
      </c>
      <c r="AY177" s="219" t="s">
        <v>207</v>
      </c>
      <c r="BK177" s="221">
        <f>SUM(BK178:BK189)</f>
        <v>0</v>
      </c>
    </row>
    <row r="178" s="2" customFormat="1" ht="44.25" customHeight="1">
      <c r="A178" s="39"/>
      <c r="B178" s="40"/>
      <c r="C178" s="222" t="s">
        <v>173</v>
      </c>
      <c r="D178" s="222" t="s">
        <v>208</v>
      </c>
      <c r="E178" s="223" t="s">
        <v>3527</v>
      </c>
      <c r="F178" s="224" t="s">
        <v>3528</v>
      </c>
      <c r="G178" s="225" t="s">
        <v>783</v>
      </c>
      <c r="H178" s="226">
        <v>16</v>
      </c>
      <c r="I178" s="227"/>
      <c r="J178" s="228">
        <f>ROUND(I178*H178,2)</f>
        <v>0</v>
      </c>
      <c r="K178" s="229"/>
      <c r="L178" s="45"/>
      <c r="M178" s="230" t="s">
        <v>1</v>
      </c>
      <c r="N178" s="231" t="s">
        <v>41</v>
      </c>
      <c r="O178" s="92"/>
      <c r="P178" s="232">
        <f>O178*H178</f>
        <v>0</v>
      </c>
      <c r="Q178" s="232">
        <v>0</v>
      </c>
      <c r="R178" s="232">
        <f>Q178*H178</f>
        <v>0</v>
      </c>
      <c r="S178" s="232">
        <v>0</v>
      </c>
      <c r="T178" s="233">
        <f>S178*H178</f>
        <v>0</v>
      </c>
      <c r="U178" s="39"/>
      <c r="V178" s="39"/>
      <c r="W178" s="39"/>
      <c r="X178" s="39"/>
      <c r="Y178" s="39"/>
      <c r="Z178" s="39"/>
      <c r="AA178" s="39"/>
      <c r="AB178" s="39"/>
      <c r="AC178" s="39"/>
      <c r="AD178" s="39"/>
      <c r="AE178" s="39"/>
      <c r="AR178" s="234" t="s">
        <v>361</v>
      </c>
      <c r="AT178" s="234" t="s">
        <v>208</v>
      </c>
      <c r="AU178" s="234" t="s">
        <v>85</v>
      </c>
      <c r="AY178" s="18" t="s">
        <v>207</v>
      </c>
      <c r="BE178" s="235">
        <f>IF(N178="základní",J178,0)</f>
        <v>0</v>
      </c>
      <c r="BF178" s="235">
        <f>IF(N178="snížená",J178,0)</f>
        <v>0</v>
      </c>
      <c r="BG178" s="235">
        <f>IF(N178="zákl. přenesená",J178,0)</f>
        <v>0</v>
      </c>
      <c r="BH178" s="235">
        <f>IF(N178="sníž. přenesená",J178,0)</f>
        <v>0</v>
      </c>
      <c r="BI178" s="235">
        <f>IF(N178="nulová",J178,0)</f>
        <v>0</v>
      </c>
      <c r="BJ178" s="18" t="s">
        <v>83</v>
      </c>
      <c r="BK178" s="235">
        <f>ROUND(I178*H178,2)</f>
        <v>0</v>
      </c>
      <c r="BL178" s="18" t="s">
        <v>361</v>
      </c>
      <c r="BM178" s="234" t="s">
        <v>712</v>
      </c>
    </row>
    <row r="179" s="2" customFormat="1">
      <c r="A179" s="39"/>
      <c r="B179" s="40"/>
      <c r="C179" s="41"/>
      <c r="D179" s="236" t="s">
        <v>214</v>
      </c>
      <c r="E179" s="41"/>
      <c r="F179" s="237" t="s">
        <v>3528</v>
      </c>
      <c r="G179" s="41"/>
      <c r="H179" s="41"/>
      <c r="I179" s="238"/>
      <c r="J179" s="41"/>
      <c r="K179" s="41"/>
      <c r="L179" s="45"/>
      <c r="M179" s="239"/>
      <c r="N179" s="240"/>
      <c r="O179" s="92"/>
      <c r="P179" s="92"/>
      <c r="Q179" s="92"/>
      <c r="R179" s="92"/>
      <c r="S179" s="92"/>
      <c r="T179" s="93"/>
      <c r="U179" s="39"/>
      <c r="V179" s="39"/>
      <c r="W179" s="39"/>
      <c r="X179" s="39"/>
      <c r="Y179" s="39"/>
      <c r="Z179" s="39"/>
      <c r="AA179" s="39"/>
      <c r="AB179" s="39"/>
      <c r="AC179" s="39"/>
      <c r="AD179" s="39"/>
      <c r="AE179" s="39"/>
      <c r="AT179" s="18" t="s">
        <v>214</v>
      </c>
      <c r="AU179" s="18" t="s">
        <v>85</v>
      </c>
    </row>
    <row r="180" s="2" customFormat="1" ht="44.25" customHeight="1">
      <c r="A180" s="39"/>
      <c r="B180" s="40"/>
      <c r="C180" s="222" t="s">
        <v>176</v>
      </c>
      <c r="D180" s="222" t="s">
        <v>208</v>
      </c>
      <c r="E180" s="223" t="s">
        <v>3529</v>
      </c>
      <c r="F180" s="224" t="s">
        <v>3530</v>
      </c>
      <c r="G180" s="225" t="s">
        <v>783</v>
      </c>
      <c r="H180" s="226">
        <v>46</v>
      </c>
      <c r="I180" s="227"/>
      <c r="J180" s="228">
        <f>ROUND(I180*H180,2)</f>
        <v>0</v>
      </c>
      <c r="K180" s="229"/>
      <c r="L180" s="45"/>
      <c r="M180" s="230" t="s">
        <v>1</v>
      </c>
      <c r="N180" s="231" t="s">
        <v>41</v>
      </c>
      <c r="O180" s="92"/>
      <c r="P180" s="232">
        <f>O180*H180</f>
        <v>0</v>
      </c>
      <c r="Q180" s="232">
        <v>0</v>
      </c>
      <c r="R180" s="232">
        <f>Q180*H180</f>
        <v>0</v>
      </c>
      <c r="S180" s="232">
        <v>0</v>
      </c>
      <c r="T180" s="233">
        <f>S180*H180</f>
        <v>0</v>
      </c>
      <c r="U180" s="39"/>
      <c r="V180" s="39"/>
      <c r="W180" s="39"/>
      <c r="X180" s="39"/>
      <c r="Y180" s="39"/>
      <c r="Z180" s="39"/>
      <c r="AA180" s="39"/>
      <c r="AB180" s="39"/>
      <c r="AC180" s="39"/>
      <c r="AD180" s="39"/>
      <c r="AE180" s="39"/>
      <c r="AR180" s="234" t="s">
        <v>361</v>
      </c>
      <c r="AT180" s="234" t="s">
        <v>208</v>
      </c>
      <c r="AU180" s="234" t="s">
        <v>85</v>
      </c>
      <c r="AY180" s="18" t="s">
        <v>207</v>
      </c>
      <c r="BE180" s="235">
        <f>IF(N180="základní",J180,0)</f>
        <v>0</v>
      </c>
      <c r="BF180" s="235">
        <f>IF(N180="snížená",J180,0)</f>
        <v>0</v>
      </c>
      <c r="BG180" s="235">
        <f>IF(N180="zákl. přenesená",J180,0)</f>
        <v>0</v>
      </c>
      <c r="BH180" s="235">
        <f>IF(N180="sníž. přenesená",J180,0)</f>
        <v>0</v>
      </c>
      <c r="BI180" s="235">
        <f>IF(N180="nulová",J180,0)</f>
        <v>0</v>
      </c>
      <c r="BJ180" s="18" t="s">
        <v>83</v>
      </c>
      <c r="BK180" s="235">
        <f>ROUND(I180*H180,2)</f>
        <v>0</v>
      </c>
      <c r="BL180" s="18" t="s">
        <v>361</v>
      </c>
      <c r="BM180" s="234" t="s">
        <v>720</v>
      </c>
    </row>
    <row r="181" s="2" customFormat="1">
      <c r="A181" s="39"/>
      <c r="B181" s="40"/>
      <c r="C181" s="41"/>
      <c r="D181" s="236" t="s">
        <v>214</v>
      </c>
      <c r="E181" s="41"/>
      <c r="F181" s="237" t="s">
        <v>3530</v>
      </c>
      <c r="G181" s="41"/>
      <c r="H181" s="41"/>
      <c r="I181" s="238"/>
      <c r="J181" s="41"/>
      <c r="K181" s="41"/>
      <c r="L181" s="45"/>
      <c r="M181" s="239"/>
      <c r="N181" s="240"/>
      <c r="O181" s="92"/>
      <c r="P181" s="92"/>
      <c r="Q181" s="92"/>
      <c r="R181" s="92"/>
      <c r="S181" s="92"/>
      <c r="T181" s="93"/>
      <c r="U181" s="39"/>
      <c r="V181" s="39"/>
      <c r="W181" s="39"/>
      <c r="X181" s="39"/>
      <c r="Y181" s="39"/>
      <c r="Z181" s="39"/>
      <c r="AA181" s="39"/>
      <c r="AB181" s="39"/>
      <c r="AC181" s="39"/>
      <c r="AD181" s="39"/>
      <c r="AE181" s="39"/>
      <c r="AT181" s="18" t="s">
        <v>214</v>
      </c>
      <c r="AU181" s="18" t="s">
        <v>85</v>
      </c>
    </row>
    <row r="182" s="2" customFormat="1" ht="44.25" customHeight="1">
      <c r="A182" s="39"/>
      <c r="B182" s="40"/>
      <c r="C182" s="222" t="s">
        <v>8</v>
      </c>
      <c r="D182" s="222" t="s">
        <v>208</v>
      </c>
      <c r="E182" s="223" t="s">
        <v>3531</v>
      </c>
      <c r="F182" s="224" t="s">
        <v>3532</v>
      </c>
      <c r="G182" s="225" t="s">
        <v>783</v>
      </c>
      <c r="H182" s="226">
        <v>6</v>
      </c>
      <c r="I182" s="227"/>
      <c r="J182" s="228">
        <f>ROUND(I182*H182,2)</f>
        <v>0</v>
      </c>
      <c r="K182" s="229"/>
      <c r="L182" s="45"/>
      <c r="M182" s="230" t="s">
        <v>1</v>
      </c>
      <c r="N182" s="231" t="s">
        <v>41</v>
      </c>
      <c r="O182" s="92"/>
      <c r="P182" s="232">
        <f>O182*H182</f>
        <v>0</v>
      </c>
      <c r="Q182" s="232">
        <v>0</v>
      </c>
      <c r="R182" s="232">
        <f>Q182*H182</f>
        <v>0</v>
      </c>
      <c r="S182" s="232">
        <v>0</v>
      </c>
      <c r="T182" s="233">
        <f>S182*H182</f>
        <v>0</v>
      </c>
      <c r="U182" s="39"/>
      <c r="V182" s="39"/>
      <c r="W182" s="39"/>
      <c r="X182" s="39"/>
      <c r="Y182" s="39"/>
      <c r="Z182" s="39"/>
      <c r="AA182" s="39"/>
      <c r="AB182" s="39"/>
      <c r="AC182" s="39"/>
      <c r="AD182" s="39"/>
      <c r="AE182" s="39"/>
      <c r="AR182" s="234" t="s">
        <v>361</v>
      </c>
      <c r="AT182" s="234" t="s">
        <v>208</v>
      </c>
      <c r="AU182" s="234" t="s">
        <v>85</v>
      </c>
      <c r="AY182" s="18" t="s">
        <v>207</v>
      </c>
      <c r="BE182" s="235">
        <f>IF(N182="základní",J182,0)</f>
        <v>0</v>
      </c>
      <c r="BF182" s="235">
        <f>IF(N182="snížená",J182,0)</f>
        <v>0</v>
      </c>
      <c r="BG182" s="235">
        <f>IF(N182="zákl. přenesená",J182,0)</f>
        <v>0</v>
      </c>
      <c r="BH182" s="235">
        <f>IF(N182="sníž. přenesená",J182,0)</f>
        <v>0</v>
      </c>
      <c r="BI182" s="235">
        <f>IF(N182="nulová",J182,0)</f>
        <v>0</v>
      </c>
      <c r="BJ182" s="18" t="s">
        <v>83</v>
      </c>
      <c r="BK182" s="235">
        <f>ROUND(I182*H182,2)</f>
        <v>0</v>
      </c>
      <c r="BL182" s="18" t="s">
        <v>361</v>
      </c>
      <c r="BM182" s="234" t="s">
        <v>731</v>
      </c>
    </row>
    <row r="183" s="2" customFormat="1">
      <c r="A183" s="39"/>
      <c r="B183" s="40"/>
      <c r="C183" s="41"/>
      <c r="D183" s="236" t="s">
        <v>214</v>
      </c>
      <c r="E183" s="41"/>
      <c r="F183" s="237" t="s">
        <v>3532</v>
      </c>
      <c r="G183" s="41"/>
      <c r="H183" s="41"/>
      <c r="I183" s="238"/>
      <c r="J183" s="41"/>
      <c r="K183" s="41"/>
      <c r="L183" s="45"/>
      <c r="M183" s="239"/>
      <c r="N183" s="240"/>
      <c r="O183" s="92"/>
      <c r="P183" s="92"/>
      <c r="Q183" s="92"/>
      <c r="R183" s="92"/>
      <c r="S183" s="92"/>
      <c r="T183" s="93"/>
      <c r="U183" s="39"/>
      <c r="V183" s="39"/>
      <c r="W183" s="39"/>
      <c r="X183" s="39"/>
      <c r="Y183" s="39"/>
      <c r="Z183" s="39"/>
      <c r="AA183" s="39"/>
      <c r="AB183" s="39"/>
      <c r="AC183" s="39"/>
      <c r="AD183" s="39"/>
      <c r="AE183" s="39"/>
      <c r="AT183" s="18" t="s">
        <v>214</v>
      </c>
      <c r="AU183" s="18" t="s">
        <v>85</v>
      </c>
    </row>
    <row r="184" s="2" customFormat="1" ht="37.8" customHeight="1">
      <c r="A184" s="39"/>
      <c r="B184" s="40"/>
      <c r="C184" s="222" t="s">
        <v>339</v>
      </c>
      <c r="D184" s="222" t="s">
        <v>208</v>
      </c>
      <c r="E184" s="223" t="s">
        <v>3533</v>
      </c>
      <c r="F184" s="224" t="s">
        <v>3534</v>
      </c>
      <c r="G184" s="225" t="s">
        <v>783</v>
      </c>
      <c r="H184" s="226">
        <v>5</v>
      </c>
      <c r="I184" s="227"/>
      <c r="J184" s="228">
        <f>ROUND(I184*H184,2)</f>
        <v>0</v>
      </c>
      <c r="K184" s="229"/>
      <c r="L184" s="45"/>
      <c r="M184" s="230" t="s">
        <v>1</v>
      </c>
      <c r="N184" s="231" t="s">
        <v>41</v>
      </c>
      <c r="O184" s="92"/>
      <c r="P184" s="232">
        <f>O184*H184</f>
        <v>0</v>
      </c>
      <c r="Q184" s="232">
        <v>0</v>
      </c>
      <c r="R184" s="232">
        <f>Q184*H184</f>
        <v>0</v>
      </c>
      <c r="S184" s="232">
        <v>0</v>
      </c>
      <c r="T184" s="233">
        <f>S184*H184</f>
        <v>0</v>
      </c>
      <c r="U184" s="39"/>
      <c r="V184" s="39"/>
      <c r="W184" s="39"/>
      <c r="X184" s="39"/>
      <c r="Y184" s="39"/>
      <c r="Z184" s="39"/>
      <c r="AA184" s="39"/>
      <c r="AB184" s="39"/>
      <c r="AC184" s="39"/>
      <c r="AD184" s="39"/>
      <c r="AE184" s="39"/>
      <c r="AR184" s="234" t="s">
        <v>361</v>
      </c>
      <c r="AT184" s="234" t="s">
        <v>208</v>
      </c>
      <c r="AU184" s="234" t="s">
        <v>85</v>
      </c>
      <c r="AY184" s="18" t="s">
        <v>207</v>
      </c>
      <c r="BE184" s="235">
        <f>IF(N184="základní",J184,0)</f>
        <v>0</v>
      </c>
      <c r="BF184" s="235">
        <f>IF(N184="snížená",J184,0)</f>
        <v>0</v>
      </c>
      <c r="BG184" s="235">
        <f>IF(N184="zákl. přenesená",J184,0)</f>
        <v>0</v>
      </c>
      <c r="BH184" s="235">
        <f>IF(N184="sníž. přenesená",J184,0)</f>
        <v>0</v>
      </c>
      <c r="BI184" s="235">
        <f>IF(N184="nulová",J184,0)</f>
        <v>0</v>
      </c>
      <c r="BJ184" s="18" t="s">
        <v>83</v>
      </c>
      <c r="BK184" s="235">
        <f>ROUND(I184*H184,2)</f>
        <v>0</v>
      </c>
      <c r="BL184" s="18" t="s">
        <v>361</v>
      </c>
      <c r="BM184" s="234" t="s">
        <v>742</v>
      </c>
    </row>
    <row r="185" s="2" customFormat="1">
      <c r="A185" s="39"/>
      <c r="B185" s="40"/>
      <c r="C185" s="41"/>
      <c r="D185" s="236" t="s">
        <v>214</v>
      </c>
      <c r="E185" s="41"/>
      <c r="F185" s="237" t="s">
        <v>3534</v>
      </c>
      <c r="G185" s="41"/>
      <c r="H185" s="41"/>
      <c r="I185" s="238"/>
      <c r="J185" s="41"/>
      <c r="K185" s="41"/>
      <c r="L185" s="45"/>
      <c r="M185" s="239"/>
      <c r="N185" s="240"/>
      <c r="O185" s="92"/>
      <c r="P185" s="92"/>
      <c r="Q185" s="92"/>
      <c r="R185" s="92"/>
      <c r="S185" s="92"/>
      <c r="T185" s="93"/>
      <c r="U185" s="39"/>
      <c r="V185" s="39"/>
      <c r="W185" s="39"/>
      <c r="X185" s="39"/>
      <c r="Y185" s="39"/>
      <c r="Z185" s="39"/>
      <c r="AA185" s="39"/>
      <c r="AB185" s="39"/>
      <c r="AC185" s="39"/>
      <c r="AD185" s="39"/>
      <c r="AE185" s="39"/>
      <c r="AT185" s="18" t="s">
        <v>214</v>
      </c>
      <c r="AU185" s="18" t="s">
        <v>85</v>
      </c>
    </row>
    <row r="186" s="2" customFormat="1" ht="16.5" customHeight="1">
      <c r="A186" s="39"/>
      <c r="B186" s="40"/>
      <c r="C186" s="222" t="s">
        <v>345</v>
      </c>
      <c r="D186" s="222" t="s">
        <v>208</v>
      </c>
      <c r="E186" s="223" t="s">
        <v>3535</v>
      </c>
      <c r="F186" s="224" t="s">
        <v>3536</v>
      </c>
      <c r="G186" s="225" t="s">
        <v>783</v>
      </c>
      <c r="H186" s="226">
        <v>73</v>
      </c>
      <c r="I186" s="227"/>
      <c r="J186" s="228">
        <f>ROUND(I186*H186,2)</f>
        <v>0</v>
      </c>
      <c r="K186" s="229"/>
      <c r="L186" s="45"/>
      <c r="M186" s="230" t="s">
        <v>1</v>
      </c>
      <c r="N186" s="231" t="s">
        <v>41</v>
      </c>
      <c r="O186" s="92"/>
      <c r="P186" s="232">
        <f>O186*H186</f>
        <v>0</v>
      </c>
      <c r="Q186" s="232">
        <v>0</v>
      </c>
      <c r="R186" s="232">
        <f>Q186*H186</f>
        <v>0</v>
      </c>
      <c r="S186" s="232">
        <v>0</v>
      </c>
      <c r="T186" s="233">
        <f>S186*H186</f>
        <v>0</v>
      </c>
      <c r="U186" s="39"/>
      <c r="V186" s="39"/>
      <c r="W186" s="39"/>
      <c r="X186" s="39"/>
      <c r="Y186" s="39"/>
      <c r="Z186" s="39"/>
      <c r="AA186" s="39"/>
      <c r="AB186" s="39"/>
      <c r="AC186" s="39"/>
      <c r="AD186" s="39"/>
      <c r="AE186" s="39"/>
      <c r="AR186" s="234" t="s">
        <v>361</v>
      </c>
      <c r="AT186" s="234" t="s">
        <v>208</v>
      </c>
      <c r="AU186" s="234" t="s">
        <v>85</v>
      </c>
      <c r="AY186" s="18" t="s">
        <v>207</v>
      </c>
      <c r="BE186" s="235">
        <f>IF(N186="základní",J186,0)</f>
        <v>0</v>
      </c>
      <c r="BF186" s="235">
        <f>IF(N186="snížená",J186,0)</f>
        <v>0</v>
      </c>
      <c r="BG186" s="235">
        <f>IF(N186="zákl. přenesená",J186,0)</f>
        <v>0</v>
      </c>
      <c r="BH186" s="235">
        <f>IF(N186="sníž. přenesená",J186,0)</f>
        <v>0</v>
      </c>
      <c r="BI186" s="235">
        <f>IF(N186="nulová",J186,0)</f>
        <v>0</v>
      </c>
      <c r="BJ186" s="18" t="s">
        <v>83</v>
      </c>
      <c r="BK186" s="235">
        <f>ROUND(I186*H186,2)</f>
        <v>0</v>
      </c>
      <c r="BL186" s="18" t="s">
        <v>361</v>
      </c>
      <c r="BM186" s="234" t="s">
        <v>751</v>
      </c>
    </row>
    <row r="187" s="2" customFormat="1">
      <c r="A187" s="39"/>
      <c r="B187" s="40"/>
      <c r="C187" s="41"/>
      <c r="D187" s="236" t="s">
        <v>214</v>
      </c>
      <c r="E187" s="41"/>
      <c r="F187" s="237" t="s">
        <v>3536</v>
      </c>
      <c r="G187" s="41"/>
      <c r="H187" s="41"/>
      <c r="I187" s="238"/>
      <c r="J187" s="41"/>
      <c r="K187" s="41"/>
      <c r="L187" s="45"/>
      <c r="M187" s="239"/>
      <c r="N187" s="240"/>
      <c r="O187" s="92"/>
      <c r="P187" s="92"/>
      <c r="Q187" s="92"/>
      <c r="R187" s="92"/>
      <c r="S187" s="92"/>
      <c r="T187" s="93"/>
      <c r="U187" s="39"/>
      <c r="V187" s="39"/>
      <c r="W187" s="39"/>
      <c r="X187" s="39"/>
      <c r="Y187" s="39"/>
      <c r="Z187" s="39"/>
      <c r="AA187" s="39"/>
      <c r="AB187" s="39"/>
      <c r="AC187" s="39"/>
      <c r="AD187" s="39"/>
      <c r="AE187" s="39"/>
      <c r="AT187" s="18" t="s">
        <v>214</v>
      </c>
      <c r="AU187" s="18" t="s">
        <v>85</v>
      </c>
    </row>
    <row r="188" s="2" customFormat="1" ht="16.5" customHeight="1">
      <c r="A188" s="39"/>
      <c r="B188" s="40"/>
      <c r="C188" s="222" t="s">
        <v>351</v>
      </c>
      <c r="D188" s="222" t="s">
        <v>208</v>
      </c>
      <c r="E188" s="223" t="s">
        <v>3537</v>
      </c>
      <c r="F188" s="224" t="s">
        <v>3538</v>
      </c>
      <c r="G188" s="225" t="s">
        <v>2924</v>
      </c>
      <c r="H188" s="226">
        <v>1</v>
      </c>
      <c r="I188" s="227"/>
      <c r="J188" s="228">
        <f>ROUND(I188*H188,2)</f>
        <v>0</v>
      </c>
      <c r="K188" s="229"/>
      <c r="L188" s="45"/>
      <c r="M188" s="230" t="s">
        <v>1</v>
      </c>
      <c r="N188" s="231" t="s">
        <v>41</v>
      </c>
      <c r="O188" s="92"/>
      <c r="P188" s="232">
        <f>O188*H188</f>
        <v>0</v>
      </c>
      <c r="Q188" s="232">
        <v>0</v>
      </c>
      <c r="R188" s="232">
        <f>Q188*H188</f>
        <v>0</v>
      </c>
      <c r="S188" s="232">
        <v>0</v>
      </c>
      <c r="T188" s="233">
        <f>S188*H188</f>
        <v>0</v>
      </c>
      <c r="U188" s="39"/>
      <c r="V188" s="39"/>
      <c r="W188" s="39"/>
      <c r="X188" s="39"/>
      <c r="Y188" s="39"/>
      <c r="Z188" s="39"/>
      <c r="AA188" s="39"/>
      <c r="AB188" s="39"/>
      <c r="AC188" s="39"/>
      <c r="AD188" s="39"/>
      <c r="AE188" s="39"/>
      <c r="AR188" s="234" t="s">
        <v>361</v>
      </c>
      <c r="AT188" s="234" t="s">
        <v>208</v>
      </c>
      <c r="AU188" s="234" t="s">
        <v>85</v>
      </c>
      <c r="AY188" s="18" t="s">
        <v>207</v>
      </c>
      <c r="BE188" s="235">
        <f>IF(N188="základní",J188,0)</f>
        <v>0</v>
      </c>
      <c r="BF188" s="235">
        <f>IF(N188="snížená",J188,0)</f>
        <v>0</v>
      </c>
      <c r="BG188" s="235">
        <f>IF(N188="zákl. přenesená",J188,0)</f>
        <v>0</v>
      </c>
      <c r="BH188" s="235">
        <f>IF(N188="sníž. přenesená",J188,0)</f>
        <v>0</v>
      </c>
      <c r="BI188" s="235">
        <f>IF(N188="nulová",J188,0)</f>
        <v>0</v>
      </c>
      <c r="BJ188" s="18" t="s">
        <v>83</v>
      </c>
      <c r="BK188" s="235">
        <f>ROUND(I188*H188,2)</f>
        <v>0</v>
      </c>
      <c r="BL188" s="18" t="s">
        <v>361</v>
      </c>
      <c r="BM188" s="234" t="s">
        <v>763</v>
      </c>
    </row>
    <row r="189" s="2" customFormat="1">
      <c r="A189" s="39"/>
      <c r="B189" s="40"/>
      <c r="C189" s="41"/>
      <c r="D189" s="236" t="s">
        <v>214</v>
      </c>
      <c r="E189" s="41"/>
      <c r="F189" s="237" t="s">
        <v>3538</v>
      </c>
      <c r="G189" s="41"/>
      <c r="H189" s="41"/>
      <c r="I189" s="238"/>
      <c r="J189" s="41"/>
      <c r="K189" s="41"/>
      <c r="L189" s="45"/>
      <c r="M189" s="239"/>
      <c r="N189" s="240"/>
      <c r="O189" s="92"/>
      <c r="P189" s="92"/>
      <c r="Q189" s="92"/>
      <c r="R189" s="92"/>
      <c r="S189" s="92"/>
      <c r="T189" s="93"/>
      <c r="U189" s="39"/>
      <c r="V189" s="39"/>
      <c r="W189" s="39"/>
      <c r="X189" s="39"/>
      <c r="Y189" s="39"/>
      <c r="Z189" s="39"/>
      <c r="AA189" s="39"/>
      <c r="AB189" s="39"/>
      <c r="AC189" s="39"/>
      <c r="AD189" s="39"/>
      <c r="AE189" s="39"/>
      <c r="AT189" s="18" t="s">
        <v>214</v>
      </c>
      <c r="AU189" s="18" t="s">
        <v>85</v>
      </c>
    </row>
    <row r="190" s="11" customFormat="1" ht="22.8" customHeight="1">
      <c r="A190" s="11"/>
      <c r="B190" s="208"/>
      <c r="C190" s="209"/>
      <c r="D190" s="210" t="s">
        <v>75</v>
      </c>
      <c r="E190" s="310" t="s">
        <v>3539</v>
      </c>
      <c r="F190" s="310" t="s">
        <v>3540</v>
      </c>
      <c r="G190" s="209"/>
      <c r="H190" s="209"/>
      <c r="I190" s="212"/>
      <c r="J190" s="311">
        <f>BK190</f>
        <v>0</v>
      </c>
      <c r="K190" s="209"/>
      <c r="L190" s="214"/>
      <c r="M190" s="215"/>
      <c r="N190" s="216"/>
      <c r="O190" s="216"/>
      <c r="P190" s="217">
        <f>SUM(P191:P203)</f>
        <v>0</v>
      </c>
      <c r="Q190" s="216"/>
      <c r="R190" s="217">
        <f>SUM(R191:R203)</f>
        <v>0</v>
      </c>
      <c r="S190" s="216"/>
      <c r="T190" s="218">
        <f>SUM(T191:T203)</f>
        <v>0</v>
      </c>
      <c r="U190" s="11"/>
      <c r="V190" s="11"/>
      <c r="W190" s="11"/>
      <c r="X190" s="11"/>
      <c r="Y190" s="11"/>
      <c r="Z190" s="11"/>
      <c r="AA190" s="11"/>
      <c r="AB190" s="11"/>
      <c r="AC190" s="11"/>
      <c r="AD190" s="11"/>
      <c r="AE190" s="11"/>
      <c r="AR190" s="219" t="s">
        <v>83</v>
      </c>
      <c r="AT190" s="220" t="s">
        <v>75</v>
      </c>
      <c r="AU190" s="220" t="s">
        <v>83</v>
      </c>
      <c r="AY190" s="219" t="s">
        <v>207</v>
      </c>
      <c r="BK190" s="221">
        <f>SUM(BK191:BK203)</f>
        <v>0</v>
      </c>
    </row>
    <row r="191" s="2" customFormat="1" ht="16.5" customHeight="1">
      <c r="A191" s="39"/>
      <c r="B191" s="40"/>
      <c r="C191" s="222" t="s">
        <v>361</v>
      </c>
      <c r="D191" s="222" t="s">
        <v>208</v>
      </c>
      <c r="E191" s="223" t="s">
        <v>3541</v>
      </c>
      <c r="F191" s="224" t="s">
        <v>3542</v>
      </c>
      <c r="G191" s="225" t="s">
        <v>931</v>
      </c>
      <c r="H191" s="226">
        <v>1</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361</v>
      </c>
      <c r="AT191" s="234" t="s">
        <v>208</v>
      </c>
      <c r="AU191" s="234" t="s">
        <v>85</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361</v>
      </c>
      <c r="BM191" s="234" t="s">
        <v>774</v>
      </c>
    </row>
    <row r="192" s="2" customFormat="1">
      <c r="A192" s="39"/>
      <c r="B192" s="40"/>
      <c r="C192" s="41"/>
      <c r="D192" s="236" t="s">
        <v>214</v>
      </c>
      <c r="E192" s="41"/>
      <c r="F192" s="237" t="s">
        <v>3542</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85</v>
      </c>
    </row>
    <row r="193" s="2" customFormat="1" ht="16.5" customHeight="1">
      <c r="A193" s="39"/>
      <c r="B193" s="40"/>
      <c r="C193" s="222" t="s">
        <v>371</v>
      </c>
      <c r="D193" s="222" t="s">
        <v>208</v>
      </c>
      <c r="E193" s="223" t="s">
        <v>3543</v>
      </c>
      <c r="F193" s="224" t="s">
        <v>3544</v>
      </c>
      <c r="G193" s="225" t="s">
        <v>931</v>
      </c>
      <c r="H193" s="226">
        <v>4</v>
      </c>
      <c r="I193" s="227"/>
      <c r="J193" s="228">
        <f>ROUND(I193*H193,2)</f>
        <v>0</v>
      </c>
      <c r="K193" s="229"/>
      <c r="L193" s="45"/>
      <c r="M193" s="230" t="s">
        <v>1</v>
      </c>
      <c r="N193" s="231" t="s">
        <v>41</v>
      </c>
      <c r="O193" s="92"/>
      <c r="P193" s="232">
        <f>O193*H193</f>
        <v>0</v>
      </c>
      <c r="Q193" s="232">
        <v>0</v>
      </c>
      <c r="R193" s="232">
        <f>Q193*H193</f>
        <v>0</v>
      </c>
      <c r="S193" s="232">
        <v>0</v>
      </c>
      <c r="T193" s="233">
        <f>S193*H193</f>
        <v>0</v>
      </c>
      <c r="U193" s="39"/>
      <c r="V193" s="39"/>
      <c r="W193" s="39"/>
      <c r="X193" s="39"/>
      <c r="Y193" s="39"/>
      <c r="Z193" s="39"/>
      <c r="AA193" s="39"/>
      <c r="AB193" s="39"/>
      <c r="AC193" s="39"/>
      <c r="AD193" s="39"/>
      <c r="AE193" s="39"/>
      <c r="AR193" s="234" t="s">
        <v>361</v>
      </c>
      <c r="AT193" s="234" t="s">
        <v>208</v>
      </c>
      <c r="AU193" s="234" t="s">
        <v>85</v>
      </c>
      <c r="AY193" s="18" t="s">
        <v>207</v>
      </c>
      <c r="BE193" s="235">
        <f>IF(N193="základní",J193,0)</f>
        <v>0</v>
      </c>
      <c r="BF193" s="235">
        <f>IF(N193="snížená",J193,0)</f>
        <v>0</v>
      </c>
      <c r="BG193" s="235">
        <f>IF(N193="zákl. přenesená",J193,0)</f>
        <v>0</v>
      </c>
      <c r="BH193" s="235">
        <f>IF(N193="sníž. přenesená",J193,0)</f>
        <v>0</v>
      </c>
      <c r="BI193" s="235">
        <f>IF(N193="nulová",J193,0)</f>
        <v>0</v>
      </c>
      <c r="BJ193" s="18" t="s">
        <v>83</v>
      </c>
      <c r="BK193" s="235">
        <f>ROUND(I193*H193,2)</f>
        <v>0</v>
      </c>
      <c r="BL193" s="18" t="s">
        <v>361</v>
      </c>
      <c r="BM193" s="234" t="s">
        <v>788</v>
      </c>
    </row>
    <row r="194" s="2" customFormat="1">
      <c r="A194" s="39"/>
      <c r="B194" s="40"/>
      <c r="C194" s="41"/>
      <c r="D194" s="236" t="s">
        <v>214</v>
      </c>
      <c r="E194" s="41"/>
      <c r="F194" s="237" t="s">
        <v>3544</v>
      </c>
      <c r="G194" s="41"/>
      <c r="H194" s="41"/>
      <c r="I194" s="238"/>
      <c r="J194" s="41"/>
      <c r="K194" s="41"/>
      <c r="L194" s="45"/>
      <c r="M194" s="239"/>
      <c r="N194" s="240"/>
      <c r="O194" s="92"/>
      <c r="P194" s="92"/>
      <c r="Q194" s="92"/>
      <c r="R194" s="92"/>
      <c r="S194" s="92"/>
      <c r="T194" s="93"/>
      <c r="U194" s="39"/>
      <c r="V194" s="39"/>
      <c r="W194" s="39"/>
      <c r="X194" s="39"/>
      <c r="Y194" s="39"/>
      <c r="Z194" s="39"/>
      <c r="AA194" s="39"/>
      <c r="AB194" s="39"/>
      <c r="AC194" s="39"/>
      <c r="AD194" s="39"/>
      <c r="AE194" s="39"/>
      <c r="AT194" s="18" t="s">
        <v>214</v>
      </c>
      <c r="AU194" s="18" t="s">
        <v>85</v>
      </c>
    </row>
    <row r="195" s="2" customFormat="1" ht="16.5" customHeight="1">
      <c r="A195" s="39"/>
      <c r="B195" s="40"/>
      <c r="C195" s="222" t="s">
        <v>700</v>
      </c>
      <c r="D195" s="222" t="s">
        <v>208</v>
      </c>
      <c r="E195" s="223" t="s">
        <v>3545</v>
      </c>
      <c r="F195" s="224" t="s">
        <v>3546</v>
      </c>
      <c r="G195" s="225" t="s">
        <v>931</v>
      </c>
      <c r="H195" s="226">
        <v>3</v>
      </c>
      <c r="I195" s="227"/>
      <c r="J195" s="228">
        <f>ROUND(I195*H195,2)</f>
        <v>0</v>
      </c>
      <c r="K195" s="229"/>
      <c r="L195" s="45"/>
      <c r="M195" s="230" t="s">
        <v>1</v>
      </c>
      <c r="N195" s="231" t="s">
        <v>41</v>
      </c>
      <c r="O195" s="92"/>
      <c r="P195" s="232">
        <f>O195*H195</f>
        <v>0</v>
      </c>
      <c r="Q195" s="232">
        <v>0</v>
      </c>
      <c r="R195" s="232">
        <f>Q195*H195</f>
        <v>0</v>
      </c>
      <c r="S195" s="232">
        <v>0</v>
      </c>
      <c r="T195" s="233">
        <f>S195*H195</f>
        <v>0</v>
      </c>
      <c r="U195" s="39"/>
      <c r="V195" s="39"/>
      <c r="W195" s="39"/>
      <c r="X195" s="39"/>
      <c r="Y195" s="39"/>
      <c r="Z195" s="39"/>
      <c r="AA195" s="39"/>
      <c r="AB195" s="39"/>
      <c r="AC195" s="39"/>
      <c r="AD195" s="39"/>
      <c r="AE195" s="39"/>
      <c r="AR195" s="234" t="s">
        <v>361</v>
      </c>
      <c r="AT195" s="234" t="s">
        <v>208</v>
      </c>
      <c r="AU195" s="234" t="s">
        <v>85</v>
      </c>
      <c r="AY195" s="18" t="s">
        <v>207</v>
      </c>
      <c r="BE195" s="235">
        <f>IF(N195="základní",J195,0)</f>
        <v>0</v>
      </c>
      <c r="BF195" s="235">
        <f>IF(N195="snížená",J195,0)</f>
        <v>0</v>
      </c>
      <c r="BG195" s="235">
        <f>IF(N195="zákl. přenesená",J195,0)</f>
        <v>0</v>
      </c>
      <c r="BH195" s="235">
        <f>IF(N195="sníž. přenesená",J195,0)</f>
        <v>0</v>
      </c>
      <c r="BI195" s="235">
        <f>IF(N195="nulová",J195,0)</f>
        <v>0</v>
      </c>
      <c r="BJ195" s="18" t="s">
        <v>83</v>
      </c>
      <c r="BK195" s="235">
        <f>ROUND(I195*H195,2)</f>
        <v>0</v>
      </c>
      <c r="BL195" s="18" t="s">
        <v>361</v>
      </c>
      <c r="BM195" s="234" t="s">
        <v>799</v>
      </c>
    </row>
    <row r="196" s="2" customFormat="1">
      <c r="A196" s="39"/>
      <c r="B196" s="40"/>
      <c r="C196" s="41"/>
      <c r="D196" s="236" t="s">
        <v>214</v>
      </c>
      <c r="E196" s="41"/>
      <c r="F196" s="237" t="s">
        <v>3546</v>
      </c>
      <c r="G196" s="41"/>
      <c r="H196" s="41"/>
      <c r="I196" s="238"/>
      <c r="J196" s="41"/>
      <c r="K196" s="41"/>
      <c r="L196" s="45"/>
      <c r="M196" s="239"/>
      <c r="N196" s="240"/>
      <c r="O196" s="92"/>
      <c r="P196" s="92"/>
      <c r="Q196" s="92"/>
      <c r="R196" s="92"/>
      <c r="S196" s="92"/>
      <c r="T196" s="93"/>
      <c r="U196" s="39"/>
      <c r="V196" s="39"/>
      <c r="W196" s="39"/>
      <c r="X196" s="39"/>
      <c r="Y196" s="39"/>
      <c r="Z196" s="39"/>
      <c r="AA196" s="39"/>
      <c r="AB196" s="39"/>
      <c r="AC196" s="39"/>
      <c r="AD196" s="39"/>
      <c r="AE196" s="39"/>
      <c r="AT196" s="18" t="s">
        <v>214</v>
      </c>
      <c r="AU196" s="18" t="s">
        <v>85</v>
      </c>
    </row>
    <row r="197" s="2" customFormat="1" ht="16.5" customHeight="1">
      <c r="A197" s="39"/>
      <c r="B197" s="40"/>
      <c r="C197" s="222" t="s">
        <v>706</v>
      </c>
      <c r="D197" s="222" t="s">
        <v>208</v>
      </c>
      <c r="E197" s="223" t="s">
        <v>3547</v>
      </c>
      <c r="F197" s="224" t="s">
        <v>2080</v>
      </c>
      <c r="G197" s="225" t="s">
        <v>658</v>
      </c>
      <c r="H197" s="226">
        <v>1</v>
      </c>
      <c r="I197" s="227"/>
      <c r="J197" s="228">
        <f>ROUND(I197*H197,2)</f>
        <v>0</v>
      </c>
      <c r="K197" s="229"/>
      <c r="L197" s="45"/>
      <c r="M197" s="230" t="s">
        <v>1</v>
      </c>
      <c r="N197" s="231" t="s">
        <v>41</v>
      </c>
      <c r="O197" s="92"/>
      <c r="P197" s="232">
        <f>O197*H197</f>
        <v>0</v>
      </c>
      <c r="Q197" s="232">
        <v>0</v>
      </c>
      <c r="R197" s="232">
        <f>Q197*H197</f>
        <v>0</v>
      </c>
      <c r="S197" s="232">
        <v>0</v>
      </c>
      <c r="T197" s="233">
        <f>S197*H197</f>
        <v>0</v>
      </c>
      <c r="U197" s="39"/>
      <c r="V197" s="39"/>
      <c r="W197" s="39"/>
      <c r="X197" s="39"/>
      <c r="Y197" s="39"/>
      <c r="Z197" s="39"/>
      <c r="AA197" s="39"/>
      <c r="AB197" s="39"/>
      <c r="AC197" s="39"/>
      <c r="AD197" s="39"/>
      <c r="AE197" s="39"/>
      <c r="AR197" s="234" t="s">
        <v>361</v>
      </c>
      <c r="AT197" s="234" t="s">
        <v>208</v>
      </c>
      <c r="AU197" s="234" t="s">
        <v>85</v>
      </c>
      <c r="AY197" s="18" t="s">
        <v>207</v>
      </c>
      <c r="BE197" s="235">
        <f>IF(N197="základní",J197,0)</f>
        <v>0</v>
      </c>
      <c r="BF197" s="235">
        <f>IF(N197="snížená",J197,0)</f>
        <v>0</v>
      </c>
      <c r="BG197" s="235">
        <f>IF(N197="zákl. přenesená",J197,0)</f>
        <v>0</v>
      </c>
      <c r="BH197" s="235">
        <f>IF(N197="sníž. přenesená",J197,0)</f>
        <v>0</v>
      </c>
      <c r="BI197" s="235">
        <f>IF(N197="nulová",J197,0)</f>
        <v>0</v>
      </c>
      <c r="BJ197" s="18" t="s">
        <v>83</v>
      </c>
      <c r="BK197" s="235">
        <f>ROUND(I197*H197,2)</f>
        <v>0</v>
      </c>
      <c r="BL197" s="18" t="s">
        <v>361</v>
      </c>
      <c r="BM197" s="234" t="s">
        <v>828</v>
      </c>
    </row>
    <row r="198" s="2" customFormat="1">
      <c r="A198" s="39"/>
      <c r="B198" s="40"/>
      <c r="C198" s="41"/>
      <c r="D198" s="236" t="s">
        <v>214</v>
      </c>
      <c r="E198" s="41"/>
      <c r="F198" s="237" t="s">
        <v>2080</v>
      </c>
      <c r="G198" s="41"/>
      <c r="H198" s="41"/>
      <c r="I198" s="238"/>
      <c r="J198" s="41"/>
      <c r="K198" s="41"/>
      <c r="L198" s="45"/>
      <c r="M198" s="239"/>
      <c r="N198" s="240"/>
      <c r="O198" s="92"/>
      <c r="P198" s="92"/>
      <c r="Q198" s="92"/>
      <c r="R198" s="92"/>
      <c r="S198" s="92"/>
      <c r="T198" s="93"/>
      <c r="U198" s="39"/>
      <c r="V198" s="39"/>
      <c r="W198" s="39"/>
      <c r="X198" s="39"/>
      <c r="Y198" s="39"/>
      <c r="Z198" s="39"/>
      <c r="AA198" s="39"/>
      <c r="AB198" s="39"/>
      <c r="AC198" s="39"/>
      <c r="AD198" s="39"/>
      <c r="AE198" s="39"/>
      <c r="AT198" s="18" t="s">
        <v>214</v>
      </c>
      <c r="AU198" s="18" t="s">
        <v>85</v>
      </c>
    </row>
    <row r="199" s="2" customFormat="1" ht="16.5" customHeight="1">
      <c r="A199" s="39"/>
      <c r="B199" s="40"/>
      <c r="C199" s="222" t="s">
        <v>712</v>
      </c>
      <c r="D199" s="222" t="s">
        <v>208</v>
      </c>
      <c r="E199" s="223" t="s">
        <v>3548</v>
      </c>
      <c r="F199" s="224" t="s">
        <v>3549</v>
      </c>
      <c r="G199" s="225" t="s">
        <v>658</v>
      </c>
      <c r="H199" s="226">
        <v>1</v>
      </c>
      <c r="I199" s="227"/>
      <c r="J199" s="228">
        <f>ROUND(I199*H199,2)</f>
        <v>0</v>
      </c>
      <c r="K199" s="229"/>
      <c r="L199" s="45"/>
      <c r="M199" s="230" t="s">
        <v>1</v>
      </c>
      <c r="N199" s="231" t="s">
        <v>41</v>
      </c>
      <c r="O199" s="92"/>
      <c r="P199" s="232">
        <f>O199*H199</f>
        <v>0</v>
      </c>
      <c r="Q199" s="232">
        <v>0</v>
      </c>
      <c r="R199" s="232">
        <f>Q199*H199</f>
        <v>0</v>
      </c>
      <c r="S199" s="232">
        <v>0</v>
      </c>
      <c r="T199" s="233">
        <f>S199*H199</f>
        <v>0</v>
      </c>
      <c r="U199" s="39"/>
      <c r="V199" s="39"/>
      <c r="W199" s="39"/>
      <c r="X199" s="39"/>
      <c r="Y199" s="39"/>
      <c r="Z199" s="39"/>
      <c r="AA199" s="39"/>
      <c r="AB199" s="39"/>
      <c r="AC199" s="39"/>
      <c r="AD199" s="39"/>
      <c r="AE199" s="39"/>
      <c r="AR199" s="234" t="s">
        <v>361</v>
      </c>
      <c r="AT199" s="234" t="s">
        <v>208</v>
      </c>
      <c r="AU199" s="234" t="s">
        <v>85</v>
      </c>
      <c r="AY199" s="18" t="s">
        <v>207</v>
      </c>
      <c r="BE199" s="235">
        <f>IF(N199="základní",J199,0)</f>
        <v>0</v>
      </c>
      <c r="BF199" s="235">
        <f>IF(N199="snížená",J199,0)</f>
        <v>0</v>
      </c>
      <c r="BG199" s="235">
        <f>IF(N199="zákl. přenesená",J199,0)</f>
        <v>0</v>
      </c>
      <c r="BH199" s="235">
        <f>IF(N199="sníž. přenesená",J199,0)</f>
        <v>0</v>
      </c>
      <c r="BI199" s="235">
        <f>IF(N199="nulová",J199,0)</f>
        <v>0</v>
      </c>
      <c r="BJ199" s="18" t="s">
        <v>83</v>
      </c>
      <c r="BK199" s="235">
        <f>ROUND(I199*H199,2)</f>
        <v>0</v>
      </c>
      <c r="BL199" s="18" t="s">
        <v>361</v>
      </c>
      <c r="BM199" s="234" t="s">
        <v>840</v>
      </c>
    </row>
    <row r="200" s="2" customFormat="1">
      <c r="A200" s="39"/>
      <c r="B200" s="40"/>
      <c r="C200" s="41"/>
      <c r="D200" s="236" t="s">
        <v>214</v>
      </c>
      <c r="E200" s="41"/>
      <c r="F200" s="237" t="s">
        <v>3549</v>
      </c>
      <c r="G200" s="41"/>
      <c r="H200" s="41"/>
      <c r="I200" s="238"/>
      <c r="J200" s="41"/>
      <c r="K200" s="41"/>
      <c r="L200" s="45"/>
      <c r="M200" s="239"/>
      <c r="N200" s="240"/>
      <c r="O200" s="92"/>
      <c r="P200" s="92"/>
      <c r="Q200" s="92"/>
      <c r="R200" s="92"/>
      <c r="S200" s="92"/>
      <c r="T200" s="93"/>
      <c r="U200" s="39"/>
      <c r="V200" s="39"/>
      <c r="W200" s="39"/>
      <c r="X200" s="39"/>
      <c r="Y200" s="39"/>
      <c r="Z200" s="39"/>
      <c r="AA200" s="39"/>
      <c r="AB200" s="39"/>
      <c r="AC200" s="39"/>
      <c r="AD200" s="39"/>
      <c r="AE200" s="39"/>
      <c r="AT200" s="18" t="s">
        <v>214</v>
      </c>
      <c r="AU200" s="18" t="s">
        <v>85</v>
      </c>
    </row>
    <row r="201" s="2" customFormat="1" ht="16.5" customHeight="1">
      <c r="A201" s="39"/>
      <c r="B201" s="40"/>
      <c r="C201" s="222" t="s">
        <v>7</v>
      </c>
      <c r="D201" s="222" t="s">
        <v>208</v>
      </c>
      <c r="E201" s="223" t="s">
        <v>3550</v>
      </c>
      <c r="F201" s="224" t="s">
        <v>3538</v>
      </c>
      <c r="G201" s="225" t="s">
        <v>2924</v>
      </c>
      <c r="H201" s="226">
        <v>1</v>
      </c>
      <c r="I201" s="227"/>
      <c r="J201" s="228">
        <f>ROUND(I201*H201,2)</f>
        <v>0</v>
      </c>
      <c r="K201" s="229"/>
      <c r="L201" s="45"/>
      <c r="M201" s="230" t="s">
        <v>1</v>
      </c>
      <c r="N201" s="231" t="s">
        <v>41</v>
      </c>
      <c r="O201" s="92"/>
      <c r="P201" s="232">
        <f>O201*H201</f>
        <v>0</v>
      </c>
      <c r="Q201" s="232">
        <v>0</v>
      </c>
      <c r="R201" s="232">
        <f>Q201*H201</f>
        <v>0</v>
      </c>
      <c r="S201" s="232">
        <v>0</v>
      </c>
      <c r="T201" s="233">
        <f>S201*H201</f>
        <v>0</v>
      </c>
      <c r="U201" s="39"/>
      <c r="V201" s="39"/>
      <c r="W201" s="39"/>
      <c r="X201" s="39"/>
      <c r="Y201" s="39"/>
      <c r="Z201" s="39"/>
      <c r="AA201" s="39"/>
      <c r="AB201" s="39"/>
      <c r="AC201" s="39"/>
      <c r="AD201" s="39"/>
      <c r="AE201" s="39"/>
      <c r="AR201" s="234" t="s">
        <v>361</v>
      </c>
      <c r="AT201" s="234" t="s">
        <v>208</v>
      </c>
      <c r="AU201" s="234" t="s">
        <v>85</v>
      </c>
      <c r="AY201" s="18" t="s">
        <v>207</v>
      </c>
      <c r="BE201" s="235">
        <f>IF(N201="základní",J201,0)</f>
        <v>0</v>
      </c>
      <c r="BF201" s="235">
        <f>IF(N201="snížená",J201,0)</f>
        <v>0</v>
      </c>
      <c r="BG201" s="235">
        <f>IF(N201="zákl. přenesená",J201,0)</f>
        <v>0</v>
      </c>
      <c r="BH201" s="235">
        <f>IF(N201="sníž. přenesená",J201,0)</f>
        <v>0</v>
      </c>
      <c r="BI201" s="235">
        <f>IF(N201="nulová",J201,0)</f>
        <v>0</v>
      </c>
      <c r="BJ201" s="18" t="s">
        <v>83</v>
      </c>
      <c r="BK201" s="235">
        <f>ROUND(I201*H201,2)</f>
        <v>0</v>
      </c>
      <c r="BL201" s="18" t="s">
        <v>361</v>
      </c>
      <c r="BM201" s="234" t="s">
        <v>852</v>
      </c>
    </row>
    <row r="202" s="2" customFormat="1">
      <c r="A202" s="39"/>
      <c r="B202" s="40"/>
      <c r="C202" s="41"/>
      <c r="D202" s="236" t="s">
        <v>214</v>
      </c>
      <c r="E202" s="41"/>
      <c r="F202" s="237" t="s">
        <v>3538</v>
      </c>
      <c r="G202" s="41"/>
      <c r="H202" s="41"/>
      <c r="I202" s="238"/>
      <c r="J202" s="41"/>
      <c r="K202" s="41"/>
      <c r="L202" s="45"/>
      <c r="M202" s="239"/>
      <c r="N202" s="240"/>
      <c r="O202" s="92"/>
      <c r="P202" s="92"/>
      <c r="Q202" s="92"/>
      <c r="R202" s="92"/>
      <c r="S202" s="92"/>
      <c r="T202" s="93"/>
      <c r="U202" s="39"/>
      <c r="V202" s="39"/>
      <c r="W202" s="39"/>
      <c r="X202" s="39"/>
      <c r="Y202" s="39"/>
      <c r="Z202" s="39"/>
      <c r="AA202" s="39"/>
      <c r="AB202" s="39"/>
      <c r="AC202" s="39"/>
      <c r="AD202" s="39"/>
      <c r="AE202" s="39"/>
      <c r="AT202" s="18" t="s">
        <v>214</v>
      </c>
      <c r="AU202" s="18" t="s">
        <v>85</v>
      </c>
    </row>
    <row r="203" s="2" customFormat="1">
      <c r="A203" s="39"/>
      <c r="B203" s="40"/>
      <c r="C203" s="41"/>
      <c r="D203" s="236" t="s">
        <v>385</v>
      </c>
      <c r="E203" s="41"/>
      <c r="F203" s="290" t="s">
        <v>2921</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385</v>
      </c>
      <c r="AU203" s="18" t="s">
        <v>85</v>
      </c>
    </row>
    <row r="204" s="11" customFormat="1" ht="22.8" customHeight="1">
      <c r="A204" s="11"/>
      <c r="B204" s="208"/>
      <c r="C204" s="209"/>
      <c r="D204" s="210" t="s">
        <v>75</v>
      </c>
      <c r="E204" s="310" t="s">
        <v>3551</v>
      </c>
      <c r="F204" s="310" t="s">
        <v>3552</v>
      </c>
      <c r="G204" s="209"/>
      <c r="H204" s="209"/>
      <c r="I204" s="212"/>
      <c r="J204" s="311">
        <f>BK204</f>
        <v>0</v>
      </c>
      <c r="K204" s="209"/>
      <c r="L204" s="214"/>
      <c r="M204" s="215"/>
      <c r="N204" s="216"/>
      <c r="O204" s="216"/>
      <c r="P204" s="217">
        <f>SUM(P205:P214)</f>
        <v>0</v>
      </c>
      <c r="Q204" s="216"/>
      <c r="R204" s="217">
        <f>SUM(R205:R214)</f>
        <v>0</v>
      </c>
      <c r="S204" s="216"/>
      <c r="T204" s="218">
        <f>SUM(T205:T214)</f>
        <v>0</v>
      </c>
      <c r="U204" s="11"/>
      <c r="V204" s="11"/>
      <c r="W204" s="11"/>
      <c r="X204" s="11"/>
      <c r="Y204" s="11"/>
      <c r="Z204" s="11"/>
      <c r="AA204" s="11"/>
      <c r="AB204" s="11"/>
      <c r="AC204" s="11"/>
      <c r="AD204" s="11"/>
      <c r="AE204" s="11"/>
      <c r="AR204" s="219" t="s">
        <v>83</v>
      </c>
      <c r="AT204" s="220" t="s">
        <v>75</v>
      </c>
      <c r="AU204" s="220" t="s">
        <v>83</v>
      </c>
      <c r="AY204" s="219" t="s">
        <v>207</v>
      </c>
      <c r="BK204" s="221">
        <f>SUM(BK205:BK214)</f>
        <v>0</v>
      </c>
    </row>
    <row r="205" s="2" customFormat="1" ht="16.5" customHeight="1">
      <c r="A205" s="39"/>
      <c r="B205" s="40"/>
      <c r="C205" s="222" t="s">
        <v>720</v>
      </c>
      <c r="D205" s="222" t="s">
        <v>208</v>
      </c>
      <c r="E205" s="223" t="s">
        <v>3553</v>
      </c>
      <c r="F205" s="224" t="s">
        <v>3554</v>
      </c>
      <c r="G205" s="225" t="s">
        <v>2924</v>
      </c>
      <c r="H205" s="226">
        <v>1</v>
      </c>
      <c r="I205" s="227"/>
      <c r="J205" s="228">
        <f>ROUND(I205*H205,2)</f>
        <v>0</v>
      </c>
      <c r="K205" s="229"/>
      <c r="L205" s="45"/>
      <c r="M205" s="230" t="s">
        <v>1</v>
      </c>
      <c r="N205" s="231" t="s">
        <v>41</v>
      </c>
      <c r="O205" s="92"/>
      <c r="P205" s="232">
        <f>O205*H205</f>
        <v>0</v>
      </c>
      <c r="Q205" s="232">
        <v>0</v>
      </c>
      <c r="R205" s="232">
        <f>Q205*H205</f>
        <v>0</v>
      </c>
      <c r="S205" s="232">
        <v>0</v>
      </c>
      <c r="T205" s="233">
        <f>S205*H205</f>
        <v>0</v>
      </c>
      <c r="U205" s="39"/>
      <c r="V205" s="39"/>
      <c r="W205" s="39"/>
      <c r="X205" s="39"/>
      <c r="Y205" s="39"/>
      <c r="Z205" s="39"/>
      <c r="AA205" s="39"/>
      <c r="AB205" s="39"/>
      <c r="AC205" s="39"/>
      <c r="AD205" s="39"/>
      <c r="AE205" s="39"/>
      <c r="AR205" s="234" t="s">
        <v>361</v>
      </c>
      <c r="AT205" s="234" t="s">
        <v>208</v>
      </c>
      <c r="AU205" s="234" t="s">
        <v>85</v>
      </c>
      <c r="AY205" s="18" t="s">
        <v>207</v>
      </c>
      <c r="BE205" s="235">
        <f>IF(N205="základní",J205,0)</f>
        <v>0</v>
      </c>
      <c r="BF205" s="235">
        <f>IF(N205="snížená",J205,0)</f>
        <v>0</v>
      </c>
      <c r="BG205" s="235">
        <f>IF(N205="zákl. přenesená",J205,0)</f>
        <v>0</v>
      </c>
      <c r="BH205" s="235">
        <f>IF(N205="sníž. přenesená",J205,0)</f>
        <v>0</v>
      </c>
      <c r="BI205" s="235">
        <f>IF(N205="nulová",J205,0)</f>
        <v>0</v>
      </c>
      <c r="BJ205" s="18" t="s">
        <v>83</v>
      </c>
      <c r="BK205" s="235">
        <f>ROUND(I205*H205,2)</f>
        <v>0</v>
      </c>
      <c r="BL205" s="18" t="s">
        <v>361</v>
      </c>
      <c r="BM205" s="234" t="s">
        <v>866</v>
      </c>
    </row>
    <row r="206" s="2" customFormat="1">
      <c r="A206" s="39"/>
      <c r="B206" s="40"/>
      <c r="C206" s="41"/>
      <c r="D206" s="236" t="s">
        <v>214</v>
      </c>
      <c r="E206" s="41"/>
      <c r="F206" s="237" t="s">
        <v>3554</v>
      </c>
      <c r="G206" s="41"/>
      <c r="H206" s="41"/>
      <c r="I206" s="238"/>
      <c r="J206" s="41"/>
      <c r="K206" s="41"/>
      <c r="L206" s="45"/>
      <c r="M206" s="239"/>
      <c r="N206" s="240"/>
      <c r="O206" s="92"/>
      <c r="P206" s="92"/>
      <c r="Q206" s="92"/>
      <c r="R206" s="92"/>
      <c r="S206" s="92"/>
      <c r="T206" s="93"/>
      <c r="U206" s="39"/>
      <c r="V206" s="39"/>
      <c r="W206" s="39"/>
      <c r="X206" s="39"/>
      <c r="Y206" s="39"/>
      <c r="Z206" s="39"/>
      <c r="AA206" s="39"/>
      <c r="AB206" s="39"/>
      <c r="AC206" s="39"/>
      <c r="AD206" s="39"/>
      <c r="AE206" s="39"/>
      <c r="AT206" s="18" t="s">
        <v>214</v>
      </c>
      <c r="AU206" s="18" t="s">
        <v>85</v>
      </c>
    </row>
    <row r="207" s="2" customFormat="1" ht="16.5" customHeight="1">
      <c r="A207" s="39"/>
      <c r="B207" s="40"/>
      <c r="C207" s="222" t="s">
        <v>726</v>
      </c>
      <c r="D207" s="222" t="s">
        <v>208</v>
      </c>
      <c r="E207" s="223" t="s">
        <v>3555</v>
      </c>
      <c r="F207" s="224" t="s">
        <v>3556</v>
      </c>
      <c r="G207" s="225" t="s">
        <v>2924</v>
      </c>
      <c r="H207" s="226">
        <v>1</v>
      </c>
      <c r="I207" s="227"/>
      <c r="J207" s="228">
        <f>ROUND(I207*H207,2)</f>
        <v>0</v>
      </c>
      <c r="K207" s="229"/>
      <c r="L207" s="45"/>
      <c r="M207" s="230" t="s">
        <v>1</v>
      </c>
      <c r="N207" s="231" t="s">
        <v>41</v>
      </c>
      <c r="O207" s="92"/>
      <c r="P207" s="232">
        <f>O207*H207</f>
        <v>0</v>
      </c>
      <c r="Q207" s="232">
        <v>0</v>
      </c>
      <c r="R207" s="232">
        <f>Q207*H207</f>
        <v>0</v>
      </c>
      <c r="S207" s="232">
        <v>0</v>
      </c>
      <c r="T207" s="233">
        <f>S207*H207</f>
        <v>0</v>
      </c>
      <c r="U207" s="39"/>
      <c r="V207" s="39"/>
      <c r="W207" s="39"/>
      <c r="X207" s="39"/>
      <c r="Y207" s="39"/>
      <c r="Z207" s="39"/>
      <c r="AA207" s="39"/>
      <c r="AB207" s="39"/>
      <c r="AC207" s="39"/>
      <c r="AD207" s="39"/>
      <c r="AE207" s="39"/>
      <c r="AR207" s="234" t="s">
        <v>361</v>
      </c>
      <c r="AT207" s="234" t="s">
        <v>208</v>
      </c>
      <c r="AU207" s="234" t="s">
        <v>85</v>
      </c>
      <c r="AY207" s="18" t="s">
        <v>207</v>
      </c>
      <c r="BE207" s="235">
        <f>IF(N207="základní",J207,0)</f>
        <v>0</v>
      </c>
      <c r="BF207" s="235">
        <f>IF(N207="snížená",J207,0)</f>
        <v>0</v>
      </c>
      <c r="BG207" s="235">
        <f>IF(N207="zákl. přenesená",J207,0)</f>
        <v>0</v>
      </c>
      <c r="BH207" s="235">
        <f>IF(N207="sníž. přenesená",J207,0)</f>
        <v>0</v>
      </c>
      <c r="BI207" s="235">
        <f>IF(N207="nulová",J207,0)</f>
        <v>0</v>
      </c>
      <c r="BJ207" s="18" t="s">
        <v>83</v>
      </c>
      <c r="BK207" s="235">
        <f>ROUND(I207*H207,2)</f>
        <v>0</v>
      </c>
      <c r="BL207" s="18" t="s">
        <v>361</v>
      </c>
      <c r="BM207" s="234" t="s">
        <v>879</v>
      </c>
    </row>
    <row r="208" s="2" customFormat="1">
      <c r="A208" s="39"/>
      <c r="B208" s="40"/>
      <c r="C208" s="41"/>
      <c r="D208" s="236" t="s">
        <v>214</v>
      </c>
      <c r="E208" s="41"/>
      <c r="F208" s="237" t="s">
        <v>3556</v>
      </c>
      <c r="G208" s="41"/>
      <c r="H208" s="41"/>
      <c r="I208" s="238"/>
      <c r="J208" s="41"/>
      <c r="K208" s="41"/>
      <c r="L208" s="45"/>
      <c r="M208" s="239"/>
      <c r="N208" s="240"/>
      <c r="O208" s="92"/>
      <c r="P208" s="92"/>
      <c r="Q208" s="92"/>
      <c r="R208" s="92"/>
      <c r="S208" s="92"/>
      <c r="T208" s="93"/>
      <c r="U208" s="39"/>
      <c r="V208" s="39"/>
      <c r="W208" s="39"/>
      <c r="X208" s="39"/>
      <c r="Y208" s="39"/>
      <c r="Z208" s="39"/>
      <c r="AA208" s="39"/>
      <c r="AB208" s="39"/>
      <c r="AC208" s="39"/>
      <c r="AD208" s="39"/>
      <c r="AE208" s="39"/>
      <c r="AT208" s="18" t="s">
        <v>214</v>
      </c>
      <c r="AU208" s="18" t="s">
        <v>85</v>
      </c>
    </row>
    <row r="209" s="2" customFormat="1" ht="16.5" customHeight="1">
      <c r="A209" s="39"/>
      <c r="B209" s="40"/>
      <c r="C209" s="222" t="s">
        <v>731</v>
      </c>
      <c r="D209" s="222" t="s">
        <v>208</v>
      </c>
      <c r="E209" s="223" t="s">
        <v>3557</v>
      </c>
      <c r="F209" s="224" t="s">
        <v>2096</v>
      </c>
      <c r="G209" s="225" t="s">
        <v>2924</v>
      </c>
      <c r="H209" s="226">
        <v>6</v>
      </c>
      <c r="I209" s="227"/>
      <c r="J209" s="228">
        <f>ROUND(I209*H209,2)</f>
        <v>0</v>
      </c>
      <c r="K209" s="229"/>
      <c r="L209" s="45"/>
      <c r="M209" s="230" t="s">
        <v>1</v>
      </c>
      <c r="N209" s="231" t="s">
        <v>41</v>
      </c>
      <c r="O209" s="92"/>
      <c r="P209" s="232">
        <f>O209*H209</f>
        <v>0</v>
      </c>
      <c r="Q209" s="232">
        <v>0</v>
      </c>
      <c r="R209" s="232">
        <f>Q209*H209</f>
        <v>0</v>
      </c>
      <c r="S209" s="232">
        <v>0</v>
      </c>
      <c r="T209" s="233">
        <f>S209*H209</f>
        <v>0</v>
      </c>
      <c r="U209" s="39"/>
      <c r="V209" s="39"/>
      <c r="W209" s="39"/>
      <c r="X209" s="39"/>
      <c r="Y209" s="39"/>
      <c r="Z209" s="39"/>
      <c r="AA209" s="39"/>
      <c r="AB209" s="39"/>
      <c r="AC209" s="39"/>
      <c r="AD209" s="39"/>
      <c r="AE209" s="39"/>
      <c r="AR209" s="234" t="s">
        <v>361</v>
      </c>
      <c r="AT209" s="234" t="s">
        <v>208</v>
      </c>
      <c r="AU209" s="234" t="s">
        <v>85</v>
      </c>
      <c r="AY209" s="18" t="s">
        <v>207</v>
      </c>
      <c r="BE209" s="235">
        <f>IF(N209="základní",J209,0)</f>
        <v>0</v>
      </c>
      <c r="BF209" s="235">
        <f>IF(N209="snížená",J209,0)</f>
        <v>0</v>
      </c>
      <c r="BG209" s="235">
        <f>IF(N209="zákl. přenesená",J209,0)</f>
        <v>0</v>
      </c>
      <c r="BH209" s="235">
        <f>IF(N209="sníž. přenesená",J209,0)</f>
        <v>0</v>
      </c>
      <c r="BI209" s="235">
        <f>IF(N209="nulová",J209,0)</f>
        <v>0</v>
      </c>
      <c r="BJ209" s="18" t="s">
        <v>83</v>
      </c>
      <c r="BK209" s="235">
        <f>ROUND(I209*H209,2)</f>
        <v>0</v>
      </c>
      <c r="BL209" s="18" t="s">
        <v>361</v>
      </c>
      <c r="BM209" s="234" t="s">
        <v>910</v>
      </c>
    </row>
    <row r="210" s="2" customFormat="1">
      <c r="A210" s="39"/>
      <c r="B210" s="40"/>
      <c r="C210" s="41"/>
      <c r="D210" s="236" t="s">
        <v>214</v>
      </c>
      <c r="E210" s="41"/>
      <c r="F210" s="237" t="s">
        <v>2096</v>
      </c>
      <c r="G210" s="41"/>
      <c r="H210" s="41"/>
      <c r="I210" s="238"/>
      <c r="J210" s="41"/>
      <c r="K210" s="41"/>
      <c r="L210" s="45"/>
      <c r="M210" s="239"/>
      <c r="N210" s="240"/>
      <c r="O210" s="92"/>
      <c r="P210" s="92"/>
      <c r="Q210" s="92"/>
      <c r="R210" s="92"/>
      <c r="S210" s="92"/>
      <c r="T210" s="93"/>
      <c r="U210" s="39"/>
      <c r="V210" s="39"/>
      <c r="W210" s="39"/>
      <c r="X210" s="39"/>
      <c r="Y210" s="39"/>
      <c r="Z210" s="39"/>
      <c r="AA210" s="39"/>
      <c r="AB210" s="39"/>
      <c r="AC210" s="39"/>
      <c r="AD210" s="39"/>
      <c r="AE210" s="39"/>
      <c r="AT210" s="18" t="s">
        <v>214</v>
      </c>
      <c r="AU210" s="18" t="s">
        <v>85</v>
      </c>
    </row>
    <row r="211" s="2" customFormat="1" ht="16.5" customHeight="1">
      <c r="A211" s="39"/>
      <c r="B211" s="40"/>
      <c r="C211" s="222" t="s">
        <v>737</v>
      </c>
      <c r="D211" s="222" t="s">
        <v>208</v>
      </c>
      <c r="E211" s="223" t="s">
        <v>3558</v>
      </c>
      <c r="F211" s="224" t="s">
        <v>2112</v>
      </c>
      <c r="G211" s="225" t="s">
        <v>2924</v>
      </c>
      <c r="H211" s="226">
        <v>7</v>
      </c>
      <c r="I211" s="227"/>
      <c r="J211" s="228">
        <f>ROUND(I211*H211,2)</f>
        <v>0</v>
      </c>
      <c r="K211" s="229"/>
      <c r="L211" s="45"/>
      <c r="M211" s="230" t="s">
        <v>1</v>
      </c>
      <c r="N211" s="231" t="s">
        <v>41</v>
      </c>
      <c r="O211" s="92"/>
      <c r="P211" s="232">
        <f>O211*H211</f>
        <v>0</v>
      </c>
      <c r="Q211" s="232">
        <v>0</v>
      </c>
      <c r="R211" s="232">
        <f>Q211*H211</f>
        <v>0</v>
      </c>
      <c r="S211" s="232">
        <v>0</v>
      </c>
      <c r="T211" s="233">
        <f>S211*H211</f>
        <v>0</v>
      </c>
      <c r="U211" s="39"/>
      <c r="V211" s="39"/>
      <c r="W211" s="39"/>
      <c r="X211" s="39"/>
      <c r="Y211" s="39"/>
      <c r="Z211" s="39"/>
      <c r="AA211" s="39"/>
      <c r="AB211" s="39"/>
      <c r="AC211" s="39"/>
      <c r="AD211" s="39"/>
      <c r="AE211" s="39"/>
      <c r="AR211" s="234" t="s">
        <v>361</v>
      </c>
      <c r="AT211" s="234" t="s">
        <v>208</v>
      </c>
      <c r="AU211" s="234" t="s">
        <v>85</v>
      </c>
      <c r="AY211" s="18" t="s">
        <v>207</v>
      </c>
      <c r="BE211" s="235">
        <f>IF(N211="základní",J211,0)</f>
        <v>0</v>
      </c>
      <c r="BF211" s="235">
        <f>IF(N211="snížená",J211,0)</f>
        <v>0</v>
      </c>
      <c r="BG211" s="235">
        <f>IF(N211="zákl. přenesená",J211,0)</f>
        <v>0</v>
      </c>
      <c r="BH211" s="235">
        <f>IF(N211="sníž. přenesená",J211,0)</f>
        <v>0</v>
      </c>
      <c r="BI211" s="235">
        <f>IF(N211="nulová",J211,0)</f>
        <v>0</v>
      </c>
      <c r="BJ211" s="18" t="s">
        <v>83</v>
      </c>
      <c r="BK211" s="235">
        <f>ROUND(I211*H211,2)</f>
        <v>0</v>
      </c>
      <c r="BL211" s="18" t="s">
        <v>361</v>
      </c>
      <c r="BM211" s="234" t="s">
        <v>923</v>
      </c>
    </row>
    <row r="212" s="2" customFormat="1">
      <c r="A212" s="39"/>
      <c r="B212" s="40"/>
      <c r="C212" s="41"/>
      <c r="D212" s="236" t="s">
        <v>214</v>
      </c>
      <c r="E212" s="41"/>
      <c r="F212" s="237" t="s">
        <v>2112</v>
      </c>
      <c r="G212" s="41"/>
      <c r="H212" s="41"/>
      <c r="I212" s="238"/>
      <c r="J212" s="41"/>
      <c r="K212" s="41"/>
      <c r="L212" s="45"/>
      <c r="M212" s="239"/>
      <c r="N212" s="240"/>
      <c r="O212" s="92"/>
      <c r="P212" s="92"/>
      <c r="Q212" s="92"/>
      <c r="R212" s="92"/>
      <c r="S212" s="92"/>
      <c r="T212" s="93"/>
      <c r="U212" s="39"/>
      <c r="V212" s="39"/>
      <c r="W212" s="39"/>
      <c r="X212" s="39"/>
      <c r="Y212" s="39"/>
      <c r="Z212" s="39"/>
      <c r="AA212" s="39"/>
      <c r="AB212" s="39"/>
      <c r="AC212" s="39"/>
      <c r="AD212" s="39"/>
      <c r="AE212" s="39"/>
      <c r="AT212" s="18" t="s">
        <v>214</v>
      </c>
      <c r="AU212" s="18" t="s">
        <v>85</v>
      </c>
    </row>
    <row r="213" s="2" customFormat="1" ht="21.75" customHeight="1">
      <c r="A213" s="39"/>
      <c r="B213" s="40"/>
      <c r="C213" s="222" t="s">
        <v>742</v>
      </c>
      <c r="D213" s="222" t="s">
        <v>208</v>
      </c>
      <c r="E213" s="223" t="s">
        <v>3559</v>
      </c>
      <c r="F213" s="224" t="s">
        <v>3560</v>
      </c>
      <c r="G213" s="225" t="s">
        <v>1228</v>
      </c>
      <c r="H213" s="304"/>
      <c r="I213" s="227"/>
      <c r="J213" s="228">
        <f>ROUND(I213*H213,2)</f>
        <v>0</v>
      </c>
      <c r="K213" s="229"/>
      <c r="L213" s="45"/>
      <c r="M213" s="230" t="s">
        <v>1</v>
      </c>
      <c r="N213" s="231" t="s">
        <v>41</v>
      </c>
      <c r="O213" s="92"/>
      <c r="P213" s="232">
        <f>O213*H213</f>
        <v>0</v>
      </c>
      <c r="Q213" s="232">
        <v>0</v>
      </c>
      <c r="R213" s="232">
        <f>Q213*H213</f>
        <v>0</v>
      </c>
      <c r="S213" s="232">
        <v>0</v>
      </c>
      <c r="T213" s="233">
        <f>S213*H213</f>
        <v>0</v>
      </c>
      <c r="U213" s="39"/>
      <c r="V213" s="39"/>
      <c r="W213" s="39"/>
      <c r="X213" s="39"/>
      <c r="Y213" s="39"/>
      <c r="Z213" s="39"/>
      <c r="AA213" s="39"/>
      <c r="AB213" s="39"/>
      <c r="AC213" s="39"/>
      <c r="AD213" s="39"/>
      <c r="AE213" s="39"/>
      <c r="AR213" s="234" t="s">
        <v>361</v>
      </c>
      <c r="AT213" s="234" t="s">
        <v>208</v>
      </c>
      <c r="AU213" s="234" t="s">
        <v>85</v>
      </c>
      <c r="AY213" s="18" t="s">
        <v>207</v>
      </c>
      <c r="BE213" s="235">
        <f>IF(N213="základní",J213,0)</f>
        <v>0</v>
      </c>
      <c r="BF213" s="235">
        <f>IF(N213="snížená",J213,0)</f>
        <v>0</v>
      </c>
      <c r="BG213" s="235">
        <f>IF(N213="zákl. přenesená",J213,0)</f>
        <v>0</v>
      </c>
      <c r="BH213" s="235">
        <f>IF(N213="sníž. přenesená",J213,0)</f>
        <v>0</v>
      </c>
      <c r="BI213" s="235">
        <f>IF(N213="nulová",J213,0)</f>
        <v>0</v>
      </c>
      <c r="BJ213" s="18" t="s">
        <v>83</v>
      </c>
      <c r="BK213" s="235">
        <f>ROUND(I213*H213,2)</f>
        <v>0</v>
      </c>
      <c r="BL213" s="18" t="s">
        <v>361</v>
      </c>
      <c r="BM213" s="234" t="s">
        <v>934</v>
      </c>
    </row>
    <row r="214" s="2" customFormat="1">
      <c r="A214" s="39"/>
      <c r="B214" s="40"/>
      <c r="C214" s="41"/>
      <c r="D214" s="236" t="s">
        <v>214</v>
      </c>
      <c r="E214" s="41"/>
      <c r="F214" s="237" t="s">
        <v>3560</v>
      </c>
      <c r="G214" s="41"/>
      <c r="H214" s="41"/>
      <c r="I214" s="238"/>
      <c r="J214" s="41"/>
      <c r="K214" s="41"/>
      <c r="L214" s="45"/>
      <c r="M214" s="239"/>
      <c r="N214" s="240"/>
      <c r="O214" s="92"/>
      <c r="P214" s="92"/>
      <c r="Q214" s="92"/>
      <c r="R214" s="92"/>
      <c r="S214" s="92"/>
      <c r="T214" s="93"/>
      <c r="U214" s="39"/>
      <c r="V214" s="39"/>
      <c r="W214" s="39"/>
      <c r="X214" s="39"/>
      <c r="Y214" s="39"/>
      <c r="Z214" s="39"/>
      <c r="AA214" s="39"/>
      <c r="AB214" s="39"/>
      <c r="AC214" s="39"/>
      <c r="AD214" s="39"/>
      <c r="AE214" s="39"/>
      <c r="AT214" s="18" t="s">
        <v>214</v>
      </c>
      <c r="AU214" s="18" t="s">
        <v>85</v>
      </c>
    </row>
    <row r="215" s="11" customFormat="1" ht="25.92" customHeight="1">
      <c r="A215" s="11"/>
      <c r="B215" s="208"/>
      <c r="C215" s="209"/>
      <c r="D215" s="210" t="s">
        <v>75</v>
      </c>
      <c r="E215" s="211" t="s">
        <v>3561</v>
      </c>
      <c r="F215" s="211" t="s">
        <v>3562</v>
      </c>
      <c r="G215" s="209"/>
      <c r="H215" s="209"/>
      <c r="I215" s="212"/>
      <c r="J215" s="213">
        <f>BK215</f>
        <v>0</v>
      </c>
      <c r="K215" s="209"/>
      <c r="L215" s="214"/>
      <c r="M215" s="215"/>
      <c r="N215" s="216"/>
      <c r="O215" s="216"/>
      <c r="P215" s="217">
        <f>P216+SUM(P217:P239)+P259</f>
        <v>0</v>
      </c>
      <c r="Q215" s="216"/>
      <c r="R215" s="217">
        <f>R216+SUM(R217:R239)+R259</f>
        <v>0</v>
      </c>
      <c r="S215" s="216"/>
      <c r="T215" s="218">
        <f>T216+SUM(T217:T239)+T259</f>
        <v>0</v>
      </c>
      <c r="U215" s="11"/>
      <c r="V215" s="11"/>
      <c r="W215" s="11"/>
      <c r="X215" s="11"/>
      <c r="Y215" s="11"/>
      <c r="Z215" s="11"/>
      <c r="AA215" s="11"/>
      <c r="AB215" s="11"/>
      <c r="AC215" s="11"/>
      <c r="AD215" s="11"/>
      <c r="AE215" s="11"/>
      <c r="AR215" s="219" t="s">
        <v>83</v>
      </c>
      <c r="AT215" s="220" t="s">
        <v>75</v>
      </c>
      <c r="AU215" s="220" t="s">
        <v>76</v>
      </c>
      <c r="AY215" s="219" t="s">
        <v>207</v>
      </c>
      <c r="BK215" s="221">
        <f>BK216+SUM(BK217:BK239)+BK259</f>
        <v>0</v>
      </c>
    </row>
    <row r="216" s="2" customFormat="1" ht="78" customHeight="1">
      <c r="A216" s="39"/>
      <c r="B216" s="40"/>
      <c r="C216" s="222" t="s">
        <v>748</v>
      </c>
      <c r="D216" s="222" t="s">
        <v>208</v>
      </c>
      <c r="E216" s="223" t="s">
        <v>3563</v>
      </c>
      <c r="F216" s="224" t="s">
        <v>3564</v>
      </c>
      <c r="G216" s="225" t="s">
        <v>931</v>
      </c>
      <c r="H216" s="226">
        <v>1</v>
      </c>
      <c r="I216" s="227"/>
      <c r="J216" s="228">
        <f>ROUND(I216*H216,2)</f>
        <v>0</v>
      </c>
      <c r="K216" s="229"/>
      <c r="L216" s="45"/>
      <c r="M216" s="230" t="s">
        <v>1</v>
      </c>
      <c r="N216" s="231" t="s">
        <v>41</v>
      </c>
      <c r="O216" s="92"/>
      <c r="P216" s="232">
        <f>O216*H216</f>
        <v>0</v>
      </c>
      <c r="Q216" s="232">
        <v>0</v>
      </c>
      <c r="R216" s="232">
        <f>Q216*H216</f>
        <v>0</v>
      </c>
      <c r="S216" s="232">
        <v>0</v>
      </c>
      <c r="T216" s="233">
        <f>S216*H216</f>
        <v>0</v>
      </c>
      <c r="U216" s="39"/>
      <c r="V216" s="39"/>
      <c r="W216" s="39"/>
      <c r="X216" s="39"/>
      <c r="Y216" s="39"/>
      <c r="Z216" s="39"/>
      <c r="AA216" s="39"/>
      <c r="AB216" s="39"/>
      <c r="AC216" s="39"/>
      <c r="AD216" s="39"/>
      <c r="AE216" s="39"/>
      <c r="AR216" s="234" t="s">
        <v>361</v>
      </c>
      <c r="AT216" s="234" t="s">
        <v>208</v>
      </c>
      <c r="AU216" s="234" t="s">
        <v>83</v>
      </c>
      <c r="AY216" s="18" t="s">
        <v>207</v>
      </c>
      <c r="BE216" s="235">
        <f>IF(N216="základní",J216,0)</f>
        <v>0</v>
      </c>
      <c r="BF216" s="235">
        <f>IF(N216="snížená",J216,0)</f>
        <v>0</v>
      </c>
      <c r="BG216" s="235">
        <f>IF(N216="zákl. přenesená",J216,0)</f>
        <v>0</v>
      </c>
      <c r="BH216" s="235">
        <f>IF(N216="sníž. přenesená",J216,0)</f>
        <v>0</v>
      </c>
      <c r="BI216" s="235">
        <f>IF(N216="nulová",J216,0)</f>
        <v>0</v>
      </c>
      <c r="BJ216" s="18" t="s">
        <v>83</v>
      </c>
      <c r="BK216" s="235">
        <f>ROUND(I216*H216,2)</f>
        <v>0</v>
      </c>
      <c r="BL216" s="18" t="s">
        <v>361</v>
      </c>
      <c r="BM216" s="234" t="s">
        <v>948</v>
      </c>
    </row>
    <row r="217" s="2" customFormat="1">
      <c r="A217" s="39"/>
      <c r="B217" s="40"/>
      <c r="C217" s="41"/>
      <c r="D217" s="236" t="s">
        <v>214</v>
      </c>
      <c r="E217" s="41"/>
      <c r="F217" s="237" t="s">
        <v>3565</v>
      </c>
      <c r="G217" s="41"/>
      <c r="H217" s="41"/>
      <c r="I217" s="238"/>
      <c r="J217" s="41"/>
      <c r="K217" s="41"/>
      <c r="L217" s="45"/>
      <c r="M217" s="239"/>
      <c r="N217" s="240"/>
      <c r="O217" s="92"/>
      <c r="P217" s="92"/>
      <c r="Q217" s="92"/>
      <c r="R217" s="92"/>
      <c r="S217" s="92"/>
      <c r="T217" s="93"/>
      <c r="U217" s="39"/>
      <c r="V217" s="39"/>
      <c r="W217" s="39"/>
      <c r="X217" s="39"/>
      <c r="Y217" s="39"/>
      <c r="Z217" s="39"/>
      <c r="AA217" s="39"/>
      <c r="AB217" s="39"/>
      <c r="AC217" s="39"/>
      <c r="AD217" s="39"/>
      <c r="AE217" s="39"/>
      <c r="AT217" s="18" t="s">
        <v>214</v>
      </c>
      <c r="AU217" s="18" t="s">
        <v>83</v>
      </c>
    </row>
    <row r="218" s="2" customFormat="1" ht="16.5" customHeight="1">
      <c r="A218" s="39"/>
      <c r="B218" s="40"/>
      <c r="C218" s="222" t="s">
        <v>751</v>
      </c>
      <c r="D218" s="222" t="s">
        <v>208</v>
      </c>
      <c r="E218" s="223" t="s">
        <v>3566</v>
      </c>
      <c r="F218" s="224" t="s">
        <v>3567</v>
      </c>
      <c r="G218" s="225" t="s">
        <v>931</v>
      </c>
      <c r="H218" s="226">
        <v>4</v>
      </c>
      <c r="I218" s="227"/>
      <c r="J218" s="228">
        <f>ROUND(I218*H218,2)</f>
        <v>0</v>
      </c>
      <c r="K218" s="229"/>
      <c r="L218" s="45"/>
      <c r="M218" s="230" t="s">
        <v>1</v>
      </c>
      <c r="N218" s="231" t="s">
        <v>41</v>
      </c>
      <c r="O218" s="92"/>
      <c r="P218" s="232">
        <f>O218*H218</f>
        <v>0</v>
      </c>
      <c r="Q218" s="232">
        <v>0</v>
      </c>
      <c r="R218" s="232">
        <f>Q218*H218</f>
        <v>0</v>
      </c>
      <c r="S218" s="232">
        <v>0</v>
      </c>
      <c r="T218" s="233">
        <f>S218*H218</f>
        <v>0</v>
      </c>
      <c r="U218" s="39"/>
      <c r="V218" s="39"/>
      <c r="W218" s="39"/>
      <c r="X218" s="39"/>
      <c r="Y218" s="39"/>
      <c r="Z218" s="39"/>
      <c r="AA218" s="39"/>
      <c r="AB218" s="39"/>
      <c r="AC218" s="39"/>
      <c r="AD218" s="39"/>
      <c r="AE218" s="39"/>
      <c r="AR218" s="234" t="s">
        <v>361</v>
      </c>
      <c r="AT218" s="234" t="s">
        <v>208</v>
      </c>
      <c r="AU218" s="234" t="s">
        <v>83</v>
      </c>
      <c r="AY218" s="18" t="s">
        <v>207</v>
      </c>
      <c r="BE218" s="235">
        <f>IF(N218="základní",J218,0)</f>
        <v>0</v>
      </c>
      <c r="BF218" s="235">
        <f>IF(N218="snížená",J218,0)</f>
        <v>0</v>
      </c>
      <c r="BG218" s="235">
        <f>IF(N218="zákl. přenesená",J218,0)</f>
        <v>0</v>
      </c>
      <c r="BH218" s="235">
        <f>IF(N218="sníž. přenesená",J218,0)</f>
        <v>0</v>
      </c>
      <c r="BI218" s="235">
        <f>IF(N218="nulová",J218,0)</f>
        <v>0</v>
      </c>
      <c r="BJ218" s="18" t="s">
        <v>83</v>
      </c>
      <c r="BK218" s="235">
        <f>ROUND(I218*H218,2)</f>
        <v>0</v>
      </c>
      <c r="BL218" s="18" t="s">
        <v>361</v>
      </c>
      <c r="BM218" s="234" t="s">
        <v>960</v>
      </c>
    </row>
    <row r="219" s="2" customFormat="1">
      <c r="A219" s="39"/>
      <c r="B219" s="40"/>
      <c r="C219" s="41"/>
      <c r="D219" s="236" t="s">
        <v>214</v>
      </c>
      <c r="E219" s="41"/>
      <c r="F219" s="237" t="s">
        <v>3567</v>
      </c>
      <c r="G219" s="41"/>
      <c r="H219" s="41"/>
      <c r="I219" s="238"/>
      <c r="J219" s="41"/>
      <c r="K219" s="41"/>
      <c r="L219" s="45"/>
      <c r="M219" s="239"/>
      <c r="N219" s="240"/>
      <c r="O219" s="92"/>
      <c r="P219" s="92"/>
      <c r="Q219" s="92"/>
      <c r="R219" s="92"/>
      <c r="S219" s="92"/>
      <c r="T219" s="93"/>
      <c r="U219" s="39"/>
      <c r="V219" s="39"/>
      <c r="W219" s="39"/>
      <c r="X219" s="39"/>
      <c r="Y219" s="39"/>
      <c r="Z219" s="39"/>
      <c r="AA219" s="39"/>
      <c r="AB219" s="39"/>
      <c r="AC219" s="39"/>
      <c r="AD219" s="39"/>
      <c r="AE219" s="39"/>
      <c r="AT219" s="18" t="s">
        <v>214</v>
      </c>
      <c r="AU219" s="18" t="s">
        <v>83</v>
      </c>
    </row>
    <row r="220" s="2" customFormat="1">
      <c r="A220" s="39"/>
      <c r="B220" s="40"/>
      <c r="C220" s="41"/>
      <c r="D220" s="236" t="s">
        <v>385</v>
      </c>
      <c r="E220" s="41"/>
      <c r="F220" s="290" t="s">
        <v>2921</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385</v>
      </c>
      <c r="AU220" s="18" t="s">
        <v>83</v>
      </c>
    </row>
    <row r="221" s="2" customFormat="1" ht="16.5" customHeight="1">
      <c r="A221" s="39"/>
      <c r="B221" s="40"/>
      <c r="C221" s="222" t="s">
        <v>757</v>
      </c>
      <c r="D221" s="222" t="s">
        <v>208</v>
      </c>
      <c r="E221" s="223" t="s">
        <v>3568</v>
      </c>
      <c r="F221" s="224" t="s">
        <v>3569</v>
      </c>
      <c r="G221" s="225" t="s">
        <v>931</v>
      </c>
      <c r="H221" s="226">
        <v>4</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972</v>
      </c>
    </row>
    <row r="222" s="2" customFormat="1">
      <c r="A222" s="39"/>
      <c r="B222" s="40"/>
      <c r="C222" s="41"/>
      <c r="D222" s="236" t="s">
        <v>214</v>
      </c>
      <c r="E222" s="41"/>
      <c r="F222" s="237" t="s">
        <v>3569</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24.15" customHeight="1">
      <c r="A223" s="39"/>
      <c r="B223" s="40"/>
      <c r="C223" s="222" t="s">
        <v>763</v>
      </c>
      <c r="D223" s="222" t="s">
        <v>208</v>
      </c>
      <c r="E223" s="223" t="s">
        <v>3570</v>
      </c>
      <c r="F223" s="224" t="s">
        <v>3571</v>
      </c>
      <c r="G223" s="225" t="s">
        <v>931</v>
      </c>
      <c r="H223" s="226">
        <v>1</v>
      </c>
      <c r="I223" s="227"/>
      <c r="J223" s="228">
        <f>ROUND(I223*H223,2)</f>
        <v>0</v>
      </c>
      <c r="K223" s="229"/>
      <c r="L223" s="45"/>
      <c r="M223" s="230" t="s">
        <v>1</v>
      </c>
      <c r="N223" s="231" t="s">
        <v>41</v>
      </c>
      <c r="O223" s="92"/>
      <c r="P223" s="232">
        <f>O223*H223</f>
        <v>0</v>
      </c>
      <c r="Q223" s="232">
        <v>0</v>
      </c>
      <c r="R223" s="232">
        <f>Q223*H223</f>
        <v>0</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993</v>
      </c>
    </row>
    <row r="224" s="2" customFormat="1">
      <c r="A224" s="39"/>
      <c r="B224" s="40"/>
      <c r="C224" s="41"/>
      <c r="D224" s="236" t="s">
        <v>214</v>
      </c>
      <c r="E224" s="41"/>
      <c r="F224" s="237" t="s">
        <v>3571</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ht="24.15" customHeight="1">
      <c r="A225" s="39"/>
      <c r="B225" s="40"/>
      <c r="C225" s="222" t="s">
        <v>769</v>
      </c>
      <c r="D225" s="222" t="s">
        <v>208</v>
      </c>
      <c r="E225" s="223" t="s">
        <v>3572</v>
      </c>
      <c r="F225" s="224" t="s">
        <v>3573</v>
      </c>
      <c r="G225" s="225" t="s">
        <v>931</v>
      </c>
      <c r="H225" s="226">
        <v>1</v>
      </c>
      <c r="I225" s="227"/>
      <c r="J225" s="228">
        <f>ROUND(I225*H225,2)</f>
        <v>0</v>
      </c>
      <c r="K225" s="229"/>
      <c r="L225" s="45"/>
      <c r="M225" s="230" t="s">
        <v>1</v>
      </c>
      <c r="N225" s="231" t="s">
        <v>41</v>
      </c>
      <c r="O225" s="92"/>
      <c r="P225" s="232">
        <f>O225*H225</f>
        <v>0</v>
      </c>
      <c r="Q225" s="232">
        <v>0</v>
      </c>
      <c r="R225" s="232">
        <f>Q225*H225</f>
        <v>0</v>
      </c>
      <c r="S225" s="232">
        <v>0</v>
      </c>
      <c r="T225" s="233">
        <f>S225*H225</f>
        <v>0</v>
      </c>
      <c r="U225" s="39"/>
      <c r="V225" s="39"/>
      <c r="W225" s="39"/>
      <c r="X225" s="39"/>
      <c r="Y225" s="39"/>
      <c r="Z225" s="39"/>
      <c r="AA225" s="39"/>
      <c r="AB225" s="39"/>
      <c r="AC225" s="39"/>
      <c r="AD225" s="39"/>
      <c r="AE225" s="39"/>
      <c r="AR225" s="234" t="s">
        <v>361</v>
      </c>
      <c r="AT225" s="234" t="s">
        <v>208</v>
      </c>
      <c r="AU225" s="234" t="s">
        <v>83</v>
      </c>
      <c r="AY225" s="18" t="s">
        <v>207</v>
      </c>
      <c r="BE225" s="235">
        <f>IF(N225="základní",J225,0)</f>
        <v>0</v>
      </c>
      <c r="BF225" s="235">
        <f>IF(N225="snížená",J225,0)</f>
        <v>0</v>
      </c>
      <c r="BG225" s="235">
        <f>IF(N225="zákl. přenesená",J225,0)</f>
        <v>0</v>
      </c>
      <c r="BH225" s="235">
        <f>IF(N225="sníž. přenesená",J225,0)</f>
        <v>0</v>
      </c>
      <c r="BI225" s="235">
        <f>IF(N225="nulová",J225,0)</f>
        <v>0</v>
      </c>
      <c r="BJ225" s="18" t="s">
        <v>83</v>
      </c>
      <c r="BK225" s="235">
        <f>ROUND(I225*H225,2)</f>
        <v>0</v>
      </c>
      <c r="BL225" s="18" t="s">
        <v>361</v>
      </c>
      <c r="BM225" s="234" t="s">
        <v>1011</v>
      </c>
    </row>
    <row r="226" s="2" customFormat="1">
      <c r="A226" s="39"/>
      <c r="B226" s="40"/>
      <c r="C226" s="41"/>
      <c r="D226" s="236" t="s">
        <v>214</v>
      </c>
      <c r="E226" s="41"/>
      <c r="F226" s="237" t="s">
        <v>3573</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214</v>
      </c>
      <c r="AU226" s="18" t="s">
        <v>83</v>
      </c>
    </row>
    <row r="227" s="2" customFormat="1" ht="24.15" customHeight="1">
      <c r="A227" s="39"/>
      <c r="B227" s="40"/>
      <c r="C227" s="222" t="s">
        <v>774</v>
      </c>
      <c r="D227" s="222" t="s">
        <v>208</v>
      </c>
      <c r="E227" s="223" t="s">
        <v>3574</v>
      </c>
      <c r="F227" s="224" t="s">
        <v>3575</v>
      </c>
      <c r="G227" s="225" t="s">
        <v>931</v>
      </c>
      <c r="H227" s="226">
        <v>14</v>
      </c>
      <c r="I227" s="227"/>
      <c r="J227" s="228">
        <f>ROUND(I227*H227,2)</f>
        <v>0</v>
      </c>
      <c r="K227" s="229"/>
      <c r="L227" s="45"/>
      <c r="M227" s="230" t="s">
        <v>1</v>
      </c>
      <c r="N227" s="231" t="s">
        <v>41</v>
      </c>
      <c r="O227" s="92"/>
      <c r="P227" s="232">
        <f>O227*H227</f>
        <v>0</v>
      </c>
      <c r="Q227" s="232">
        <v>0</v>
      </c>
      <c r="R227" s="232">
        <f>Q227*H227</f>
        <v>0</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1032</v>
      </c>
    </row>
    <row r="228" s="2" customFormat="1">
      <c r="A228" s="39"/>
      <c r="B228" s="40"/>
      <c r="C228" s="41"/>
      <c r="D228" s="236" t="s">
        <v>214</v>
      </c>
      <c r="E228" s="41"/>
      <c r="F228" s="237" t="s">
        <v>3575</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c r="A229" s="39"/>
      <c r="B229" s="40"/>
      <c r="C229" s="41"/>
      <c r="D229" s="236" t="s">
        <v>385</v>
      </c>
      <c r="E229" s="41"/>
      <c r="F229" s="290" t="s">
        <v>3576</v>
      </c>
      <c r="G229" s="41"/>
      <c r="H229" s="41"/>
      <c r="I229" s="238"/>
      <c r="J229" s="41"/>
      <c r="K229" s="41"/>
      <c r="L229" s="45"/>
      <c r="M229" s="239"/>
      <c r="N229" s="240"/>
      <c r="O229" s="92"/>
      <c r="P229" s="92"/>
      <c r="Q229" s="92"/>
      <c r="R229" s="92"/>
      <c r="S229" s="92"/>
      <c r="T229" s="93"/>
      <c r="U229" s="39"/>
      <c r="V229" s="39"/>
      <c r="W229" s="39"/>
      <c r="X229" s="39"/>
      <c r="Y229" s="39"/>
      <c r="Z229" s="39"/>
      <c r="AA229" s="39"/>
      <c r="AB229" s="39"/>
      <c r="AC229" s="39"/>
      <c r="AD229" s="39"/>
      <c r="AE229" s="39"/>
      <c r="AT229" s="18" t="s">
        <v>385</v>
      </c>
      <c r="AU229" s="18" t="s">
        <v>83</v>
      </c>
    </row>
    <row r="230" s="2" customFormat="1" ht="16.5" customHeight="1">
      <c r="A230" s="39"/>
      <c r="B230" s="40"/>
      <c r="C230" s="222" t="s">
        <v>780</v>
      </c>
      <c r="D230" s="222" t="s">
        <v>208</v>
      </c>
      <c r="E230" s="223" t="s">
        <v>3577</v>
      </c>
      <c r="F230" s="224" t="s">
        <v>3578</v>
      </c>
      <c r="G230" s="225" t="s">
        <v>931</v>
      </c>
      <c r="H230" s="226">
        <v>7</v>
      </c>
      <c r="I230" s="227"/>
      <c r="J230" s="228">
        <f>ROUND(I230*H230,2)</f>
        <v>0</v>
      </c>
      <c r="K230" s="229"/>
      <c r="L230" s="45"/>
      <c r="M230" s="230" t="s">
        <v>1</v>
      </c>
      <c r="N230" s="231" t="s">
        <v>41</v>
      </c>
      <c r="O230" s="92"/>
      <c r="P230" s="232">
        <f>O230*H230</f>
        <v>0</v>
      </c>
      <c r="Q230" s="232">
        <v>0</v>
      </c>
      <c r="R230" s="232">
        <f>Q230*H230</f>
        <v>0</v>
      </c>
      <c r="S230" s="232">
        <v>0</v>
      </c>
      <c r="T230" s="233">
        <f>S230*H230</f>
        <v>0</v>
      </c>
      <c r="U230" s="39"/>
      <c r="V230" s="39"/>
      <c r="W230" s="39"/>
      <c r="X230" s="39"/>
      <c r="Y230" s="39"/>
      <c r="Z230" s="39"/>
      <c r="AA230" s="39"/>
      <c r="AB230" s="39"/>
      <c r="AC230" s="39"/>
      <c r="AD230" s="39"/>
      <c r="AE230" s="39"/>
      <c r="AR230" s="234" t="s">
        <v>361</v>
      </c>
      <c r="AT230" s="234" t="s">
        <v>208</v>
      </c>
      <c r="AU230" s="234" t="s">
        <v>83</v>
      </c>
      <c r="AY230" s="18" t="s">
        <v>207</v>
      </c>
      <c r="BE230" s="235">
        <f>IF(N230="základní",J230,0)</f>
        <v>0</v>
      </c>
      <c r="BF230" s="235">
        <f>IF(N230="snížená",J230,0)</f>
        <v>0</v>
      </c>
      <c r="BG230" s="235">
        <f>IF(N230="zákl. přenesená",J230,0)</f>
        <v>0</v>
      </c>
      <c r="BH230" s="235">
        <f>IF(N230="sníž. přenesená",J230,0)</f>
        <v>0</v>
      </c>
      <c r="BI230" s="235">
        <f>IF(N230="nulová",J230,0)</f>
        <v>0</v>
      </c>
      <c r="BJ230" s="18" t="s">
        <v>83</v>
      </c>
      <c r="BK230" s="235">
        <f>ROUND(I230*H230,2)</f>
        <v>0</v>
      </c>
      <c r="BL230" s="18" t="s">
        <v>361</v>
      </c>
      <c r="BM230" s="234" t="s">
        <v>1047</v>
      </c>
    </row>
    <row r="231" s="2" customFormat="1">
      <c r="A231" s="39"/>
      <c r="B231" s="40"/>
      <c r="C231" s="41"/>
      <c r="D231" s="236" t="s">
        <v>214</v>
      </c>
      <c r="E231" s="41"/>
      <c r="F231" s="237" t="s">
        <v>3578</v>
      </c>
      <c r="G231" s="41"/>
      <c r="H231" s="41"/>
      <c r="I231" s="238"/>
      <c r="J231" s="41"/>
      <c r="K231" s="41"/>
      <c r="L231" s="45"/>
      <c r="M231" s="239"/>
      <c r="N231" s="240"/>
      <c r="O231" s="92"/>
      <c r="P231" s="92"/>
      <c r="Q231" s="92"/>
      <c r="R231" s="92"/>
      <c r="S231" s="92"/>
      <c r="T231" s="93"/>
      <c r="U231" s="39"/>
      <c r="V231" s="39"/>
      <c r="W231" s="39"/>
      <c r="X231" s="39"/>
      <c r="Y231" s="39"/>
      <c r="Z231" s="39"/>
      <c r="AA231" s="39"/>
      <c r="AB231" s="39"/>
      <c r="AC231" s="39"/>
      <c r="AD231" s="39"/>
      <c r="AE231" s="39"/>
      <c r="AT231" s="18" t="s">
        <v>214</v>
      </c>
      <c r="AU231" s="18" t="s">
        <v>83</v>
      </c>
    </row>
    <row r="232" s="2" customFormat="1" ht="37.8" customHeight="1">
      <c r="A232" s="39"/>
      <c r="B232" s="40"/>
      <c r="C232" s="222" t="s">
        <v>788</v>
      </c>
      <c r="D232" s="222" t="s">
        <v>208</v>
      </c>
      <c r="E232" s="223" t="s">
        <v>3579</v>
      </c>
      <c r="F232" s="224" t="s">
        <v>3580</v>
      </c>
      <c r="G232" s="225" t="s">
        <v>931</v>
      </c>
      <c r="H232" s="226">
        <v>7</v>
      </c>
      <c r="I232" s="227"/>
      <c r="J232" s="228">
        <f>ROUND(I232*H232,2)</f>
        <v>0</v>
      </c>
      <c r="K232" s="229"/>
      <c r="L232" s="45"/>
      <c r="M232" s="230" t="s">
        <v>1</v>
      </c>
      <c r="N232" s="231" t="s">
        <v>41</v>
      </c>
      <c r="O232" s="92"/>
      <c r="P232" s="232">
        <f>O232*H232</f>
        <v>0</v>
      </c>
      <c r="Q232" s="232">
        <v>0</v>
      </c>
      <c r="R232" s="232">
        <f>Q232*H232</f>
        <v>0</v>
      </c>
      <c r="S232" s="232">
        <v>0</v>
      </c>
      <c r="T232" s="233">
        <f>S232*H232</f>
        <v>0</v>
      </c>
      <c r="U232" s="39"/>
      <c r="V232" s="39"/>
      <c r="W232" s="39"/>
      <c r="X232" s="39"/>
      <c r="Y232" s="39"/>
      <c r="Z232" s="39"/>
      <c r="AA232" s="39"/>
      <c r="AB232" s="39"/>
      <c r="AC232" s="39"/>
      <c r="AD232" s="39"/>
      <c r="AE232" s="39"/>
      <c r="AR232" s="234" t="s">
        <v>361</v>
      </c>
      <c r="AT232" s="234" t="s">
        <v>208</v>
      </c>
      <c r="AU232" s="234" t="s">
        <v>83</v>
      </c>
      <c r="AY232" s="18" t="s">
        <v>207</v>
      </c>
      <c r="BE232" s="235">
        <f>IF(N232="základní",J232,0)</f>
        <v>0</v>
      </c>
      <c r="BF232" s="235">
        <f>IF(N232="snížená",J232,0)</f>
        <v>0</v>
      </c>
      <c r="BG232" s="235">
        <f>IF(N232="zákl. přenesená",J232,0)</f>
        <v>0</v>
      </c>
      <c r="BH232" s="235">
        <f>IF(N232="sníž. přenesená",J232,0)</f>
        <v>0</v>
      </c>
      <c r="BI232" s="235">
        <f>IF(N232="nulová",J232,0)</f>
        <v>0</v>
      </c>
      <c r="BJ232" s="18" t="s">
        <v>83</v>
      </c>
      <c r="BK232" s="235">
        <f>ROUND(I232*H232,2)</f>
        <v>0</v>
      </c>
      <c r="BL232" s="18" t="s">
        <v>361</v>
      </c>
      <c r="BM232" s="234" t="s">
        <v>1079</v>
      </c>
    </row>
    <row r="233" s="2" customFormat="1">
      <c r="A233" s="39"/>
      <c r="B233" s="40"/>
      <c r="C233" s="41"/>
      <c r="D233" s="236" t="s">
        <v>214</v>
      </c>
      <c r="E233" s="41"/>
      <c r="F233" s="237" t="s">
        <v>3580</v>
      </c>
      <c r="G233" s="41"/>
      <c r="H233" s="41"/>
      <c r="I233" s="238"/>
      <c r="J233" s="41"/>
      <c r="K233" s="41"/>
      <c r="L233" s="45"/>
      <c r="M233" s="239"/>
      <c r="N233" s="240"/>
      <c r="O233" s="92"/>
      <c r="P233" s="92"/>
      <c r="Q233" s="92"/>
      <c r="R233" s="92"/>
      <c r="S233" s="92"/>
      <c r="T233" s="93"/>
      <c r="U233" s="39"/>
      <c r="V233" s="39"/>
      <c r="W233" s="39"/>
      <c r="X233" s="39"/>
      <c r="Y233" s="39"/>
      <c r="Z233" s="39"/>
      <c r="AA233" s="39"/>
      <c r="AB233" s="39"/>
      <c r="AC233" s="39"/>
      <c r="AD233" s="39"/>
      <c r="AE233" s="39"/>
      <c r="AT233" s="18" t="s">
        <v>214</v>
      </c>
      <c r="AU233" s="18" t="s">
        <v>83</v>
      </c>
    </row>
    <row r="234" s="2" customFormat="1" ht="21.75" customHeight="1">
      <c r="A234" s="39"/>
      <c r="B234" s="40"/>
      <c r="C234" s="222" t="s">
        <v>793</v>
      </c>
      <c r="D234" s="222" t="s">
        <v>208</v>
      </c>
      <c r="E234" s="223" t="s">
        <v>3581</v>
      </c>
      <c r="F234" s="224" t="s">
        <v>3582</v>
      </c>
      <c r="G234" s="225" t="s">
        <v>931</v>
      </c>
      <c r="H234" s="226">
        <v>7</v>
      </c>
      <c r="I234" s="227"/>
      <c r="J234" s="228">
        <f>ROUND(I234*H234,2)</f>
        <v>0</v>
      </c>
      <c r="K234" s="229"/>
      <c r="L234" s="45"/>
      <c r="M234" s="230" t="s">
        <v>1</v>
      </c>
      <c r="N234" s="231" t="s">
        <v>41</v>
      </c>
      <c r="O234" s="92"/>
      <c r="P234" s="232">
        <f>O234*H234</f>
        <v>0</v>
      </c>
      <c r="Q234" s="232">
        <v>0</v>
      </c>
      <c r="R234" s="232">
        <f>Q234*H234</f>
        <v>0</v>
      </c>
      <c r="S234" s="232">
        <v>0</v>
      </c>
      <c r="T234" s="233">
        <f>S234*H234</f>
        <v>0</v>
      </c>
      <c r="U234" s="39"/>
      <c r="V234" s="39"/>
      <c r="W234" s="39"/>
      <c r="X234" s="39"/>
      <c r="Y234" s="39"/>
      <c r="Z234" s="39"/>
      <c r="AA234" s="39"/>
      <c r="AB234" s="39"/>
      <c r="AC234" s="39"/>
      <c r="AD234" s="39"/>
      <c r="AE234" s="39"/>
      <c r="AR234" s="234" t="s">
        <v>361</v>
      </c>
      <c r="AT234" s="234" t="s">
        <v>208</v>
      </c>
      <c r="AU234" s="234" t="s">
        <v>83</v>
      </c>
      <c r="AY234" s="18" t="s">
        <v>207</v>
      </c>
      <c r="BE234" s="235">
        <f>IF(N234="základní",J234,0)</f>
        <v>0</v>
      </c>
      <c r="BF234" s="235">
        <f>IF(N234="snížená",J234,0)</f>
        <v>0</v>
      </c>
      <c r="BG234" s="235">
        <f>IF(N234="zákl. přenesená",J234,0)</f>
        <v>0</v>
      </c>
      <c r="BH234" s="235">
        <f>IF(N234="sníž. přenesená",J234,0)</f>
        <v>0</v>
      </c>
      <c r="BI234" s="235">
        <f>IF(N234="nulová",J234,0)</f>
        <v>0</v>
      </c>
      <c r="BJ234" s="18" t="s">
        <v>83</v>
      </c>
      <c r="BK234" s="235">
        <f>ROUND(I234*H234,2)</f>
        <v>0</v>
      </c>
      <c r="BL234" s="18" t="s">
        <v>361</v>
      </c>
      <c r="BM234" s="234" t="s">
        <v>1099</v>
      </c>
    </row>
    <row r="235" s="2" customFormat="1">
      <c r="A235" s="39"/>
      <c r="B235" s="40"/>
      <c r="C235" s="41"/>
      <c r="D235" s="236" t="s">
        <v>214</v>
      </c>
      <c r="E235" s="41"/>
      <c r="F235" s="237" t="s">
        <v>3582</v>
      </c>
      <c r="G235" s="41"/>
      <c r="H235" s="41"/>
      <c r="I235" s="238"/>
      <c r="J235" s="41"/>
      <c r="K235" s="41"/>
      <c r="L235" s="45"/>
      <c r="M235" s="239"/>
      <c r="N235" s="240"/>
      <c r="O235" s="92"/>
      <c r="P235" s="92"/>
      <c r="Q235" s="92"/>
      <c r="R235" s="92"/>
      <c r="S235" s="92"/>
      <c r="T235" s="93"/>
      <c r="U235" s="39"/>
      <c r="V235" s="39"/>
      <c r="W235" s="39"/>
      <c r="X235" s="39"/>
      <c r="Y235" s="39"/>
      <c r="Z235" s="39"/>
      <c r="AA235" s="39"/>
      <c r="AB235" s="39"/>
      <c r="AC235" s="39"/>
      <c r="AD235" s="39"/>
      <c r="AE235" s="39"/>
      <c r="AT235" s="18" t="s">
        <v>214</v>
      </c>
      <c r="AU235" s="18" t="s">
        <v>83</v>
      </c>
    </row>
    <row r="236" s="2" customFormat="1">
      <c r="A236" s="39"/>
      <c r="B236" s="40"/>
      <c r="C236" s="41"/>
      <c r="D236" s="236" t="s">
        <v>385</v>
      </c>
      <c r="E236" s="41"/>
      <c r="F236" s="290" t="s">
        <v>3583</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385</v>
      </c>
      <c r="AU236" s="18" t="s">
        <v>83</v>
      </c>
    </row>
    <row r="237" s="2" customFormat="1" ht="16.5" customHeight="1">
      <c r="A237" s="39"/>
      <c r="B237" s="40"/>
      <c r="C237" s="222" t="s">
        <v>799</v>
      </c>
      <c r="D237" s="222" t="s">
        <v>208</v>
      </c>
      <c r="E237" s="223" t="s">
        <v>3584</v>
      </c>
      <c r="F237" s="224" t="s">
        <v>3585</v>
      </c>
      <c r="G237" s="225" t="s">
        <v>2924</v>
      </c>
      <c r="H237" s="226">
        <v>1</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361</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361</v>
      </c>
      <c r="BM237" s="234" t="s">
        <v>1111</v>
      </c>
    </row>
    <row r="238" s="2" customFormat="1">
      <c r="A238" s="39"/>
      <c r="B238" s="40"/>
      <c r="C238" s="41"/>
      <c r="D238" s="236" t="s">
        <v>214</v>
      </c>
      <c r="E238" s="41"/>
      <c r="F238" s="237" t="s">
        <v>3585</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11" customFormat="1" ht="22.8" customHeight="1">
      <c r="A239" s="11"/>
      <c r="B239" s="208"/>
      <c r="C239" s="209"/>
      <c r="D239" s="210" t="s">
        <v>75</v>
      </c>
      <c r="E239" s="310" t="s">
        <v>3586</v>
      </c>
      <c r="F239" s="310" t="s">
        <v>3526</v>
      </c>
      <c r="G239" s="209"/>
      <c r="H239" s="209"/>
      <c r="I239" s="212"/>
      <c r="J239" s="311">
        <f>BK239</f>
        <v>0</v>
      </c>
      <c r="K239" s="209"/>
      <c r="L239" s="214"/>
      <c r="M239" s="215"/>
      <c r="N239" s="216"/>
      <c r="O239" s="216"/>
      <c r="P239" s="217">
        <f>SUM(P240:P258)</f>
        <v>0</v>
      </c>
      <c r="Q239" s="216"/>
      <c r="R239" s="217">
        <f>SUM(R240:R258)</f>
        <v>0</v>
      </c>
      <c r="S239" s="216"/>
      <c r="T239" s="218">
        <f>SUM(T240:T258)</f>
        <v>0</v>
      </c>
      <c r="U239" s="11"/>
      <c r="V239" s="11"/>
      <c r="W239" s="11"/>
      <c r="X239" s="11"/>
      <c r="Y239" s="11"/>
      <c r="Z239" s="11"/>
      <c r="AA239" s="11"/>
      <c r="AB239" s="11"/>
      <c r="AC239" s="11"/>
      <c r="AD239" s="11"/>
      <c r="AE239" s="11"/>
      <c r="AR239" s="219" t="s">
        <v>83</v>
      </c>
      <c r="AT239" s="220" t="s">
        <v>75</v>
      </c>
      <c r="AU239" s="220" t="s">
        <v>83</v>
      </c>
      <c r="AY239" s="219" t="s">
        <v>207</v>
      </c>
      <c r="BK239" s="221">
        <f>SUM(BK240:BK258)</f>
        <v>0</v>
      </c>
    </row>
    <row r="240" s="2" customFormat="1" ht="37.8" customHeight="1">
      <c r="A240" s="39"/>
      <c r="B240" s="40"/>
      <c r="C240" s="222" t="s">
        <v>824</v>
      </c>
      <c r="D240" s="222" t="s">
        <v>208</v>
      </c>
      <c r="E240" s="223" t="s">
        <v>3587</v>
      </c>
      <c r="F240" s="224" t="s">
        <v>3588</v>
      </c>
      <c r="G240" s="225" t="s">
        <v>783</v>
      </c>
      <c r="H240" s="226">
        <v>3</v>
      </c>
      <c r="I240" s="227"/>
      <c r="J240" s="228">
        <f>ROUND(I240*H240,2)</f>
        <v>0</v>
      </c>
      <c r="K240" s="229"/>
      <c r="L240" s="45"/>
      <c r="M240" s="230" t="s">
        <v>1</v>
      </c>
      <c r="N240" s="231" t="s">
        <v>41</v>
      </c>
      <c r="O240" s="92"/>
      <c r="P240" s="232">
        <f>O240*H240</f>
        <v>0</v>
      </c>
      <c r="Q240" s="232">
        <v>0</v>
      </c>
      <c r="R240" s="232">
        <f>Q240*H240</f>
        <v>0</v>
      </c>
      <c r="S240" s="232">
        <v>0</v>
      </c>
      <c r="T240" s="233">
        <f>S240*H240</f>
        <v>0</v>
      </c>
      <c r="U240" s="39"/>
      <c r="V240" s="39"/>
      <c r="W240" s="39"/>
      <c r="X240" s="39"/>
      <c r="Y240" s="39"/>
      <c r="Z240" s="39"/>
      <c r="AA240" s="39"/>
      <c r="AB240" s="39"/>
      <c r="AC240" s="39"/>
      <c r="AD240" s="39"/>
      <c r="AE240" s="39"/>
      <c r="AR240" s="234" t="s">
        <v>361</v>
      </c>
      <c r="AT240" s="234" t="s">
        <v>208</v>
      </c>
      <c r="AU240" s="234" t="s">
        <v>85</v>
      </c>
      <c r="AY240" s="18" t="s">
        <v>207</v>
      </c>
      <c r="BE240" s="235">
        <f>IF(N240="základní",J240,0)</f>
        <v>0</v>
      </c>
      <c r="BF240" s="235">
        <f>IF(N240="snížená",J240,0)</f>
        <v>0</v>
      </c>
      <c r="BG240" s="235">
        <f>IF(N240="zákl. přenesená",J240,0)</f>
        <v>0</v>
      </c>
      <c r="BH240" s="235">
        <f>IF(N240="sníž. přenesená",J240,0)</f>
        <v>0</v>
      </c>
      <c r="BI240" s="235">
        <f>IF(N240="nulová",J240,0)</f>
        <v>0</v>
      </c>
      <c r="BJ240" s="18" t="s">
        <v>83</v>
      </c>
      <c r="BK240" s="235">
        <f>ROUND(I240*H240,2)</f>
        <v>0</v>
      </c>
      <c r="BL240" s="18" t="s">
        <v>361</v>
      </c>
      <c r="BM240" s="234" t="s">
        <v>1119</v>
      </c>
    </row>
    <row r="241" s="2" customFormat="1">
      <c r="A241" s="39"/>
      <c r="B241" s="40"/>
      <c r="C241" s="41"/>
      <c r="D241" s="236" t="s">
        <v>214</v>
      </c>
      <c r="E241" s="41"/>
      <c r="F241" s="237" t="s">
        <v>3588</v>
      </c>
      <c r="G241" s="41"/>
      <c r="H241" s="41"/>
      <c r="I241" s="238"/>
      <c r="J241" s="41"/>
      <c r="K241" s="41"/>
      <c r="L241" s="45"/>
      <c r="M241" s="239"/>
      <c r="N241" s="240"/>
      <c r="O241" s="92"/>
      <c r="P241" s="92"/>
      <c r="Q241" s="92"/>
      <c r="R241" s="92"/>
      <c r="S241" s="92"/>
      <c r="T241" s="93"/>
      <c r="U241" s="39"/>
      <c r="V241" s="39"/>
      <c r="W241" s="39"/>
      <c r="X241" s="39"/>
      <c r="Y241" s="39"/>
      <c r="Z241" s="39"/>
      <c r="AA241" s="39"/>
      <c r="AB241" s="39"/>
      <c r="AC241" s="39"/>
      <c r="AD241" s="39"/>
      <c r="AE241" s="39"/>
      <c r="AT241" s="18" t="s">
        <v>214</v>
      </c>
      <c r="AU241" s="18" t="s">
        <v>85</v>
      </c>
    </row>
    <row r="242" s="2" customFormat="1" ht="16.5" customHeight="1">
      <c r="A242" s="39"/>
      <c r="B242" s="40"/>
      <c r="C242" s="222" t="s">
        <v>828</v>
      </c>
      <c r="D242" s="222" t="s">
        <v>208</v>
      </c>
      <c r="E242" s="223" t="s">
        <v>3535</v>
      </c>
      <c r="F242" s="224" t="s">
        <v>3536</v>
      </c>
      <c r="G242" s="225" t="s">
        <v>783</v>
      </c>
      <c r="H242" s="226">
        <v>3</v>
      </c>
      <c r="I242" s="227"/>
      <c r="J242" s="228">
        <f>ROUND(I242*H242,2)</f>
        <v>0</v>
      </c>
      <c r="K242" s="229"/>
      <c r="L242" s="45"/>
      <c r="M242" s="230" t="s">
        <v>1</v>
      </c>
      <c r="N242" s="231" t="s">
        <v>41</v>
      </c>
      <c r="O242" s="92"/>
      <c r="P242" s="232">
        <f>O242*H242</f>
        <v>0</v>
      </c>
      <c r="Q242" s="232">
        <v>0</v>
      </c>
      <c r="R242" s="232">
        <f>Q242*H242</f>
        <v>0</v>
      </c>
      <c r="S242" s="232">
        <v>0</v>
      </c>
      <c r="T242" s="233">
        <f>S242*H242</f>
        <v>0</v>
      </c>
      <c r="U242" s="39"/>
      <c r="V242" s="39"/>
      <c r="W242" s="39"/>
      <c r="X242" s="39"/>
      <c r="Y242" s="39"/>
      <c r="Z242" s="39"/>
      <c r="AA242" s="39"/>
      <c r="AB242" s="39"/>
      <c r="AC242" s="39"/>
      <c r="AD242" s="39"/>
      <c r="AE242" s="39"/>
      <c r="AR242" s="234" t="s">
        <v>361</v>
      </c>
      <c r="AT242" s="234" t="s">
        <v>208</v>
      </c>
      <c r="AU242" s="234" t="s">
        <v>85</v>
      </c>
      <c r="AY242" s="18" t="s">
        <v>207</v>
      </c>
      <c r="BE242" s="235">
        <f>IF(N242="základní",J242,0)</f>
        <v>0</v>
      </c>
      <c r="BF242" s="235">
        <f>IF(N242="snížená",J242,0)</f>
        <v>0</v>
      </c>
      <c r="BG242" s="235">
        <f>IF(N242="zákl. přenesená",J242,0)</f>
        <v>0</v>
      </c>
      <c r="BH242" s="235">
        <f>IF(N242="sníž. přenesená",J242,0)</f>
        <v>0</v>
      </c>
      <c r="BI242" s="235">
        <f>IF(N242="nulová",J242,0)</f>
        <v>0</v>
      </c>
      <c r="BJ242" s="18" t="s">
        <v>83</v>
      </c>
      <c r="BK242" s="235">
        <f>ROUND(I242*H242,2)</f>
        <v>0</v>
      </c>
      <c r="BL242" s="18" t="s">
        <v>361</v>
      </c>
      <c r="BM242" s="234" t="s">
        <v>1127</v>
      </c>
    </row>
    <row r="243" s="2" customFormat="1">
      <c r="A243" s="39"/>
      <c r="B243" s="40"/>
      <c r="C243" s="41"/>
      <c r="D243" s="236" t="s">
        <v>214</v>
      </c>
      <c r="E243" s="41"/>
      <c r="F243" s="237" t="s">
        <v>3536</v>
      </c>
      <c r="G243" s="41"/>
      <c r="H243" s="41"/>
      <c r="I243" s="238"/>
      <c r="J243" s="41"/>
      <c r="K243" s="41"/>
      <c r="L243" s="45"/>
      <c r="M243" s="239"/>
      <c r="N243" s="240"/>
      <c r="O243" s="92"/>
      <c r="P243" s="92"/>
      <c r="Q243" s="92"/>
      <c r="R243" s="92"/>
      <c r="S243" s="92"/>
      <c r="T243" s="93"/>
      <c r="U243" s="39"/>
      <c r="V243" s="39"/>
      <c r="W243" s="39"/>
      <c r="X243" s="39"/>
      <c r="Y243" s="39"/>
      <c r="Z243" s="39"/>
      <c r="AA243" s="39"/>
      <c r="AB243" s="39"/>
      <c r="AC243" s="39"/>
      <c r="AD243" s="39"/>
      <c r="AE243" s="39"/>
      <c r="AT243" s="18" t="s">
        <v>214</v>
      </c>
      <c r="AU243" s="18" t="s">
        <v>85</v>
      </c>
    </row>
    <row r="244" s="2" customFormat="1" ht="24.15" customHeight="1">
      <c r="A244" s="39"/>
      <c r="B244" s="40"/>
      <c r="C244" s="222" t="s">
        <v>836</v>
      </c>
      <c r="D244" s="222" t="s">
        <v>208</v>
      </c>
      <c r="E244" s="223" t="s">
        <v>3589</v>
      </c>
      <c r="F244" s="224" t="s">
        <v>3590</v>
      </c>
      <c r="G244" s="225" t="s">
        <v>783</v>
      </c>
      <c r="H244" s="226">
        <v>19</v>
      </c>
      <c r="I244" s="227"/>
      <c r="J244" s="228">
        <f>ROUND(I244*H244,2)</f>
        <v>0</v>
      </c>
      <c r="K244" s="229"/>
      <c r="L244" s="45"/>
      <c r="M244" s="230" t="s">
        <v>1</v>
      </c>
      <c r="N244" s="231" t="s">
        <v>41</v>
      </c>
      <c r="O244" s="92"/>
      <c r="P244" s="232">
        <f>O244*H244</f>
        <v>0</v>
      </c>
      <c r="Q244" s="232">
        <v>0</v>
      </c>
      <c r="R244" s="232">
        <f>Q244*H244</f>
        <v>0</v>
      </c>
      <c r="S244" s="232">
        <v>0</v>
      </c>
      <c r="T244" s="233">
        <f>S244*H244</f>
        <v>0</v>
      </c>
      <c r="U244" s="39"/>
      <c r="V244" s="39"/>
      <c r="W244" s="39"/>
      <c r="X244" s="39"/>
      <c r="Y244" s="39"/>
      <c r="Z244" s="39"/>
      <c r="AA244" s="39"/>
      <c r="AB244" s="39"/>
      <c r="AC244" s="39"/>
      <c r="AD244" s="39"/>
      <c r="AE244" s="39"/>
      <c r="AR244" s="234" t="s">
        <v>361</v>
      </c>
      <c r="AT244" s="234" t="s">
        <v>208</v>
      </c>
      <c r="AU244" s="234" t="s">
        <v>85</v>
      </c>
      <c r="AY244" s="18" t="s">
        <v>207</v>
      </c>
      <c r="BE244" s="235">
        <f>IF(N244="základní",J244,0)</f>
        <v>0</v>
      </c>
      <c r="BF244" s="235">
        <f>IF(N244="snížená",J244,0)</f>
        <v>0</v>
      </c>
      <c r="BG244" s="235">
        <f>IF(N244="zákl. přenesená",J244,0)</f>
        <v>0</v>
      </c>
      <c r="BH244" s="235">
        <f>IF(N244="sníž. přenesená",J244,0)</f>
        <v>0</v>
      </c>
      <c r="BI244" s="235">
        <f>IF(N244="nulová",J244,0)</f>
        <v>0</v>
      </c>
      <c r="BJ244" s="18" t="s">
        <v>83</v>
      </c>
      <c r="BK244" s="235">
        <f>ROUND(I244*H244,2)</f>
        <v>0</v>
      </c>
      <c r="BL244" s="18" t="s">
        <v>361</v>
      </c>
      <c r="BM244" s="234" t="s">
        <v>1137</v>
      </c>
    </row>
    <row r="245" s="2" customFormat="1">
      <c r="A245" s="39"/>
      <c r="B245" s="40"/>
      <c r="C245" s="41"/>
      <c r="D245" s="236" t="s">
        <v>214</v>
      </c>
      <c r="E245" s="41"/>
      <c r="F245" s="237" t="s">
        <v>3590</v>
      </c>
      <c r="G245" s="41"/>
      <c r="H245" s="41"/>
      <c r="I245" s="238"/>
      <c r="J245" s="41"/>
      <c r="K245" s="41"/>
      <c r="L245" s="45"/>
      <c r="M245" s="239"/>
      <c r="N245" s="240"/>
      <c r="O245" s="92"/>
      <c r="P245" s="92"/>
      <c r="Q245" s="92"/>
      <c r="R245" s="92"/>
      <c r="S245" s="92"/>
      <c r="T245" s="93"/>
      <c r="U245" s="39"/>
      <c r="V245" s="39"/>
      <c r="W245" s="39"/>
      <c r="X245" s="39"/>
      <c r="Y245" s="39"/>
      <c r="Z245" s="39"/>
      <c r="AA245" s="39"/>
      <c r="AB245" s="39"/>
      <c r="AC245" s="39"/>
      <c r="AD245" s="39"/>
      <c r="AE245" s="39"/>
      <c r="AT245" s="18" t="s">
        <v>214</v>
      </c>
      <c r="AU245" s="18" t="s">
        <v>85</v>
      </c>
    </row>
    <row r="246" s="2" customFormat="1" ht="24.15" customHeight="1">
      <c r="A246" s="39"/>
      <c r="B246" s="40"/>
      <c r="C246" s="222" t="s">
        <v>840</v>
      </c>
      <c r="D246" s="222" t="s">
        <v>208</v>
      </c>
      <c r="E246" s="223" t="s">
        <v>3591</v>
      </c>
      <c r="F246" s="224" t="s">
        <v>3592</v>
      </c>
      <c r="G246" s="225" t="s">
        <v>783</v>
      </c>
      <c r="H246" s="226">
        <v>62</v>
      </c>
      <c r="I246" s="227"/>
      <c r="J246" s="228">
        <f>ROUND(I246*H246,2)</f>
        <v>0</v>
      </c>
      <c r="K246" s="229"/>
      <c r="L246" s="45"/>
      <c r="M246" s="230" t="s">
        <v>1</v>
      </c>
      <c r="N246" s="231" t="s">
        <v>41</v>
      </c>
      <c r="O246" s="92"/>
      <c r="P246" s="232">
        <f>O246*H246</f>
        <v>0</v>
      </c>
      <c r="Q246" s="232">
        <v>0</v>
      </c>
      <c r="R246" s="232">
        <f>Q246*H246</f>
        <v>0</v>
      </c>
      <c r="S246" s="232">
        <v>0</v>
      </c>
      <c r="T246" s="233">
        <f>S246*H246</f>
        <v>0</v>
      </c>
      <c r="U246" s="39"/>
      <c r="V246" s="39"/>
      <c r="W246" s="39"/>
      <c r="X246" s="39"/>
      <c r="Y246" s="39"/>
      <c r="Z246" s="39"/>
      <c r="AA246" s="39"/>
      <c r="AB246" s="39"/>
      <c r="AC246" s="39"/>
      <c r="AD246" s="39"/>
      <c r="AE246" s="39"/>
      <c r="AR246" s="234" t="s">
        <v>361</v>
      </c>
      <c r="AT246" s="234" t="s">
        <v>208</v>
      </c>
      <c r="AU246" s="234" t="s">
        <v>85</v>
      </c>
      <c r="AY246" s="18" t="s">
        <v>207</v>
      </c>
      <c r="BE246" s="235">
        <f>IF(N246="základní",J246,0)</f>
        <v>0</v>
      </c>
      <c r="BF246" s="235">
        <f>IF(N246="snížená",J246,0)</f>
        <v>0</v>
      </c>
      <c r="BG246" s="235">
        <f>IF(N246="zákl. přenesená",J246,0)</f>
        <v>0</v>
      </c>
      <c r="BH246" s="235">
        <f>IF(N246="sníž. přenesená",J246,0)</f>
        <v>0</v>
      </c>
      <c r="BI246" s="235">
        <f>IF(N246="nulová",J246,0)</f>
        <v>0</v>
      </c>
      <c r="BJ246" s="18" t="s">
        <v>83</v>
      </c>
      <c r="BK246" s="235">
        <f>ROUND(I246*H246,2)</f>
        <v>0</v>
      </c>
      <c r="BL246" s="18" t="s">
        <v>361</v>
      </c>
      <c r="BM246" s="234" t="s">
        <v>1149</v>
      </c>
    </row>
    <row r="247" s="2" customFormat="1">
      <c r="A247" s="39"/>
      <c r="B247" s="40"/>
      <c r="C247" s="41"/>
      <c r="D247" s="236" t="s">
        <v>214</v>
      </c>
      <c r="E247" s="41"/>
      <c r="F247" s="237" t="s">
        <v>3592</v>
      </c>
      <c r="G247" s="41"/>
      <c r="H247" s="41"/>
      <c r="I247" s="238"/>
      <c r="J247" s="41"/>
      <c r="K247" s="41"/>
      <c r="L247" s="45"/>
      <c r="M247" s="239"/>
      <c r="N247" s="240"/>
      <c r="O247" s="92"/>
      <c r="P247" s="92"/>
      <c r="Q247" s="92"/>
      <c r="R247" s="92"/>
      <c r="S247" s="92"/>
      <c r="T247" s="93"/>
      <c r="U247" s="39"/>
      <c r="V247" s="39"/>
      <c r="W247" s="39"/>
      <c r="X247" s="39"/>
      <c r="Y247" s="39"/>
      <c r="Z247" s="39"/>
      <c r="AA247" s="39"/>
      <c r="AB247" s="39"/>
      <c r="AC247" s="39"/>
      <c r="AD247" s="39"/>
      <c r="AE247" s="39"/>
      <c r="AT247" s="18" t="s">
        <v>214</v>
      </c>
      <c r="AU247" s="18" t="s">
        <v>85</v>
      </c>
    </row>
    <row r="248" s="2" customFormat="1" ht="24.15" customHeight="1">
      <c r="A248" s="39"/>
      <c r="B248" s="40"/>
      <c r="C248" s="222" t="s">
        <v>846</v>
      </c>
      <c r="D248" s="222" t="s">
        <v>208</v>
      </c>
      <c r="E248" s="223" t="s">
        <v>3593</v>
      </c>
      <c r="F248" s="224" t="s">
        <v>3594</v>
      </c>
      <c r="G248" s="225" t="s">
        <v>783</v>
      </c>
      <c r="H248" s="226">
        <v>8</v>
      </c>
      <c r="I248" s="227"/>
      <c r="J248" s="228">
        <f>ROUND(I248*H248,2)</f>
        <v>0</v>
      </c>
      <c r="K248" s="229"/>
      <c r="L248" s="45"/>
      <c r="M248" s="230" t="s">
        <v>1</v>
      </c>
      <c r="N248" s="231" t="s">
        <v>41</v>
      </c>
      <c r="O248" s="92"/>
      <c r="P248" s="232">
        <f>O248*H248</f>
        <v>0</v>
      </c>
      <c r="Q248" s="232">
        <v>0</v>
      </c>
      <c r="R248" s="232">
        <f>Q248*H248</f>
        <v>0</v>
      </c>
      <c r="S248" s="232">
        <v>0</v>
      </c>
      <c r="T248" s="233">
        <f>S248*H248</f>
        <v>0</v>
      </c>
      <c r="U248" s="39"/>
      <c r="V248" s="39"/>
      <c r="W248" s="39"/>
      <c r="X248" s="39"/>
      <c r="Y248" s="39"/>
      <c r="Z248" s="39"/>
      <c r="AA248" s="39"/>
      <c r="AB248" s="39"/>
      <c r="AC248" s="39"/>
      <c r="AD248" s="39"/>
      <c r="AE248" s="39"/>
      <c r="AR248" s="234" t="s">
        <v>361</v>
      </c>
      <c r="AT248" s="234" t="s">
        <v>208</v>
      </c>
      <c r="AU248" s="234" t="s">
        <v>85</v>
      </c>
      <c r="AY248" s="18" t="s">
        <v>207</v>
      </c>
      <c r="BE248" s="235">
        <f>IF(N248="základní",J248,0)</f>
        <v>0</v>
      </c>
      <c r="BF248" s="235">
        <f>IF(N248="snížená",J248,0)</f>
        <v>0</v>
      </c>
      <c r="BG248" s="235">
        <f>IF(N248="zákl. přenesená",J248,0)</f>
        <v>0</v>
      </c>
      <c r="BH248" s="235">
        <f>IF(N248="sníž. přenesená",J248,0)</f>
        <v>0</v>
      </c>
      <c r="BI248" s="235">
        <f>IF(N248="nulová",J248,0)</f>
        <v>0</v>
      </c>
      <c r="BJ248" s="18" t="s">
        <v>83</v>
      </c>
      <c r="BK248" s="235">
        <f>ROUND(I248*H248,2)</f>
        <v>0</v>
      </c>
      <c r="BL248" s="18" t="s">
        <v>361</v>
      </c>
      <c r="BM248" s="234" t="s">
        <v>1159</v>
      </c>
    </row>
    <row r="249" s="2" customFormat="1">
      <c r="A249" s="39"/>
      <c r="B249" s="40"/>
      <c r="C249" s="41"/>
      <c r="D249" s="236" t="s">
        <v>214</v>
      </c>
      <c r="E249" s="41"/>
      <c r="F249" s="237" t="s">
        <v>3594</v>
      </c>
      <c r="G249" s="41"/>
      <c r="H249" s="41"/>
      <c r="I249" s="238"/>
      <c r="J249" s="41"/>
      <c r="K249" s="41"/>
      <c r="L249" s="45"/>
      <c r="M249" s="239"/>
      <c r="N249" s="240"/>
      <c r="O249" s="92"/>
      <c r="P249" s="92"/>
      <c r="Q249" s="92"/>
      <c r="R249" s="92"/>
      <c r="S249" s="92"/>
      <c r="T249" s="93"/>
      <c r="U249" s="39"/>
      <c r="V249" s="39"/>
      <c r="W249" s="39"/>
      <c r="X249" s="39"/>
      <c r="Y249" s="39"/>
      <c r="Z249" s="39"/>
      <c r="AA249" s="39"/>
      <c r="AB249" s="39"/>
      <c r="AC249" s="39"/>
      <c r="AD249" s="39"/>
      <c r="AE249" s="39"/>
      <c r="AT249" s="18" t="s">
        <v>214</v>
      </c>
      <c r="AU249" s="18" t="s">
        <v>85</v>
      </c>
    </row>
    <row r="250" s="2" customFormat="1" ht="24.15" customHeight="1">
      <c r="A250" s="39"/>
      <c r="B250" s="40"/>
      <c r="C250" s="222" t="s">
        <v>852</v>
      </c>
      <c r="D250" s="222" t="s">
        <v>208</v>
      </c>
      <c r="E250" s="223" t="s">
        <v>3595</v>
      </c>
      <c r="F250" s="224" t="s">
        <v>3596</v>
      </c>
      <c r="G250" s="225" t="s">
        <v>783</v>
      </c>
      <c r="H250" s="226">
        <v>60</v>
      </c>
      <c r="I250" s="227"/>
      <c r="J250" s="228">
        <f>ROUND(I250*H250,2)</f>
        <v>0</v>
      </c>
      <c r="K250" s="229"/>
      <c r="L250" s="45"/>
      <c r="M250" s="230" t="s">
        <v>1</v>
      </c>
      <c r="N250" s="231" t="s">
        <v>41</v>
      </c>
      <c r="O250" s="92"/>
      <c r="P250" s="232">
        <f>O250*H250</f>
        <v>0</v>
      </c>
      <c r="Q250" s="232">
        <v>0</v>
      </c>
      <c r="R250" s="232">
        <f>Q250*H250</f>
        <v>0</v>
      </c>
      <c r="S250" s="232">
        <v>0</v>
      </c>
      <c r="T250" s="233">
        <f>S250*H250</f>
        <v>0</v>
      </c>
      <c r="U250" s="39"/>
      <c r="V250" s="39"/>
      <c r="W250" s="39"/>
      <c r="X250" s="39"/>
      <c r="Y250" s="39"/>
      <c r="Z250" s="39"/>
      <c r="AA250" s="39"/>
      <c r="AB250" s="39"/>
      <c r="AC250" s="39"/>
      <c r="AD250" s="39"/>
      <c r="AE250" s="39"/>
      <c r="AR250" s="234" t="s">
        <v>361</v>
      </c>
      <c r="AT250" s="234" t="s">
        <v>208</v>
      </c>
      <c r="AU250" s="234" t="s">
        <v>85</v>
      </c>
      <c r="AY250" s="18" t="s">
        <v>207</v>
      </c>
      <c r="BE250" s="235">
        <f>IF(N250="základní",J250,0)</f>
        <v>0</v>
      </c>
      <c r="BF250" s="235">
        <f>IF(N250="snížená",J250,0)</f>
        <v>0</v>
      </c>
      <c r="BG250" s="235">
        <f>IF(N250="zákl. přenesená",J250,0)</f>
        <v>0</v>
      </c>
      <c r="BH250" s="235">
        <f>IF(N250="sníž. přenesená",J250,0)</f>
        <v>0</v>
      </c>
      <c r="BI250" s="235">
        <f>IF(N250="nulová",J250,0)</f>
        <v>0</v>
      </c>
      <c r="BJ250" s="18" t="s">
        <v>83</v>
      </c>
      <c r="BK250" s="235">
        <f>ROUND(I250*H250,2)</f>
        <v>0</v>
      </c>
      <c r="BL250" s="18" t="s">
        <v>361</v>
      </c>
      <c r="BM250" s="234" t="s">
        <v>1171</v>
      </c>
    </row>
    <row r="251" s="2" customFormat="1">
      <c r="A251" s="39"/>
      <c r="B251" s="40"/>
      <c r="C251" s="41"/>
      <c r="D251" s="236" t="s">
        <v>214</v>
      </c>
      <c r="E251" s="41"/>
      <c r="F251" s="237" t="s">
        <v>3596</v>
      </c>
      <c r="G251" s="41"/>
      <c r="H251" s="41"/>
      <c r="I251" s="238"/>
      <c r="J251" s="41"/>
      <c r="K251" s="41"/>
      <c r="L251" s="45"/>
      <c r="M251" s="239"/>
      <c r="N251" s="240"/>
      <c r="O251" s="92"/>
      <c r="P251" s="92"/>
      <c r="Q251" s="92"/>
      <c r="R251" s="92"/>
      <c r="S251" s="92"/>
      <c r="T251" s="93"/>
      <c r="U251" s="39"/>
      <c r="V251" s="39"/>
      <c r="W251" s="39"/>
      <c r="X251" s="39"/>
      <c r="Y251" s="39"/>
      <c r="Z251" s="39"/>
      <c r="AA251" s="39"/>
      <c r="AB251" s="39"/>
      <c r="AC251" s="39"/>
      <c r="AD251" s="39"/>
      <c r="AE251" s="39"/>
      <c r="AT251" s="18" t="s">
        <v>214</v>
      </c>
      <c r="AU251" s="18" t="s">
        <v>85</v>
      </c>
    </row>
    <row r="252" s="2" customFormat="1" ht="16.5" customHeight="1">
      <c r="A252" s="39"/>
      <c r="B252" s="40"/>
      <c r="C252" s="222" t="s">
        <v>860</v>
      </c>
      <c r="D252" s="222" t="s">
        <v>208</v>
      </c>
      <c r="E252" s="223" t="s">
        <v>3597</v>
      </c>
      <c r="F252" s="224" t="s">
        <v>3598</v>
      </c>
      <c r="G252" s="225" t="s">
        <v>225</v>
      </c>
      <c r="H252" s="226">
        <v>66</v>
      </c>
      <c r="I252" s="227"/>
      <c r="J252" s="228">
        <f>ROUND(I252*H252,2)</f>
        <v>0</v>
      </c>
      <c r="K252" s="229"/>
      <c r="L252" s="45"/>
      <c r="M252" s="230" t="s">
        <v>1</v>
      </c>
      <c r="N252" s="231" t="s">
        <v>41</v>
      </c>
      <c r="O252" s="92"/>
      <c r="P252" s="232">
        <f>O252*H252</f>
        <v>0</v>
      </c>
      <c r="Q252" s="232">
        <v>0</v>
      </c>
      <c r="R252" s="232">
        <f>Q252*H252</f>
        <v>0</v>
      </c>
      <c r="S252" s="232">
        <v>0</v>
      </c>
      <c r="T252" s="233">
        <f>S252*H252</f>
        <v>0</v>
      </c>
      <c r="U252" s="39"/>
      <c r="V252" s="39"/>
      <c r="W252" s="39"/>
      <c r="X252" s="39"/>
      <c r="Y252" s="39"/>
      <c r="Z252" s="39"/>
      <c r="AA252" s="39"/>
      <c r="AB252" s="39"/>
      <c r="AC252" s="39"/>
      <c r="AD252" s="39"/>
      <c r="AE252" s="39"/>
      <c r="AR252" s="234" t="s">
        <v>361</v>
      </c>
      <c r="AT252" s="234" t="s">
        <v>208</v>
      </c>
      <c r="AU252" s="234" t="s">
        <v>85</v>
      </c>
      <c r="AY252" s="18" t="s">
        <v>207</v>
      </c>
      <c r="BE252" s="235">
        <f>IF(N252="základní",J252,0)</f>
        <v>0</v>
      </c>
      <c r="BF252" s="235">
        <f>IF(N252="snížená",J252,0)</f>
        <v>0</v>
      </c>
      <c r="BG252" s="235">
        <f>IF(N252="zákl. přenesená",J252,0)</f>
        <v>0</v>
      </c>
      <c r="BH252" s="235">
        <f>IF(N252="sníž. přenesená",J252,0)</f>
        <v>0</v>
      </c>
      <c r="BI252" s="235">
        <f>IF(N252="nulová",J252,0)</f>
        <v>0</v>
      </c>
      <c r="BJ252" s="18" t="s">
        <v>83</v>
      </c>
      <c r="BK252" s="235">
        <f>ROUND(I252*H252,2)</f>
        <v>0</v>
      </c>
      <c r="BL252" s="18" t="s">
        <v>361</v>
      </c>
      <c r="BM252" s="234" t="s">
        <v>1179</v>
      </c>
    </row>
    <row r="253" s="2" customFormat="1">
      <c r="A253" s="39"/>
      <c r="B253" s="40"/>
      <c r="C253" s="41"/>
      <c r="D253" s="236" t="s">
        <v>214</v>
      </c>
      <c r="E253" s="41"/>
      <c r="F253" s="237" t="s">
        <v>3598</v>
      </c>
      <c r="G253" s="41"/>
      <c r="H253" s="41"/>
      <c r="I253" s="238"/>
      <c r="J253" s="41"/>
      <c r="K253" s="41"/>
      <c r="L253" s="45"/>
      <c r="M253" s="239"/>
      <c r="N253" s="240"/>
      <c r="O253" s="92"/>
      <c r="P253" s="92"/>
      <c r="Q253" s="92"/>
      <c r="R253" s="92"/>
      <c r="S253" s="92"/>
      <c r="T253" s="93"/>
      <c r="U253" s="39"/>
      <c r="V253" s="39"/>
      <c r="W253" s="39"/>
      <c r="X253" s="39"/>
      <c r="Y253" s="39"/>
      <c r="Z253" s="39"/>
      <c r="AA253" s="39"/>
      <c r="AB253" s="39"/>
      <c r="AC253" s="39"/>
      <c r="AD253" s="39"/>
      <c r="AE253" s="39"/>
      <c r="AT253" s="18" t="s">
        <v>214</v>
      </c>
      <c r="AU253" s="18" t="s">
        <v>85</v>
      </c>
    </row>
    <row r="254" s="2" customFormat="1">
      <c r="A254" s="39"/>
      <c r="B254" s="40"/>
      <c r="C254" s="41"/>
      <c r="D254" s="236" t="s">
        <v>385</v>
      </c>
      <c r="E254" s="41"/>
      <c r="F254" s="290" t="s">
        <v>3599</v>
      </c>
      <c r="G254" s="41"/>
      <c r="H254" s="41"/>
      <c r="I254" s="238"/>
      <c r="J254" s="41"/>
      <c r="K254" s="41"/>
      <c r="L254" s="45"/>
      <c r="M254" s="239"/>
      <c r="N254" s="240"/>
      <c r="O254" s="92"/>
      <c r="P254" s="92"/>
      <c r="Q254" s="92"/>
      <c r="R254" s="92"/>
      <c r="S254" s="92"/>
      <c r="T254" s="93"/>
      <c r="U254" s="39"/>
      <c r="V254" s="39"/>
      <c r="W254" s="39"/>
      <c r="X254" s="39"/>
      <c r="Y254" s="39"/>
      <c r="Z254" s="39"/>
      <c r="AA254" s="39"/>
      <c r="AB254" s="39"/>
      <c r="AC254" s="39"/>
      <c r="AD254" s="39"/>
      <c r="AE254" s="39"/>
      <c r="AT254" s="18" t="s">
        <v>385</v>
      </c>
      <c r="AU254" s="18" t="s">
        <v>85</v>
      </c>
    </row>
    <row r="255" s="2" customFormat="1" ht="66.75" customHeight="1">
      <c r="A255" s="39"/>
      <c r="B255" s="40"/>
      <c r="C255" s="222" t="s">
        <v>866</v>
      </c>
      <c r="D255" s="222" t="s">
        <v>208</v>
      </c>
      <c r="E255" s="223" t="s">
        <v>3600</v>
      </c>
      <c r="F255" s="224" t="s">
        <v>3601</v>
      </c>
      <c r="G255" s="225" t="s">
        <v>225</v>
      </c>
      <c r="H255" s="226">
        <v>5</v>
      </c>
      <c r="I255" s="227"/>
      <c r="J255" s="228">
        <f>ROUND(I255*H255,2)</f>
        <v>0</v>
      </c>
      <c r="K255" s="229"/>
      <c r="L255" s="45"/>
      <c r="M255" s="230" t="s">
        <v>1</v>
      </c>
      <c r="N255" s="231" t="s">
        <v>41</v>
      </c>
      <c r="O255" s="92"/>
      <c r="P255" s="232">
        <f>O255*H255</f>
        <v>0</v>
      </c>
      <c r="Q255" s="232">
        <v>0</v>
      </c>
      <c r="R255" s="232">
        <f>Q255*H255</f>
        <v>0</v>
      </c>
      <c r="S255" s="232">
        <v>0</v>
      </c>
      <c r="T255" s="233">
        <f>S255*H255</f>
        <v>0</v>
      </c>
      <c r="U255" s="39"/>
      <c r="V255" s="39"/>
      <c r="W255" s="39"/>
      <c r="X255" s="39"/>
      <c r="Y255" s="39"/>
      <c r="Z255" s="39"/>
      <c r="AA255" s="39"/>
      <c r="AB255" s="39"/>
      <c r="AC255" s="39"/>
      <c r="AD255" s="39"/>
      <c r="AE255" s="39"/>
      <c r="AR255" s="234" t="s">
        <v>361</v>
      </c>
      <c r="AT255" s="234" t="s">
        <v>208</v>
      </c>
      <c r="AU255" s="234" t="s">
        <v>85</v>
      </c>
      <c r="AY255" s="18" t="s">
        <v>207</v>
      </c>
      <c r="BE255" s="235">
        <f>IF(N255="základní",J255,0)</f>
        <v>0</v>
      </c>
      <c r="BF255" s="235">
        <f>IF(N255="snížená",J255,0)</f>
        <v>0</v>
      </c>
      <c r="BG255" s="235">
        <f>IF(N255="zákl. přenesená",J255,0)</f>
        <v>0</v>
      </c>
      <c r="BH255" s="235">
        <f>IF(N255="sníž. přenesená",J255,0)</f>
        <v>0</v>
      </c>
      <c r="BI255" s="235">
        <f>IF(N255="nulová",J255,0)</f>
        <v>0</v>
      </c>
      <c r="BJ255" s="18" t="s">
        <v>83</v>
      </c>
      <c r="BK255" s="235">
        <f>ROUND(I255*H255,2)</f>
        <v>0</v>
      </c>
      <c r="BL255" s="18" t="s">
        <v>361</v>
      </c>
      <c r="BM255" s="234" t="s">
        <v>1191</v>
      </c>
    </row>
    <row r="256" s="2" customFormat="1">
      <c r="A256" s="39"/>
      <c r="B256" s="40"/>
      <c r="C256" s="41"/>
      <c r="D256" s="236" t="s">
        <v>214</v>
      </c>
      <c r="E256" s="41"/>
      <c r="F256" s="237" t="s">
        <v>3602</v>
      </c>
      <c r="G256" s="41"/>
      <c r="H256" s="41"/>
      <c r="I256" s="238"/>
      <c r="J256" s="41"/>
      <c r="K256" s="41"/>
      <c r="L256" s="45"/>
      <c r="M256" s="239"/>
      <c r="N256" s="240"/>
      <c r="O256" s="92"/>
      <c r="P256" s="92"/>
      <c r="Q256" s="92"/>
      <c r="R256" s="92"/>
      <c r="S256" s="92"/>
      <c r="T256" s="93"/>
      <c r="U256" s="39"/>
      <c r="V256" s="39"/>
      <c r="W256" s="39"/>
      <c r="X256" s="39"/>
      <c r="Y256" s="39"/>
      <c r="Z256" s="39"/>
      <c r="AA256" s="39"/>
      <c r="AB256" s="39"/>
      <c r="AC256" s="39"/>
      <c r="AD256" s="39"/>
      <c r="AE256" s="39"/>
      <c r="AT256" s="18" t="s">
        <v>214</v>
      </c>
      <c r="AU256" s="18" t="s">
        <v>85</v>
      </c>
    </row>
    <row r="257" s="2" customFormat="1" ht="16.5" customHeight="1">
      <c r="A257" s="39"/>
      <c r="B257" s="40"/>
      <c r="C257" s="222" t="s">
        <v>870</v>
      </c>
      <c r="D257" s="222" t="s">
        <v>208</v>
      </c>
      <c r="E257" s="223" t="s">
        <v>3603</v>
      </c>
      <c r="F257" s="224" t="s">
        <v>3538</v>
      </c>
      <c r="G257" s="225" t="s">
        <v>2924</v>
      </c>
      <c r="H257" s="226">
        <v>1</v>
      </c>
      <c r="I257" s="227"/>
      <c r="J257" s="228">
        <f>ROUND(I257*H257,2)</f>
        <v>0</v>
      </c>
      <c r="K257" s="229"/>
      <c r="L257" s="45"/>
      <c r="M257" s="230" t="s">
        <v>1</v>
      </c>
      <c r="N257" s="231" t="s">
        <v>41</v>
      </c>
      <c r="O257" s="92"/>
      <c r="P257" s="232">
        <f>O257*H257</f>
        <v>0</v>
      </c>
      <c r="Q257" s="232">
        <v>0</v>
      </c>
      <c r="R257" s="232">
        <f>Q257*H257</f>
        <v>0</v>
      </c>
      <c r="S257" s="232">
        <v>0</v>
      </c>
      <c r="T257" s="233">
        <f>S257*H257</f>
        <v>0</v>
      </c>
      <c r="U257" s="39"/>
      <c r="V257" s="39"/>
      <c r="W257" s="39"/>
      <c r="X257" s="39"/>
      <c r="Y257" s="39"/>
      <c r="Z257" s="39"/>
      <c r="AA257" s="39"/>
      <c r="AB257" s="39"/>
      <c r="AC257" s="39"/>
      <c r="AD257" s="39"/>
      <c r="AE257" s="39"/>
      <c r="AR257" s="234" t="s">
        <v>361</v>
      </c>
      <c r="AT257" s="234" t="s">
        <v>208</v>
      </c>
      <c r="AU257" s="234" t="s">
        <v>85</v>
      </c>
      <c r="AY257" s="18" t="s">
        <v>207</v>
      </c>
      <c r="BE257" s="235">
        <f>IF(N257="základní",J257,0)</f>
        <v>0</v>
      </c>
      <c r="BF257" s="235">
        <f>IF(N257="snížená",J257,0)</f>
        <v>0</v>
      </c>
      <c r="BG257" s="235">
        <f>IF(N257="zákl. přenesená",J257,0)</f>
        <v>0</v>
      </c>
      <c r="BH257" s="235">
        <f>IF(N257="sníž. přenesená",J257,0)</f>
        <v>0</v>
      </c>
      <c r="BI257" s="235">
        <f>IF(N257="nulová",J257,0)</f>
        <v>0</v>
      </c>
      <c r="BJ257" s="18" t="s">
        <v>83</v>
      </c>
      <c r="BK257" s="235">
        <f>ROUND(I257*H257,2)</f>
        <v>0</v>
      </c>
      <c r="BL257" s="18" t="s">
        <v>361</v>
      </c>
      <c r="BM257" s="234" t="s">
        <v>1198</v>
      </c>
    </row>
    <row r="258" s="2" customFormat="1">
      <c r="A258" s="39"/>
      <c r="B258" s="40"/>
      <c r="C258" s="41"/>
      <c r="D258" s="236" t="s">
        <v>214</v>
      </c>
      <c r="E258" s="41"/>
      <c r="F258" s="237" t="s">
        <v>3538</v>
      </c>
      <c r="G258" s="41"/>
      <c r="H258" s="41"/>
      <c r="I258" s="238"/>
      <c r="J258" s="41"/>
      <c r="K258" s="41"/>
      <c r="L258" s="45"/>
      <c r="M258" s="239"/>
      <c r="N258" s="240"/>
      <c r="O258" s="92"/>
      <c r="P258" s="92"/>
      <c r="Q258" s="92"/>
      <c r="R258" s="92"/>
      <c r="S258" s="92"/>
      <c r="T258" s="93"/>
      <c r="U258" s="39"/>
      <c r="V258" s="39"/>
      <c r="W258" s="39"/>
      <c r="X258" s="39"/>
      <c r="Y258" s="39"/>
      <c r="Z258" s="39"/>
      <c r="AA258" s="39"/>
      <c r="AB258" s="39"/>
      <c r="AC258" s="39"/>
      <c r="AD258" s="39"/>
      <c r="AE258" s="39"/>
      <c r="AT258" s="18" t="s">
        <v>214</v>
      </c>
      <c r="AU258" s="18" t="s">
        <v>85</v>
      </c>
    </row>
    <row r="259" s="11" customFormat="1" ht="22.8" customHeight="1">
      <c r="A259" s="11"/>
      <c r="B259" s="208"/>
      <c r="C259" s="209"/>
      <c r="D259" s="210" t="s">
        <v>75</v>
      </c>
      <c r="E259" s="310" t="s">
        <v>3604</v>
      </c>
      <c r="F259" s="310" t="s">
        <v>3552</v>
      </c>
      <c r="G259" s="209"/>
      <c r="H259" s="209"/>
      <c r="I259" s="212"/>
      <c r="J259" s="311">
        <f>BK259</f>
        <v>0</v>
      </c>
      <c r="K259" s="209"/>
      <c r="L259" s="214"/>
      <c r="M259" s="215"/>
      <c r="N259" s="216"/>
      <c r="O259" s="216"/>
      <c r="P259" s="217">
        <f>SUM(P260:P266)</f>
        <v>0</v>
      </c>
      <c r="Q259" s="216"/>
      <c r="R259" s="217">
        <f>SUM(R260:R266)</f>
        <v>0</v>
      </c>
      <c r="S259" s="216"/>
      <c r="T259" s="218">
        <f>SUM(T260:T266)</f>
        <v>0</v>
      </c>
      <c r="U259" s="11"/>
      <c r="V259" s="11"/>
      <c r="W259" s="11"/>
      <c r="X259" s="11"/>
      <c r="Y259" s="11"/>
      <c r="Z259" s="11"/>
      <c r="AA259" s="11"/>
      <c r="AB259" s="11"/>
      <c r="AC259" s="11"/>
      <c r="AD259" s="11"/>
      <c r="AE259" s="11"/>
      <c r="AR259" s="219" t="s">
        <v>83</v>
      </c>
      <c r="AT259" s="220" t="s">
        <v>75</v>
      </c>
      <c r="AU259" s="220" t="s">
        <v>83</v>
      </c>
      <c r="AY259" s="219" t="s">
        <v>207</v>
      </c>
      <c r="BK259" s="221">
        <f>SUM(BK260:BK266)</f>
        <v>0</v>
      </c>
    </row>
    <row r="260" s="2" customFormat="1" ht="16.5" customHeight="1">
      <c r="A260" s="39"/>
      <c r="B260" s="40"/>
      <c r="C260" s="222" t="s">
        <v>879</v>
      </c>
      <c r="D260" s="222" t="s">
        <v>208</v>
      </c>
      <c r="E260" s="223" t="s">
        <v>3605</v>
      </c>
      <c r="F260" s="224" t="s">
        <v>3554</v>
      </c>
      <c r="G260" s="225" t="s">
        <v>2924</v>
      </c>
      <c r="H260" s="226">
        <v>1</v>
      </c>
      <c r="I260" s="227"/>
      <c r="J260" s="228">
        <f>ROUND(I260*H260,2)</f>
        <v>0</v>
      </c>
      <c r="K260" s="229"/>
      <c r="L260" s="45"/>
      <c r="M260" s="230" t="s">
        <v>1</v>
      </c>
      <c r="N260" s="231" t="s">
        <v>41</v>
      </c>
      <c r="O260" s="92"/>
      <c r="P260" s="232">
        <f>O260*H260</f>
        <v>0</v>
      </c>
      <c r="Q260" s="232">
        <v>0</v>
      </c>
      <c r="R260" s="232">
        <f>Q260*H260</f>
        <v>0</v>
      </c>
      <c r="S260" s="232">
        <v>0</v>
      </c>
      <c r="T260" s="233">
        <f>S260*H260</f>
        <v>0</v>
      </c>
      <c r="U260" s="39"/>
      <c r="V260" s="39"/>
      <c r="W260" s="39"/>
      <c r="X260" s="39"/>
      <c r="Y260" s="39"/>
      <c r="Z260" s="39"/>
      <c r="AA260" s="39"/>
      <c r="AB260" s="39"/>
      <c r="AC260" s="39"/>
      <c r="AD260" s="39"/>
      <c r="AE260" s="39"/>
      <c r="AR260" s="234" t="s">
        <v>361</v>
      </c>
      <c r="AT260" s="234" t="s">
        <v>208</v>
      </c>
      <c r="AU260" s="234" t="s">
        <v>85</v>
      </c>
      <c r="AY260" s="18" t="s">
        <v>207</v>
      </c>
      <c r="BE260" s="235">
        <f>IF(N260="základní",J260,0)</f>
        <v>0</v>
      </c>
      <c r="BF260" s="235">
        <f>IF(N260="snížená",J260,0)</f>
        <v>0</v>
      </c>
      <c r="BG260" s="235">
        <f>IF(N260="zákl. přenesená",J260,0)</f>
        <v>0</v>
      </c>
      <c r="BH260" s="235">
        <f>IF(N260="sníž. přenesená",J260,0)</f>
        <v>0</v>
      </c>
      <c r="BI260" s="235">
        <f>IF(N260="nulová",J260,0)</f>
        <v>0</v>
      </c>
      <c r="BJ260" s="18" t="s">
        <v>83</v>
      </c>
      <c r="BK260" s="235">
        <f>ROUND(I260*H260,2)</f>
        <v>0</v>
      </c>
      <c r="BL260" s="18" t="s">
        <v>361</v>
      </c>
      <c r="BM260" s="234" t="s">
        <v>1209</v>
      </c>
    </row>
    <row r="261" s="2" customFormat="1">
      <c r="A261" s="39"/>
      <c r="B261" s="40"/>
      <c r="C261" s="41"/>
      <c r="D261" s="236" t="s">
        <v>214</v>
      </c>
      <c r="E261" s="41"/>
      <c r="F261" s="237" t="s">
        <v>3554</v>
      </c>
      <c r="G261" s="41"/>
      <c r="H261" s="41"/>
      <c r="I261" s="238"/>
      <c r="J261" s="41"/>
      <c r="K261" s="41"/>
      <c r="L261" s="45"/>
      <c r="M261" s="239"/>
      <c r="N261" s="240"/>
      <c r="O261" s="92"/>
      <c r="P261" s="92"/>
      <c r="Q261" s="92"/>
      <c r="R261" s="92"/>
      <c r="S261" s="92"/>
      <c r="T261" s="93"/>
      <c r="U261" s="39"/>
      <c r="V261" s="39"/>
      <c r="W261" s="39"/>
      <c r="X261" s="39"/>
      <c r="Y261" s="39"/>
      <c r="Z261" s="39"/>
      <c r="AA261" s="39"/>
      <c r="AB261" s="39"/>
      <c r="AC261" s="39"/>
      <c r="AD261" s="39"/>
      <c r="AE261" s="39"/>
      <c r="AT261" s="18" t="s">
        <v>214</v>
      </c>
      <c r="AU261" s="18" t="s">
        <v>85</v>
      </c>
    </row>
    <row r="262" s="2" customFormat="1" ht="16.5" customHeight="1">
      <c r="A262" s="39"/>
      <c r="B262" s="40"/>
      <c r="C262" s="222" t="s">
        <v>892</v>
      </c>
      <c r="D262" s="222" t="s">
        <v>208</v>
      </c>
      <c r="E262" s="223" t="s">
        <v>3606</v>
      </c>
      <c r="F262" s="224" t="s">
        <v>3556</v>
      </c>
      <c r="G262" s="225" t="s">
        <v>2924</v>
      </c>
      <c r="H262" s="226">
        <v>1</v>
      </c>
      <c r="I262" s="227"/>
      <c r="J262" s="228">
        <f>ROUND(I262*H262,2)</f>
        <v>0</v>
      </c>
      <c r="K262" s="229"/>
      <c r="L262" s="45"/>
      <c r="M262" s="230" t="s">
        <v>1</v>
      </c>
      <c r="N262" s="231" t="s">
        <v>41</v>
      </c>
      <c r="O262" s="92"/>
      <c r="P262" s="232">
        <f>O262*H262</f>
        <v>0</v>
      </c>
      <c r="Q262" s="232">
        <v>0</v>
      </c>
      <c r="R262" s="232">
        <f>Q262*H262</f>
        <v>0</v>
      </c>
      <c r="S262" s="232">
        <v>0</v>
      </c>
      <c r="T262" s="233">
        <f>S262*H262</f>
        <v>0</v>
      </c>
      <c r="U262" s="39"/>
      <c r="V262" s="39"/>
      <c r="W262" s="39"/>
      <c r="X262" s="39"/>
      <c r="Y262" s="39"/>
      <c r="Z262" s="39"/>
      <c r="AA262" s="39"/>
      <c r="AB262" s="39"/>
      <c r="AC262" s="39"/>
      <c r="AD262" s="39"/>
      <c r="AE262" s="39"/>
      <c r="AR262" s="234" t="s">
        <v>361</v>
      </c>
      <c r="AT262" s="234" t="s">
        <v>208</v>
      </c>
      <c r="AU262" s="234" t="s">
        <v>85</v>
      </c>
      <c r="AY262" s="18" t="s">
        <v>207</v>
      </c>
      <c r="BE262" s="235">
        <f>IF(N262="základní",J262,0)</f>
        <v>0</v>
      </c>
      <c r="BF262" s="235">
        <f>IF(N262="snížená",J262,0)</f>
        <v>0</v>
      </c>
      <c r="BG262" s="235">
        <f>IF(N262="zákl. přenesená",J262,0)</f>
        <v>0</v>
      </c>
      <c r="BH262" s="235">
        <f>IF(N262="sníž. přenesená",J262,0)</f>
        <v>0</v>
      </c>
      <c r="BI262" s="235">
        <f>IF(N262="nulová",J262,0)</f>
        <v>0</v>
      </c>
      <c r="BJ262" s="18" t="s">
        <v>83</v>
      </c>
      <c r="BK262" s="235">
        <f>ROUND(I262*H262,2)</f>
        <v>0</v>
      </c>
      <c r="BL262" s="18" t="s">
        <v>361</v>
      </c>
      <c r="BM262" s="234" t="s">
        <v>1225</v>
      </c>
    </row>
    <row r="263" s="2" customFormat="1">
      <c r="A263" s="39"/>
      <c r="B263" s="40"/>
      <c r="C263" s="41"/>
      <c r="D263" s="236" t="s">
        <v>214</v>
      </c>
      <c r="E263" s="41"/>
      <c r="F263" s="237" t="s">
        <v>3556</v>
      </c>
      <c r="G263" s="41"/>
      <c r="H263" s="41"/>
      <c r="I263" s="238"/>
      <c r="J263" s="41"/>
      <c r="K263" s="41"/>
      <c r="L263" s="45"/>
      <c r="M263" s="239"/>
      <c r="N263" s="240"/>
      <c r="O263" s="92"/>
      <c r="P263" s="92"/>
      <c r="Q263" s="92"/>
      <c r="R263" s="92"/>
      <c r="S263" s="92"/>
      <c r="T263" s="93"/>
      <c r="U263" s="39"/>
      <c r="V263" s="39"/>
      <c r="W263" s="39"/>
      <c r="X263" s="39"/>
      <c r="Y263" s="39"/>
      <c r="Z263" s="39"/>
      <c r="AA263" s="39"/>
      <c r="AB263" s="39"/>
      <c r="AC263" s="39"/>
      <c r="AD263" s="39"/>
      <c r="AE263" s="39"/>
      <c r="AT263" s="18" t="s">
        <v>214</v>
      </c>
      <c r="AU263" s="18" t="s">
        <v>85</v>
      </c>
    </row>
    <row r="264" s="2" customFormat="1">
      <c r="A264" s="39"/>
      <c r="B264" s="40"/>
      <c r="C264" s="41"/>
      <c r="D264" s="236" t="s">
        <v>385</v>
      </c>
      <c r="E264" s="41"/>
      <c r="F264" s="290" t="s">
        <v>3015</v>
      </c>
      <c r="G264" s="41"/>
      <c r="H264" s="41"/>
      <c r="I264" s="238"/>
      <c r="J264" s="41"/>
      <c r="K264" s="41"/>
      <c r="L264" s="45"/>
      <c r="M264" s="239"/>
      <c r="N264" s="240"/>
      <c r="O264" s="92"/>
      <c r="P264" s="92"/>
      <c r="Q264" s="92"/>
      <c r="R264" s="92"/>
      <c r="S264" s="92"/>
      <c r="T264" s="93"/>
      <c r="U264" s="39"/>
      <c r="V264" s="39"/>
      <c r="W264" s="39"/>
      <c r="X264" s="39"/>
      <c r="Y264" s="39"/>
      <c r="Z264" s="39"/>
      <c r="AA264" s="39"/>
      <c r="AB264" s="39"/>
      <c r="AC264" s="39"/>
      <c r="AD264" s="39"/>
      <c r="AE264" s="39"/>
      <c r="AT264" s="18" t="s">
        <v>385</v>
      </c>
      <c r="AU264" s="18" t="s">
        <v>85</v>
      </c>
    </row>
    <row r="265" s="2" customFormat="1" ht="21.75" customHeight="1">
      <c r="A265" s="39"/>
      <c r="B265" s="40"/>
      <c r="C265" s="222" t="s">
        <v>910</v>
      </c>
      <c r="D265" s="222" t="s">
        <v>208</v>
      </c>
      <c r="E265" s="223" t="s">
        <v>3559</v>
      </c>
      <c r="F265" s="224" t="s">
        <v>3560</v>
      </c>
      <c r="G265" s="225" t="s">
        <v>1228</v>
      </c>
      <c r="H265" s="304"/>
      <c r="I265" s="227"/>
      <c r="J265" s="228">
        <f>ROUND(I265*H265,2)</f>
        <v>0</v>
      </c>
      <c r="K265" s="229"/>
      <c r="L265" s="45"/>
      <c r="M265" s="230" t="s">
        <v>1</v>
      </c>
      <c r="N265" s="231" t="s">
        <v>41</v>
      </c>
      <c r="O265" s="92"/>
      <c r="P265" s="232">
        <f>O265*H265</f>
        <v>0</v>
      </c>
      <c r="Q265" s="232">
        <v>0</v>
      </c>
      <c r="R265" s="232">
        <f>Q265*H265</f>
        <v>0</v>
      </c>
      <c r="S265" s="232">
        <v>0</v>
      </c>
      <c r="T265" s="233">
        <f>S265*H265</f>
        <v>0</v>
      </c>
      <c r="U265" s="39"/>
      <c r="V265" s="39"/>
      <c r="W265" s="39"/>
      <c r="X265" s="39"/>
      <c r="Y265" s="39"/>
      <c r="Z265" s="39"/>
      <c r="AA265" s="39"/>
      <c r="AB265" s="39"/>
      <c r="AC265" s="39"/>
      <c r="AD265" s="39"/>
      <c r="AE265" s="39"/>
      <c r="AR265" s="234" t="s">
        <v>361</v>
      </c>
      <c r="AT265" s="234" t="s">
        <v>208</v>
      </c>
      <c r="AU265" s="234" t="s">
        <v>85</v>
      </c>
      <c r="AY265" s="18" t="s">
        <v>207</v>
      </c>
      <c r="BE265" s="235">
        <f>IF(N265="základní",J265,0)</f>
        <v>0</v>
      </c>
      <c r="BF265" s="235">
        <f>IF(N265="snížená",J265,0)</f>
        <v>0</v>
      </c>
      <c r="BG265" s="235">
        <f>IF(N265="zákl. přenesená",J265,0)</f>
        <v>0</v>
      </c>
      <c r="BH265" s="235">
        <f>IF(N265="sníž. přenesená",J265,0)</f>
        <v>0</v>
      </c>
      <c r="BI265" s="235">
        <f>IF(N265="nulová",J265,0)</f>
        <v>0</v>
      </c>
      <c r="BJ265" s="18" t="s">
        <v>83</v>
      </c>
      <c r="BK265" s="235">
        <f>ROUND(I265*H265,2)</f>
        <v>0</v>
      </c>
      <c r="BL265" s="18" t="s">
        <v>361</v>
      </c>
      <c r="BM265" s="234" t="s">
        <v>1240</v>
      </c>
    </row>
    <row r="266" s="2" customFormat="1">
      <c r="A266" s="39"/>
      <c r="B266" s="40"/>
      <c r="C266" s="41"/>
      <c r="D266" s="236" t="s">
        <v>214</v>
      </c>
      <c r="E266" s="41"/>
      <c r="F266" s="237" t="s">
        <v>3560</v>
      </c>
      <c r="G266" s="41"/>
      <c r="H266" s="41"/>
      <c r="I266" s="238"/>
      <c r="J266" s="41"/>
      <c r="K266" s="41"/>
      <c r="L266" s="45"/>
      <c r="M266" s="239"/>
      <c r="N266" s="240"/>
      <c r="O266" s="92"/>
      <c r="P266" s="92"/>
      <c r="Q266" s="92"/>
      <c r="R266" s="92"/>
      <c r="S266" s="92"/>
      <c r="T266" s="93"/>
      <c r="U266" s="39"/>
      <c r="V266" s="39"/>
      <c r="W266" s="39"/>
      <c r="X266" s="39"/>
      <c r="Y266" s="39"/>
      <c r="Z266" s="39"/>
      <c r="AA266" s="39"/>
      <c r="AB266" s="39"/>
      <c r="AC266" s="39"/>
      <c r="AD266" s="39"/>
      <c r="AE266" s="39"/>
      <c r="AT266" s="18" t="s">
        <v>214</v>
      </c>
      <c r="AU266" s="18" t="s">
        <v>85</v>
      </c>
    </row>
    <row r="267" s="11" customFormat="1" ht="25.92" customHeight="1">
      <c r="A267" s="11"/>
      <c r="B267" s="208"/>
      <c r="C267" s="209"/>
      <c r="D267" s="210" t="s">
        <v>75</v>
      </c>
      <c r="E267" s="211" t="s">
        <v>3607</v>
      </c>
      <c r="F267" s="211" t="s">
        <v>3608</v>
      </c>
      <c r="G267" s="209"/>
      <c r="H267" s="209"/>
      <c r="I267" s="212"/>
      <c r="J267" s="213">
        <f>BK267</f>
        <v>0</v>
      </c>
      <c r="K267" s="209"/>
      <c r="L267" s="214"/>
      <c r="M267" s="215"/>
      <c r="N267" s="216"/>
      <c r="O267" s="216"/>
      <c r="P267" s="217">
        <f>P268+SUM(P269:P273)+P280</f>
        <v>0</v>
      </c>
      <c r="Q267" s="216"/>
      <c r="R267" s="217">
        <f>R268+SUM(R269:R273)+R280</f>
        <v>0</v>
      </c>
      <c r="S267" s="216"/>
      <c r="T267" s="218">
        <f>T268+SUM(T269:T273)+T280</f>
        <v>0</v>
      </c>
      <c r="U267" s="11"/>
      <c r="V267" s="11"/>
      <c r="W267" s="11"/>
      <c r="X267" s="11"/>
      <c r="Y267" s="11"/>
      <c r="Z267" s="11"/>
      <c r="AA267" s="11"/>
      <c r="AB267" s="11"/>
      <c r="AC267" s="11"/>
      <c r="AD267" s="11"/>
      <c r="AE267" s="11"/>
      <c r="AR267" s="219" t="s">
        <v>83</v>
      </c>
      <c r="AT267" s="220" t="s">
        <v>75</v>
      </c>
      <c r="AU267" s="220" t="s">
        <v>76</v>
      </c>
      <c r="AY267" s="219" t="s">
        <v>207</v>
      </c>
      <c r="BK267" s="221">
        <f>BK268+SUM(BK269:BK273)+BK280</f>
        <v>0</v>
      </c>
    </row>
    <row r="268" s="2" customFormat="1" ht="44.25" customHeight="1">
      <c r="A268" s="39"/>
      <c r="B268" s="40"/>
      <c r="C268" s="222" t="s">
        <v>918</v>
      </c>
      <c r="D268" s="222" t="s">
        <v>208</v>
      </c>
      <c r="E268" s="223" t="s">
        <v>1540</v>
      </c>
      <c r="F268" s="224" t="s">
        <v>3609</v>
      </c>
      <c r="G268" s="225" t="s">
        <v>931</v>
      </c>
      <c r="H268" s="226">
        <v>1</v>
      </c>
      <c r="I268" s="227"/>
      <c r="J268" s="228">
        <f>ROUND(I268*H268,2)</f>
        <v>0</v>
      </c>
      <c r="K268" s="229"/>
      <c r="L268" s="45"/>
      <c r="M268" s="230" t="s">
        <v>1</v>
      </c>
      <c r="N268" s="231" t="s">
        <v>41</v>
      </c>
      <c r="O268" s="92"/>
      <c r="P268" s="232">
        <f>O268*H268</f>
        <v>0</v>
      </c>
      <c r="Q268" s="232">
        <v>0</v>
      </c>
      <c r="R268" s="232">
        <f>Q268*H268</f>
        <v>0</v>
      </c>
      <c r="S268" s="232">
        <v>0</v>
      </c>
      <c r="T268" s="233">
        <f>S268*H268</f>
        <v>0</v>
      </c>
      <c r="U268" s="39"/>
      <c r="V268" s="39"/>
      <c r="W268" s="39"/>
      <c r="X268" s="39"/>
      <c r="Y268" s="39"/>
      <c r="Z268" s="39"/>
      <c r="AA268" s="39"/>
      <c r="AB268" s="39"/>
      <c r="AC268" s="39"/>
      <c r="AD268" s="39"/>
      <c r="AE268" s="39"/>
      <c r="AR268" s="234" t="s">
        <v>361</v>
      </c>
      <c r="AT268" s="234" t="s">
        <v>208</v>
      </c>
      <c r="AU268" s="234" t="s">
        <v>83</v>
      </c>
      <c r="AY268" s="18" t="s">
        <v>207</v>
      </c>
      <c r="BE268" s="235">
        <f>IF(N268="základní",J268,0)</f>
        <v>0</v>
      </c>
      <c r="BF268" s="235">
        <f>IF(N268="snížená",J268,0)</f>
        <v>0</v>
      </c>
      <c r="BG268" s="235">
        <f>IF(N268="zákl. přenesená",J268,0)</f>
        <v>0</v>
      </c>
      <c r="BH268" s="235">
        <f>IF(N268="sníž. přenesená",J268,0)</f>
        <v>0</v>
      </c>
      <c r="BI268" s="235">
        <f>IF(N268="nulová",J268,0)</f>
        <v>0</v>
      </c>
      <c r="BJ268" s="18" t="s">
        <v>83</v>
      </c>
      <c r="BK268" s="235">
        <f>ROUND(I268*H268,2)</f>
        <v>0</v>
      </c>
      <c r="BL268" s="18" t="s">
        <v>361</v>
      </c>
      <c r="BM268" s="234" t="s">
        <v>1251</v>
      </c>
    </row>
    <row r="269" s="2" customFormat="1">
      <c r="A269" s="39"/>
      <c r="B269" s="40"/>
      <c r="C269" s="41"/>
      <c r="D269" s="236" t="s">
        <v>214</v>
      </c>
      <c r="E269" s="41"/>
      <c r="F269" s="237" t="s">
        <v>3609</v>
      </c>
      <c r="G269" s="41"/>
      <c r="H269" s="41"/>
      <c r="I269" s="238"/>
      <c r="J269" s="41"/>
      <c r="K269" s="41"/>
      <c r="L269" s="45"/>
      <c r="M269" s="239"/>
      <c r="N269" s="240"/>
      <c r="O269" s="92"/>
      <c r="P269" s="92"/>
      <c r="Q269" s="92"/>
      <c r="R269" s="92"/>
      <c r="S269" s="92"/>
      <c r="T269" s="93"/>
      <c r="U269" s="39"/>
      <c r="V269" s="39"/>
      <c r="W269" s="39"/>
      <c r="X269" s="39"/>
      <c r="Y269" s="39"/>
      <c r="Z269" s="39"/>
      <c r="AA269" s="39"/>
      <c r="AB269" s="39"/>
      <c r="AC269" s="39"/>
      <c r="AD269" s="39"/>
      <c r="AE269" s="39"/>
      <c r="AT269" s="18" t="s">
        <v>214</v>
      </c>
      <c r="AU269" s="18" t="s">
        <v>83</v>
      </c>
    </row>
    <row r="270" s="2" customFormat="1">
      <c r="A270" s="39"/>
      <c r="B270" s="40"/>
      <c r="C270" s="41"/>
      <c r="D270" s="236" t="s">
        <v>385</v>
      </c>
      <c r="E270" s="41"/>
      <c r="F270" s="290" t="s">
        <v>3610</v>
      </c>
      <c r="G270" s="41"/>
      <c r="H270" s="41"/>
      <c r="I270" s="238"/>
      <c r="J270" s="41"/>
      <c r="K270" s="41"/>
      <c r="L270" s="45"/>
      <c r="M270" s="239"/>
      <c r="N270" s="240"/>
      <c r="O270" s="92"/>
      <c r="P270" s="92"/>
      <c r="Q270" s="92"/>
      <c r="R270" s="92"/>
      <c r="S270" s="92"/>
      <c r="T270" s="93"/>
      <c r="U270" s="39"/>
      <c r="V270" s="39"/>
      <c r="W270" s="39"/>
      <c r="X270" s="39"/>
      <c r="Y270" s="39"/>
      <c r="Z270" s="39"/>
      <c r="AA270" s="39"/>
      <c r="AB270" s="39"/>
      <c r="AC270" s="39"/>
      <c r="AD270" s="39"/>
      <c r="AE270" s="39"/>
      <c r="AT270" s="18" t="s">
        <v>385</v>
      </c>
      <c r="AU270" s="18" t="s">
        <v>83</v>
      </c>
    </row>
    <row r="271" s="2" customFormat="1" ht="16.5" customHeight="1">
      <c r="A271" s="39"/>
      <c r="B271" s="40"/>
      <c r="C271" s="222" t="s">
        <v>923</v>
      </c>
      <c r="D271" s="222" t="s">
        <v>208</v>
      </c>
      <c r="E271" s="223" t="s">
        <v>3611</v>
      </c>
      <c r="F271" s="224" t="s">
        <v>3612</v>
      </c>
      <c r="G271" s="225" t="s">
        <v>2924</v>
      </c>
      <c r="H271" s="226">
        <v>1</v>
      </c>
      <c r="I271" s="227"/>
      <c r="J271" s="228">
        <f>ROUND(I271*H271,2)</f>
        <v>0</v>
      </c>
      <c r="K271" s="229"/>
      <c r="L271" s="45"/>
      <c r="M271" s="230" t="s">
        <v>1</v>
      </c>
      <c r="N271" s="231" t="s">
        <v>41</v>
      </c>
      <c r="O271" s="92"/>
      <c r="P271" s="232">
        <f>O271*H271</f>
        <v>0</v>
      </c>
      <c r="Q271" s="232">
        <v>0</v>
      </c>
      <c r="R271" s="232">
        <f>Q271*H271</f>
        <v>0</v>
      </c>
      <c r="S271" s="232">
        <v>0</v>
      </c>
      <c r="T271" s="233">
        <f>S271*H271</f>
        <v>0</v>
      </c>
      <c r="U271" s="39"/>
      <c r="V271" s="39"/>
      <c r="W271" s="39"/>
      <c r="X271" s="39"/>
      <c r="Y271" s="39"/>
      <c r="Z271" s="39"/>
      <c r="AA271" s="39"/>
      <c r="AB271" s="39"/>
      <c r="AC271" s="39"/>
      <c r="AD271" s="39"/>
      <c r="AE271" s="39"/>
      <c r="AR271" s="234" t="s">
        <v>361</v>
      </c>
      <c r="AT271" s="234" t="s">
        <v>208</v>
      </c>
      <c r="AU271" s="234" t="s">
        <v>83</v>
      </c>
      <c r="AY271" s="18" t="s">
        <v>207</v>
      </c>
      <c r="BE271" s="235">
        <f>IF(N271="základní",J271,0)</f>
        <v>0</v>
      </c>
      <c r="BF271" s="235">
        <f>IF(N271="snížená",J271,0)</f>
        <v>0</v>
      </c>
      <c r="BG271" s="235">
        <f>IF(N271="zákl. přenesená",J271,0)</f>
        <v>0</v>
      </c>
      <c r="BH271" s="235">
        <f>IF(N271="sníž. přenesená",J271,0)</f>
        <v>0</v>
      </c>
      <c r="BI271" s="235">
        <f>IF(N271="nulová",J271,0)</f>
        <v>0</v>
      </c>
      <c r="BJ271" s="18" t="s">
        <v>83</v>
      </c>
      <c r="BK271" s="235">
        <f>ROUND(I271*H271,2)</f>
        <v>0</v>
      </c>
      <c r="BL271" s="18" t="s">
        <v>361</v>
      </c>
      <c r="BM271" s="234" t="s">
        <v>1258</v>
      </c>
    </row>
    <row r="272" s="2" customFormat="1">
      <c r="A272" s="39"/>
      <c r="B272" s="40"/>
      <c r="C272" s="41"/>
      <c r="D272" s="236" t="s">
        <v>214</v>
      </c>
      <c r="E272" s="41"/>
      <c r="F272" s="237" t="s">
        <v>3612</v>
      </c>
      <c r="G272" s="41"/>
      <c r="H272" s="41"/>
      <c r="I272" s="238"/>
      <c r="J272" s="41"/>
      <c r="K272" s="41"/>
      <c r="L272" s="45"/>
      <c r="M272" s="239"/>
      <c r="N272" s="240"/>
      <c r="O272" s="92"/>
      <c r="P272" s="92"/>
      <c r="Q272" s="92"/>
      <c r="R272" s="92"/>
      <c r="S272" s="92"/>
      <c r="T272" s="93"/>
      <c r="U272" s="39"/>
      <c r="V272" s="39"/>
      <c r="W272" s="39"/>
      <c r="X272" s="39"/>
      <c r="Y272" s="39"/>
      <c r="Z272" s="39"/>
      <c r="AA272" s="39"/>
      <c r="AB272" s="39"/>
      <c r="AC272" s="39"/>
      <c r="AD272" s="39"/>
      <c r="AE272" s="39"/>
      <c r="AT272" s="18" t="s">
        <v>214</v>
      </c>
      <c r="AU272" s="18" t="s">
        <v>83</v>
      </c>
    </row>
    <row r="273" s="11" customFormat="1" ht="22.8" customHeight="1">
      <c r="A273" s="11"/>
      <c r="B273" s="208"/>
      <c r="C273" s="209"/>
      <c r="D273" s="210" t="s">
        <v>75</v>
      </c>
      <c r="E273" s="310" t="s">
        <v>3613</v>
      </c>
      <c r="F273" s="310" t="s">
        <v>3526</v>
      </c>
      <c r="G273" s="209"/>
      <c r="H273" s="209"/>
      <c r="I273" s="212"/>
      <c r="J273" s="311">
        <f>BK273</f>
        <v>0</v>
      </c>
      <c r="K273" s="209"/>
      <c r="L273" s="214"/>
      <c r="M273" s="215"/>
      <c r="N273" s="216"/>
      <c r="O273" s="216"/>
      <c r="P273" s="217">
        <f>SUM(P274:P279)</f>
        <v>0</v>
      </c>
      <c r="Q273" s="216"/>
      <c r="R273" s="217">
        <f>SUM(R274:R279)</f>
        <v>0</v>
      </c>
      <c r="S273" s="216"/>
      <c r="T273" s="218">
        <f>SUM(T274:T279)</f>
        <v>0</v>
      </c>
      <c r="U273" s="11"/>
      <c r="V273" s="11"/>
      <c r="W273" s="11"/>
      <c r="X273" s="11"/>
      <c r="Y273" s="11"/>
      <c r="Z273" s="11"/>
      <c r="AA273" s="11"/>
      <c r="AB273" s="11"/>
      <c r="AC273" s="11"/>
      <c r="AD273" s="11"/>
      <c r="AE273" s="11"/>
      <c r="AR273" s="219" t="s">
        <v>83</v>
      </c>
      <c r="AT273" s="220" t="s">
        <v>75</v>
      </c>
      <c r="AU273" s="220" t="s">
        <v>83</v>
      </c>
      <c r="AY273" s="219" t="s">
        <v>207</v>
      </c>
      <c r="BK273" s="221">
        <f>SUM(BK274:BK279)</f>
        <v>0</v>
      </c>
    </row>
    <row r="274" s="2" customFormat="1" ht="37.8" customHeight="1">
      <c r="A274" s="39"/>
      <c r="B274" s="40"/>
      <c r="C274" s="222" t="s">
        <v>928</v>
      </c>
      <c r="D274" s="222" t="s">
        <v>208</v>
      </c>
      <c r="E274" s="223" t="s">
        <v>3614</v>
      </c>
      <c r="F274" s="224" t="s">
        <v>3615</v>
      </c>
      <c r="G274" s="225" t="s">
        <v>783</v>
      </c>
      <c r="H274" s="226">
        <v>37</v>
      </c>
      <c r="I274" s="227"/>
      <c r="J274" s="228">
        <f>ROUND(I274*H274,2)</f>
        <v>0</v>
      </c>
      <c r="K274" s="229"/>
      <c r="L274" s="45"/>
      <c r="M274" s="230" t="s">
        <v>1</v>
      </c>
      <c r="N274" s="231" t="s">
        <v>41</v>
      </c>
      <c r="O274" s="92"/>
      <c r="P274" s="232">
        <f>O274*H274</f>
        <v>0</v>
      </c>
      <c r="Q274" s="232">
        <v>0</v>
      </c>
      <c r="R274" s="232">
        <f>Q274*H274</f>
        <v>0</v>
      </c>
      <c r="S274" s="232">
        <v>0</v>
      </c>
      <c r="T274" s="233">
        <f>S274*H274</f>
        <v>0</v>
      </c>
      <c r="U274" s="39"/>
      <c r="V274" s="39"/>
      <c r="W274" s="39"/>
      <c r="X274" s="39"/>
      <c r="Y274" s="39"/>
      <c r="Z274" s="39"/>
      <c r="AA274" s="39"/>
      <c r="AB274" s="39"/>
      <c r="AC274" s="39"/>
      <c r="AD274" s="39"/>
      <c r="AE274" s="39"/>
      <c r="AR274" s="234" t="s">
        <v>361</v>
      </c>
      <c r="AT274" s="234" t="s">
        <v>208</v>
      </c>
      <c r="AU274" s="234" t="s">
        <v>85</v>
      </c>
      <c r="AY274" s="18" t="s">
        <v>207</v>
      </c>
      <c r="BE274" s="235">
        <f>IF(N274="základní",J274,0)</f>
        <v>0</v>
      </c>
      <c r="BF274" s="235">
        <f>IF(N274="snížená",J274,0)</f>
        <v>0</v>
      </c>
      <c r="BG274" s="235">
        <f>IF(N274="zákl. přenesená",J274,0)</f>
        <v>0</v>
      </c>
      <c r="BH274" s="235">
        <f>IF(N274="sníž. přenesená",J274,0)</f>
        <v>0</v>
      </c>
      <c r="BI274" s="235">
        <f>IF(N274="nulová",J274,0)</f>
        <v>0</v>
      </c>
      <c r="BJ274" s="18" t="s">
        <v>83</v>
      </c>
      <c r="BK274" s="235">
        <f>ROUND(I274*H274,2)</f>
        <v>0</v>
      </c>
      <c r="BL274" s="18" t="s">
        <v>361</v>
      </c>
      <c r="BM274" s="234" t="s">
        <v>1276</v>
      </c>
    </row>
    <row r="275" s="2" customFormat="1">
      <c r="A275" s="39"/>
      <c r="B275" s="40"/>
      <c r="C275" s="41"/>
      <c r="D275" s="236" t="s">
        <v>214</v>
      </c>
      <c r="E275" s="41"/>
      <c r="F275" s="237" t="s">
        <v>3615</v>
      </c>
      <c r="G275" s="41"/>
      <c r="H275" s="41"/>
      <c r="I275" s="238"/>
      <c r="J275" s="41"/>
      <c r="K275" s="41"/>
      <c r="L275" s="45"/>
      <c r="M275" s="239"/>
      <c r="N275" s="240"/>
      <c r="O275" s="92"/>
      <c r="P275" s="92"/>
      <c r="Q275" s="92"/>
      <c r="R275" s="92"/>
      <c r="S275" s="92"/>
      <c r="T275" s="93"/>
      <c r="U275" s="39"/>
      <c r="V275" s="39"/>
      <c r="W275" s="39"/>
      <c r="X275" s="39"/>
      <c r="Y275" s="39"/>
      <c r="Z275" s="39"/>
      <c r="AA275" s="39"/>
      <c r="AB275" s="39"/>
      <c r="AC275" s="39"/>
      <c r="AD275" s="39"/>
      <c r="AE275" s="39"/>
      <c r="AT275" s="18" t="s">
        <v>214</v>
      </c>
      <c r="AU275" s="18" t="s">
        <v>85</v>
      </c>
    </row>
    <row r="276" s="2" customFormat="1" ht="16.5" customHeight="1">
      <c r="A276" s="39"/>
      <c r="B276" s="40"/>
      <c r="C276" s="222" t="s">
        <v>934</v>
      </c>
      <c r="D276" s="222" t="s">
        <v>208</v>
      </c>
      <c r="E276" s="223" t="s">
        <v>3535</v>
      </c>
      <c r="F276" s="224" t="s">
        <v>3536</v>
      </c>
      <c r="G276" s="225" t="s">
        <v>783</v>
      </c>
      <c r="H276" s="226">
        <v>37</v>
      </c>
      <c r="I276" s="227"/>
      <c r="J276" s="228">
        <f>ROUND(I276*H276,2)</f>
        <v>0</v>
      </c>
      <c r="K276" s="229"/>
      <c r="L276" s="45"/>
      <c r="M276" s="230" t="s">
        <v>1</v>
      </c>
      <c r="N276" s="231" t="s">
        <v>41</v>
      </c>
      <c r="O276" s="92"/>
      <c r="P276" s="232">
        <f>O276*H276</f>
        <v>0</v>
      </c>
      <c r="Q276" s="232">
        <v>0</v>
      </c>
      <c r="R276" s="232">
        <f>Q276*H276</f>
        <v>0</v>
      </c>
      <c r="S276" s="232">
        <v>0</v>
      </c>
      <c r="T276" s="233">
        <f>S276*H276</f>
        <v>0</v>
      </c>
      <c r="U276" s="39"/>
      <c r="V276" s="39"/>
      <c r="W276" s="39"/>
      <c r="X276" s="39"/>
      <c r="Y276" s="39"/>
      <c r="Z276" s="39"/>
      <c r="AA276" s="39"/>
      <c r="AB276" s="39"/>
      <c r="AC276" s="39"/>
      <c r="AD276" s="39"/>
      <c r="AE276" s="39"/>
      <c r="AR276" s="234" t="s">
        <v>361</v>
      </c>
      <c r="AT276" s="234" t="s">
        <v>208</v>
      </c>
      <c r="AU276" s="234" t="s">
        <v>85</v>
      </c>
      <c r="AY276" s="18" t="s">
        <v>207</v>
      </c>
      <c r="BE276" s="235">
        <f>IF(N276="základní",J276,0)</f>
        <v>0</v>
      </c>
      <c r="BF276" s="235">
        <f>IF(N276="snížená",J276,0)</f>
        <v>0</v>
      </c>
      <c r="BG276" s="235">
        <f>IF(N276="zákl. přenesená",J276,0)</f>
        <v>0</v>
      </c>
      <c r="BH276" s="235">
        <f>IF(N276="sníž. přenesená",J276,0)</f>
        <v>0</v>
      </c>
      <c r="BI276" s="235">
        <f>IF(N276="nulová",J276,0)</f>
        <v>0</v>
      </c>
      <c r="BJ276" s="18" t="s">
        <v>83</v>
      </c>
      <c r="BK276" s="235">
        <f>ROUND(I276*H276,2)</f>
        <v>0</v>
      </c>
      <c r="BL276" s="18" t="s">
        <v>361</v>
      </c>
      <c r="BM276" s="234" t="s">
        <v>1290</v>
      </c>
    </row>
    <row r="277" s="2" customFormat="1">
      <c r="A277" s="39"/>
      <c r="B277" s="40"/>
      <c r="C277" s="41"/>
      <c r="D277" s="236" t="s">
        <v>214</v>
      </c>
      <c r="E277" s="41"/>
      <c r="F277" s="237" t="s">
        <v>3536</v>
      </c>
      <c r="G277" s="41"/>
      <c r="H277" s="41"/>
      <c r="I277" s="238"/>
      <c r="J277" s="41"/>
      <c r="K277" s="41"/>
      <c r="L277" s="45"/>
      <c r="M277" s="239"/>
      <c r="N277" s="240"/>
      <c r="O277" s="92"/>
      <c r="P277" s="92"/>
      <c r="Q277" s="92"/>
      <c r="R277" s="92"/>
      <c r="S277" s="92"/>
      <c r="T277" s="93"/>
      <c r="U277" s="39"/>
      <c r="V277" s="39"/>
      <c r="W277" s="39"/>
      <c r="X277" s="39"/>
      <c r="Y277" s="39"/>
      <c r="Z277" s="39"/>
      <c r="AA277" s="39"/>
      <c r="AB277" s="39"/>
      <c r="AC277" s="39"/>
      <c r="AD277" s="39"/>
      <c r="AE277" s="39"/>
      <c r="AT277" s="18" t="s">
        <v>214</v>
      </c>
      <c r="AU277" s="18" t="s">
        <v>85</v>
      </c>
    </row>
    <row r="278" s="2" customFormat="1" ht="16.5" customHeight="1">
      <c r="A278" s="39"/>
      <c r="B278" s="40"/>
      <c r="C278" s="222" t="s">
        <v>941</v>
      </c>
      <c r="D278" s="222" t="s">
        <v>208</v>
      </c>
      <c r="E278" s="223" t="s">
        <v>3616</v>
      </c>
      <c r="F278" s="224" t="s">
        <v>3538</v>
      </c>
      <c r="G278" s="225" t="s">
        <v>2924</v>
      </c>
      <c r="H278" s="226">
        <v>1</v>
      </c>
      <c r="I278" s="227"/>
      <c r="J278" s="228">
        <f>ROUND(I278*H278,2)</f>
        <v>0</v>
      </c>
      <c r="K278" s="229"/>
      <c r="L278" s="45"/>
      <c r="M278" s="230" t="s">
        <v>1</v>
      </c>
      <c r="N278" s="231" t="s">
        <v>41</v>
      </c>
      <c r="O278" s="92"/>
      <c r="P278" s="232">
        <f>O278*H278</f>
        <v>0</v>
      </c>
      <c r="Q278" s="232">
        <v>0</v>
      </c>
      <c r="R278" s="232">
        <f>Q278*H278</f>
        <v>0</v>
      </c>
      <c r="S278" s="232">
        <v>0</v>
      </c>
      <c r="T278" s="233">
        <f>S278*H278</f>
        <v>0</v>
      </c>
      <c r="U278" s="39"/>
      <c r="V278" s="39"/>
      <c r="W278" s="39"/>
      <c r="X278" s="39"/>
      <c r="Y278" s="39"/>
      <c r="Z278" s="39"/>
      <c r="AA278" s="39"/>
      <c r="AB278" s="39"/>
      <c r="AC278" s="39"/>
      <c r="AD278" s="39"/>
      <c r="AE278" s="39"/>
      <c r="AR278" s="234" t="s">
        <v>361</v>
      </c>
      <c r="AT278" s="234" t="s">
        <v>208</v>
      </c>
      <c r="AU278" s="234" t="s">
        <v>85</v>
      </c>
      <c r="AY278" s="18" t="s">
        <v>207</v>
      </c>
      <c r="BE278" s="235">
        <f>IF(N278="základní",J278,0)</f>
        <v>0</v>
      </c>
      <c r="BF278" s="235">
        <f>IF(N278="snížená",J278,0)</f>
        <v>0</v>
      </c>
      <c r="BG278" s="235">
        <f>IF(N278="zákl. přenesená",J278,0)</f>
        <v>0</v>
      </c>
      <c r="BH278" s="235">
        <f>IF(N278="sníž. přenesená",J278,0)</f>
        <v>0</v>
      </c>
      <c r="BI278" s="235">
        <f>IF(N278="nulová",J278,0)</f>
        <v>0</v>
      </c>
      <c r="BJ278" s="18" t="s">
        <v>83</v>
      </c>
      <c r="BK278" s="235">
        <f>ROUND(I278*H278,2)</f>
        <v>0</v>
      </c>
      <c r="BL278" s="18" t="s">
        <v>361</v>
      </c>
      <c r="BM278" s="234" t="s">
        <v>1305</v>
      </c>
    </row>
    <row r="279" s="2" customFormat="1">
      <c r="A279" s="39"/>
      <c r="B279" s="40"/>
      <c r="C279" s="41"/>
      <c r="D279" s="236" t="s">
        <v>214</v>
      </c>
      <c r="E279" s="41"/>
      <c r="F279" s="237" t="s">
        <v>3538</v>
      </c>
      <c r="G279" s="41"/>
      <c r="H279" s="41"/>
      <c r="I279" s="238"/>
      <c r="J279" s="41"/>
      <c r="K279" s="41"/>
      <c r="L279" s="45"/>
      <c r="M279" s="239"/>
      <c r="N279" s="240"/>
      <c r="O279" s="92"/>
      <c r="P279" s="92"/>
      <c r="Q279" s="92"/>
      <c r="R279" s="92"/>
      <c r="S279" s="92"/>
      <c r="T279" s="93"/>
      <c r="U279" s="39"/>
      <c r="V279" s="39"/>
      <c r="W279" s="39"/>
      <c r="X279" s="39"/>
      <c r="Y279" s="39"/>
      <c r="Z279" s="39"/>
      <c r="AA279" s="39"/>
      <c r="AB279" s="39"/>
      <c r="AC279" s="39"/>
      <c r="AD279" s="39"/>
      <c r="AE279" s="39"/>
      <c r="AT279" s="18" t="s">
        <v>214</v>
      </c>
      <c r="AU279" s="18" t="s">
        <v>85</v>
      </c>
    </row>
    <row r="280" s="11" customFormat="1" ht="22.8" customHeight="1">
      <c r="A280" s="11"/>
      <c r="B280" s="208"/>
      <c r="C280" s="209"/>
      <c r="D280" s="210" t="s">
        <v>75</v>
      </c>
      <c r="E280" s="310" t="s">
        <v>3617</v>
      </c>
      <c r="F280" s="310" t="s">
        <v>3552</v>
      </c>
      <c r="G280" s="209"/>
      <c r="H280" s="209"/>
      <c r="I280" s="212"/>
      <c r="J280" s="311">
        <f>BK280</f>
        <v>0</v>
      </c>
      <c r="K280" s="209"/>
      <c r="L280" s="214"/>
      <c r="M280" s="215"/>
      <c r="N280" s="216"/>
      <c r="O280" s="216"/>
      <c r="P280" s="217">
        <f>SUM(P281:P287)</f>
        <v>0</v>
      </c>
      <c r="Q280" s="216"/>
      <c r="R280" s="217">
        <f>SUM(R281:R287)</f>
        <v>0</v>
      </c>
      <c r="S280" s="216"/>
      <c r="T280" s="218">
        <f>SUM(T281:T287)</f>
        <v>0</v>
      </c>
      <c r="U280" s="11"/>
      <c r="V280" s="11"/>
      <c r="W280" s="11"/>
      <c r="X280" s="11"/>
      <c r="Y280" s="11"/>
      <c r="Z280" s="11"/>
      <c r="AA280" s="11"/>
      <c r="AB280" s="11"/>
      <c r="AC280" s="11"/>
      <c r="AD280" s="11"/>
      <c r="AE280" s="11"/>
      <c r="AR280" s="219" t="s">
        <v>83</v>
      </c>
      <c r="AT280" s="220" t="s">
        <v>75</v>
      </c>
      <c r="AU280" s="220" t="s">
        <v>83</v>
      </c>
      <c r="AY280" s="219" t="s">
        <v>207</v>
      </c>
      <c r="BK280" s="221">
        <f>SUM(BK281:BK287)</f>
        <v>0</v>
      </c>
    </row>
    <row r="281" s="2" customFormat="1" ht="16.5" customHeight="1">
      <c r="A281" s="39"/>
      <c r="B281" s="40"/>
      <c r="C281" s="222" t="s">
        <v>948</v>
      </c>
      <c r="D281" s="222" t="s">
        <v>208</v>
      </c>
      <c r="E281" s="223" t="s">
        <v>3618</v>
      </c>
      <c r="F281" s="224" t="s">
        <v>3554</v>
      </c>
      <c r="G281" s="225" t="s">
        <v>2924</v>
      </c>
      <c r="H281" s="226">
        <v>1</v>
      </c>
      <c r="I281" s="227"/>
      <c r="J281" s="228">
        <f>ROUND(I281*H281,2)</f>
        <v>0</v>
      </c>
      <c r="K281" s="229"/>
      <c r="L281" s="45"/>
      <c r="M281" s="230" t="s">
        <v>1</v>
      </c>
      <c r="N281" s="231" t="s">
        <v>41</v>
      </c>
      <c r="O281" s="92"/>
      <c r="P281" s="232">
        <f>O281*H281</f>
        <v>0</v>
      </c>
      <c r="Q281" s="232">
        <v>0</v>
      </c>
      <c r="R281" s="232">
        <f>Q281*H281</f>
        <v>0</v>
      </c>
      <c r="S281" s="232">
        <v>0</v>
      </c>
      <c r="T281" s="233">
        <f>S281*H281</f>
        <v>0</v>
      </c>
      <c r="U281" s="39"/>
      <c r="V281" s="39"/>
      <c r="W281" s="39"/>
      <c r="X281" s="39"/>
      <c r="Y281" s="39"/>
      <c r="Z281" s="39"/>
      <c r="AA281" s="39"/>
      <c r="AB281" s="39"/>
      <c r="AC281" s="39"/>
      <c r="AD281" s="39"/>
      <c r="AE281" s="39"/>
      <c r="AR281" s="234" t="s">
        <v>361</v>
      </c>
      <c r="AT281" s="234" t="s">
        <v>208</v>
      </c>
      <c r="AU281" s="234" t="s">
        <v>85</v>
      </c>
      <c r="AY281" s="18" t="s">
        <v>207</v>
      </c>
      <c r="BE281" s="235">
        <f>IF(N281="základní",J281,0)</f>
        <v>0</v>
      </c>
      <c r="BF281" s="235">
        <f>IF(N281="snížená",J281,0)</f>
        <v>0</v>
      </c>
      <c r="BG281" s="235">
        <f>IF(N281="zákl. přenesená",J281,0)</f>
        <v>0</v>
      </c>
      <c r="BH281" s="235">
        <f>IF(N281="sníž. přenesená",J281,0)</f>
        <v>0</v>
      </c>
      <c r="BI281" s="235">
        <f>IF(N281="nulová",J281,0)</f>
        <v>0</v>
      </c>
      <c r="BJ281" s="18" t="s">
        <v>83</v>
      </c>
      <c r="BK281" s="235">
        <f>ROUND(I281*H281,2)</f>
        <v>0</v>
      </c>
      <c r="BL281" s="18" t="s">
        <v>361</v>
      </c>
      <c r="BM281" s="234" t="s">
        <v>1322</v>
      </c>
    </row>
    <row r="282" s="2" customFormat="1">
      <c r="A282" s="39"/>
      <c r="B282" s="40"/>
      <c r="C282" s="41"/>
      <c r="D282" s="236" t="s">
        <v>214</v>
      </c>
      <c r="E282" s="41"/>
      <c r="F282" s="237" t="s">
        <v>3554</v>
      </c>
      <c r="G282" s="41"/>
      <c r="H282" s="41"/>
      <c r="I282" s="238"/>
      <c r="J282" s="41"/>
      <c r="K282" s="41"/>
      <c r="L282" s="45"/>
      <c r="M282" s="239"/>
      <c r="N282" s="240"/>
      <c r="O282" s="92"/>
      <c r="P282" s="92"/>
      <c r="Q282" s="92"/>
      <c r="R282" s="92"/>
      <c r="S282" s="92"/>
      <c r="T282" s="93"/>
      <c r="U282" s="39"/>
      <c r="V282" s="39"/>
      <c r="W282" s="39"/>
      <c r="X282" s="39"/>
      <c r="Y282" s="39"/>
      <c r="Z282" s="39"/>
      <c r="AA282" s="39"/>
      <c r="AB282" s="39"/>
      <c r="AC282" s="39"/>
      <c r="AD282" s="39"/>
      <c r="AE282" s="39"/>
      <c r="AT282" s="18" t="s">
        <v>214</v>
      </c>
      <c r="AU282" s="18" t="s">
        <v>85</v>
      </c>
    </row>
    <row r="283" s="2" customFormat="1" ht="16.5" customHeight="1">
      <c r="A283" s="39"/>
      <c r="B283" s="40"/>
      <c r="C283" s="222" t="s">
        <v>954</v>
      </c>
      <c r="D283" s="222" t="s">
        <v>208</v>
      </c>
      <c r="E283" s="223" t="s">
        <v>3619</v>
      </c>
      <c r="F283" s="224" t="s">
        <v>3556</v>
      </c>
      <c r="G283" s="225" t="s">
        <v>2924</v>
      </c>
      <c r="H283" s="226">
        <v>1</v>
      </c>
      <c r="I283" s="227"/>
      <c r="J283" s="228">
        <f>ROUND(I283*H283,2)</f>
        <v>0</v>
      </c>
      <c r="K283" s="229"/>
      <c r="L283" s="45"/>
      <c r="M283" s="230" t="s">
        <v>1</v>
      </c>
      <c r="N283" s="231" t="s">
        <v>41</v>
      </c>
      <c r="O283" s="92"/>
      <c r="P283" s="232">
        <f>O283*H283</f>
        <v>0</v>
      </c>
      <c r="Q283" s="232">
        <v>0</v>
      </c>
      <c r="R283" s="232">
        <f>Q283*H283</f>
        <v>0</v>
      </c>
      <c r="S283" s="232">
        <v>0</v>
      </c>
      <c r="T283" s="233">
        <f>S283*H283</f>
        <v>0</v>
      </c>
      <c r="U283" s="39"/>
      <c r="V283" s="39"/>
      <c r="W283" s="39"/>
      <c r="X283" s="39"/>
      <c r="Y283" s="39"/>
      <c r="Z283" s="39"/>
      <c r="AA283" s="39"/>
      <c r="AB283" s="39"/>
      <c r="AC283" s="39"/>
      <c r="AD283" s="39"/>
      <c r="AE283" s="39"/>
      <c r="AR283" s="234" t="s">
        <v>361</v>
      </c>
      <c r="AT283" s="234" t="s">
        <v>208</v>
      </c>
      <c r="AU283" s="234" t="s">
        <v>85</v>
      </c>
      <c r="AY283" s="18" t="s">
        <v>207</v>
      </c>
      <c r="BE283" s="235">
        <f>IF(N283="základní",J283,0)</f>
        <v>0</v>
      </c>
      <c r="BF283" s="235">
        <f>IF(N283="snížená",J283,0)</f>
        <v>0</v>
      </c>
      <c r="BG283" s="235">
        <f>IF(N283="zákl. přenesená",J283,0)</f>
        <v>0</v>
      </c>
      <c r="BH283" s="235">
        <f>IF(N283="sníž. přenesená",J283,0)</f>
        <v>0</v>
      </c>
      <c r="BI283" s="235">
        <f>IF(N283="nulová",J283,0)</f>
        <v>0</v>
      </c>
      <c r="BJ283" s="18" t="s">
        <v>83</v>
      </c>
      <c r="BK283" s="235">
        <f>ROUND(I283*H283,2)</f>
        <v>0</v>
      </c>
      <c r="BL283" s="18" t="s">
        <v>361</v>
      </c>
      <c r="BM283" s="234" t="s">
        <v>1337</v>
      </c>
    </row>
    <row r="284" s="2" customFormat="1">
      <c r="A284" s="39"/>
      <c r="B284" s="40"/>
      <c r="C284" s="41"/>
      <c r="D284" s="236" t="s">
        <v>214</v>
      </c>
      <c r="E284" s="41"/>
      <c r="F284" s="237" t="s">
        <v>3556</v>
      </c>
      <c r="G284" s="41"/>
      <c r="H284" s="41"/>
      <c r="I284" s="238"/>
      <c r="J284" s="41"/>
      <c r="K284" s="41"/>
      <c r="L284" s="45"/>
      <c r="M284" s="239"/>
      <c r="N284" s="240"/>
      <c r="O284" s="92"/>
      <c r="P284" s="92"/>
      <c r="Q284" s="92"/>
      <c r="R284" s="92"/>
      <c r="S284" s="92"/>
      <c r="T284" s="93"/>
      <c r="U284" s="39"/>
      <c r="V284" s="39"/>
      <c r="W284" s="39"/>
      <c r="X284" s="39"/>
      <c r="Y284" s="39"/>
      <c r="Z284" s="39"/>
      <c r="AA284" s="39"/>
      <c r="AB284" s="39"/>
      <c r="AC284" s="39"/>
      <c r="AD284" s="39"/>
      <c r="AE284" s="39"/>
      <c r="AT284" s="18" t="s">
        <v>214</v>
      </c>
      <c r="AU284" s="18" t="s">
        <v>85</v>
      </c>
    </row>
    <row r="285" s="2" customFormat="1">
      <c r="A285" s="39"/>
      <c r="B285" s="40"/>
      <c r="C285" s="41"/>
      <c r="D285" s="236" t="s">
        <v>385</v>
      </c>
      <c r="E285" s="41"/>
      <c r="F285" s="290" t="s">
        <v>3015</v>
      </c>
      <c r="G285" s="41"/>
      <c r="H285" s="41"/>
      <c r="I285" s="238"/>
      <c r="J285" s="41"/>
      <c r="K285" s="41"/>
      <c r="L285" s="45"/>
      <c r="M285" s="239"/>
      <c r="N285" s="240"/>
      <c r="O285" s="92"/>
      <c r="P285" s="92"/>
      <c r="Q285" s="92"/>
      <c r="R285" s="92"/>
      <c r="S285" s="92"/>
      <c r="T285" s="93"/>
      <c r="U285" s="39"/>
      <c r="V285" s="39"/>
      <c r="W285" s="39"/>
      <c r="X285" s="39"/>
      <c r="Y285" s="39"/>
      <c r="Z285" s="39"/>
      <c r="AA285" s="39"/>
      <c r="AB285" s="39"/>
      <c r="AC285" s="39"/>
      <c r="AD285" s="39"/>
      <c r="AE285" s="39"/>
      <c r="AT285" s="18" t="s">
        <v>385</v>
      </c>
      <c r="AU285" s="18" t="s">
        <v>85</v>
      </c>
    </row>
    <row r="286" s="2" customFormat="1" ht="21.75" customHeight="1">
      <c r="A286" s="39"/>
      <c r="B286" s="40"/>
      <c r="C286" s="222" t="s">
        <v>960</v>
      </c>
      <c r="D286" s="222" t="s">
        <v>208</v>
      </c>
      <c r="E286" s="223" t="s">
        <v>3559</v>
      </c>
      <c r="F286" s="224" t="s">
        <v>3560</v>
      </c>
      <c r="G286" s="225" t="s">
        <v>1228</v>
      </c>
      <c r="H286" s="304"/>
      <c r="I286" s="227"/>
      <c r="J286" s="228">
        <f>ROUND(I286*H286,2)</f>
        <v>0</v>
      </c>
      <c r="K286" s="229"/>
      <c r="L286" s="45"/>
      <c r="M286" s="230" t="s">
        <v>1</v>
      </c>
      <c r="N286" s="231" t="s">
        <v>41</v>
      </c>
      <c r="O286" s="92"/>
      <c r="P286" s="232">
        <f>O286*H286</f>
        <v>0</v>
      </c>
      <c r="Q286" s="232">
        <v>0</v>
      </c>
      <c r="R286" s="232">
        <f>Q286*H286</f>
        <v>0</v>
      </c>
      <c r="S286" s="232">
        <v>0</v>
      </c>
      <c r="T286" s="233">
        <f>S286*H286</f>
        <v>0</v>
      </c>
      <c r="U286" s="39"/>
      <c r="V286" s="39"/>
      <c r="W286" s="39"/>
      <c r="X286" s="39"/>
      <c r="Y286" s="39"/>
      <c r="Z286" s="39"/>
      <c r="AA286" s="39"/>
      <c r="AB286" s="39"/>
      <c r="AC286" s="39"/>
      <c r="AD286" s="39"/>
      <c r="AE286" s="39"/>
      <c r="AR286" s="234" t="s">
        <v>361</v>
      </c>
      <c r="AT286" s="234" t="s">
        <v>208</v>
      </c>
      <c r="AU286" s="234" t="s">
        <v>85</v>
      </c>
      <c r="AY286" s="18" t="s">
        <v>207</v>
      </c>
      <c r="BE286" s="235">
        <f>IF(N286="základní",J286,0)</f>
        <v>0</v>
      </c>
      <c r="BF286" s="235">
        <f>IF(N286="snížená",J286,0)</f>
        <v>0</v>
      </c>
      <c r="BG286" s="235">
        <f>IF(N286="zákl. přenesená",J286,0)</f>
        <v>0</v>
      </c>
      <c r="BH286" s="235">
        <f>IF(N286="sníž. přenesená",J286,0)</f>
        <v>0</v>
      </c>
      <c r="BI286" s="235">
        <f>IF(N286="nulová",J286,0)</f>
        <v>0</v>
      </c>
      <c r="BJ286" s="18" t="s">
        <v>83</v>
      </c>
      <c r="BK286" s="235">
        <f>ROUND(I286*H286,2)</f>
        <v>0</v>
      </c>
      <c r="BL286" s="18" t="s">
        <v>361</v>
      </c>
      <c r="BM286" s="234" t="s">
        <v>1350</v>
      </c>
    </row>
    <row r="287" s="2" customFormat="1">
      <c r="A287" s="39"/>
      <c r="B287" s="40"/>
      <c r="C287" s="41"/>
      <c r="D287" s="236" t="s">
        <v>214</v>
      </c>
      <c r="E287" s="41"/>
      <c r="F287" s="237" t="s">
        <v>3560</v>
      </c>
      <c r="G287" s="41"/>
      <c r="H287" s="41"/>
      <c r="I287" s="238"/>
      <c r="J287" s="41"/>
      <c r="K287" s="41"/>
      <c r="L287" s="45"/>
      <c r="M287" s="239"/>
      <c r="N287" s="240"/>
      <c r="O287" s="92"/>
      <c r="P287" s="92"/>
      <c r="Q287" s="92"/>
      <c r="R287" s="92"/>
      <c r="S287" s="92"/>
      <c r="T287" s="93"/>
      <c r="U287" s="39"/>
      <c r="V287" s="39"/>
      <c r="W287" s="39"/>
      <c r="X287" s="39"/>
      <c r="Y287" s="39"/>
      <c r="Z287" s="39"/>
      <c r="AA287" s="39"/>
      <c r="AB287" s="39"/>
      <c r="AC287" s="39"/>
      <c r="AD287" s="39"/>
      <c r="AE287" s="39"/>
      <c r="AT287" s="18" t="s">
        <v>214</v>
      </c>
      <c r="AU287" s="18" t="s">
        <v>85</v>
      </c>
    </row>
    <row r="288" s="11" customFormat="1" ht="25.92" customHeight="1">
      <c r="A288" s="11"/>
      <c r="B288" s="208"/>
      <c r="C288" s="209"/>
      <c r="D288" s="210" t="s">
        <v>75</v>
      </c>
      <c r="E288" s="211" t="s">
        <v>3620</v>
      </c>
      <c r="F288" s="211" t="s">
        <v>3621</v>
      </c>
      <c r="G288" s="209"/>
      <c r="H288" s="209"/>
      <c r="I288" s="212"/>
      <c r="J288" s="213">
        <f>BK288</f>
        <v>0</v>
      </c>
      <c r="K288" s="209"/>
      <c r="L288" s="214"/>
      <c r="M288" s="215"/>
      <c r="N288" s="216"/>
      <c r="O288" s="216"/>
      <c r="P288" s="217">
        <f>P289+SUM(P290:P316)+P334</f>
        <v>0</v>
      </c>
      <c r="Q288" s="216"/>
      <c r="R288" s="217">
        <f>R289+SUM(R290:R316)+R334</f>
        <v>0</v>
      </c>
      <c r="S288" s="216"/>
      <c r="T288" s="218">
        <f>T289+SUM(T290:T316)+T334</f>
        <v>0</v>
      </c>
      <c r="U288" s="11"/>
      <c r="V288" s="11"/>
      <c r="W288" s="11"/>
      <c r="X288" s="11"/>
      <c r="Y288" s="11"/>
      <c r="Z288" s="11"/>
      <c r="AA288" s="11"/>
      <c r="AB288" s="11"/>
      <c r="AC288" s="11"/>
      <c r="AD288" s="11"/>
      <c r="AE288" s="11"/>
      <c r="AR288" s="219" t="s">
        <v>83</v>
      </c>
      <c r="AT288" s="220" t="s">
        <v>75</v>
      </c>
      <c r="AU288" s="220" t="s">
        <v>76</v>
      </c>
      <c r="AY288" s="219" t="s">
        <v>207</v>
      </c>
      <c r="BK288" s="221">
        <f>BK289+SUM(BK290:BK316)+BK334</f>
        <v>0</v>
      </c>
    </row>
    <row r="289" s="2" customFormat="1" ht="62.7" customHeight="1">
      <c r="A289" s="39"/>
      <c r="B289" s="40"/>
      <c r="C289" s="222" t="s">
        <v>966</v>
      </c>
      <c r="D289" s="222" t="s">
        <v>208</v>
      </c>
      <c r="E289" s="223" t="s">
        <v>3622</v>
      </c>
      <c r="F289" s="224" t="s">
        <v>3623</v>
      </c>
      <c r="G289" s="225" t="s">
        <v>931</v>
      </c>
      <c r="H289" s="226">
        <v>1</v>
      </c>
      <c r="I289" s="227"/>
      <c r="J289" s="228">
        <f>ROUND(I289*H289,2)</f>
        <v>0</v>
      </c>
      <c r="K289" s="229"/>
      <c r="L289" s="45"/>
      <c r="M289" s="230" t="s">
        <v>1</v>
      </c>
      <c r="N289" s="231" t="s">
        <v>41</v>
      </c>
      <c r="O289" s="92"/>
      <c r="P289" s="232">
        <f>O289*H289</f>
        <v>0</v>
      </c>
      <c r="Q289" s="232">
        <v>0</v>
      </c>
      <c r="R289" s="232">
        <f>Q289*H289</f>
        <v>0</v>
      </c>
      <c r="S289" s="232">
        <v>0</v>
      </c>
      <c r="T289" s="233">
        <f>S289*H289</f>
        <v>0</v>
      </c>
      <c r="U289" s="39"/>
      <c r="V289" s="39"/>
      <c r="W289" s="39"/>
      <c r="X289" s="39"/>
      <c r="Y289" s="39"/>
      <c r="Z289" s="39"/>
      <c r="AA289" s="39"/>
      <c r="AB289" s="39"/>
      <c r="AC289" s="39"/>
      <c r="AD289" s="39"/>
      <c r="AE289" s="39"/>
      <c r="AR289" s="234" t="s">
        <v>361</v>
      </c>
      <c r="AT289" s="234" t="s">
        <v>208</v>
      </c>
      <c r="AU289" s="234" t="s">
        <v>83</v>
      </c>
      <c r="AY289" s="18" t="s">
        <v>207</v>
      </c>
      <c r="BE289" s="235">
        <f>IF(N289="základní",J289,0)</f>
        <v>0</v>
      </c>
      <c r="BF289" s="235">
        <f>IF(N289="snížená",J289,0)</f>
        <v>0</v>
      </c>
      <c r="BG289" s="235">
        <f>IF(N289="zákl. přenesená",J289,0)</f>
        <v>0</v>
      </c>
      <c r="BH289" s="235">
        <f>IF(N289="sníž. přenesená",J289,0)</f>
        <v>0</v>
      </c>
      <c r="BI289" s="235">
        <f>IF(N289="nulová",J289,0)</f>
        <v>0</v>
      </c>
      <c r="BJ289" s="18" t="s">
        <v>83</v>
      </c>
      <c r="BK289" s="235">
        <f>ROUND(I289*H289,2)</f>
        <v>0</v>
      </c>
      <c r="BL289" s="18" t="s">
        <v>361</v>
      </c>
      <c r="BM289" s="234" t="s">
        <v>1359</v>
      </c>
    </row>
    <row r="290" s="2" customFormat="1">
      <c r="A290" s="39"/>
      <c r="B290" s="40"/>
      <c r="C290" s="41"/>
      <c r="D290" s="236" t="s">
        <v>214</v>
      </c>
      <c r="E290" s="41"/>
      <c r="F290" s="237" t="s">
        <v>3623</v>
      </c>
      <c r="G290" s="41"/>
      <c r="H290" s="41"/>
      <c r="I290" s="238"/>
      <c r="J290" s="41"/>
      <c r="K290" s="41"/>
      <c r="L290" s="45"/>
      <c r="M290" s="239"/>
      <c r="N290" s="240"/>
      <c r="O290" s="92"/>
      <c r="P290" s="92"/>
      <c r="Q290" s="92"/>
      <c r="R290" s="92"/>
      <c r="S290" s="92"/>
      <c r="T290" s="93"/>
      <c r="U290" s="39"/>
      <c r="V290" s="39"/>
      <c r="W290" s="39"/>
      <c r="X290" s="39"/>
      <c r="Y290" s="39"/>
      <c r="Z290" s="39"/>
      <c r="AA290" s="39"/>
      <c r="AB290" s="39"/>
      <c r="AC290" s="39"/>
      <c r="AD290" s="39"/>
      <c r="AE290" s="39"/>
      <c r="AT290" s="18" t="s">
        <v>214</v>
      </c>
      <c r="AU290" s="18" t="s">
        <v>83</v>
      </c>
    </row>
    <row r="291" s="2" customFormat="1">
      <c r="A291" s="39"/>
      <c r="B291" s="40"/>
      <c r="C291" s="41"/>
      <c r="D291" s="236" t="s">
        <v>385</v>
      </c>
      <c r="E291" s="41"/>
      <c r="F291" s="290" t="s">
        <v>3624</v>
      </c>
      <c r="G291" s="41"/>
      <c r="H291" s="41"/>
      <c r="I291" s="238"/>
      <c r="J291" s="41"/>
      <c r="K291" s="41"/>
      <c r="L291" s="45"/>
      <c r="M291" s="239"/>
      <c r="N291" s="240"/>
      <c r="O291" s="92"/>
      <c r="P291" s="92"/>
      <c r="Q291" s="92"/>
      <c r="R291" s="92"/>
      <c r="S291" s="92"/>
      <c r="T291" s="93"/>
      <c r="U291" s="39"/>
      <c r="V291" s="39"/>
      <c r="W291" s="39"/>
      <c r="X291" s="39"/>
      <c r="Y291" s="39"/>
      <c r="Z291" s="39"/>
      <c r="AA291" s="39"/>
      <c r="AB291" s="39"/>
      <c r="AC291" s="39"/>
      <c r="AD291" s="39"/>
      <c r="AE291" s="39"/>
      <c r="AT291" s="18" t="s">
        <v>385</v>
      </c>
      <c r="AU291" s="18" t="s">
        <v>83</v>
      </c>
    </row>
    <row r="292" s="2" customFormat="1" ht="16.5" customHeight="1">
      <c r="A292" s="39"/>
      <c r="B292" s="40"/>
      <c r="C292" s="222" t="s">
        <v>972</v>
      </c>
      <c r="D292" s="222" t="s">
        <v>208</v>
      </c>
      <c r="E292" s="223" t="s">
        <v>3625</v>
      </c>
      <c r="F292" s="224" t="s">
        <v>3626</v>
      </c>
      <c r="G292" s="225" t="s">
        <v>931</v>
      </c>
      <c r="H292" s="226">
        <v>1</v>
      </c>
      <c r="I292" s="227"/>
      <c r="J292" s="228">
        <f>ROUND(I292*H292,2)</f>
        <v>0</v>
      </c>
      <c r="K292" s="229"/>
      <c r="L292" s="45"/>
      <c r="M292" s="230" t="s">
        <v>1</v>
      </c>
      <c r="N292" s="231" t="s">
        <v>41</v>
      </c>
      <c r="O292" s="92"/>
      <c r="P292" s="232">
        <f>O292*H292</f>
        <v>0</v>
      </c>
      <c r="Q292" s="232">
        <v>0</v>
      </c>
      <c r="R292" s="232">
        <f>Q292*H292</f>
        <v>0</v>
      </c>
      <c r="S292" s="232">
        <v>0</v>
      </c>
      <c r="T292" s="233">
        <f>S292*H292</f>
        <v>0</v>
      </c>
      <c r="U292" s="39"/>
      <c r="V292" s="39"/>
      <c r="W292" s="39"/>
      <c r="X292" s="39"/>
      <c r="Y292" s="39"/>
      <c r="Z292" s="39"/>
      <c r="AA292" s="39"/>
      <c r="AB292" s="39"/>
      <c r="AC292" s="39"/>
      <c r="AD292" s="39"/>
      <c r="AE292" s="39"/>
      <c r="AR292" s="234" t="s">
        <v>361</v>
      </c>
      <c r="AT292" s="234" t="s">
        <v>208</v>
      </c>
      <c r="AU292" s="234" t="s">
        <v>83</v>
      </c>
      <c r="AY292" s="18" t="s">
        <v>207</v>
      </c>
      <c r="BE292" s="235">
        <f>IF(N292="základní",J292,0)</f>
        <v>0</v>
      </c>
      <c r="BF292" s="235">
        <f>IF(N292="snížená",J292,0)</f>
        <v>0</v>
      </c>
      <c r="BG292" s="235">
        <f>IF(N292="zákl. přenesená",J292,0)</f>
        <v>0</v>
      </c>
      <c r="BH292" s="235">
        <f>IF(N292="sníž. přenesená",J292,0)</f>
        <v>0</v>
      </c>
      <c r="BI292" s="235">
        <f>IF(N292="nulová",J292,0)</f>
        <v>0</v>
      </c>
      <c r="BJ292" s="18" t="s">
        <v>83</v>
      </c>
      <c r="BK292" s="235">
        <f>ROUND(I292*H292,2)</f>
        <v>0</v>
      </c>
      <c r="BL292" s="18" t="s">
        <v>361</v>
      </c>
      <c r="BM292" s="234" t="s">
        <v>1367</v>
      </c>
    </row>
    <row r="293" s="2" customFormat="1">
      <c r="A293" s="39"/>
      <c r="B293" s="40"/>
      <c r="C293" s="41"/>
      <c r="D293" s="236" t="s">
        <v>214</v>
      </c>
      <c r="E293" s="41"/>
      <c r="F293" s="237" t="s">
        <v>3626</v>
      </c>
      <c r="G293" s="41"/>
      <c r="H293" s="41"/>
      <c r="I293" s="238"/>
      <c r="J293" s="41"/>
      <c r="K293" s="41"/>
      <c r="L293" s="45"/>
      <c r="M293" s="239"/>
      <c r="N293" s="240"/>
      <c r="O293" s="92"/>
      <c r="P293" s="92"/>
      <c r="Q293" s="92"/>
      <c r="R293" s="92"/>
      <c r="S293" s="92"/>
      <c r="T293" s="93"/>
      <c r="U293" s="39"/>
      <c r="V293" s="39"/>
      <c r="W293" s="39"/>
      <c r="X293" s="39"/>
      <c r="Y293" s="39"/>
      <c r="Z293" s="39"/>
      <c r="AA293" s="39"/>
      <c r="AB293" s="39"/>
      <c r="AC293" s="39"/>
      <c r="AD293" s="39"/>
      <c r="AE293" s="39"/>
      <c r="AT293" s="18" t="s">
        <v>214</v>
      </c>
      <c r="AU293" s="18" t="s">
        <v>83</v>
      </c>
    </row>
    <row r="294" s="2" customFormat="1" ht="16.5" customHeight="1">
      <c r="A294" s="39"/>
      <c r="B294" s="40"/>
      <c r="C294" s="222" t="s">
        <v>979</v>
      </c>
      <c r="D294" s="222" t="s">
        <v>208</v>
      </c>
      <c r="E294" s="223" t="s">
        <v>3627</v>
      </c>
      <c r="F294" s="224" t="s">
        <v>3628</v>
      </c>
      <c r="G294" s="225" t="s">
        <v>931</v>
      </c>
      <c r="H294" s="226">
        <v>1</v>
      </c>
      <c r="I294" s="227"/>
      <c r="J294" s="228">
        <f>ROUND(I294*H294,2)</f>
        <v>0</v>
      </c>
      <c r="K294" s="229"/>
      <c r="L294" s="45"/>
      <c r="M294" s="230" t="s">
        <v>1</v>
      </c>
      <c r="N294" s="231" t="s">
        <v>41</v>
      </c>
      <c r="O294" s="92"/>
      <c r="P294" s="232">
        <f>O294*H294</f>
        <v>0</v>
      </c>
      <c r="Q294" s="232">
        <v>0</v>
      </c>
      <c r="R294" s="232">
        <f>Q294*H294</f>
        <v>0</v>
      </c>
      <c r="S294" s="232">
        <v>0</v>
      </c>
      <c r="T294" s="233">
        <f>S294*H294</f>
        <v>0</v>
      </c>
      <c r="U294" s="39"/>
      <c r="V294" s="39"/>
      <c r="W294" s="39"/>
      <c r="X294" s="39"/>
      <c r="Y294" s="39"/>
      <c r="Z294" s="39"/>
      <c r="AA294" s="39"/>
      <c r="AB294" s="39"/>
      <c r="AC294" s="39"/>
      <c r="AD294" s="39"/>
      <c r="AE294" s="39"/>
      <c r="AR294" s="234" t="s">
        <v>361</v>
      </c>
      <c r="AT294" s="234" t="s">
        <v>208</v>
      </c>
      <c r="AU294" s="234" t="s">
        <v>83</v>
      </c>
      <c r="AY294" s="18" t="s">
        <v>207</v>
      </c>
      <c r="BE294" s="235">
        <f>IF(N294="základní",J294,0)</f>
        <v>0</v>
      </c>
      <c r="BF294" s="235">
        <f>IF(N294="snížená",J294,0)</f>
        <v>0</v>
      </c>
      <c r="BG294" s="235">
        <f>IF(N294="zákl. přenesená",J294,0)</f>
        <v>0</v>
      </c>
      <c r="BH294" s="235">
        <f>IF(N294="sníž. přenesená",J294,0)</f>
        <v>0</v>
      </c>
      <c r="BI294" s="235">
        <f>IF(N294="nulová",J294,0)</f>
        <v>0</v>
      </c>
      <c r="BJ294" s="18" t="s">
        <v>83</v>
      </c>
      <c r="BK294" s="235">
        <f>ROUND(I294*H294,2)</f>
        <v>0</v>
      </c>
      <c r="BL294" s="18" t="s">
        <v>361</v>
      </c>
      <c r="BM294" s="234" t="s">
        <v>1377</v>
      </c>
    </row>
    <row r="295" s="2" customFormat="1">
      <c r="A295" s="39"/>
      <c r="B295" s="40"/>
      <c r="C295" s="41"/>
      <c r="D295" s="236" t="s">
        <v>214</v>
      </c>
      <c r="E295" s="41"/>
      <c r="F295" s="237" t="s">
        <v>3628</v>
      </c>
      <c r="G295" s="41"/>
      <c r="H295" s="41"/>
      <c r="I295" s="238"/>
      <c r="J295" s="41"/>
      <c r="K295" s="41"/>
      <c r="L295" s="45"/>
      <c r="M295" s="239"/>
      <c r="N295" s="240"/>
      <c r="O295" s="92"/>
      <c r="P295" s="92"/>
      <c r="Q295" s="92"/>
      <c r="R295" s="92"/>
      <c r="S295" s="92"/>
      <c r="T295" s="93"/>
      <c r="U295" s="39"/>
      <c r="V295" s="39"/>
      <c r="W295" s="39"/>
      <c r="X295" s="39"/>
      <c r="Y295" s="39"/>
      <c r="Z295" s="39"/>
      <c r="AA295" s="39"/>
      <c r="AB295" s="39"/>
      <c r="AC295" s="39"/>
      <c r="AD295" s="39"/>
      <c r="AE295" s="39"/>
      <c r="AT295" s="18" t="s">
        <v>214</v>
      </c>
      <c r="AU295" s="18" t="s">
        <v>83</v>
      </c>
    </row>
    <row r="296" s="2" customFormat="1" ht="16.5" customHeight="1">
      <c r="A296" s="39"/>
      <c r="B296" s="40"/>
      <c r="C296" s="222" t="s">
        <v>993</v>
      </c>
      <c r="D296" s="222" t="s">
        <v>208</v>
      </c>
      <c r="E296" s="223" t="s">
        <v>3629</v>
      </c>
      <c r="F296" s="224" t="s">
        <v>3630</v>
      </c>
      <c r="G296" s="225" t="s">
        <v>931</v>
      </c>
      <c r="H296" s="226">
        <v>1</v>
      </c>
      <c r="I296" s="227"/>
      <c r="J296" s="228">
        <f>ROUND(I296*H296,2)</f>
        <v>0</v>
      </c>
      <c r="K296" s="229"/>
      <c r="L296" s="45"/>
      <c r="M296" s="230" t="s">
        <v>1</v>
      </c>
      <c r="N296" s="231" t="s">
        <v>41</v>
      </c>
      <c r="O296" s="92"/>
      <c r="P296" s="232">
        <f>O296*H296</f>
        <v>0</v>
      </c>
      <c r="Q296" s="232">
        <v>0</v>
      </c>
      <c r="R296" s="232">
        <f>Q296*H296</f>
        <v>0</v>
      </c>
      <c r="S296" s="232">
        <v>0</v>
      </c>
      <c r="T296" s="233">
        <f>S296*H296</f>
        <v>0</v>
      </c>
      <c r="U296" s="39"/>
      <c r="V296" s="39"/>
      <c r="W296" s="39"/>
      <c r="X296" s="39"/>
      <c r="Y296" s="39"/>
      <c r="Z296" s="39"/>
      <c r="AA296" s="39"/>
      <c r="AB296" s="39"/>
      <c r="AC296" s="39"/>
      <c r="AD296" s="39"/>
      <c r="AE296" s="39"/>
      <c r="AR296" s="234" t="s">
        <v>361</v>
      </c>
      <c r="AT296" s="234" t="s">
        <v>208</v>
      </c>
      <c r="AU296" s="234" t="s">
        <v>83</v>
      </c>
      <c r="AY296" s="18" t="s">
        <v>207</v>
      </c>
      <c r="BE296" s="235">
        <f>IF(N296="základní",J296,0)</f>
        <v>0</v>
      </c>
      <c r="BF296" s="235">
        <f>IF(N296="snížená",J296,0)</f>
        <v>0</v>
      </c>
      <c r="BG296" s="235">
        <f>IF(N296="zákl. přenesená",J296,0)</f>
        <v>0</v>
      </c>
      <c r="BH296" s="235">
        <f>IF(N296="sníž. přenesená",J296,0)</f>
        <v>0</v>
      </c>
      <c r="BI296" s="235">
        <f>IF(N296="nulová",J296,0)</f>
        <v>0</v>
      </c>
      <c r="BJ296" s="18" t="s">
        <v>83</v>
      </c>
      <c r="BK296" s="235">
        <f>ROUND(I296*H296,2)</f>
        <v>0</v>
      </c>
      <c r="BL296" s="18" t="s">
        <v>361</v>
      </c>
      <c r="BM296" s="234" t="s">
        <v>1388</v>
      </c>
    </row>
    <row r="297" s="2" customFormat="1">
      <c r="A297" s="39"/>
      <c r="B297" s="40"/>
      <c r="C297" s="41"/>
      <c r="D297" s="236" t="s">
        <v>214</v>
      </c>
      <c r="E297" s="41"/>
      <c r="F297" s="237" t="s">
        <v>3630</v>
      </c>
      <c r="G297" s="41"/>
      <c r="H297" s="41"/>
      <c r="I297" s="238"/>
      <c r="J297" s="41"/>
      <c r="K297" s="41"/>
      <c r="L297" s="45"/>
      <c r="M297" s="239"/>
      <c r="N297" s="240"/>
      <c r="O297" s="92"/>
      <c r="P297" s="92"/>
      <c r="Q297" s="92"/>
      <c r="R297" s="92"/>
      <c r="S297" s="92"/>
      <c r="T297" s="93"/>
      <c r="U297" s="39"/>
      <c r="V297" s="39"/>
      <c r="W297" s="39"/>
      <c r="X297" s="39"/>
      <c r="Y297" s="39"/>
      <c r="Z297" s="39"/>
      <c r="AA297" s="39"/>
      <c r="AB297" s="39"/>
      <c r="AC297" s="39"/>
      <c r="AD297" s="39"/>
      <c r="AE297" s="39"/>
      <c r="AT297" s="18" t="s">
        <v>214</v>
      </c>
      <c r="AU297" s="18" t="s">
        <v>83</v>
      </c>
    </row>
    <row r="298" s="2" customFormat="1" ht="16.5" customHeight="1">
      <c r="A298" s="39"/>
      <c r="B298" s="40"/>
      <c r="C298" s="222" t="s">
        <v>1001</v>
      </c>
      <c r="D298" s="222" t="s">
        <v>208</v>
      </c>
      <c r="E298" s="223" t="s">
        <v>3631</v>
      </c>
      <c r="F298" s="224" t="s">
        <v>3632</v>
      </c>
      <c r="G298" s="225" t="s">
        <v>658</v>
      </c>
      <c r="H298" s="226">
        <v>1</v>
      </c>
      <c r="I298" s="227"/>
      <c r="J298" s="228">
        <f>ROUND(I298*H298,2)</f>
        <v>0</v>
      </c>
      <c r="K298" s="229"/>
      <c r="L298" s="45"/>
      <c r="M298" s="230" t="s">
        <v>1</v>
      </c>
      <c r="N298" s="231" t="s">
        <v>41</v>
      </c>
      <c r="O298" s="92"/>
      <c r="P298" s="232">
        <f>O298*H298</f>
        <v>0</v>
      </c>
      <c r="Q298" s="232">
        <v>0</v>
      </c>
      <c r="R298" s="232">
        <f>Q298*H298</f>
        <v>0</v>
      </c>
      <c r="S298" s="232">
        <v>0</v>
      </c>
      <c r="T298" s="233">
        <f>S298*H298</f>
        <v>0</v>
      </c>
      <c r="U298" s="39"/>
      <c r="V298" s="39"/>
      <c r="W298" s="39"/>
      <c r="X298" s="39"/>
      <c r="Y298" s="39"/>
      <c r="Z298" s="39"/>
      <c r="AA298" s="39"/>
      <c r="AB298" s="39"/>
      <c r="AC298" s="39"/>
      <c r="AD298" s="39"/>
      <c r="AE298" s="39"/>
      <c r="AR298" s="234" t="s">
        <v>361</v>
      </c>
      <c r="AT298" s="234" t="s">
        <v>208</v>
      </c>
      <c r="AU298" s="234" t="s">
        <v>83</v>
      </c>
      <c r="AY298" s="18" t="s">
        <v>207</v>
      </c>
      <c r="BE298" s="235">
        <f>IF(N298="základní",J298,0)</f>
        <v>0</v>
      </c>
      <c r="BF298" s="235">
        <f>IF(N298="snížená",J298,0)</f>
        <v>0</v>
      </c>
      <c r="BG298" s="235">
        <f>IF(N298="zákl. přenesená",J298,0)</f>
        <v>0</v>
      </c>
      <c r="BH298" s="235">
        <f>IF(N298="sníž. přenesená",J298,0)</f>
        <v>0</v>
      </c>
      <c r="BI298" s="235">
        <f>IF(N298="nulová",J298,0)</f>
        <v>0</v>
      </c>
      <c r="BJ298" s="18" t="s">
        <v>83</v>
      </c>
      <c r="BK298" s="235">
        <f>ROUND(I298*H298,2)</f>
        <v>0</v>
      </c>
      <c r="BL298" s="18" t="s">
        <v>361</v>
      </c>
      <c r="BM298" s="234" t="s">
        <v>1397</v>
      </c>
    </row>
    <row r="299" s="2" customFormat="1">
      <c r="A299" s="39"/>
      <c r="B299" s="40"/>
      <c r="C299" s="41"/>
      <c r="D299" s="236" t="s">
        <v>214</v>
      </c>
      <c r="E299" s="41"/>
      <c r="F299" s="237" t="s">
        <v>3632</v>
      </c>
      <c r="G299" s="41"/>
      <c r="H299" s="41"/>
      <c r="I299" s="238"/>
      <c r="J299" s="41"/>
      <c r="K299" s="41"/>
      <c r="L299" s="45"/>
      <c r="M299" s="239"/>
      <c r="N299" s="240"/>
      <c r="O299" s="92"/>
      <c r="P299" s="92"/>
      <c r="Q299" s="92"/>
      <c r="R299" s="92"/>
      <c r="S299" s="92"/>
      <c r="T299" s="93"/>
      <c r="U299" s="39"/>
      <c r="V299" s="39"/>
      <c r="W299" s="39"/>
      <c r="X299" s="39"/>
      <c r="Y299" s="39"/>
      <c r="Z299" s="39"/>
      <c r="AA299" s="39"/>
      <c r="AB299" s="39"/>
      <c r="AC299" s="39"/>
      <c r="AD299" s="39"/>
      <c r="AE299" s="39"/>
      <c r="AT299" s="18" t="s">
        <v>214</v>
      </c>
      <c r="AU299" s="18" t="s">
        <v>83</v>
      </c>
    </row>
    <row r="300" s="2" customFormat="1" ht="16.5" customHeight="1">
      <c r="A300" s="39"/>
      <c r="B300" s="40"/>
      <c r="C300" s="222" t="s">
        <v>1011</v>
      </c>
      <c r="D300" s="222" t="s">
        <v>208</v>
      </c>
      <c r="E300" s="223" t="s">
        <v>3633</v>
      </c>
      <c r="F300" s="224" t="s">
        <v>2920</v>
      </c>
      <c r="G300" s="225" t="s">
        <v>931</v>
      </c>
      <c r="H300" s="226">
        <v>1</v>
      </c>
      <c r="I300" s="227"/>
      <c r="J300" s="228">
        <f>ROUND(I300*H300,2)</f>
        <v>0</v>
      </c>
      <c r="K300" s="229"/>
      <c r="L300" s="45"/>
      <c r="M300" s="230" t="s">
        <v>1</v>
      </c>
      <c r="N300" s="231" t="s">
        <v>41</v>
      </c>
      <c r="O300" s="92"/>
      <c r="P300" s="232">
        <f>O300*H300</f>
        <v>0</v>
      </c>
      <c r="Q300" s="232">
        <v>0</v>
      </c>
      <c r="R300" s="232">
        <f>Q300*H300</f>
        <v>0</v>
      </c>
      <c r="S300" s="232">
        <v>0</v>
      </c>
      <c r="T300" s="233">
        <f>S300*H300</f>
        <v>0</v>
      </c>
      <c r="U300" s="39"/>
      <c r="V300" s="39"/>
      <c r="W300" s="39"/>
      <c r="X300" s="39"/>
      <c r="Y300" s="39"/>
      <c r="Z300" s="39"/>
      <c r="AA300" s="39"/>
      <c r="AB300" s="39"/>
      <c r="AC300" s="39"/>
      <c r="AD300" s="39"/>
      <c r="AE300" s="39"/>
      <c r="AR300" s="234" t="s">
        <v>361</v>
      </c>
      <c r="AT300" s="234" t="s">
        <v>208</v>
      </c>
      <c r="AU300" s="234" t="s">
        <v>83</v>
      </c>
      <c r="AY300" s="18" t="s">
        <v>207</v>
      </c>
      <c r="BE300" s="235">
        <f>IF(N300="základní",J300,0)</f>
        <v>0</v>
      </c>
      <c r="BF300" s="235">
        <f>IF(N300="snížená",J300,0)</f>
        <v>0</v>
      </c>
      <c r="BG300" s="235">
        <f>IF(N300="zákl. přenesená",J300,0)</f>
        <v>0</v>
      </c>
      <c r="BH300" s="235">
        <f>IF(N300="sníž. přenesená",J300,0)</f>
        <v>0</v>
      </c>
      <c r="BI300" s="235">
        <f>IF(N300="nulová",J300,0)</f>
        <v>0</v>
      </c>
      <c r="BJ300" s="18" t="s">
        <v>83</v>
      </c>
      <c r="BK300" s="235">
        <f>ROUND(I300*H300,2)</f>
        <v>0</v>
      </c>
      <c r="BL300" s="18" t="s">
        <v>361</v>
      </c>
      <c r="BM300" s="234" t="s">
        <v>1406</v>
      </c>
    </row>
    <row r="301" s="2" customFormat="1">
      <c r="A301" s="39"/>
      <c r="B301" s="40"/>
      <c r="C301" s="41"/>
      <c r="D301" s="236" t="s">
        <v>214</v>
      </c>
      <c r="E301" s="41"/>
      <c r="F301" s="237" t="s">
        <v>2920</v>
      </c>
      <c r="G301" s="41"/>
      <c r="H301" s="41"/>
      <c r="I301" s="238"/>
      <c r="J301" s="41"/>
      <c r="K301" s="41"/>
      <c r="L301" s="45"/>
      <c r="M301" s="239"/>
      <c r="N301" s="240"/>
      <c r="O301" s="92"/>
      <c r="P301" s="92"/>
      <c r="Q301" s="92"/>
      <c r="R301" s="92"/>
      <c r="S301" s="92"/>
      <c r="T301" s="93"/>
      <c r="U301" s="39"/>
      <c r="V301" s="39"/>
      <c r="W301" s="39"/>
      <c r="X301" s="39"/>
      <c r="Y301" s="39"/>
      <c r="Z301" s="39"/>
      <c r="AA301" s="39"/>
      <c r="AB301" s="39"/>
      <c r="AC301" s="39"/>
      <c r="AD301" s="39"/>
      <c r="AE301" s="39"/>
      <c r="AT301" s="18" t="s">
        <v>214</v>
      </c>
      <c r="AU301" s="18" t="s">
        <v>83</v>
      </c>
    </row>
    <row r="302" s="2" customFormat="1">
      <c r="A302" s="39"/>
      <c r="B302" s="40"/>
      <c r="C302" s="41"/>
      <c r="D302" s="236" t="s">
        <v>385</v>
      </c>
      <c r="E302" s="41"/>
      <c r="F302" s="290" t="s">
        <v>3634</v>
      </c>
      <c r="G302" s="41"/>
      <c r="H302" s="41"/>
      <c r="I302" s="238"/>
      <c r="J302" s="41"/>
      <c r="K302" s="41"/>
      <c r="L302" s="45"/>
      <c r="M302" s="239"/>
      <c r="N302" s="240"/>
      <c r="O302" s="92"/>
      <c r="P302" s="92"/>
      <c r="Q302" s="92"/>
      <c r="R302" s="92"/>
      <c r="S302" s="92"/>
      <c r="T302" s="93"/>
      <c r="U302" s="39"/>
      <c r="V302" s="39"/>
      <c r="W302" s="39"/>
      <c r="X302" s="39"/>
      <c r="Y302" s="39"/>
      <c r="Z302" s="39"/>
      <c r="AA302" s="39"/>
      <c r="AB302" s="39"/>
      <c r="AC302" s="39"/>
      <c r="AD302" s="39"/>
      <c r="AE302" s="39"/>
      <c r="AT302" s="18" t="s">
        <v>385</v>
      </c>
      <c r="AU302" s="18" t="s">
        <v>83</v>
      </c>
    </row>
    <row r="303" s="2" customFormat="1" ht="16.5" customHeight="1">
      <c r="A303" s="39"/>
      <c r="B303" s="40"/>
      <c r="C303" s="222" t="s">
        <v>1019</v>
      </c>
      <c r="D303" s="222" t="s">
        <v>208</v>
      </c>
      <c r="E303" s="223" t="s">
        <v>3635</v>
      </c>
      <c r="F303" s="224" t="s">
        <v>3636</v>
      </c>
      <c r="G303" s="225" t="s">
        <v>931</v>
      </c>
      <c r="H303" s="226">
        <v>4</v>
      </c>
      <c r="I303" s="227"/>
      <c r="J303" s="228">
        <f>ROUND(I303*H303,2)</f>
        <v>0</v>
      </c>
      <c r="K303" s="229"/>
      <c r="L303" s="45"/>
      <c r="M303" s="230" t="s">
        <v>1</v>
      </c>
      <c r="N303" s="231" t="s">
        <v>41</v>
      </c>
      <c r="O303" s="92"/>
      <c r="P303" s="232">
        <f>O303*H303</f>
        <v>0</v>
      </c>
      <c r="Q303" s="232">
        <v>0</v>
      </c>
      <c r="R303" s="232">
        <f>Q303*H303</f>
        <v>0</v>
      </c>
      <c r="S303" s="232">
        <v>0</v>
      </c>
      <c r="T303" s="233">
        <f>S303*H303</f>
        <v>0</v>
      </c>
      <c r="U303" s="39"/>
      <c r="V303" s="39"/>
      <c r="W303" s="39"/>
      <c r="X303" s="39"/>
      <c r="Y303" s="39"/>
      <c r="Z303" s="39"/>
      <c r="AA303" s="39"/>
      <c r="AB303" s="39"/>
      <c r="AC303" s="39"/>
      <c r="AD303" s="39"/>
      <c r="AE303" s="39"/>
      <c r="AR303" s="234" t="s">
        <v>361</v>
      </c>
      <c r="AT303" s="234" t="s">
        <v>208</v>
      </c>
      <c r="AU303" s="234" t="s">
        <v>83</v>
      </c>
      <c r="AY303" s="18" t="s">
        <v>207</v>
      </c>
      <c r="BE303" s="235">
        <f>IF(N303="základní",J303,0)</f>
        <v>0</v>
      </c>
      <c r="BF303" s="235">
        <f>IF(N303="snížená",J303,0)</f>
        <v>0</v>
      </c>
      <c r="BG303" s="235">
        <f>IF(N303="zákl. přenesená",J303,0)</f>
        <v>0</v>
      </c>
      <c r="BH303" s="235">
        <f>IF(N303="sníž. přenesená",J303,0)</f>
        <v>0</v>
      </c>
      <c r="BI303" s="235">
        <f>IF(N303="nulová",J303,0)</f>
        <v>0</v>
      </c>
      <c r="BJ303" s="18" t="s">
        <v>83</v>
      </c>
      <c r="BK303" s="235">
        <f>ROUND(I303*H303,2)</f>
        <v>0</v>
      </c>
      <c r="BL303" s="18" t="s">
        <v>361</v>
      </c>
      <c r="BM303" s="234" t="s">
        <v>1414</v>
      </c>
    </row>
    <row r="304" s="2" customFormat="1">
      <c r="A304" s="39"/>
      <c r="B304" s="40"/>
      <c r="C304" s="41"/>
      <c r="D304" s="236" t="s">
        <v>214</v>
      </c>
      <c r="E304" s="41"/>
      <c r="F304" s="237" t="s">
        <v>3636</v>
      </c>
      <c r="G304" s="41"/>
      <c r="H304" s="41"/>
      <c r="I304" s="238"/>
      <c r="J304" s="41"/>
      <c r="K304" s="41"/>
      <c r="L304" s="45"/>
      <c r="M304" s="239"/>
      <c r="N304" s="240"/>
      <c r="O304" s="92"/>
      <c r="P304" s="92"/>
      <c r="Q304" s="92"/>
      <c r="R304" s="92"/>
      <c r="S304" s="92"/>
      <c r="T304" s="93"/>
      <c r="U304" s="39"/>
      <c r="V304" s="39"/>
      <c r="W304" s="39"/>
      <c r="X304" s="39"/>
      <c r="Y304" s="39"/>
      <c r="Z304" s="39"/>
      <c r="AA304" s="39"/>
      <c r="AB304" s="39"/>
      <c r="AC304" s="39"/>
      <c r="AD304" s="39"/>
      <c r="AE304" s="39"/>
      <c r="AT304" s="18" t="s">
        <v>214</v>
      </c>
      <c r="AU304" s="18" t="s">
        <v>83</v>
      </c>
    </row>
    <row r="305" s="2" customFormat="1" ht="21.75" customHeight="1">
      <c r="A305" s="39"/>
      <c r="B305" s="40"/>
      <c r="C305" s="222" t="s">
        <v>1032</v>
      </c>
      <c r="D305" s="222" t="s">
        <v>208</v>
      </c>
      <c r="E305" s="223" t="s">
        <v>3637</v>
      </c>
      <c r="F305" s="224" t="s">
        <v>3638</v>
      </c>
      <c r="G305" s="225" t="s">
        <v>931</v>
      </c>
      <c r="H305" s="226">
        <v>2</v>
      </c>
      <c r="I305" s="227"/>
      <c r="J305" s="228">
        <f>ROUND(I305*H305,2)</f>
        <v>0</v>
      </c>
      <c r="K305" s="229"/>
      <c r="L305" s="45"/>
      <c r="M305" s="230" t="s">
        <v>1</v>
      </c>
      <c r="N305" s="231" t="s">
        <v>41</v>
      </c>
      <c r="O305" s="92"/>
      <c r="P305" s="232">
        <f>O305*H305</f>
        <v>0</v>
      </c>
      <c r="Q305" s="232">
        <v>0</v>
      </c>
      <c r="R305" s="232">
        <f>Q305*H305</f>
        <v>0</v>
      </c>
      <c r="S305" s="232">
        <v>0</v>
      </c>
      <c r="T305" s="233">
        <f>S305*H305</f>
        <v>0</v>
      </c>
      <c r="U305" s="39"/>
      <c r="V305" s="39"/>
      <c r="W305" s="39"/>
      <c r="X305" s="39"/>
      <c r="Y305" s="39"/>
      <c r="Z305" s="39"/>
      <c r="AA305" s="39"/>
      <c r="AB305" s="39"/>
      <c r="AC305" s="39"/>
      <c r="AD305" s="39"/>
      <c r="AE305" s="39"/>
      <c r="AR305" s="234" t="s">
        <v>361</v>
      </c>
      <c r="AT305" s="234" t="s">
        <v>208</v>
      </c>
      <c r="AU305" s="234" t="s">
        <v>83</v>
      </c>
      <c r="AY305" s="18" t="s">
        <v>207</v>
      </c>
      <c r="BE305" s="235">
        <f>IF(N305="základní",J305,0)</f>
        <v>0</v>
      </c>
      <c r="BF305" s="235">
        <f>IF(N305="snížená",J305,0)</f>
        <v>0</v>
      </c>
      <c r="BG305" s="235">
        <f>IF(N305="zákl. přenesená",J305,0)</f>
        <v>0</v>
      </c>
      <c r="BH305" s="235">
        <f>IF(N305="sníž. přenesená",J305,0)</f>
        <v>0</v>
      </c>
      <c r="BI305" s="235">
        <f>IF(N305="nulová",J305,0)</f>
        <v>0</v>
      </c>
      <c r="BJ305" s="18" t="s">
        <v>83</v>
      </c>
      <c r="BK305" s="235">
        <f>ROUND(I305*H305,2)</f>
        <v>0</v>
      </c>
      <c r="BL305" s="18" t="s">
        <v>361</v>
      </c>
      <c r="BM305" s="234" t="s">
        <v>1425</v>
      </c>
    </row>
    <row r="306" s="2" customFormat="1">
      <c r="A306" s="39"/>
      <c r="B306" s="40"/>
      <c r="C306" s="41"/>
      <c r="D306" s="236" t="s">
        <v>214</v>
      </c>
      <c r="E306" s="41"/>
      <c r="F306" s="237" t="s">
        <v>3638</v>
      </c>
      <c r="G306" s="41"/>
      <c r="H306" s="41"/>
      <c r="I306" s="238"/>
      <c r="J306" s="41"/>
      <c r="K306" s="41"/>
      <c r="L306" s="45"/>
      <c r="M306" s="239"/>
      <c r="N306" s="240"/>
      <c r="O306" s="92"/>
      <c r="P306" s="92"/>
      <c r="Q306" s="92"/>
      <c r="R306" s="92"/>
      <c r="S306" s="92"/>
      <c r="T306" s="93"/>
      <c r="U306" s="39"/>
      <c r="V306" s="39"/>
      <c r="W306" s="39"/>
      <c r="X306" s="39"/>
      <c r="Y306" s="39"/>
      <c r="Z306" s="39"/>
      <c r="AA306" s="39"/>
      <c r="AB306" s="39"/>
      <c r="AC306" s="39"/>
      <c r="AD306" s="39"/>
      <c r="AE306" s="39"/>
      <c r="AT306" s="18" t="s">
        <v>214</v>
      </c>
      <c r="AU306" s="18" t="s">
        <v>83</v>
      </c>
    </row>
    <row r="307" s="2" customFormat="1" ht="21.75" customHeight="1">
      <c r="A307" s="39"/>
      <c r="B307" s="40"/>
      <c r="C307" s="222" t="s">
        <v>1040</v>
      </c>
      <c r="D307" s="222" t="s">
        <v>208</v>
      </c>
      <c r="E307" s="223" t="s">
        <v>3639</v>
      </c>
      <c r="F307" s="224" t="s">
        <v>3640</v>
      </c>
      <c r="G307" s="225" t="s">
        <v>931</v>
      </c>
      <c r="H307" s="226">
        <v>4</v>
      </c>
      <c r="I307" s="227"/>
      <c r="J307" s="228">
        <f>ROUND(I307*H307,2)</f>
        <v>0</v>
      </c>
      <c r="K307" s="229"/>
      <c r="L307" s="45"/>
      <c r="M307" s="230" t="s">
        <v>1</v>
      </c>
      <c r="N307" s="231" t="s">
        <v>41</v>
      </c>
      <c r="O307" s="92"/>
      <c r="P307" s="232">
        <f>O307*H307</f>
        <v>0</v>
      </c>
      <c r="Q307" s="232">
        <v>0</v>
      </c>
      <c r="R307" s="232">
        <f>Q307*H307</f>
        <v>0</v>
      </c>
      <c r="S307" s="232">
        <v>0</v>
      </c>
      <c r="T307" s="233">
        <f>S307*H307</f>
        <v>0</v>
      </c>
      <c r="U307" s="39"/>
      <c r="V307" s="39"/>
      <c r="W307" s="39"/>
      <c r="X307" s="39"/>
      <c r="Y307" s="39"/>
      <c r="Z307" s="39"/>
      <c r="AA307" s="39"/>
      <c r="AB307" s="39"/>
      <c r="AC307" s="39"/>
      <c r="AD307" s="39"/>
      <c r="AE307" s="39"/>
      <c r="AR307" s="234" t="s">
        <v>361</v>
      </c>
      <c r="AT307" s="234" t="s">
        <v>208</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361</v>
      </c>
      <c r="BM307" s="234" t="s">
        <v>1435</v>
      </c>
    </row>
    <row r="308" s="2" customFormat="1">
      <c r="A308" s="39"/>
      <c r="B308" s="40"/>
      <c r="C308" s="41"/>
      <c r="D308" s="236" t="s">
        <v>214</v>
      </c>
      <c r="E308" s="41"/>
      <c r="F308" s="237" t="s">
        <v>3640</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ht="49.05" customHeight="1">
      <c r="A309" s="39"/>
      <c r="B309" s="40"/>
      <c r="C309" s="222" t="s">
        <v>1047</v>
      </c>
      <c r="D309" s="222" t="s">
        <v>208</v>
      </c>
      <c r="E309" s="223" t="s">
        <v>3641</v>
      </c>
      <c r="F309" s="224" t="s">
        <v>3642</v>
      </c>
      <c r="G309" s="225" t="s">
        <v>931</v>
      </c>
      <c r="H309" s="226">
        <v>1</v>
      </c>
      <c r="I309" s="227"/>
      <c r="J309" s="228">
        <f>ROUND(I309*H309,2)</f>
        <v>0</v>
      </c>
      <c r="K309" s="229"/>
      <c r="L309" s="45"/>
      <c r="M309" s="230" t="s">
        <v>1</v>
      </c>
      <c r="N309" s="231" t="s">
        <v>41</v>
      </c>
      <c r="O309" s="92"/>
      <c r="P309" s="232">
        <f>O309*H309</f>
        <v>0</v>
      </c>
      <c r="Q309" s="232">
        <v>0</v>
      </c>
      <c r="R309" s="232">
        <f>Q309*H309</f>
        <v>0</v>
      </c>
      <c r="S309" s="232">
        <v>0</v>
      </c>
      <c r="T309" s="233">
        <f>S309*H309</f>
        <v>0</v>
      </c>
      <c r="U309" s="39"/>
      <c r="V309" s="39"/>
      <c r="W309" s="39"/>
      <c r="X309" s="39"/>
      <c r="Y309" s="39"/>
      <c r="Z309" s="39"/>
      <c r="AA309" s="39"/>
      <c r="AB309" s="39"/>
      <c r="AC309" s="39"/>
      <c r="AD309" s="39"/>
      <c r="AE309" s="39"/>
      <c r="AR309" s="234" t="s">
        <v>361</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361</v>
      </c>
      <c r="BM309" s="234" t="s">
        <v>1446</v>
      </c>
    </row>
    <row r="310" s="2" customFormat="1">
      <c r="A310" s="39"/>
      <c r="B310" s="40"/>
      <c r="C310" s="41"/>
      <c r="D310" s="236" t="s">
        <v>214</v>
      </c>
      <c r="E310" s="41"/>
      <c r="F310" s="237" t="s">
        <v>3642</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ht="16.5" customHeight="1">
      <c r="A311" s="39"/>
      <c r="B311" s="40"/>
      <c r="C311" s="222" t="s">
        <v>1064</v>
      </c>
      <c r="D311" s="222" t="s">
        <v>208</v>
      </c>
      <c r="E311" s="223" t="s">
        <v>3643</v>
      </c>
      <c r="F311" s="224" t="s">
        <v>3644</v>
      </c>
      <c r="G311" s="225" t="s">
        <v>931</v>
      </c>
      <c r="H311" s="226">
        <v>2</v>
      </c>
      <c r="I311" s="227"/>
      <c r="J311" s="228">
        <f>ROUND(I311*H311,2)</f>
        <v>0</v>
      </c>
      <c r="K311" s="229"/>
      <c r="L311" s="45"/>
      <c r="M311" s="230" t="s">
        <v>1</v>
      </c>
      <c r="N311" s="231" t="s">
        <v>41</v>
      </c>
      <c r="O311" s="92"/>
      <c r="P311" s="232">
        <f>O311*H311</f>
        <v>0</v>
      </c>
      <c r="Q311" s="232">
        <v>0</v>
      </c>
      <c r="R311" s="232">
        <f>Q311*H311</f>
        <v>0</v>
      </c>
      <c r="S311" s="232">
        <v>0</v>
      </c>
      <c r="T311" s="233">
        <f>S311*H311</f>
        <v>0</v>
      </c>
      <c r="U311" s="39"/>
      <c r="V311" s="39"/>
      <c r="W311" s="39"/>
      <c r="X311" s="39"/>
      <c r="Y311" s="39"/>
      <c r="Z311" s="39"/>
      <c r="AA311" s="39"/>
      <c r="AB311" s="39"/>
      <c r="AC311" s="39"/>
      <c r="AD311" s="39"/>
      <c r="AE311" s="39"/>
      <c r="AR311" s="234" t="s">
        <v>361</v>
      </c>
      <c r="AT311" s="234" t="s">
        <v>208</v>
      </c>
      <c r="AU311" s="234" t="s">
        <v>83</v>
      </c>
      <c r="AY311" s="18" t="s">
        <v>207</v>
      </c>
      <c r="BE311" s="235">
        <f>IF(N311="základní",J311,0)</f>
        <v>0</v>
      </c>
      <c r="BF311" s="235">
        <f>IF(N311="snížená",J311,0)</f>
        <v>0</v>
      </c>
      <c r="BG311" s="235">
        <f>IF(N311="zákl. přenesená",J311,0)</f>
        <v>0</v>
      </c>
      <c r="BH311" s="235">
        <f>IF(N311="sníž. přenesená",J311,0)</f>
        <v>0</v>
      </c>
      <c r="BI311" s="235">
        <f>IF(N311="nulová",J311,0)</f>
        <v>0</v>
      </c>
      <c r="BJ311" s="18" t="s">
        <v>83</v>
      </c>
      <c r="BK311" s="235">
        <f>ROUND(I311*H311,2)</f>
        <v>0</v>
      </c>
      <c r="BL311" s="18" t="s">
        <v>361</v>
      </c>
      <c r="BM311" s="234" t="s">
        <v>1457</v>
      </c>
    </row>
    <row r="312" s="2" customFormat="1">
      <c r="A312" s="39"/>
      <c r="B312" s="40"/>
      <c r="C312" s="41"/>
      <c r="D312" s="236" t="s">
        <v>214</v>
      </c>
      <c r="E312" s="41"/>
      <c r="F312" s="237" t="s">
        <v>3644</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214</v>
      </c>
      <c r="AU312" s="18" t="s">
        <v>83</v>
      </c>
    </row>
    <row r="313" s="2" customFormat="1">
      <c r="A313" s="39"/>
      <c r="B313" s="40"/>
      <c r="C313" s="41"/>
      <c r="D313" s="236" t="s">
        <v>385</v>
      </c>
      <c r="E313" s="41"/>
      <c r="F313" s="290" t="s">
        <v>3645</v>
      </c>
      <c r="G313" s="41"/>
      <c r="H313" s="41"/>
      <c r="I313" s="238"/>
      <c r="J313" s="41"/>
      <c r="K313" s="41"/>
      <c r="L313" s="45"/>
      <c r="M313" s="239"/>
      <c r="N313" s="240"/>
      <c r="O313" s="92"/>
      <c r="P313" s="92"/>
      <c r="Q313" s="92"/>
      <c r="R313" s="92"/>
      <c r="S313" s="92"/>
      <c r="T313" s="93"/>
      <c r="U313" s="39"/>
      <c r="V313" s="39"/>
      <c r="W313" s="39"/>
      <c r="X313" s="39"/>
      <c r="Y313" s="39"/>
      <c r="Z313" s="39"/>
      <c r="AA313" s="39"/>
      <c r="AB313" s="39"/>
      <c r="AC313" s="39"/>
      <c r="AD313" s="39"/>
      <c r="AE313" s="39"/>
      <c r="AT313" s="18" t="s">
        <v>385</v>
      </c>
      <c r="AU313" s="18" t="s">
        <v>83</v>
      </c>
    </row>
    <row r="314" s="2" customFormat="1" ht="16.5" customHeight="1">
      <c r="A314" s="39"/>
      <c r="B314" s="40"/>
      <c r="C314" s="222" t="s">
        <v>1079</v>
      </c>
      <c r="D314" s="222" t="s">
        <v>208</v>
      </c>
      <c r="E314" s="223" t="s">
        <v>3646</v>
      </c>
      <c r="F314" s="224" t="s">
        <v>3647</v>
      </c>
      <c r="G314" s="225" t="s">
        <v>2924</v>
      </c>
      <c r="H314" s="226">
        <v>1</v>
      </c>
      <c r="I314" s="227"/>
      <c r="J314" s="228">
        <f>ROUND(I314*H314,2)</f>
        <v>0</v>
      </c>
      <c r="K314" s="229"/>
      <c r="L314" s="45"/>
      <c r="M314" s="230" t="s">
        <v>1</v>
      </c>
      <c r="N314" s="231" t="s">
        <v>41</v>
      </c>
      <c r="O314" s="92"/>
      <c r="P314" s="232">
        <f>O314*H314</f>
        <v>0</v>
      </c>
      <c r="Q314" s="232">
        <v>0</v>
      </c>
      <c r="R314" s="232">
        <f>Q314*H314</f>
        <v>0</v>
      </c>
      <c r="S314" s="232">
        <v>0</v>
      </c>
      <c r="T314" s="233">
        <f>S314*H314</f>
        <v>0</v>
      </c>
      <c r="U314" s="39"/>
      <c r="V314" s="39"/>
      <c r="W314" s="39"/>
      <c r="X314" s="39"/>
      <c r="Y314" s="39"/>
      <c r="Z314" s="39"/>
      <c r="AA314" s="39"/>
      <c r="AB314" s="39"/>
      <c r="AC314" s="39"/>
      <c r="AD314" s="39"/>
      <c r="AE314" s="39"/>
      <c r="AR314" s="234" t="s">
        <v>361</v>
      </c>
      <c r="AT314" s="234" t="s">
        <v>208</v>
      </c>
      <c r="AU314" s="234" t="s">
        <v>83</v>
      </c>
      <c r="AY314" s="18" t="s">
        <v>207</v>
      </c>
      <c r="BE314" s="235">
        <f>IF(N314="základní",J314,0)</f>
        <v>0</v>
      </c>
      <c r="BF314" s="235">
        <f>IF(N314="snížená",J314,0)</f>
        <v>0</v>
      </c>
      <c r="BG314" s="235">
        <f>IF(N314="zákl. přenesená",J314,0)</f>
        <v>0</v>
      </c>
      <c r="BH314" s="235">
        <f>IF(N314="sníž. přenesená",J314,0)</f>
        <v>0</v>
      </c>
      <c r="BI314" s="235">
        <f>IF(N314="nulová",J314,0)</f>
        <v>0</v>
      </c>
      <c r="BJ314" s="18" t="s">
        <v>83</v>
      </c>
      <c r="BK314" s="235">
        <f>ROUND(I314*H314,2)</f>
        <v>0</v>
      </c>
      <c r="BL314" s="18" t="s">
        <v>361</v>
      </c>
      <c r="BM314" s="234" t="s">
        <v>1470</v>
      </c>
    </row>
    <row r="315" s="2" customFormat="1">
      <c r="A315" s="39"/>
      <c r="B315" s="40"/>
      <c r="C315" s="41"/>
      <c r="D315" s="236" t="s">
        <v>214</v>
      </c>
      <c r="E315" s="41"/>
      <c r="F315" s="237" t="s">
        <v>3647</v>
      </c>
      <c r="G315" s="41"/>
      <c r="H315" s="41"/>
      <c r="I315" s="238"/>
      <c r="J315" s="41"/>
      <c r="K315" s="41"/>
      <c r="L315" s="45"/>
      <c r="M315" s="239"/>
      <c r="N315" s="240"/>
      <c r="O315" s="92"/>
      <c r="P315" s="92"/>
      <c r="Q315" s="92"/>
      <c r="R315" s="92"/>
      <c r="S315" s="92"/>
      <c r="T315" s="93"/>
      <c r="U315" s="39"/>
      <c r="V315" s="39"/>
      <c r="W315" s="39"/>
      <c r="X315" s="39"/>
      <c r="Y315" s="39"/>
      <c r="Z315" s="39"/>
      <c r="AA315" s="39"/>
      <c r="AB315" s="39"/>
      <c r="AC315" s="39"/>
      <c r="AD315" s="39"/>
      <c r="AE315" s="39"/>
      <c r="AT315" s="18" t="s">
        <v>214</v>
      </c>
      <c r="AU315" s="18" t="s">
        <v>83</v>
      </c>
    </row>
    <row r="316" s="11" customFormat="1" ht="22.8" customHeight="1">
      <c r="A316" s="11"/>
      <c r="B316" s="208"/>
      <c r="C316" s="209"/>
      <c r="D316" s="210" t="s">
        <v>75</v>
      </c>
      <c r="E316" s="310" t="s">
        <v>3648</v>
      </c>
      <c r="F316" s="310" t="s">
        <v>3526</v>
      </c>
      <c r="G316" s="209"/>
      <c r="H316" s="209"/>
      <c r="I316" s="212"/>
      <c r="J316" s="311">
        <f>BK316</f>
        <v>0</v>
      </c>
      <c r="K316" s="209"/>
      <c r="L316" s="214"/>
      <c r="M316" s="215"/>
      <c r="N316" s="216"/>
      <c r="O316" s="216"/>
      <c r="P316" s="217">
        <f>SUM(P317:P333)</f>
        <v>0</v>
      </c>
      <c r="Q316" s="216"/>
      <c r="R316" s="217">
        <f>SUM(R317:R333)</f>
        <v>0</v>
      </c>
      <c r="S316" s="216"/>
      <c r="T316" s="218">
        <f>SUM(T317:T333)</f>
        <v>0</v>
      </c>
      <c r="U316" s="11"/>
      <c r="V316" s="11"/>
      <c r="W316" s="11"/>
      <c r="X316" s="11"/>
      <c r="Y316" s="11"/>
      <c r="Z316" s="11"/>
      <c r="AA316" s="11"/>
      <c r="AB316" s="11"/>
      <c r="AC316" s="11"/>
      <c r="AD316" s="11"/>
      <c r="AE316" s="11"/>
      <c r="AR316" s="219" t="s">
        <v>83</v>
      </c>
      <c r="AT316" s="220" t="s">
        <v>75</v>
      </c>
      <c r="AU316" s="220" t="s">
        <v>83</v>
      </c>
      <c r="AY316" s="219" t="s">
        <v>207</v>
      </c>
      <c r="BK316" s="221">
        <f>SUM(BK317:BK333)</f>
        <v>0</v>
      </c>
    </row>
    <row r="317" s="2" customFormat="1" ht="24.15" customHeight="1">
      <c r="A317" s="39"/>
      <c r="B317" s="40"/>
      <c r="C317" s="222" t="s">
        <v>1093</v>
      </c>
      <c r="D317" s="222" t="s">
        <v>208</v>
      </c>
      <c r="E317" s="223" t="s">
        <v>3649</v>
      </c>
      <c r="F317" s="224" t="s">
        <v>3650</v>
      </c>
      <c r="G317" s="225" t="s">
        <v>783</v>
      </c>
      <c r="H317" s="226">
        <v>10</v>
      </c>
      <c r="I317" s="227"/>
      <c r="J317" s="228">
        <f>ROUND(I317*H317,2)</f>
        <v>0</v>
      </c>
      <c r="K317" s="229"/>
      <c r="L317" s="45"/>
      <c r="M317" s="230" t="s">
        <v>1</v>
      </c>
      <c r="N317" s="231" t="s">
        <v>41</v>
      </c>
      <c r="O317" s="92"/>
      <c r="P317" s="232">
        <f>O317*H317</f>
        <v>0</v>
      </c>
      <c r="Q317" s="232">
        <v>0</v>
      </c>
      <c r="R317" s="232">
        <f>Q317*H317</f>
        <v>0</v>
      </c>
      <c r="S317" s="232">
        <v>0</v>
      </c>
      <c r="T317" s="233">
        <f>S317*H317</f>
        <v>0</v>
      </c>
      <c r="U317" s="39"/>
      <c r="V317" s="39"/>
      <c r="W317" s="39"/>
      <c r="X317" s="39"/>
      <c r="Y317" s="39"/>
      <c r="Z317" s="39"/>
      <c r="AA317" s="39"/>
      <c r="AB317" s="39"/>
      <c r="AC317" s="39"/>
      <c r="AD317" s="39"/>
      <c r="AE317" s="39"/>
      <c r="AR317" s="234" t="s">
        <v>361</v>
      </c>
      <c r="AT317" s="234" t="s">
        <v>208</v>
      </c>
      <c r="AU317" s="234" t="s">
        <v>85</v>
      </c>
      <c r="AY317" s="18" t="s">
        <v>207</v>
      </c>
      <c r="BE317" s="235">
        <f>IF(N317="základní",J317,0)</f>
        <v>0</v>
      </c>
      <c r="BF317" s="235">
        <f>IF(N317="snížená",J317,0)</f>
        <v>0</v>
      </c>
      <c r="BG317" s="235">
        <f>IF(N317="zákl. přenesená",J317,0)</f>
        <v>0</v>
      </c>
      <c r="BH317" s="235">
        <f>IF(N317="sníž. přenesená",J317,0)</f>
        <v>0</v>
      </c>
      <c r="BI317" s="235">
        <f>IF(N317="nulová",J317,0)</f>
        <v>0</v>
      </c>
      <c r="BJ317" s="18" t="s">
        <v>83</v>
      </c>
      <c r="BK317" s="235">
        <f>ROUND(I317*H317,2)</f>
        <v>0</v>
      </c>
      <c r="BL317" s="18" t="s">
        <v>361</v>
      </c>
      <c r="BM317" s="234" t="s">
        <v>1480</v>
      </c>
    </row>
    <row r="318" s="2" customFormat="1">
      <c r="A318" s="39"/>
      <c r="B318" s="40"/>
      <c r="C318" s="41"/>
      <c r="D318" s="236" t="s">
        <v>214</v>
      </c>
      <c r="E318" s="41"/>
      <c r="F318" s="237" t="s">
        <v>3650</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214</v>
      </c>
      <c r="AU318" s="18" t="s">
        <v>85</v>
      </c>
    </row>
    <row r="319" s="2" customFormat="1" ht="24.15" customHeight="1">
      <c r="A319" s="39"/>
      <c r="B319" s="40"/>
      <c r="C319" s="222" t="s">
        <v>1099</v>
      </c>
      <c r="D319" s="222" t="s">
        <v>208</v>
      </c>
      <c r="E319" s="223" t="s">
        <v>3591</v>
      </c>
      <c r="F319" s="224" t="s">
        <v>3592</v>
      </c>
      <c r="G319" s="225" t="s">
        <v>783</v>
      </c>
      <c r="H319" s="226">
        <v>23</v>
      </c>
      <c r="I319" s="227"/>
      <c r="J319" s="228">
        <f>ROUND(I319*H319,2)</f>
        <v>0</v>
      </c>
      <c r="K319" s="229"/>
      <c r="L319" s="45"/>
      <c r="M319" s="230" t="s">
        <v>1</v>
      </c>
      <c r="N319" s="231" t="s">
        <v>41</v>
      </c>
      <c r="O319" s="92"/>
      <c r="P319" s="232">
        <f>O319*H319</f>
        <v>0</v>
      </c>
      <c r="Q319" s="232">
        <v>0</v>
      </c>
      <c r="R319" s="232">
        <f>Q319*H319</f>
        <v>0</v>
      </c>
      <c r="S319" s="232">
        <v>0</v>
      </c>
      <c r="T319" s="233">
        <f>S319*H319</f>
        <v>0</v>
      </c>
      <c r="U319" s="39"/>
      <c r="V319" s="39"/>
      <c r="W319" s="39"/>
      <c r="X319" s="39"/>
      <c r="Y319" s="39"/>
      <c r="Z319" s="39"/>
      <c r="AA319" s="39"/>
      <c r="AB319" s="39"/>
      <c r="AC319" s="39"/>
      <c r="AD319" s="39"/>
      <c r="AE319" s="39"/>
      <c r="AR319" s="234" t="s">
        <v>361</v>
      </c>
      <c r="AT319" s="234" t="s">
        <v>208</v>
      </c>
      <c r="AU319" s="234" t="s">
        <v>85</v>
      </c>
      <c r="AY319" s="18" t="s">
        <v>207</v>
      </c>
      <c r="BE319" s="235">
        <f>IF(N319="základní",J319,0)</f>
        <v>0</v>
      </c>
      <c r="BF319" s="235">
        <f>IF(N319="snížená",J319,0)</f>
        <v>0</v>
      </c>
      <c r="BG319" s="235">
        <f>IF(N319="zákl. přenesená",J319,0)</f>
        <v>0</v>
      </c>
      <c r="BH319" s="235">
        <f>IF(N319="sníž. přenesená",J319,0)</f>
        <v>0</v>
      </c>
      <c r="BI319" s="235">
        <f>IF(N319="nulová",J319,0)</f>
        <v>0</v>
      </c>
      <c r="BJ319" s="18" t="s">
        <v>83</v>
      </c>
      <c r="BK319" s="235">
        <f>ROUND(I319*H319,2)</f>
        <v>0</v>
      </c>
      <c r="BL319" s="18" t="s">
        <v>361</v>
      </c>
      <c r="BM319" s="234" t="s">
        <v>1501</v>
      </c>
    </row>
    <row r="320" s="2" customFormat="1">
      <c r="A320" s="39"/>
      <c r="B320" s="40"/>
      <c r="C320" s="41"/>
      <c r="D320" s="236" t="s">
        <v>214</v>
      </c>
      <c r="E320" s="41"/>
      <c r="F320" s="237" t="s">
        <v>3592</v>
      </c>
      <c r="G320" s="41"/>
      <c r="H320" s="41"/>
      <c r="I320" s="238"/>
      <c r="J320" s="41"/>
      <c r="K320" s="41"/>
      <c r="L320" s="45"/>
      <c r="M320" s="239"/>
      <c r="N320" s="240"/>
      <c r="O320" s="92"/>
      <c r="P320" s="92"/>
      <c r="Q320" s="92"/>
      <c r="R320" s="92"/>
      <c r="S320" s="92"/>
      <c r="T320" s="93"/>
      <c r="U320" s="39"/>
      <c r="V320" s="39"/>
      <c r="W320" s="39"/>
      <c r="X320" s="39"/>
      <c r="Y320" s="39"/>
      <c r="Z320" s="39"/>
      <c r="AA320" s="39"/>
      <c r="AB320" s="39"/>
      <c r="AC320" s="39"/>
      <c r="AD320" s="39"/>
      <c r="AE320" s="39"/>
      <c r="AT320" s="18" t="s">
        <v>214</v>
      </c>
      <c r="AU320" s="18" t="s">
        <v>85</v>
      </c>
    </row>
    <row r="321" s="2" customFormat="1" ht="24.15" customHeight="1">
      <c r="A321" s="39"/>
      <c r="B321" s="40"/>
      <c r="C321" s="222" t="s">
        <v>1105</v>
      </c>
      <c r="D321" s="222" t="s">
        <v>208</v>
      </c>
      <c r="E321" s="223" t="s">
        <v>3593</v>
      </c>
      <c r="F321" s="224" t="s">
        <v>3594</v>
      </c>
      <c r="G321" s="225" t="s">
        <v>783</v>
      </c>
      <c r="H321" s="226">
        <v>3</v>
      </c>
      <c r="I321" s="227"/>
      <c r="J321" s="228">
        <f>ROUND(I321*H321,2)</f>
        <v>0</v>
      </c>
      <c r="K321" s="229"/>
      <c r="L321" s="45"/>
      <c r="M321" s="230" t="s">
        <v>1</v>
      </c>
      <c r="N321" s="231" t="s">
        <v>41</v>
      </c>
      <c r="O321" s="92"/>
      <c r="P321" s="232">
        <f>O321*H321</f>
        <v>0</v>
      </c>
      <c r="Q321" s="232">
        <v>0</v>
      </c>
      <c r="R321" s="232">
        <f>Q321*H321</f>
        <v>0</v>
      </c>
      <c r="S321" s="232">
        <v>0</v>
      </c>
      <c r="T321" s="233">
        <f>S321*H321</f>
        <v>0</v>
      </c>
      <c r="U321" s="39"/>
      <c r="V321" s="39"/>
      <c r="W321" s="39"/>
      <c r="X321" s="39"/>
      <c r="Y321" s="39"/>
      <c r="Z321" s="39"/>
      <c r="AA321" s="39"/>
      <c r="AB321" s="39"/>
      <c r="AC321" s="39"/>
      <c r="AD321" s="39"/>
      <c r="AE321" s="39"/>
      <c r="AR321" s="234" t="s">
        <v>361</v>
      </c>
      <c r="AT321" s="234" t="s">
        <v>208</v>
      </c>
      <c r="AU321" s="234" t="s">
        <v>85</v>
      </c>
      <c r="AY321" s="18" t="s">
        <v>207</v>
      </c>
      <c r="BE321" s="235">
        <f>IF(N321="základní",J321,0)</f>
        <v>0</v>
      </c>
      <c r="BF321" s="235">
        <f>IF(N321="snížená",J321,0)</f>
        <v>0</v>
      </c>
      <c r="BG321" s="235">
        <f>IF(N321="zákl. přenesená",J321,0)</f>
        <v>0</v>
      </c>
      <c r="BH321" s="235">
        <f>IF(N321="sníž. přenesená",J321,0)</f>
        <v>0</v>
      </c>
      <c r="BI321" s="235">
        <f>IF(N321="nulová",J321,0)</f>
        <v>0</v>
      </c>
      <c r="BJ321" s="18" t="s">
        <v>83</v>
      </c>
      <c r="BK321" s="235">
        <f>ROUND(I321*H321,2)</f>
        <v>0</v>
      </c>
      <c r="BL321" s="18" t="s">
        <v>361</v>
      </c>
      <c r="BM321" s="234" t="s">
        <v>1513</v>
      </c>
    </row>
    <row r="322" s="2" customFormat="1">
      <c r="A322" s="39"/>
      <c r="B322" s="40"/>
      <c r="C322" s="41"/>
      <c r="D322" s="236" t="s">
        <v>214</v>
      </c>
      <c r="E322" s="41"/>
      <c r="F322" s="237" t="s">
        <v>3594</v>
      </c>
      <c r="G322" s="41"/>
      <c r="H322" s="41"/>
      <c r="I322" s="238"/>
      <c r="J322" s="41"/>
      <c r="K322" s="41"/>
      <c r="L322" s="45"/>
      <c r="M322" s="239"/>
      <c r="N322" s="240"/>
      <c r="O322" s="92"/>
      <c r="P322" s="92"/>
      <c r="Q322" s="92"/>
      <c r="R322" s="92"/>
      <c r="S322" s="92"/>
      <c r="T322" s="93"/>
      <c r="U322" s="39"/>
      <c r="V322" s="39"/>
      <c r="W322" s="39"/>
      <c r="X322" s="39"/>
      <c r="Y322" s="39"/>
      <c r="Z322" s="39"/>
      <c r="AA322" s="39"/>
      <c r="AB322" s="39"/>
      <c r="AC322" s="39"/>
      <c r="AD322" s="39"/>
      <c r="AE322" s="39"/>
      <c r="AT322" s="18" t="s">
        <v>214</v>
      </c>
      <c r="AU322" s="18" t="s">
        <v>85</v>
      </c>
    </row>
    <row r="323" s="2" customFormat="1" ht="21.75" customHeight="1">
      <c r="A323" s="39"/>
      <c r="B323" s="40"/>
      <c r="C323" s="222" t="s">
        <v>1111</v>
      </c>
      <c r="D323" s="222" t="s">
        <v>208</v>
      </c>
      <c r="E323" s="223" t="s">
        <v>3651</v>
      </c>
      <c r="F323" s="224" t="s">
        <v>3652</v>
      </c>
      <c r="G323" s="225" t="s">
        <v>783</v>
      </c>
      <c r="H323" s="226">
        <v>12</v>
      </c>
      <c r="I323" s="227"/>
      <c r="J323" s="228">
        <f>ROUND(I323*H323,2)</f>
        <v>0</v>
      </c>
      <c r="K323" s="229"/>
      <c r="L323" s="45"/>
      <c r="M323" s="230" t="s">
        <v>1</v>
      </c>
      <c r="N323" s="231" t="s">
        <v>41</v>
      </c>
      <c r="O323" s="92"/>
      <c r="P323" s="232">
        <f>O323*H323</f>
        <v>0</v>
      </c>
      <c r="Q323" s="232">
        <v>0</v>
      </c>
      <c r="R323" s="232">
        <f>Q323*H323</f>
        <v>0</v>
      </c>
      <c r="S323" s="232">
        <v>0</v>
      </c>
      <c r="T323" s="233">
        <f>S323*H323</f>
        <v>0</v>
      </c>
      <c r="U323" s="39"/>
      <c r="V323" s="39"/>
      <c r="W323" s="39"/>
      <c r="X323" s="39"/>
      <c r="Y323" s="39"/>
      <c r="Z323" s="39"/>
      <c r="AA323" s="39"/>
      <c r="AB323" s="39"/>
      <c r="AC323" s="39"/>
      <c r="AD323" s="39"/>
      <c r="AE323" s="39"/>
      <c r="AR323" s="234" t="s">
        <v>361</v>
      </c>
      <c r="AT323" s="234" t="s">
        <v>208</v>
      </c>
      <c r="AU323" s="234" t="s">
        <v>85</v>
      </c>
      <c r="AY323" s="18" t="s">
        <v>207</v>
      </c>
      <c r="BE323" s="235">
        <f>IF(N323="základní",J323,0)</f>
        <v>0</v>
      </c>
      <c r="BF323" s="235">
        <f>IF(N323="snížená",J323,0)</f>
        <v>0</v>
      </c>
      <c r="BG323" s="235">
        <f>IF(N323="zákl. přenesená",J323,0)</f>
        <v>0</v>
      </c>
      <c r="BH323" s="235">
        <f>IF(N323="sníž. přenesená",J323,0)</f>
        <v>0</v>
      </c>
      <c r="BI323" s="235">
        <f>IF(N323="nulová",J323,0)</f>
        <v>0</v>
      </c>
      <c r="BJ323" s="18" t="s">
        <v>83</v>
      </c>
      <c r="BK323" s="235">
        <f>ROUND(I323*H323,2)</f>
        <v>0</v>
      </c>
      <c r="BL323" s="18" t="s">
        <v>361</v>
      </c>
      <c r="BM323" s="234" t="s">
        <v>1526</v>
      </c>
    </row>
    <row r="324" s="2" customFormat="1">
      <c r="A324" s="39"/>
      <c r="B324" s="40"/>
      <c r="C324" s="41"/>
      <c r="D324" s="236" t="s">
        <v>214</v>
      </c>
      <c r="E324" s="41"/>
      <c r="F324" s="237" t="s">
        <v>3652</v>
      </c>
      <c r="G324" s="41"/>
      <c r="H324" s="41"/>
      <c r="I324" s="238"/>
      <c r="J324" s="41"/>
      <c r="K324" s="41"/>
      <c r="L324" s="45"/>
      <c r="M324" s="239"/>
      <c r="N324" s="240"/>
      <c r="O324" s="92"/>
      <c r="P324" s="92"/>
      <c r="Q324" s="92"/>
      <c r="R324" s="92"/>
      <c r="S324" s="92"/>
      <c r="T324" s="93"/>
      <c r="U324" s="39"/>
      <c r="V324" s="39"/>
      <c r="W324" s="39"/>
      <c r="X324" s="39"/>
      <c r="Y324" s="39"/>
      <c r="Z324" s="39"/>
      <c r="AA324" s="39"/>
      <c r="AB324" s="39"/>
      <c r="AC324" s="39"/>
      <c r="AD324" s="39"/>
      <c r="AE324" s="39"/>
      <c r="AT324" s="18" t="s">
        <v>214</v>
      </c>
      <c r="AU324" s="18" t="s">
        <v>85</v>
      </c>
    </row>
    <row r="325" s="2" customFormat="1" ht="33" customHeight="1">
      <c r="A325" s="39"/>
      <c r="B325" s="40"/>
      <c r="C325" s="222" t="s">
        <v>1115</v>
      </c>
      <c r="D325" s="222" t="s">
        <v>208</v>
      </c>
      <c r="E325" s="223" t="s">
        <v>3653</v>
      </c>
      <c r="F325" s="224" t="s">
        <v>3654</v>
      </c>
      <c r="G325" s="225" t="s">
        <v>225</v>
      </c>
      <c r="H325" s="226">
        <v>35</v>
      </c>
      <c r="I325" s="227"/>
      <c r="J325" s="228">
        <f>ROUND(I325*H325,2)</f>
        <v>0</v>
      </c>
      <c r="K325" s="229"/>
      <c r="L325" s="45"/>
      <c r="M325" s="230" t="s">
        <v>1</v>
      </c>
      <c r="N325" s="231" t="s">
        <v>41</v>
      </c>
      <c r="O325" s="92"/>
      <c r="P325" s="232">
        <f>O325*H325</f>
        <v>0</v>
      </c>
      <c r="Q325" s="232">
        <v>0</v>
      </c>
      <c r="R325" s="232">
        <f>Q325*H325</f>
        <v>0</v>
      </c>
      <c r="S325" s="232">
        <v>0</v>
      </c>
      <c r="T325" s="233">
        <f>S325*H325</f>
        <v>0</v>
      </c>
      <c r="U325" s="39"/>
      <c r="V325" s="39"/>
      <c r="W325" s="39"/>
      <c r="X325" s="39"/>
      <c r="Y325" s="39"/>
      <c r="Z325" s="39"/>
      <c r="AA325" s="39"/>
      <c r="AB325" s="39"/>
      <c r="AC325" s="39"/>
      <c r="AD325" s="39"/>
      <c r="AE325" s="39"/>
      <c r="AR325" s="234" t="s">
        <v>361</v>
      </c>
      <c r="AT325" s="234" t="s">
        <v>208</v>
      </c>
      <c r="AU325" s="234" t="s">
        <v>85</v>
      </c>
      <c r="AY325" s="18" t="s">
        <v>207</v>
      </c>
      <c r="BE325" s="235">
        <f>IF(N325="základní",J325,0)</f>
        <v>0</v>
      </c>
      <c r="BF325" s="235">
        <f>IF(N325="snížená",J325,0)</f>
        <v>0</v>
      </c>
      <c r="BG325" s="235">
        <f>IF(N325="zákl. přenesená",J325,0)</f>
        <v>0</v>
      </c>
      <c r="BH325" s="235">
        <f>IF(N325="sníž. přenesená",J325,0)</f>
        <v>0</v>
      </c>
      <c r="BI325" s="235">
        <f>IF(N325="nulová",J325,0)</f>
        <v>0</v>
      </c>
      <c r="BJ325" s="18" t="s">
        <v>83</v>
      </c>
      <c r="BK325" s="235">
        <f>ROUND(I325*H325,2)</f>
        <v>0</v>
      </c>
      <c r="BL325" s="18" t="s">
        <v>361</v>
      </c>
      <c r="BM325" s="234" t="s">
        <v>1542</v>
      </c>
    </row>
    <row r="326" s="2" customFormat="1">
      <c r="A326" s="39"/>
      <c r="B326" s="40"/>
      <c r="C326" s="41"/>
      <c r="D326" s="236" t="s">
        <v>214</v>
      </c>
      <c r="E326" s="41"/>
      <c r="F326" s="237" t="s">
        <v>3654</v>
      </c>
      <c r="G326" s="41"/>
      <c r="H326" s="41"/>
      <c r="I326" s="238"/>
      <c r="J326" s="41"/>
      <c r="K326" s="41"/>
      <c r="L326" s="45"/>
      <c r="M326" s="239"/>
      <c r="N326" s="240"/>
      <c r="O326" s="92"/>
      <c r="P326" s="92"/>
      <c r="Q326" s="92"/>
      <c r="R326" s="92"/>
      <c r="S326" s="92"/>
      <c r="T326" s="93"/>
      <c r="U326" s="39"/>
      <c r="V326" s="39"/>
      <c r="W326" s="39"/>
      <c r="X326" s="39"/>
      <c r="Y326" s="39"/>
      <c r="Z326" s="39"/>
      <c r="AA326" s="39"/>
      <c r="AB326" s="39"/>
      <c r="AC326" s="39"/>
      <c r="AD326" s="39"/>
      <c r="AE326" s="39"/>
      <c r="AT326" s="18" t="s">
        <v>214</v>
      </c>
      <c r="AU326" s="18" t="s">
        <v>85</v>
      </c>
    </row>
    <row r="327" s="2" customFormat="1" ht="16.5" customHeight="1">
      <c r="A327" s="39"/>
      <c r="B327" s="40"/>
      <c r="C327" s="222" t="s">
        <v>1119</v>
      </c>
      <c r="D327" s="222" t="s">
        <v>208</v>
      </c>
      <c r="E327" s="223" t="s">
        <v>3597</v>
      </c>
      <c r="F327" s="224" t="s">
        <v>3598</v>
      </c>
      <c r="G327" s="225" t="s">
        <v>225</v>
      </c>
      <c r="H327" s="226">
        <v>32</v>
      </c>
      <c r="I327" s="227"/>
      <c r="J327" s="228">
        <f>ROUND(I327*H327,2)</f>
        <v>0</v>
      </c>
      <c r="K327" s="229"/>
      <c r="L327" s="45"/>
      <c r="M327" s="230" t="s">
        <v>1</v>
      </c>
      <c r="N327" s="231" t="s">
        <v>41</v>
      </c>
      <c r="O327" s="92"/>
      <c r="P327" s="232">
        <f>O327*H327</f>
        <v>0</v>
      </c>
      <c r="Q327" s="232">
        <v>0</v>
      </c>
      <c r="R327" s="232">
        <f>Q327*H327</f>
        <v>0</v>
      </c>
      <c r="S327" s="232">
        <v>0</v>
      </c>
      <c r="T327" s="233">
        <f>S327*H327</f>
        <v>0</v>
      </c>
      <c r="U327" s="39"/>
      <c r="V327" s="39"/>
      <c r="W327" s="39"/>
      <c r="X327" s="39"/>
      <c r="Y327" s="39"/>
      <c r="Z327" s="39"/>
      <c r="AA327" s="39"/>
      <c r="AB327" s="39"/>
      <c r="AC327" s="39"/>
      <c r="AD327" s="39"/>
      <c r="AE327" s="39"/>
      <c r="AR327" s="234" t="s">
        <v>361</v>
      </c>
      <c r="AT327" s="234" t="s">
        <v>208</v>
      </c>
      <c r="AU327" s="234" t="s">
        <v>85</v>
      </c>
      <c r="AY327" s="18" t="s">
        <v>207</v>
      </c>
      <c r="BE327" s="235">
        <f>IF(N327="základní",J327,0)</f>
        <v>0</v>
      </c>
      <c r="BF327" s="235">
        <f>IF(N327="snížená",J327,0)</f>
        <v>0</v>
      </c>
      <c r="BG327" s="235">
        <f>IF(N327="zákl. přenesená",J327,0)</f>
        <v>0</v>
      </c>
      <c r="BH327" s="235">
        <f>IF(N327="sníž. přenesená",J327,0)</f>
        <v>0</v>
      </c>
      <c r="BI327" s="235">
        <f>IF(N327="nulová",J327,0)</f>
        <v>0</v>
      </c>
      <c r="BJ327" s="18" t="s">
        <v>83</v>
      </c>
      <c r="BK327" s="235">
        <f>ROUND(I327*H327,2)</f>
        <v>0</v>
      </c>
      <c r="BL327" s="18" t="s">
        <v>361</v>
      </c>
      <c r="BM327" s="234" t="s">
        <v>1561</v>
      </c>
    </row>
    <row r="328" s="2" customFormat="1">
      <c r="A328" s="39"/>
      <c r="B328" s="40"/>
      <c r="C328" s="41"/>
      <c r="D328" s="236" t="s">
        <v>214</v>
      </c>
      <c r="E328" s="41"/>
      <c r="F328" s="237" t="s">
        <v>3598</v>
      </c>
      <c r="G328" s="41"/>
      <c r="H328" s="41"/>
      <c r="I328" s="238"/>
      <c r="J328" s="41"/>
      <c r="K328" s="41"/>
      <c r="L328" s="45"/>
      <c r="M328" s="239"/>
      <c r="N328" s="240"/>
      <c r="O328" s="92"/>
      <c r="P328" s="92"/>
      <c r="Q328" s="92"/>
      <c r="R328" s="92"/>
      <c r="S328" s="92"/>
      <c r="T328" s="93"/>
      <c r="U328" s="39"/>
      <c r="V328" s="39"/>
      <c r="W328" s="39"/>
      <c r="X328" s="39"/>
      <c r="Y328" s="39"/>
      <c r="Z328" s="39"/>
      <c r="AA328" s="39"/>
      <c r="AB328" s="39"/>
      <c r="AC328" s="39"/>
      <c r="AD328" s="39"/>
      <c r="AE328" s="39"/>
      <c r="AT328" s="18" t="s">
        <v>214</v>
      </c>
      <c r="AU328" s="18" t="s">
        <v>85</v>
      </c>
    </row>
    <row r="329" s="2" customFormat="1">
      <c r="A329" s="39"/>
      <c r="B329" s="40"/>
      <c r="C329" s="41"/>
      <c r="D329" s="236" t="s">
        <v>385</v>
      </c>
      <c r="E329" s="41"/>
      <c r="F329" s="290" t="s">
        <v>3599</v>
      </c>
      <c r="G329" s="41"/>
      <c r="H329" s="41"/>
      <c r="I329" s="238"/>
      <c r="J329" s="41"/>
      <c r="K329" s="41"/>
      <c r="L329" s="45"/>
      <c r="M329" s="239"/>
      <c r="N329" s="240"/>
      <c r="O329" s="92"/>
      <c r="P329" s="92"/>
      <c r="Q329" s="92"/>
      <c r="R329" s="92"/>
      <c r="S329" s="92"/>
      <c r="T329" s="93"/>
      <c r="U329" s="39"/>
      <c r="V329" s="39"/>
      <c r="W329" s="39"/>
      <c r="X329" s="39"/>
      <c r="Y329" s="39"/>
      <c r="Z329" s="39"/>
      <c r="AA329" s="39"/>
      <c r="AB329" s="39"/>
      <c r="AC329" s="39"/>
      <c r="AD329" s="39"/>
      <c r="AE329" s="39"/>
      <c r="AT329" s="18" t="s">
        <v>385</v>
      </c>
      <c r="AU329" s="18" t="s">
        <v>85</v>
      </c>
    </row>
    <row r="330" s="2" customFormat="1" ht="66.75" customHeight="1">
      <c r="A330" s="39"/>
      <c r="B330" s="40"/>
      <c r="C330" s="222" t="s">
        <v>1123</v>
      </c>
      <c r="D330" s="222" t="s">
        <v>208</v>
      </c>
      <c r="E330" s="223" t="s">
        <v>3600</v>
      </c>
      <c r="F330" s="224" t="s">
        <v>3601</v>
      </c>
      <c r="G330" s="225" t="s">
        <v>225</v>
      </c>
      <c r="H330" s="226">
        <v>3</v>
      </c>
      <c r="I330" s="227"/>
      <c r="J330" s="228">
        <f>ROUND(I330*H330,2)</f>
        <v>0</v>
      </c>
      <c r="K330" s="229"/>
      <c r="L330" s="45"/>
      <c r="M330" s="230" t="s">
        <v>1</v>
      </c>
      <c r="N330" s="231" t="s">
        <v>41</v>
      </c>
      <c r="O330" s="92"/>
      <c r="P330" s="232">
        <f>O330*H330</f>
        <v>0</v>
      </c>
      <c r="Q330" s="232">
        <v>0</v>
      </c>
      <c r="R330" s="232">
        <f>Q330*H330</f>
        <v>0</v>
      </c>
      <c r="S330" s="232">
        <v>0</v>
      </c>
      <c r="T330" s="233">
        <f>S330*H330</f>
        <v>0</v>
      </c>
      <c r="U330" s="39"/>
      <c r="V330" s="39"/>
      <c r="W330" s="39"/>
      <c r="X330" s="39"/>
      <c r="Y330" s="39"/>
      <c r="Z330" s="39"/>
      <c r="AA330" s="39"/>
      <c r="AB330" s="39"/>
      <c r="AC330" s="39"/>
      <c r="AD330" s="39"/>
      <c r="AE330" s="39"/>
      <c r="AR330" s="234" t="s">
        <v>361</v>
      </c>
      <c r="AT330" s="234" t="s">
        <v>208</v>
      </c>
      <c r="AU330" s="234" t="s">
        <v>85</v>
      </c>
      <c r="AY330" s="18" t="s">
        <v>207</v>
      </c>
      <c r="BE330" s="235">
        <f>IF(N330="základní",J330,0)</f>
        <v>0</v>
      </c>
      <c r="BF330" s="235">
        <f>IF(N330="snížená",J330,0)</f>
        <v>0</v>
      </c>
      <c r="BG330" s="235">
        <f>IF(N330="zákl. přenesená",J330,0)</f>
        <v>0</v>
      </c>
      <c r="BH330" s="235">
        <f>IF(N330="sníž. přenesená",J330,0)</f>
        <v>0</v>
      </c>
      <c r="BI330" s="235">
        <f>IF(N330="nulová",J330,0)</f>
        <v>0</v>
      </c>
      <c r="BJ330" s="18" t="s">
        <v>83</v>
      </c>
      <c r="BK330" s="235">
        <f>ROUND(I330*H330,2)</f>
        <v>0</v>
      </c>
      <c r="BL330" s="18" t="s">
        <v>361</v>
      </c>
      <c r="BM330" s="234" t="s">
        <v>1581</v>
      </c>
    </row>
    <row r="331" s="2" customFormat="1">
      <c r="A331" s="39"/>
      <c r="B331" s="40"/>
      <c r="C331" s="41"/>
      <c r="D331" s="236" t="s">
        <v>214</v>
      </c>
      <c r="E331" s="41"/>
      <c r="F331" s="237" t="s">
        <v>3602</v>
      </c>
      <c r="G331" s="41"/>
      <c r="H331" s="41"/>
      <c r="I331" s="238"/>
      <c r="J331" s="41"/>
      <c r="K331" s="41"/>
      <c r="L331" s="45"/>
      <c r="M331" s="239"/>
      <c r="N331" s="240"/>
      <c r="O331" s="92"/>
      <c r="P331" s="92"/>
      <c r="Q331" s="92"/>
      <c r="R331" s="92"/>
      <c r="S331" s="92"/>
      <c r="T331" s="93"/>
      <c r="U331" s="39"/>
      <c r="V331" s="39"/>
      <c r="W331" s="39"/>
      <c r="X331" s="39"/>
      <c r="Y331" s="39"/>
      <c r="Z331" s="39"/>
      <c r="AA331" s="39"/>
      <c r="AB331" s="39"/>
      <c r="AC331" s="39"/>
      <c r="AD331" s="39"/>
      <c r="AE331" s="39"/>
      <c r="AT331" s="18" t="s">
        <v>214</v>
      </c>
      <c r="AU331" s="18" t="s">
        <v>85</v>
      </c>
    </row>
    <row r="332" s="2" customFormat="1" ht="16.5" customHeight="1">
      <c r="A332" s="39"/>
      <c r="B332" s="40"/>
      <c r="C332" s="222" t="s">
        <v>1127</v>
      </c>
      <c r="D332" s="222" t="s">
        <v>208</v>
      </c>
      <c r="E332" s="223" t="s">
        <v>3655</v>
      </c>
      <c r="F332" s="224" t="s">
        <v>3538</v>
      </c>
      <c r="G332" s="225" t="s">
        <v>2924</v>
      </c>
      <c r="H332" s="226">
        <v>1</v>
      </c>
      <c r="I332" s="227"/>
      <c r="J332" s="228">
        <f>ROUND(I332*H332,2)</f>
        <v>0</v>
      </c>
      <c r="K332" s="229"/>
      <c r="L332" s="45"/>
      <c r="M332" s="230" t="s">
        <v>1</v>
      </c>
      <c r="N332" s="231" t="s">
        <v>41</v>
      </c>
      <c r="O332" s="92"/>
      <c r="P332" s="232">
        <f>O332*H332</f>
        <v>0</v>
      </c>
      <c r="Q332" s="232">
        <v>0</v>
      </c>
      <c r="R332" s="232">
        <f>Q332*H332</f>
        <v>0</v>
      </c>
      <c r="S332" s="232">
        <v>0</v>
      </c>
      <c r="T332" s="233">
        <f>S332*H332</f>
        <v>0</v>
      </c>
      <c r="U332" s="39"/>
      <c r="V332" s="39"/>
      <c r="W332" s="39"/>
      <c r="X332" s="39"/>
      <c r="Y332" s="39"/>
      <c r="Z332" s="39"/>
      <c r="AA332" s="39"/>
      <c r="AB332" s="39"/>
      <c r="AC332" s="39"/>
      <c r="AD332" s="39"/>
      <c r="AE332" s="39"/>
      <c r="AR332" s="234" t="s">
        <v>361</v>
      </c>
      <c r="AT332" s="234" t="s">
        <v>208</v>
      </c>
      <c r="AU332" s="234" t="s">
        <v>85</v>
      </c>
      <c r="AY332" s="18" t="s">
        <v>207</v>
      </c>
      <c r="BE332" s="235">
        <f>IF(N332="základní",J332,0)</f>
        <v>0</v>
      </c>
      <c r="BF332" s="235">
        <f>IF(N332="snížená",J332,0)</f>
        <v>0</v>
      </c>
      <c r="BG332" s="235">
        <f>IF(N332="zákl. přenesená",J332,0)</f>
        <v>0</v>
      </c>
      <c r="BH332" s="235">
        <f>IF(N332="sníž. přenesená",J332,0)</f>
        <v>0</v>
      </c>
      <c r="BI332" s="235">
        <f>IF(N332="nulová",J332,0)</f>
        <v>0</v>
      </c>
      <c r="BJ332" s="18" t="s">
        <v>83</v>
      </c>
      <c r="BK332" s="235">
        <f>ROUND(I332*H332,2)</f>
        <v>0</v>
      </c>
      <c r="BL332" s="18" t="s">
        <v>361</v>
      </c>
      <c r="BM332" s="234" t="s">
        <v>1589</v>
      </c>
    </row>
    <row r="333" s="2" customFormat="1">
      <c r="A333" s="39"/>
      <c r="B333" s="40"/>
      <c r="C333" s="41"/>
      <c r="D333" s="236" t="s">
        <v>214</v>
      </c>
      <c r="E333" s="41"/>
      <c r="F333" s="237" t="s">
        <v>3538</v>
      </c>
      <c r="G333" s="41"/>
      <c r="H333" s="41"/>
      <c r="I333" s="238"/>
      <c r="J333" s="41"/>
      <c r="K333" s="41"/>
      <c r="L333" s="45"/>
      <c r="M333" s="239"/>
      <c r="N333" s="240"/>
      <c r="O333" s="92"/>
      <c r="P333" s="92"/>
      <c r="Q333" s="92"/>
      <c r="R333" s="92"/>
      <c r="S333" s="92"/>
      <c r="T333" s="93"/>
      <c r="U333" s="39"/>
      <c r="V333" s="39"/>
      <c r="W333" s="39"/>
      <c r="X333" s="39"/>
      <c r="Y333" s="39"/>
      <c r="Z333" s="39"/>
      <c r="AA333" s="39"/>
      <c r="AB333" s="39"/>
      <c r="AC333" s="39"/>
      <c r="AD333" s="39"/>
      <c r="AE333" s="39"/>
      <c r="AT333" s="18" t="s">
        <v>214</v>
      </c>
      <c r="AU333" s="18" t="s">
        <v>85</v>
      </c>
    </row>
    <row r="334" s="11" customFormat="1" ht="22.8" customHeight="1">
      <c r="A334" s="11"/>
      <c r="B334" s="208"/>
      <c r="C334" s="209"/>
      <c r="D334" s="210" t="s">
        <v>75</v>
      </c>
      <c r="E334" s="310" t="s">
        <v>3656</v>
      </c>
      <c r="F334" s="310" t="s">
        <v>3552</v>
      </c>
      <c r="G334" s="209"/>
      <c r="H334" s="209"/>
      <c r="I334" s="212"/>
      <c r="J334" s="311">
        <f>BK334</f>
        <v>0</v>
      </c>
      <c r="K334" s="209"/>
      <c r="L334" s="214"/>
      <c r="M334" s="215"/>
      <c r="N334" s="216"/>
      <c r="O334" s="216"/>
      <c r="P334" s="217">
        <f>SUM(P335:P339)</f>
        <v>0</v>
      </c>
      <c r="Q334" s="216"/>
      <c r="R334" s="217">
        <f>SUM(R335:R339)</f>
        <v>0</v>
      </c>
      <c r="S334" s="216"/>
      <c r="T334" s="218">
        <f>SUM(T335:T339)</f>
        <v>0</v>
      </c>
      <c r="U334" s="11"/>
      <c r="V334" s="11"/>
      <c r="W334" s="11"/>
      <c r="X334" s="11"/>
      <c r="Y334" s="11"/>
      <c r="Z334" s="11"/>
      <c r="AA334" s="11"/>
      <c r="AB334" s="11"/>
      <c r="AC334" s="11"/>
      <c r="AD334" s="11"/>
      <c r="AE334" s="11"/>
      <c r="AR334" s="219" t="s">
        <v>83</v>
      </c>
      <c r="AT334" s="220" t="s">
        <v>75</v>
      </c>
      <c r="AU334" s="220" t="s">
        <v>83</v>
      </c>
      <c r="AY334" s="219" t="s">
        <v>207</v>
      </c>
      <c r="BK334" s="221">
        <f>SUM(BK335:BK339)</f>
        <v>0</v>
      </c>
    </row>
    <row r="335" s="2" customFormat="1" ht="16.5" customHeight="1">
      <c r="A335" s="39"/>
      <c r="B335" s="40"/>
      <c r="C335" s="222" t="s">
        <v>1131</v>
      </c>
      <c r="D335" s="222" t="s">
        <v>208</v>
      </c>
      <c r="E335" s="223" t="s">
        <v>3657</v>
      </c>
      <c r="F335" s="224" t="s">
        <v>3554</v>
      </c>
      <c r="G335" s="225" t="s">
        <v>2924</v>
      </c>
      <c r="H335" s="226">
        <v>1</v>
      </c>
      <c r="I335" s="227"/>
      <c r="J335" s="228">
        <f>ROUND(I335*H335,2)</f>
        <v>0</v>
      </c>
      <c r="K335" s="229"/>
      <c r="L335" s="45"/>
      <c r="M335" s="230" t="s">
        <v>1</v>
      </c>
      <c r="N335" s="231" t="s">
        <v>41</v>
      </c>
      <c r="O335" s="92"/>
      <c r="P335" s="232">
        <f>O335*H335</f>
        <v>0</v>
      </c>
      <c r="Q335" s="232">
        <v>0</v>
      </c>
      <c r="R335" s="232">
        <f>Q335*H335</f>
        <v>0</v>
      </c>
      <c r="S335" s="232">
        <v>0</v>
      </c>
      <c r="T335" s="233">
        <f>S335*H335</f>
        <v>0</v>
      </c>
      <c r="U335" s="39"/>
      <c r="V335" s="39"/>
      <c r="W335" s="39"/>
      <c r="X335" s="39"/>
      <c r="Y335" s="39"/>
      <c r="Z335" s="39"/>
      <c r="AA335" s="39"/>
      <c r="AB335" s="39"/>
      <c r="AC335" s="39"/>
      <c r="AD335" s="39"/>
      <c r="AE335" s="39"/>
      <c r="AR335" s="234" t="s">
        <v>361</v>
      </c>
      <c r="AT335" s="234" t="s">
        <v>208</v>
      </c>
      <c r="AU335" s="234" t="s">
        <v>85</v>
      </c>
      <c r="AY335" s="18" t="s">
        <v>207</v>
      </c>
      <c r="BE335" s="235">
        <f>IF(N335="základní",J335,0)</f>
        <v>0</v>
      </c>
      <c r="BF335" s="235">
        <f>IF(N335="snížená",J335,0)</f>
        <v>0</v>
      </c>
      <c r="BG335" s="235">
        <f>IF(N335="zákl. přenesená",J335,0)</f>
        <v>0</v>
      </c>
      <c r="BH335" s="235">
        <f>IF(N335="sníž. přenesená",J335,0)</f>
        <v>0</v>
      </c>
      <c r="BI335" s="235">
        <f>IF(N335="nulová",J335,0)</f>
        <v>0</v>
      </c>
      <c r="BJ335" s="18" t="s">
        <v>83</v>
      </c>
      <c r="BK335" s="235">
        <f>ROUND(I335*H335,2)</f>
        <v>0</v>
      </c>
      <c r="BL335" s="18" t="s">
        <v>361</v>
      </c>
      <c r="BM335" s="234" t="s">
        <v>1597</v>
      </c>
    </row>
    <row r="336" s="2" customFormat="1">
      <c r="A336" s="39"/>
      <c r="B336" s="40"/>
      <c r="C336" s="41"/>
      <c r="D336" s="236" t="s">
        <v>214</v>
      </c>
      <c r="E336" s="41"/>
      <c r="F336" s="237" t="s">
        <v>3554</v>
      </c>
      <c r="G336" s="41"/>
      <c r="H336" s="41"/>
      <c r="I336" s="238"/>
      <c r="J336" s="41"/>
      <c r="K336" s="41"/>
      <c r="L336" s="45"/>
      <c r="M336" s="239"/>
      <c r="N336" s="240"/>
      <c r="O336" s="92"/>
      <c r="P336" s="92"/>
      <c r="Q336" s="92"/>
      <c r="R336" s="92"/>
      <c r="S336" s="92"/>
      <c r="T336" s="93"/>
      <c r="U336" s="39"/>
      <c r="V336" s="39"/>
      <c r="W336" s="39"/>
      <c r="X336" s="39"/>
      <c r="Y336" s="39"/>
      <c r="Z336" s="39"/>
      <c r="AA336" s="39"/>
      <c r="AB336" s="39"/>
      <c r="AC336" s="39"/>
      <c r="AD336" s="39"/>
      <c r="AE336" s="39"/>
      <c r="AT336" s="18" t="s">
        <v>214</v>
      </c>
      <c r="AU336" s="18" t="s">
        <v>85</v>
      </c>
    </row>
    <row r="337" s="2" customFormat="1">
      <c r="A337" s="39"/>
      <c r="B337" s="40"/>
      <c r="C337" s="41"/>
      <c r="D337" s="236" t="s">
        <v>385</v>
      </c>
      <c r="E337" s="41"/>
      <c r="F337" s="290" t="s">
        <v>3015</v>
      </c>
      <c r="G337" s="41"/>
      <c r="H337" s="41"/>
      <c r="I337" s="238"/>
      <c r="J337" s="41"/>
      <c r="K337" s="41"/>
      <c r="L337" s="45"/>
      <c r="M337" s="239"/>
      <c r="N337" s="240"/>
      <c r="O337" s="92"/>
      <c r="P337" s="92"/>
      <c r="Q337" s="92"/>
      <c r="R337" s="92"/>
      <c r="S337" s="92"/>
      <c r="T337" s="93"/>
      <c r="U337" s="39"/>
      <c r="V337" s="39"/>
      <c r="W337" s="39"/>
      <c r="X337" s="39"/>
      <c r="Y337" s="39"/>
      <c r="Z337" s="39"/>
      <c r="AA337" s="39"/>
      <c r="AB337" s="39"/>
      <c r="AC337" s="39"/>
      <c r="AD337" s="39"/>
      <c r="AE337" s="39"/>
      <c r="AT337" s="18" t="s">
        <v>385</v>
      </c>
      <c r="AU337" s="18" t="s">
        <v>85</v>
      </c>
    </row>
    <row r="338" s="2" customFormat="1" ht="21.75" customHeight="1">
      <c r="A338" s="39"/>
      <c r="B338" s="40"/>
      <c r="C338" s="222" t="s">
        <v>1137</v>
      </c>
      <c r="D338" s="222" t="s">
        <v>208</v>
      </c>
      <c r="E338" s="223" t="s">
        <v>3559</v>
      </c>
      <c r="F338" s="224" t="s">
        <v>3560</v>
      </c>
      <c r="G338" s="225" t="s">
        <v>1228</v>
      </c>
      <c r="H338" s="304"/>
      <c r="I338" s="227"/>
      <c r="J338" s="228">
        <f>ROUND(I338*H338,2)</f>
        <v>0</v>
      </c>
      <c r="K338" s="229"/>
      <c r="L338" s="45"/>
      <c r="M338" s="230" t="s">
        <v>1</v>
      </c>
      <c r="N338" s="231" t="s">
        <v>41</v>
      </c>
      <c r="O338" s="92"/>
      <c r="P338" s="232">
        <f>O338*H338</f>
        <v>0</v>
      </c>
      <c r="Q338" s="232">
        <v>0</v>
      </c>
      <c r="R338" s="232">
        <f>Q338*H338</f>
        <v>0</v>
      </c>
      <c r="S338" s="232">
        <v>0</v>
      </c>
      <c r="T338" s="233">
        <f>S338*H338</f>
        <v>0</v>
      </c>
      <c r="U338" s="39"/>
      <c r="V338" s="39"/>
      <c r="W338" s="39"/>
      <c r="X338" s="39"/>
      <c r="Y338" s="39"/>
      <c r="Z338" s="39"/>
      <c r="AA338" s="39"/>
      <c r="AB338" s="39"/>
      <c r="AC338" s="39"/>
      <c r="AD338" s="39"/>
      <c r="AE338" s="39"/>
      <c r="AR338" s="234" t="s">
        <v>361</v>
      </c>
      <c r="AT338" s="234" t="s">
        <v>208</v>
      </c>
      <c r="AU338" s="234" t="s">
        <v>85</v>
      </c>
      <c r="AY338" s="18" t="s">
        <v>207</v>
      </c>
      <c r="BE338" s="235">
        <f>IF(N338="základní",J338,0)</f>
        <v>0</v>
      </c>
      <c r="BF338" s="235">
        <f>IF(N338="snížená",J338,0)</f>
        <v>0</v>
      </c>
      <c r="BG338" s="235">
        <f>IF(N338="zákl. přenesená",J338,0)</f>
        <v>0</v>
      </c>
      <c r="BH338" s="235">
        <f>IF(N338="sníž. přenesená",J338,0)</f>
        <v>0</v>
      </c>
      <c r="BI338" s="235">
        <f>IF(N338="nulová",J338,0)</f>
        <v>0</v>
      </c>
      <c r="BJ338" s="18" t="s">
        <v>83</v>
      </c>
      <c r="BK338" s="235">
        <f>ROUND(I338*H338,2)</f>
        <v>0</v>
      </c>
      <c r="BL338" s="18" t="s">
        <v>361</v>
      </c>
      <c r="BM338" s="234" t="s">
        <v>1605</v>
      </c>
    </row>
    <row r="339" s="2" customFormat="1">
      <c r="A339" s="39"/>
      <c r="B339" s="40"/>
      <c r="C339" s="41"/>
      <c r="D339" s="236" t="s">
        <v>214</v>
      </c>
      <c r="E339" s="41"/>
      <c r="F339" s="237" t="s">
        <v>3560</v>
      </c>
      <c r="G339" s="41"/>
      <c r="H339" s="41"/>
      <c r="I339" s="238"/>
      <c r="J339" s="41"/>
      <c r="K339" s="41"/>
      <c r="L339" s="45"/>
      <c r="M339" s="239"/>
      <c r="N339" s="240"/>
      <c r="O339" s="92"/>
      <c r="P339" s="92"/>
      <c r="Q339" s="92"/>
      <c r="R339" s="92"/>
      <c r="S339" s="92"/>
      <c r="T339" s="93"/>
      <c r="U339" s="39"/>
      <c r="V339" s="39"/>
      <c r="W339" s="39"/>
      <c r="X339" s="39"/>
      <c r="Y339" s="39"/>
      <c r="Z339" s="39"/>
      <c r="AA339" s="39"/>
      <c r="AB339" s="39"/>
      <c r="AC339" s="39"/>
      <c r="AD339" s="39"/>
      <c r="AE339" s="39"/>
      <c r="AT339" s="18" t="s">
        <v>214</v>
      </c>
      <c r="AU339" s="18" t="s">
        <v>85</v>
      </c>
    </row>
    <row r="340" s="11" customFormat="1" ht="25.92" customHeight="1">
      <c r="A340" s="11"/>
      <c r="B340" s="208"/>
      <c r="C340" s="209"/>
      <c r="D340" s="210" t="s">
        <v>75</v>
      </c>
      <c r="E340" s="211" t="s">
        <v>3658</v>
      </c>
      <c r="F340" s="211" t="s">
        <v>3659</v>
      </c>
      <c r="G340" s="209"/>
      <c r="H340" s="209"/>
      <c r="I340" s="212"/>
      <c r="J340" s="213">
        <f>BK340</f>
        <v>0</v>
      </c>
      <c r="K340" s="209"/>
      <c r="L340" s="214"/>
      <c r="M340" s="215"/>
      <c r="N340" s="216"/>
      <c r="O340" s="216"/>
      <c r="P340" s="217">
        <f>P341+SUM(P342:P368)+P390</f>
        <v>0</v>
      </c>
      <c r="Q340" s="216"/>
      <c r="R340" s="217">
        <f>R341+SUM(R342:R368)+R390</f>
        <v>0</v>
      </c>
      <c r="S340" s="216"/>
      <c r="T340" s="218">
        <f>T341+SUM(T342:T368)+T390</f>
        <v>0</v>
      </c>
      <c r="U340" s="11"/>
      <c r="V340" s="11"/>
      <c r="W340" s="11"/>
      <c r="X340" s="11"/>
      <c r="Y340" s="11"/>
      <c r="Z340" s="11"/>
      <c r="AA340" s="11"/>
      <c r="AB340" s="11"/>
      <c r="AC340" s="11"/>
      <c r="AD340" s="11"/>
      <c r="AE340" s="11"/>
      <c r="AR340" s="219" t="s">
        <v>83</v>
      </c>
      <c r="AT340" s="220" t="s">
        <v>75</v>
      </c>
      <c r="AU340" s="220" t="s">
        <v>76</v>
      </c>
      <c r="AY340" s="219" t="s">
        <v>207</v>
      </c>
      <c r="BK340" s="221">
        <f>BK341+SUM(BK342:BK368)+BK390</f>
        <v>0</v>
      </c>
    </row>
    <row r="341" s="2" customFormat="1" ht="78" customHeight="1">
      <c r="A341" s="39"/>
      <c r="B341" s="40"/>
      <c r="C341" s="222" t="s">
        <v>1143</v>
      </c>
      <c r="D341" s="222" t="s">
        <v>208</v>
      </c>
      <c r="E341" s="223" t="s">
        <v>3660</v>
      </c>
      <c r="F341" s="224" t="s">
        <v>3661</v>
      </c>
      <c r="G341" s="225" t="s">
        <v>931</v>
      </c>
      <c r="H341" s="226">
        <v>1</v>
      </c>
      <c r="I341" s="227"/>
      <c r="J341" s="228">
        <f>ROUND(I341*H341,2)</f>
        <v>0</v>
      </c>
      <c r="K341" s="229"/>
      <c r="L341" s="45"/>
      <c r="M341" s="230" t="s">
        <v>1</v>
      </c>
      <c r="N341" s="231" t="s">
        <v>41</v>
      </c>
      <c r="O341" s="92"/>
      <c r="P341" s="232">
        <f>O341*H341</f>
        <v>0</v>
      </c>
      <c r="Q341" s="232">
        <v>0</v>
      </c>
      <c r="R341" s="232">
        <f>Q341*H341</f>
        <v>0</v>
      </c>
      <c r="S341" s="232">
        <v>0</v>
      </c>
      <c r="T341" s="233">
        <f>S341*H341</f>
        <v>0</v>
      </c>
      <c r="U341" s="39"/>
      <c r="V341" s="39"/>
      <c r="W341" s="39"/>
      <c r="X341" s="39"/>
      <c r="Y341" s="39"/>
      <c r="Z341" s="39"/>
      <c r="AA341" s="39"/>
      <c r="AB341" s="39"/>
      <c r="AC341" s="39"/>
      <c r="AD341" s="39"/>
      <c r="AE341" s="39"/>
      <c r="AR341" s="234" t="s">
        <v>361</v>
      </c>
      <c r="AT341" s="234" t="s">
        <v>208</v>
      </c>
      <c r="AU341" s="234" t="s">
        <v>83</v>
      </c>
      <c r="AY341" s="18" t="s">
        <v>207</v>
      </c>
      <c r="BE341" s="235">
        <f>IF(N341="základní",J341,0)</f>
        <v>0</v>
      </c>
      <c r="BF341" s="235">
        <f>IF(N341="snížená",J341,0)</f>
        <v>0</v>
      </c>
      <c r="BG341" s="235">
        <f>IF(N341="zákl. přenesená",J341,0)</f>
        <v>0</v>
      </c>
      <c r="BH341" s="235">
        <f>IF(N341="sníž. přenesená",J341,0)</f>
        <v>0</v>
      </c>
      <c r="BI341" s="235">
        <f>IF(N341="nulová",J341,0)</f>
        <v>0</v>
      </c>
      <c r="BJ341" s="18" t="s">
        <v>83</v>
      </c>
      <c r="BK341" s="235">
        <f>ROUND(I341*H341,2)</f>
        <v>0</v>
      </c>
      <c r="BL341" s="18" t="s">
        <v>361</v>
      </c>
      <c r="BM341" s="234" t="s">
        <v>1613</v>
      </c>
    </row>
    <row r="342" s="2" customFormat="1">
      <c r="A342" s="39"/>
      <c r="B342" s="40"/>
      <c r="C342" s="41"/>
      <c r="D342" s="236" t="s">
        <v>214</v>
      </c>
      <c r="E342" s="41"/>
      <c r="F342" s="237" t="s">
        <v>3661</v>
      </c>
      <c r="G342" s="41"/>
      <c r="H342" s="41"/>
      <c r="I342" s="238"/>
      <c r="J342" s="41"/>
      <c r="K342" s="41"/>
      <c r="L342" s="45"/>
      <c r="M342" s="239"/>
      <c r="N342" s="240"/>
      <c r="O342" s="92"/>
      <c r="P342" s="92"/>
      <c r="Q342" s="92"/>
      <c r="R342" s="92"/>
      <c r="S342" s="92"/>
      <c r="T342" s="93"/>
      <c r="U342" s="39"/>
      <c r="V342" s="39"/>
      <c r="W342" s="39"/>
      <c r="X342" s="39"/>
      <c r="Y342" s="39"/>
      <c r="Z342" s="39"/>
      <c r="AA342" s="39"/>
      <c r="AB342" s="39"/>
      <c r="AC342" s="39"/>
      <c r="AD342" s="39"/>
      <c r="AE342" s="39"/>
      <c r="AT342" s="18" t="s">
        <v>214</v>
      </c>
      <c r="AU342" s="18" t="s">
        <v>83</v>
      </c>
    </row>
    <row r="343" s="2" customFormat="1" ht="16.5" customHeight="1">
      <c r="A343" s="39"/>
      <c r="B343" s="40"/>
      <c r="C343" s="222" t="s">
        <v>1149</v>
      </c>
      <c r="D343" s="222" t="s">
        <v>208</v>
      </c>
      <c r="E343" s="223" t="s">
        <v>3566</v>
      </c>
      <c r="F343" s="224" t="s">
        <v>3567</v>
      </c>
      <c r="G343" s="225" t="s">
        <v>931</v>
      </c>
      <c r="H343" s="226">
        <v>1</v>
      </c>
      <c r="I343" s="227"/>
      <c r="J343" s="228">
        <f>ROUND(I343*H343,2)</f>
        <v>0</v>
      </c>
      <c r="K343" s="229"/>
      <c r="L343" s="45"/>
      <c r="M343" s="230" t="s">
        <v>1</v>
      </c>
      <c r="N343" s="231" t="s">
        <v>41</v>
      </c>
      <c r="O343" s="92"/>
      <c r="P343" s="232">
        <f>O343*H343</f>
        <v>0</v>
      </c>
      <c r="Q343" s="232">
        <v>0</v>
      </c>
      <c r="R343" s="232">
        <f>Q343*H343</f>
        <v>0</v>
      </c>
      <c r="S343" s="232">
        <v>0</v>
      </c>
      <c r="T343" s="233">
        <f>S343*H343</f>
        <v>0</v>
      </c>
      <c r="U343" s="39"/>
      <c r="V343" s="39"/>
      <c r="W343" s="39"/>
      <c r="X343" s="39"/>
      <c r="Y343" s="39"/>
      <c r="Z343" s="39"/>
      <c r="AA343" s="39"/>
      <c r="AB343" s="39"/>
      <c r="AC343" s="39"/>
      <c r="AD343" s="39"/>
      <c r="AE343" s="39"/>
      <c r="AR343" s="234" t="s">
        <v>361</v>
      </c>
      <c r="AT343" s="234" t="s">
        <v>208</v>
      </c>
      <c r="AU343" s="234" t="s">
        <v>83</v>
      </c>
      <c r="AY343" s="18" t="s">
        <v>207</v>
      </c>
      <c r="BE343" s="235">
        <f>IF(N343="základní",J343,0)</f>
        <v>0</v>
      </c>
      <c r="BF343" s="235">
        <f>IF(N343="snížená",J343,0)</f>
        <v>0</v>
      </c>
      <c r="BG343" s="235">
        <f>IF(N343="zákl. přenesená",J343,0)</f>
        <v>0</v>
      </c>
      <c r="BH343" s="235">
        <f>IF(N343="sníž. přenesená",J343,0)</f>
        <v>0</v>
      </c>
      <c r="BI343" s="235">
        <f>IF(N343="nulová",J343,0)</f>
        <v>0</v>
      </c>
      <c r="BJ343" s="18" t="s">
        <v>83</v>
      </c>
      <c r="BK343" s="235">
        <f>ROUND(I343*H343,2)</f>
        <v>0</v>
      </c>
      <c r="BL343" s="18" t="s">
        <v>361</v>
      </c>
      <c r="BM343" s="234" t="s">
        <v>1621</v>
      </c>
    </row>
    <row r="344" s="2" customFormat="1">
      <c r="A344" s="39"/>
      <c r="B344" s="40"/>
      <c r="C344" s="41"/>
      <c r="D344" s="236" t="s">
        <v>214</v>
      </c>
      <c r="E344" s="41"/>
      <c r="F344" s="237" t="s">
        <v>3567</v>
      </c>
      <c r="G344" s="41"/>
      <c r="H344" s="41"/>
      <c r="I344" s="238"/>
      <c r="J344" s="41"/>
      <c r="K344" s="41"/>
      <c r="L344" s="45"/>
      <c r="M344" s="239"/>
      <c r="N344" s="240"/>
      <c r="O344" s="92"/>
      <c r="P344" s="92"/>
      <c r="Q344" s="92"/>
      <c r="R344" s="92"/>
      <c r="S344" s="92"/>
      <c r="T344" s="93"/>
      <c r="U344" s="39"/>
      <c r="V344" s="39"/>
      <c r="W344" s="39"/>
      <c r="X344" s="39"/>
      <c r="Y344" s="39"/>
      <c r="Z344" s="39"/>
      <c r="AA344" s="39"/>
      <c r="AB344" s="39"/>
      <c r="AC344" s="39"/>
      <c r="AD344" s="39"/>
      <c r="AE344" s="39"/>
      <c r="AT344" s="18" t="s">
        <v>214</v>
      </c>
      <c r="AU344" s="18" t="s">
        <v>83</v>
      </c>
    </row>
    <row r="345" s="2" customFormat="1">
      <c r="A345" s="39"/>
      <c r="B345" s="40"/>
      <c r="C345" s="41"/>
      <c r="D345" s="236" t="s">
        <v>385</v>
      </c>
      <c r="E345" s="41"/>
      <c r="F345" s="290" t="s">
        <v>2921</v>
      </c>
      <c r="G345" s="41"/>
      <c r="H345" s="41"/>
      <c r="I345" s="238"/>
      <c r="J345" s="41"/>
      <c r="K345" s="41"/>
      <c r="L345" s="45"/>
      <c r="M345" s="239"/>
      <c r="N345" s="240"/>
      <c r="O345" s="92"/>
      <c r="P345" s="92"/>
      <c r="Q345" s="92"/>
      <c r="R345" s="92"/>
      <c r="S345" s="92"/>
      <c r="T345" s="93"/>
      <c r="U345" s="39"/>
      <c r="V345" s="39"/>
      <c r="W345" s="39"/>
      <c r="X345" s="39"/>
      <c r="Y345" s="39"/>
      <c r="Z345" s="39"/>
      <c r="AA345" s="39"/>
      <c r="AB345" s="39"/>
      <c r="AC345" s="39"/>
      <c r="AD345" s="39"/>
      <c r="AE345" s="39"/>
      <c r="AT345" s="18" t="s">
        <v>385</v>
      </c>
      <c r="AU345" s="18" t="s">
        <v>83</v>
      </c>
    </row>
    <row r="346" s="2" customFormat="1" ht="16.5" customHeight="1">
      <c r="A346" s="39"/>
      <c r="B346" s="40"/>
      <c r="C346" s="222" t="s">
        <v>1155</v>
      </c>
      <c r="D346" s="222" t="s">
        <v>208</v>
      </c>
      <c r="E346" s="223" t="s">
        <v>3662</v>
      </c>
      <c r="F346" s="224" t="s">
        <v>3636</v>
      </c>
      <c r="G346" s="225" t="s">
        <v>931</v>
      </c>
      <c r="H346" s="226">
        <v>4</v>
      </c>
      <c r="I346" s="227"/>
      <c r="J346" s="228">
        <f>ROUND(I346*H346,2)</f>
        <v>0</v>
      </c>
      <c r="K346" s="229"/>
      <c r="L346" s="45"/>
      <c r="M346" s="230" t="s">
        <v>1</v>
      </c>
      <c r="N346" s="231" t="s">
        <v>41</v>
      </c>
      <c r="O346" s="92"/>
      <c r="P346" s="232">
        <f>O346*H346</f>
        <v>0</v>
      </c>
      <c r="Q346" s="232">
        <v>0</v>
      </c>
      <c r="R346" s="232">
        <f>Q346*H346</f>
        <v>0</v>
      </c>
      <c r="S346" s="232">
        <v>0</v>
      </c>
      <c r="T346" s="233">
        <f>S346*H346</f>
        <v>0</v>
      </c>
      <c r="U346" s="39"/>
      <c r="V346" s="39"/>
      <c r="W346" s="39"/>
      <c r="X346" s="39"/>
      <c r="Y346" s="39"/>
      <c r="Z346" s="39"/>
      <c r="AA346" s="39"/>
      <c r="AB346" s="39"/>
      <c r="AC346" s="39"/>
      <c r="AD346" s="39"/>
      <c r="AE346" s="39"/>
      <c r="AR346" s="234" t="s">
        <v>361</v>
      </c>
      <c r="AT346" s="234" t="s">
        <v>208</v>
      </c>
      <c r="AU346" s="234" t="s">
        <v>83</v>
      </c>
      <c r="AY346" s="18" t="s">
        <v>207</v>
      </c>
      <c r="BE346" s="235">
        <f>IF(N346="základní",J346,0)</f>
        <v>0</v>
      </c>
      <c r="BF346" s="235">
        <f>IF(N346="snížená",J346,0)</f>
        <v>0</v>
      </c>
      <c r="BG346" s="235">
        <f>IF(N346="zákl. přenesená",J346,0)</f>
        <v>0</v>
      </c>
      <c r="BH346" s="235">
        <f>IF(N346="sníž. přenesená",J346,0)</f>
        <v>0</v>
      </c>
      <c r="BI346" s="235">
        <f>IF(N346="nulová",J346,0)</f>
        <v>0</v>
      </c>
      <c r="BJ346" s="18" t="s">
        <v>83</v>
      </c>
      <c r="BK346" s="235">
        <f>ROUND(I346*H346,2)</f>
        <v>0</v>
      </c>
      <c r="BL346" s="18" t="s">
        <v>361</v>
      </c>
      <c r="BM346" s="234" t="s">
        <v>1629</v>
      </c>
    </row>
    <row r="347" s="2" customFormat="1">
      <c r="A347" s="39"/>
      <c r="B347" s="40"/>
      <c r="C347" s="41"/>
      <c r="D347" s="236" t="s">
        <v>214</v>
      </c>
      <c r="E347" s="41"/>
      <c r="F347" s="237" t="s">
        <v>3636</v>
      </c>
      <c r="G347" s="41"/>
      <c r="H347" s="41"/>
      <c r="I347" s="238"/>
      <c r="J347" s="41"/>
      <c r="K347" s="41"/>
      <c r="L347" s="45"/>
      <c r="M347" s="239"/>
      <c r="N347" s="240"/>
      <c r="O347" s="92"/>
      <c r="P347" s="92"/>
      <c r="Q347" s="92"/>
      <c r="R347" s="92"/>
      <c r="S347" s="92"/>
      <c r="T347" s="93"/>
      <c r="U347" s="39"/>
      <c r="V347" s="39"/>
      <c r="W347" s="39"/>
      <c r="X347" s="39"/>
      <c r="Y347" s="39"/>
      <c r="Z347" s="39"/>
      <c r="AA347" s="39"/>
      <c r="AB347" s="39"/>
      <c r="AC347" s="39"/>
      <c r="AD347" s="39"/>
      <c r="AE347" s="39"/>
      <c r="AT347" s="18" t="s">
        <v>214</v>
      </c>
      <c r="AU347" s="18" t="s">
        <v>83</v>
      </c>
    </row>
    <row r="348" s="2" customFormat="1" ht="24.15" customHeight="1">
      <c r="A348" s="39"/>
      <c r="B348" s="40"/>
      <c r="C348" s="222" t="s">
        <v>1159</v>
      </c>
      <c r="D348" s="222" t="s">
        <v>208</v>
      </c>
      <c r="E348" s="223" t="s">
        <v>3574</v>
      </c>
      <c r="F348" s="224" t="s">
        <v>3575</v>
      </c>
      <c r="G348" s="225" t="s">
        <v>931</v>
      </c>
      <c r="H348" s="226">
        <v>5</v>
      </c>
      <c r="I348" s="227"/>
      <c r="J348" s="228">
        <f>ROUND(I348*H348,2)</f>
        <v>0</v>
      </c>
      <c r="K348" s="229"/>
      <c r="L348" s="45"/>
      <c r="M348" s="230" t="s">
        <v>1</v>
      </c>
      <c r="N348" s="231" t="s">
        <v>41</v>
      </c>
      <c r="O348" s="92"/>
      <c r="P348" s="232">
        <f>O348*H348</f>
        <v>0</v>
      </c>
      <c r="Q348" s="232">
        <v>0</v>
      </c>
      <c r="R348" s="232">
        <f>Q348*H348</f>
        <v>0</v>
      </c>
      <c r="S348" s="232">
        <v>0</v>
      </c>
      <c r="T348" s="233">
        <f>S348*H348</f>
        <v>0</v>
      </c>
      <c r="U348" s="39"/>
      <c r="V348" s="39"/>
      <c r="W348" s="39"/>
      <c r="X348" s="39"/>
      <c r="Y348" s="39"/>
      <c r="Z348" s="39"/>
      <c r="AA348" s="39"/>
      <c r="AB348" s="39"/>
      <c r="AC348" s="39"/>
      <c r="AD348" s="39"/>
      <c r="AE348" s="39"/>
      <c r="AR348" s="234" t="s">
        <v>361</v>
      </c>
      <c r="AT348" s="234" t="s">
        <v>208</v>
      </c>
      <c r="AU348" s="234" t="s">
        <v>83</v>
      </c>
      <c r="AY348" s="18" t="s">
        <v>207</v>
      </c>
      <c r="BE348" s="235">
        <f>IF(N348="základní",J348,0)</f>
        <v>0</v>
      </c>
      <c r="BF348" s="235">
        <f>IF(N348="snížená",J348,0)</f>
        <v>0</v>
      </c>
      <c r="BG348" s="235">
        <f>IF(N348="zákl. přenesená",J348,0)</f>
        <v>0</v>
      </c>
      <c r="BH348" s="235">
        <f>IF(N348="sníž. přenesená",J348,0)</f>
        <v>0</v>
      </c>
      <c r="BI348" s="235">
        <f>IF(N348="nulová",J348,0)</f>
        <v>0</v>
      </c>
      <c r="BJ348" s="18" t="s">
        <v>83</v>
      </c>
      <c r="BK348" s="235">
        <f>ROUND(I348*H348,2)</f>
        <v>0</v>
      </c>
      <c r="BL348" s="18" t="s">
        <v>361</v>
      </c>
      <c r="BM348" s="234" t="s">
        <v>1641</v>
      </c>
    </row>
    <row r="349" s="2" customFormat="1">
      <c r="A349" s="39"/>
      <c r="B349" s="40"/>
      <c r="C349" s="41"/>
      <c r="D349" s="236" t="s">
        <v>214</v>
      </c>
      <c r="E349" s="41"/>
      <c r="F349" s="237" t="s">
        <v>3575</v>
      </c>
      <c r="G349" s="41"/>
      <c r="H349" s="41"/>
      <c r="I349" s="238"/>
      <c r="J349" s="41"/>
      <c r="K349" s="41"/>
      <c r="L349" s="45"/>
      <c r="M349" s="239"/>
      <c r="N349" s="240"/>
      <c r="O349" s="92"/>
      <c r="P349" s="92"/>
      <c r="Q349" s="92"/>
      <c r="R349" s="92"/>
      <c r="S349" s="92"/>
      <c r="T349" s="93"/>
      <c r="U349" s="39"/>
      <c r="V349" s="39"/>
      <c r="W349" s="39"/>
      <c r="X349" s="39"/>
      <c r="Y349" s="39"/>
      <c r="Z349" s="39"/>
      <c r="AA349" s="39"/>
      <c r="AB349" s="39"/>
      <c r="AC349" s="39"/>
      <c r="AD349" s="39"/>
      <c r="AE349" s="39"/>
      <c r="AT349" s="18" t="s">
        <v>214</v>
      </c>
      <c r="AU349" s="18" t="s">
        <v>83</v>
      </c>
    </row>
    <row r="350" s="2" customFormat="1">
      <c r="A350" s="39"/>
      <c r="B350" s="40"/>
      <c r="C350" s="41"/>
      <c r="D350" s="236" t="s">
        <v>385</v>
      </c>
      <c r="E350" s="41"/>
      <c r="F350" s="290" t="s">
        <v>3576</v>
      </c>
      <c r="G350" s="41"/>
      <c r="H350" s="41"/>
      <c r="I350" s="238"/>
      <c r="J350" s="41"/>
      <c r="K350" s="41"/>
      <c r="L350" s="45"/>
      <c r="M350" s="239"/>
      <c r="N350" s="240"/>
      <c r="O350" s="92"/>
      <c r="P350" s="92"/>
      <c r="Q350" s="92"/>
      <c r="R350" s="92"/>
      <c r="S350" s="92"/>
      <c r="T350" s="93"/>
      <c r="U350" s="39"/>
      <c r="V350" s="39"/>
      <c r="W350" s="39"/>
      <c r="X350" s="39"/>
      <c r="Y350" s="39"/>
      <c r="Z350" s="39"/>
      <c r="AA350" s="39"/>
      <c r="AB350" s="39"/>
      <c r="AC350" s="39"/>
      <c r="AD350" s="39"/>
      <c r="AE350" s="39"/>
      <c r="AT350" s="18" t="s">
        <v>385</v>
      </c>
      <c r="AU350" s="18" t="s">
        <v>83</v>
      </c>
    </row>
    <row r="351" s="2" customFormat="1" ht="16.5" customHeight="1">
      <c r="A351" s="39"/>
      <c r="B351" s="40"/>
      <c r="C351" s="222" t="s">
        <v>1165</v>
      </c>
      <c r="D351" s="222" t="s">
        <v>208</v>
      </c>
      <c r="E351" s="223" t="s">
        <v>3663</v>
      </c>
      <c r="F351" s="224" t="s">
        <v>3664</v>
      </c>
      <c r="G351" s="225" t="s">
        <v>931</v>
      </c>
      <c r="H351" s="226">
        <v>2</v>
      </c>
      <c r="I351" s="227"/>
      <c r="J351" s="228">
        <f>ROUND(I351*H351,2)</f>
        <v>0</v>
      </c>
      <c r="K351" s="229"/>
      <c r="L351" s="45"/>
      <c r="M351" s="230" t="s">
        <v>1</v>
      </c>
      <c r="N351" s="231" t="s">
        <v>41</v>
      </c>
      <c r="O351" s="92"/>
      <c r="P351" s="232">
        <f>O351*H351</f>
        <v>0</v>
      </c>
      <c r="Q351" s="232">
        <v>0</v>
      </c>
      <c r="R351" s="232">
        <f>Q351*H351</f>
        <v>0</v>
      </c>
      <c r="S351" s="232">
        <v>0</v>
      </c>
      <c r="T351" s="233">
        <f>S351*H351</f>
        <v>0</v>
      </c>
      <c r="U351" s="39"/>
      <c r="V351" s="39"/>
      <c r="W351" s="39"/>
      <c r="X351" s="39"/>
      <c r="Y351" s="39"/>
      <c r="Z351" s="39"/>
      <c r="AA351" s="39"/>
      <c r="AB351" s="39"/>
      <c r="AC351" s="39"/>
      <c r="AD351" s="39"/>
      <c r="AE351" s="39"/>
      <c r="AR351" s="234" t="s">
        <v>361</v>
      </c>
      <c r="AT351" s="234" t="s">
        <v>208</v>
      </c>
      <c r="AU351" s="234" t="s">
        <v>83</v>
      </c>
      <c r="AY351" s="18" t="s">
        <v>207</v>
      </c>
      <c r="BE351" s="235">
        <f>IF(N351="základní",J351,0)</f>
        <v>0</v>
      </c>
      <c r="BF351" s="235">
        <f>IF(N351="snížená",J351,0)</f>
        <v>0</v>
      </c>
      <c r="BG351" s="235">
        <f>IF(N351="zákl. přenesená",J351,0)</f>
        <v>0</v>
      </c>
      <c r="BH351" s="235">
        <f>IF(N351="sníž. přenesená",J351,0)</f>
        <v>0</v>
      </c>
      <c r="BI351" s="235">
        <f>IF(N351="nulová",J351,0)</f>
        <v>0</v>
      </c>
      <c r="BJ351" s="18" t="s">
        <v>83</v>
      </c>
      <c r="BK351" s="235">
        <f>ROUND(I351*H351,2)</f>
        <v>0</v>
      </c>
      <c r="BL351" s="18" t="s">
        <v>361</v>
      </c>
      <c r="BM351" s="234" t="s">
        <v>1648</v>
      </c>
    </row>
    <row r="352" s="2" customFormat="1">
      <c r="A352" s="39"/>
      <c r="B352" s="40"/>
      <c r="C352" s="41"/>
      <c r="D352" s="236" t="s">
        <v>214</v>
      </c>
      <c r="E352" s="41"/>
      <c r="F352" s="237" t="s">
        <v>3664</v>
      </c>
      <c r="G352" s="41"/>
      <c r="H352" s="41"/>
      <c r="I352" s="238"/>
      <c r="J352" s="41"/>
      <c r="K352" s="41"/>
      <c r="L352" s="45"/>
      <c r="M352" s="239"/>
      <c r="N352" s="240"/>
      <c r="O352" s="92"/>
      <c r="P352" s="92"/>
      <c r="Q352" s="92"/>
      <c r="R352" s="92"/>
      <c r="S352" s="92"/>
      <c r="T352" s="93"/>
      <c r="U352" s="39"/>
      <c r="V352" s="39"/>
      <c r="W352" s="39"/>
      <c r="X352" s="39"/>
      <c r="Y352" s="39"/>
      <c r="Z352" s="39"/>
      <c r="AA352" s="39"/>
      <c r="AB352" s="39"/>
      <c r="AC352" s="39"/>
      <c r="AD352" s="39"/>
      <c r="AE352" s="39"/>
      <c r="AT352" s="18" t="s">
        <v>214</v>
      </c>
      <c r="AU352" s="18" t="s">
        <v>83</v>
      </c>
    </row>
    <row r="353" s="2" customFormat="1" ht="16.5" customHeight="1">
      <c r="A353" s="39"/>
      <c r="B353" s="40"/>
      <c r="C353" s="222" t="s">
        <v>1171</v>
      </c>
      <c r="D353" s="222" t="s">
        <v>208</v>
      </c>
      <c r="E353" s="223" t="s">
        <v>3665</v>
      </c>
      <c r="F353" s="224" t="s">
        <v>3666</v>
      </c>
      <c r="G353" s="225" t="s">
        <v>931</v>
      </c>
      <c r="H353" s="226">
        <v>1</v>
      </c>
      <c r="I353" s="227"/>
      <c r="J353" s="228">
        <f>ROUND(I353*H353,2)</f>
        <v>0</v>
      </c>
      <c r="K353" s="229"/>
      <c r="L353" s="45"/>
      <c r="M353" s="230" t="s">
        <v>1</v>
      </c>
      <c r="N353" s="231" t="s">
        <v>41</v>
      </c>
      <c r="O353" s="92"/>
      <c r="P353" s="232">
        <f>O353*H353</f>
        <v>0</v>
      </c>
      <c r="Q353" s="232">
        <v>0</v>
      </c>
      <c r="R353" s="232">
        <f>Q353*H353</f>
        <v>0</v>
      </c>
      <c r="S353" s="232">
        <v>0</v>
      </c>
      <c r="T353" s="233">
        <f>S353*H353</f>
        <v>0</v>
      </c>
      <c r="U353" s="39"/>
      <c r="V353" s="39"/>
      <c r="W353" s="39"/>
      <c r="X353" s="39"/>
      <c r="Y353" s="39"/>
      <c r="Z353" s="39"/>
      <c r="AA353" s="39"/>
      <c r="AB353" s="39"/>
      <c r="AC353" s="39"/>
      <c r="AD353" s="39"/>
      <c r="AE353" s="39"/>
      <c r="AR353" s="234" t="s">
        <v>361</v>
      </c>
      <c r="AT353" s="234" t="s">
        <v>208</v>
      </c>
      <c r="AU353" s="234" t="s">
        <v>83</v>
      </c>
      <c r="AY353" s="18" t="s">
        <v>207</v>
      </c>
      <c r="BE353" s="235">
        <f>IF(N353="základní",J353,0)</f>
        <v>0</v>
      </c>
      <c r="BF353" s="235">
        <f>IF(N353="snížená",J353,0)</f>
        <v>0</v>
      </c>
      <c r="BG353" s="235">
        <f>IF(N353="zákl. přenesená",J353,0)</f>
        <v>0</v>
      </c>
      <c r="BH353" s="235">
        <f>IF(N353="sníž. přenesená",J353,0)</f>
        <v>0</v>
      </c>
      <c r="BI353" s="235">
        <f>IF(N353="nulová",J353,0)</f>
        <v>0</v>
      </c>
      <c r="BJ353" s="18" t="s">
        <v>83</v>
      </c>
      <c r="BK353" s="235">
        <f>ROUND(I353*H353,2)</f>
        <v>0</v>
      </c>
      <c r="BL353" s="18" t="s">
        <v>361</v>
      </c>
      <c r="BM353" s="234" t="s">
        <v>1656</v>
      </c>
    </row>
    <row r="354" s="2" customFormat="1">
      <c r="A354" s="39"/>
      <c r="B354" s="40"/>
      <c r="C354" s="41"/>
      <c r="D354" s="236" t="s">
        <v>214</v>
      </c>
      <c r="E354" s="41"/>
      <c r="F354" s="237" t="s">
        <v>3666</v>
      </c>
      <c r="G354" s="41"/>
      <c r="H354" s="41"/>
      <c r="I354" s="238"/>
      <c r="J354" s="41"/>
      <c r="K354" s="41"/>
      <c r="L354" s="45"/>
      <c r="M354" s="239"/>
      <c r="N354" s="240"/>
      <c r="O354" s="92"/>
      <c r="P354" s="92"/>
      <c r="Q354" s="92"/>
      <c r="R354" s="92"/>
      <c r="S354" s="92"/>
      <c r="T354" s="93"/>
      <c r="U354" s="39"/>
      <c r="V354" s="39"/>
      <c r="W354" s="39"/>
      <c r="X354" s="39"/>
      <c r="Y354" s="39"/>
      <c r="Z354" s="39"/>
      <c r="AA354" s="39"/>
      <c r="AB354" s="39"/>
      <c r="AC354" s="39"/>
      <c r="AD354" s="39"/>
      <c r="AE354" s="39"/>
      <c r="AT354" s="18" t="s">
        <v>214</v>
      </c>
      <c r="AU354" s="18" t="s">
        <v>83</v>
      </c>
    </row>
    <row r="355" s="2" customFormat="1" ht="16.5" customHeight="1">
      <c r="A355" s="39"/>
      <c r="B355" s="40"/>
      <c r="C355" s="222" t="s">
        <v>1175</v>
      </c>
      <c r="D355" s="222" t="s">
        <v>208</v>
      </c>
      <c r="E355" s="223" t="s">
        <v>3667</v>
      </c>
      <c r="F355" s="224" t="s">
        <v>3668</v>
      </c>
      <c r="G355" s="225" t="s">
        <v>931</v>
      </c>
      <c r="H355" s="226">
        <v>1</v>
      </c>
      <c r="I355" s="227"/>
      <c r="J355" s="228">
        <f>ROUND(I355*H355,2)</f>
        <v>0</v>
      </c>
      <c r="K355" s="229"/>
      <c r="L355" s="45"/>
      <c r="M355" s="230" t="s">
        <v>1</v>
      </c>
      <c r="N355" s="231" t="s">
        <v>41</v>
      </c>
      <c r="O355" s="92"/>
      <c r="P355" s="232">
        <f>O355*H355</f>
        <v>0</v>
      </c>
      <c r="Q355" s="232">
        <v>0</v>
      </c>
      <c r="R355" s="232">
        <f>Q355*H355</f>
        <v>0</v>
      </c>
      <c r="S355" s="232">
        <v>0</v>
      </c>
      <c r="T355" s="233">
        <f>S355*H355</f>
        <v>0</v>
      </c>
      <c r="U355" s="39"/>
      <c r="V355" s="39"/>
      <c r="W355" s="39"/>
      <c r="X355" s="39"/>
      <c r="Y355" s="39"/>
      <c r="Z355" s="39"/>
      <c r="AA355" s="39"/>
      <c r="AB355" s="39"/>
      <c r="AC355" s="39"/>
      <c r="AD355" s="39"/>
      <c r="AE355" s="39"/>
      <c r="AR355" s="234" t="s">
        <v>361</v>
      </c>
      <c r="AT355" s="234" t="s">
        <v>208</v>
      </c>
      <c r="AU355" s="234" t="s">
        <v>83</v>
      </c>
      <c r="AY355" s="18" t="s">
        <v>207</v>
      </c>
      <c r="BE355" s="235">
        <f>IF(N355="základní",J355,0)</f>
        <v>0</v>
      </c>
      <c r="BF355" s="235">
        <f>IF(N355="snížená",J355,0)</f>
        <v>0</v>
      </c>
      <c r="BG355" s="235">
        <f>IF(N355="zákl. přenesená",J355,0)</f>
        <v>0</v>
      </c>
      <c r="BH355" s="235">
        <f>IF(N355="sníž. přenesená",J355,0)</f>
        <v>0</v>
      </c>
      <c r="BI355" s="235">
        <f>IF(N355="nulová",J355,0)</f>
        <v>0</v>
      </c>
      <c r="BJ355" s="18" t="s">
        <v>83</v>
      </c>
      <c r="BK355" s="235">
        <f>ROUND(I355*H355,2)</f>
        <v>0</v>
      </c>
      <c r="BL355" s="18" t="s">
        <v>361</v>
      </c>
      <c r="BM355" s="234" t="s">
        <v>1670</v>
      </c>
    </row>
    <row r="356" s="2" customFormat="1">
      <c r="A356" s="39"/>
      <c r="B356" s="40"/>
      <c r="C356" s="41"/>
      <c r="D356" s="236" t="s">
        <v>214</v>
      </c>
      <c r="E356" s="41"/>
      <c r="F356" s="237" t="s">
        <v>3668</v>
      </c>
      <c r="G356" s="41"/>
      <c r="H356" s="41"/>
      <c r="I356" s="238"/>
      <c r="J356" s="41"/>
      <c r="K356" s="41"/>
      <c r="L356" s="45"/>
      <c r="M356" s="239"/>
      <c r="N356" s="240"/>
      <c r="O356" s="92"/>
      <c r="P356" s="92"/>
      <c r="Q356" s="92"/>
      <c r="R356" s="92"/>
      <c r="S356" s="92"/>
      <c r="T356" s="93"/>
      <c r="U356" s="39"/>
      <c r="V356" s="39"/>
      <c r="W356" s="39"/>
      <c r="X356" s="39"/>
      <c r="Y356" s="39"/>
      <c r="Z356" s="39"/>
      <c r="AA356" s="39"/>
      <c r="AB356" s="39"/>
      <c r="AC356" s="39"/>
      <c r="AD356" s="39"/>
      <c r="AE356" s="39"/>
      <c r="AT356" s="18" t="s">
        <v>214</v>
      </c>
      <c r="AU356" s="18" t="s">
        <v>83</v>
      </c>
    </row>
    <row r="357" s="2" customFormat="1" ht="16.5" customHeight="1">
      <c r="A357" s="39"/>
      <c r="B357" s="40"/>
      <c r="C357" s="222" t="s">
        <v>1179</v>
      </c>
      <c r="D357" s="222" t="s">
        <v>208</v>
      </c>
      <c r="E357" s="223" t="s">
        <v>3669</v>
      </c>
      <c r="F357" s="224" t="s">
        <v>3670</v>
      </c>
      <c r="G357" s="225" t="s">
        <v>931</v>
      </c>
      <c r="H357" s="226">
        <v>2</v>
      </c>
      <c r="I357" s="227"/>
      <c r="J357" s="228">
        <f>ROUND(I357*H357,2)</f>
        <v>0</v>
      </c>
      <c r="K357" s="229"/>
      <c r="L357" s="45"/>
      <c r="M357" s="230" t="s">
        <v>1</v>
      </c>
      <c r="N357" s="231" t="s">
        <v>41</v>
      </c>
      <c r="O357" s="92"/>
      <c r="P357" s="232">
        <f>O357*H357</f>
        <v>0</v>
      </c>
      <c r="Q357" s="232">
        <v>0</v>
      </c>
      <c r="R357" s="232">
        <f>Q357*H357</f>
        <v>0</v>
      </c>
      <c r="S357" s="232">
        <v>0</v>
      </c>
      <c r="T357" s="233">
        <f>S357*H357</f>
        <v>0</v>
      </c>
      <c r="U357" s="39"/>
      <c r="V357" s="39"/>
      <c r="W357" s="39"/>
      <c r="X357" s="39"/>
      <c r="Y357" s="39"/>
      <c r="Z357" s="39"/>
      <c r="AA357" s="39"/>
      <c r="AB357" s="39"/>
      <c r="AC357" s="39"/>
      <c r="AD357" s="39"/>
      <c r="AE357" s="39"/>
      <c r="AR357" s="234" t="s">
        <v>361</v>
      </c>
      <c r="AT357" s="234" t="s">
        <v>208</v>
      </c>
      <c r="AU357" s="234" t="s">
        <v>83</v>
      </c>
      <c r="AY357" s="18" t="s">
        <v>207</v>
      </c>
      <c r="BE357" s="235">
        <f>IF(N357="základní",J357,0)</f>
        <v>0</v>
      </c>
      <c r="BF357" s="235">
        <f>IF(N357="snížená",J357,0)</f>
        <v>0</v>
      </c>
      <c r="BG357" s="235">
        <f>IF(N357="zákl. přenesená",J357,0)</f>
        <v>0</v>
      </c>
      <c r="BH357" s="235">
        <f>IF(N357="sníž. přenesená",J357,0)</f>
        <v>0</v>
      </c>
      <c r="BI357" s="235">
        <f>IF(N357="nulová",J357,0)</f>
        <v>0</v>
      </c>
      <c r="BJ357" s="18" t="s">
        <v>83</v>
      </c>
      <c r="BK357" s="235">
        <f>ROUND(I357*H357,2)</f>
        <v>0</v>
      </c>
      <c r="BL357" s="18" t="s">
        <v>361</v>
      </c>
      <c r="BM357" s="234" t="s">
        <v>1678</v>
      </c>
    </row>
    <row r="358" s="2" customFormat="1">
      <c r="A358" s="39"/>
      <c r="B358" s="40"/>
      <c r="C358" s="41"/>
      <c r="D358" s="236" t="s">
        <v>214</v>
      </c>
      <c r="E358" s="41"/>
      <c r="F358" s="237" t="s">
        <v>3670</v>
      </c>
      <c r="G358" s="41"/>
      <c r="H358" s="41"/>
      <c r="I358" s="238"/>
      <c r="J358" s="41"/>
      <c r="K358" s="41"/>
      <c r="L358" s="45"/>
      <c r="M358" s="239"/>
      <c r="N358" s="240"/>
      <c r="O358" s="92"/>
      <c r="P358" s="92"/>
      <c r="Q358" s="92"/>
      <c r="R358" s="92"/>
      <c r="S358" s="92"/>
      <c r="T358" s="93"/>
      <c r="U358" s="39"/>
      <c r="V358" s="39"/>
      <c r="W358" s="39"/>
      <c r="X358" s="39"/>
      <c r="Y358" s="39"/>
      <c r="Z358" s="39"/>
      <c r="AA358" s="39"/>
      <c r="AB358" s="39"/>
      <c r="AC358" s="39"/>
      <c r="AD358" s="39"/>
      <c r="AE358" s="39"/>
      <c r="AT358" s="18" t="s">
        <v>214</v>
      </c>
      <c r="AU358" s="18" t="s">
        <v>83</v>
      </c>
    </row>
    <row r="359" s="2" customFormat="1" ht="16.5" customHeight="1">
      <c r="A359" s="39"/>
      <c r="B359" s="40"/>
      <c r="C359" s="222" t="s">
        <v>1185</v>
      </c>
      <c r="D359" s="222" t="s">
        <v>208</v>
      </c>
      <c r="E359" s="223" t="s">
        <v>3671</v>
      </c>
      <c r="F359" s="224" t="s">
        <v>3672</v>
      </c>
      <c r="G359" s="225" t="s">
        <v>931</v>
      </c>
      <c r="H359" s="226">
        <v>2</v>
      </c>
      <c r="I359" s="227"/>
      <c r="J359" s="228">
        <f>ROUND(I359*H359,2)</f>
        <v>0</v>
      </c>
      <c r="K359" s="229"/>
      <c r="L359" s="45"/>
      <c r="M359" s="230" t="s">
        <v>1</v>
      </c>
      <c r="N359" s="231" t="s">
        <v>41</v>
      </c>
      <c r="O359" s="92"/>
      <c r="P359" s="232">
        <f>O359*H359</f>
        <v>0</v>
      </c>
      <c r="Q359" s="232">
        <v>0</v>
      </c>
      <c r="R359" s="232">
        <f>Q359*H359</f>
        <v>0</v>
      </c>
      <c r="S359" s="232">
        <v>0</v>
      </c>
      <c r="T359" s="233">
        <f>S359*H359</f>
        <v>0</v>
      </c>
      <c r="U359" s="39"/>
      <c r="V359" s="39"/>
      <c r="W359" s="39"/>
      <c r="X359" s="39"/>
      <c r="Y359" s="39"/>
      <c r="Z359" s="39"/>
      <c r="AA359" s="39"/>
      <c r="AB359" s="39"/>
      <c r="AC359" s="39"/>
      <c r="AD359" s="39"/>
      <c r="AE359" s="39"/>
      <c r="AR359" s="234" t="s">
        <v>361</v>
      </c>
      <c r="AT359" s="234" t="s">
        <v>208</v>
      </c>
      <c r="AU359" s="234" t="s">
        <v>83</v>
      </c>
      <c r="AY359" s="18" t="s">
        <v>207</v>
      </c>
      <c r="BE359" s="235">
        <f>IF(N359="základní",J359,0)</f>
        <v>0</v>
      </c>
      <c r="BF359" s="235">
        <f>IF(N359="snížená",J359,0)</f>
        <v>0</v>
      </c>
      <c r="BG359" s="235">
        <f>IF(N359="zákl. přenesená",J359,0)</f>
        <v>0</v>
      </c>
      <c r="BH359" s="235">
        <f>IF(N359="sníž. přenesená",J359,0)</f>
        <v>0</v>
      </c>
      <c r="BI359" s="235">
        <f>IF(N359="nulová",J359,0)</f>
        <v>0</v>
      </c>
      <c r="BJ359" s="18" t="s">
        <v>83</v>
      </c>
      <c r="BK359" s="235">
        <f>ROUND(I359*H359,2)</f>
        <v>0</v>
      </c>
      <c r="BL359" s="18" t="s">
        <v>361</v>
      </c>
      <c r="BM359" s="234" t="s">
        <v>1686</v>
      </c>
    </row>
    <row r="360" s="2" customFormat="1">
      <c r="A360" s="39"/>
      <c r="B360" s="40"/>
      <c r="C360" s="41"/>
      <c r="D360" s="236" t="s">
        <v>214</v>
      </c>
      <c r="E360" s="41"/>
      <c r="F360" s="237" t="s">
        <v>3672</v>
      </c>
      <c r="G360" s="41"/>
      <c r="H360" s="41"/>
      <c r="I360" s="238"/>
      <c r="J360" s="41"/>
      <c r="K360" s="41"/>
      <c r="L360" s="45"/>
      <c r="M360" s="239"/>
      <c r="N360" s="240"/>
      <c r="O360" s="92"/>
      <c r="P360" s="92"/>
      <c r="Q360" s="92"/>
      <c r="R360" s="92"/>
      <c r="S360" s="92"/>
      <c r="T360" s="93"/>
      <c r="U360" s="39"/>
      <c r="V360" s="39"/>
      <c r="W360" s="39"/>
      <c r="X360" s="39"/>
      <c r="Y360" s="39"/>
      <c r="Z360" s="39"/>
      <c r="AA360" s="39"/>
      <c r="AB360" s="39"/>
      <c r="AC360" s="39"/>
      <c r="AD360" s="39"/>
      <c r="AE360" s="39"/>
      <c r="AT360" s="18" t="s">
        <v>214</v>
      </c>
      <c r="AU360" s="18" t="s">
        <v>83</v>
      </c>
    </row>
    <row r="361" s="2" customFormat="1" ht="16.5" customHeight="1">
      <c r="A361" s="39"/>
      <c r="B361" s="40"/>
      <c r="C361" s="222" t="s">
        <v>1191</v>
      </c>
      <c r="D361" s="222" t="s">
        <v>208</v>
      </c>
      <c r="E361" s="223" t="s">
        <v>3673</v>
      </c>
      <c r="F361" s="224" t="s">
        <v>3674</v>
      </c>
      <c r="G361" s="225" t="s">
        <v>931</v>
      </c>
      <c r="H361" s="226">
        <v>2</v>
      </c>
      <c r="I361" s="227"/>
      <c r="J361" s="228">
        <f>ROUND(I361*H361,2)</f>
        <v>0</v>
      </c>
      <c r="K361" s="229"/>
      <c r="L361" s="45"/>
      <c r="M361" s="230" t="s">
        <v>1</v>
      </c>
      <c r="N361" s="231" t="s">
        <v>41</v>
      </c>
      <c r="O361" s="92"/>
      <c r="P361" s="232">
        <f>O361*H361</f>
        <v>0</v>
      </c>
      <c r="Q361" s="232">
        <v>0</v>
      </c>
      <c r="R361" s="232">
        <f>Q361*H361</f>
        <v>0</v>
      </c>
      <c r="S361" s="232">
        <v>0</v>
      </c>
      <c r="T361" s="233">
        <f>S361*H361</f>
        <v>0</v>
      </c>
      <c r="U361" s="39"/>
      <c r="V361" s="39"/>
      <c r="W361" s="39"/>
      <c r="X361" s="39"/>
      <c r="Y361" s="39"/>
      <c r="Z361" s="39"/>
      <c r="AA361" s="39"/>
      <c r="AB361" s="39"/>
      <c r="AC361" s="39"/>
      <c r="AD361" s="39"/>
      <c r="AE361" s="39"/>
      <c r="AR361" s="234" t="s">
        <v>361</v>
      </c>
      <c r="AT361" s="234" t="s">
        <v>208</v>
      </c>
      <c r="AU361" s="234" t="s">
        <v>83</v>
      </c>
      <c r="AY361" s="18" t="s">
        <v>207</v>
      </c>
      <c r="BE361" s="235">
        <f>IF(N361="základní",J361,0)</f>
        <v>0</v>
      </c>
      <c r="BF361" s="235">
        <f>IF(N361="snížená",J361,0)</f>
        <v>0</v>
      </c>
      <c r="BG361" s="235">
        <f>IF(N361="zákl. přenesená",J361,0)</f>
        <v>0</v>
      </c>
      <c r="BH361" s="235">
        <f>IF(N361="sníž. přenesená",J361,0)</f>
        <v>0</v>
      </c>
      <c r="BI361" s="235">
        <f>IF(N361="nulová",J361,0)</f>
        <v>0</v>
      </c>
      <c r="BJ361" s="18" t="s">
        <v>83</v>
      </c>
      <c r="BK361" s="235">
        <f>ROUND(I361*H361,2)</f>
        <v>0</v>
      </c>
      <c r="BL361" s="18" t="s">
        <v>361</v>
      </c>
      <c r="BM361" s="234" t="s">
        <v>1692</v>
      </c>
    </row>
    <row r="362" s="2" customFormat="1">
      <c r="A362" s="39"/>
      <c r="B362" s="40"/>
      <c r="C362" s="41"/>
      <c r="D362" s="236" t="s">
        <v>214</v>
      </c>
      <c r="E362" s="41"/>
      <c r="F362" s="237" t="s">
        <v>3674</v>
      </c>
      <c r="G362" s="41"/>
      <c r="H362" s="41"/>
      <c r="I362" s="238"/>
      <c r="J362" s="41"/>
      <c r="K362" s="41"/>
      <c r="L362" s="45"/>
      <c r="M362" s="239"/>
      <c r="N362" s="240"/>
      <c r="O362" s="92"/>
      <c r="P362" s="92"/>
      <c r="Q362" s="92"/>
      <c r="R362" s="92"/>
      <c r="S362" s="92"/>
      <c r="T362" s="93"/>
      <c r="U362" s="39"/>
      <c r="V362" s="39"/>
      <c r="W362" s="39"/>
      <c r="X362" s="39"/>
      <c r="Y362" s="39"/>
      <c r="Z362" s="39"/>
      <c r="AA362" s="39"/>
      <c r="AB362" s="39"/>
      <c r="AC362" s="39"/>
      <c r="AD362" s="39"/>
      <c r="AE362" s="39"/>
      <c r="AT362" s="18" t="s">
        <v>214</v>
      </c>
      <c r="AU362" s="18" t="s">
        <v>83</v>
      </c>
    </row>
    <row r="363" s="2" customFormat="1" ht="37.8" customHeight="1">
      <c r="A363" s="39"/>
      <c r="B363" s="40"/>
      <c r="C363" s="222" t="s">
        <v>1193</v>
      </c>
      <c r="D363" s="222" t="s">
        <v>208</v>
      </c>
      <c r="E363" s="223" t="s">
        <v>3675</v>
      </c>
      <c r="F363" s="224" t="s">
        <v>3676</v>
      </c>
      <c r="G363" s="225" t="s">
        <v>931</v>
      </c>
      <c r="H363" s="226">
        <v>2</v>
      </c>
      <c r="I363" s="227"/>
      <c r="J363" s="228">
        <f>ROUND(I363*H363,2)</f>
        <v>0</v>
      </c>
      <c r="K363" s="229"/>
      <c r="L363" s="45"/>
      <c r="M363" s="230" t="s">
        <v>1</v>
      </c>
      <c r="N363" s="231" t="s">
        <v>41</v>
      </c>
      <c r="O363" s="92"/>
      <c r="P363" s="232">
        <f>O363*H363</f>
        <v>0</v>
      </c>
      <c r="Q363" s="232">
        <v>0</v>
      </c>
      <c r="R363" s="232">
        <f>Q363*H363</f>
        <v>0</v>
      </c>
      <c r="S363" s="232">
        <v>0</v>
      </c>
      <c r="T363" s="233">
        <f>S363*H363</f>
        <v>0</v>
      </c>
      <c r="U363" s="39"/>
      <c r="V363" s="39"/>
      <c r="W363" s="39"/>
      <c r="X363" s="39"/>
      <c r="Y363" s="39"/>
      <c r="Z363" s="39"/>
      <c r="AA363" s="39"/>
      <c r="AB363" s="39"/>
      <c r="AC363" s="39"/>
      <c r="AD363" s="39"/>
      <c r="AE363" s="39"/>
      <c r="AR363" s="234" t="s">
        <v>361</v>
      </c>
      <c r="AT363" s="234" t="s">
        <v>208</v>
      </c>
      <c r="AU363" s="234" t="s">
        <v>83</v>
      </c>
      <c r="AY363" s="18" t="s">
        <v>207</v>
      </c>
      <c r="BE363" s="235">
        <f>IF(N363="základní",J363,0)</f>
        <v>0</v>
      </c>
      <c r="BF363" s="235">
        <f>IF(N363="snížená",J363,0)</f>
        <v>0</v>
      </c>
      <c r="BG363" s="235">
        <f>IF(N363="zákl. přenesená",J363,0)</f>
        <v>0</v>
      </c>
      <c r="BH363" s="235">
        <f>IF(N363="sníž. přenesená",J363,0)</f>
        <v>0</v>
      </c>
      <c r="BI363" s="235">
        <f>IF(N363="nulová",J363,0)</f>
        <v>0</v>
      </c>
      <c r="BJ363" s="18" t="s">
        <v>83</v>
      </c>
      <c r="BK363" s="235">
        <f>ROUND(I363*H363,2)</f>
        <v>0</v>
      </c>
      <c r="BL363" s="18" t="s">
        <v>361</v>
      </c>
      <c r="BM363" s="234" t="s">
        <v>1699</v>
      </c>
    </row>
    <row r="364" s="2" customFormat="1">
      <c r="A364" s="39"/>
      <c r="B364" s="40"/>
      <c r="C364" s="41"/>
      <c r="D364" s="236" t="s">
        <v>214</v>
      </c>
      <c r="E364" s="41"/>
      <c r="F364" s="237" t="s">
        <v>3676</v>
      </c>
      <c r="G364" s="41"/>
      <c r="H364" s="41"/>
      <c r="I364" s="238"/>
      <c r="J364" s="41"/>
      <c r="K364" s="41"/>
      <c r="L364" s="45"/>
      <c r="M364" s="239"/>
      <c r="N364" s="240"/>
      <c r="O364" s="92"/>
      <c r="P364" s="92"/>
      <c r="Q364" s="92"/>
      <c r="R364" s="92"/>
      <c r="S364" s="92"/>
      <c r="T364" s="93"/>
      <c r="U364" s="39"/>
      <c r="V364" s="39"/>
      <c r="W364" s="39"/>
      <c r="X364" s="39"/>
      <c r="Y364" s="39"/>
      <c r="Z364" s="39"/>
      <c r="AA364" s="39"/>
      <c r="AB364" s="39"/>
      <c r="AC364" s="39"/>
      <c r="AD364" s="39"/>
      <c r="AE364" s="39"/>
      <c r="AT364" s="18" t="s">
        <v>214</v>
      </c>
      <c r="AU364" s="18" t="s">
        <v>83</v>
      </c>
    </row>
    <row r="365" s="2" customFormat="1">
      <c r="A365" s="39"/>
      <c r="B365" s="40"/>
      <c r="C365" s="41"/>
      <c r="D365" s="236" t="s">
        <v>385</v>
      </c>
      <c r="E365" s="41"/>
      <c r="F365" s="290" t="s">
        <v>3599</v>
      </c>
      <c r="G365" s="41"/>
      <c r="H365" s="41"/>
      <c r="I365" s="238"/>
      <c r="J365" s="41"/>
      <c r="K365" s="41"/>
      <c r="L365" s="45"/>
      <c r="M365" s="239"/>
      <c r="N365" s="240"/>
      <c r="O365" s="92"/>
      <c r="P365" s="92"/>
      <c r="Q365" s="92"/>
      <c r="R365" s="92"/>
      <c r="S365" s="92"/>
      <c r="T365" s="93"/>
      <c r="U365" s="39"/>
      <c r="V365" s="39"/>
      <c r="W365" s="39"/>
      <c r="X365" s="39"/>
      <c r="Y365" s="39"/>
      <c r="Z365" s="39"/>
      <c r="AA365" s="39"/>
      <c r="AB365" s="39"/>
      <c r="AC365" s="39"/>
      <c r="AD365" s="39"/>
      <c r="AE365" s="39"/>
      <c r="AT365" s="18" t="s">
        <v>385</v>
      </c>
      <c r="AU365" s="18" t="s">
        <v>83</v>
      </c>
    </row>
    <row r="366" s="2" customFormat="1" ht="16.5" customHeight="1">
      <c r="A366" s="39"/>
      <c r="B366" s="40"/>
      <c r="C366" s="222" t="s">
        <v>1198</v>
      </c>
      <c r="D366" s="222" t="s">
        <v>208</v>
      </c>
      <c r="E366" s="223" t="s">
        <v>3677</v>
      </c>
      <c r="F366" s="224" t="s">
        <v>3678</v>
      </c>
      <c r="G366" s="225" t="s">
        <v>2924</v>
      </c>
      <c r="H366" s="226">
        <v>1</v>
      </c>
      <c r="I366" s="227"/>
      <c r="J366" s="228">
        <f>ROUND(I366*H366,2)</f>
        <v>0</v>
      </c>
      <c r="K366" s="229"/>
      <c r="L366" s="45"/>
      <c r="M366" s="230" t="s">
        <v>1</v>
      </c>
      <c r="N366" s="231" t="s">
        <v>41</v>
      </c>
      <c r="O366" s="92"/>
      <c r="P366" s="232">
        <f>O366*H366</f>
        <v>0</v>
      </c>
      <c r="Q366" s="232">
        <v>0</v>
      </c>
      <c r="R366" s="232">
        <f>Q366*H366</f>
        <v>0</v>
      </c>
      <c r="S366" s="232">
        <v>0</v>
      </c>
      <c r="T366" s="233">
        <f>S366*H366</f>
        <v>0</v>
      </c>
      <c r="U366" s="39"/>
      <c r="V366" s="39"/>
      <c r="W366" s="39"/>
      <c r="X366" s="39"/>
      <c r="Y366" s="39"/>
      <c r="Z366" s="39"/>
      <c r="AA366" s="39"/>
      <c r="AB366" s="39"/>
      <c r="AC366" s="39"/>
      <c r="AD366" s="39"/>
      <c r="AE366" s="39"/>
      <c r="AR366" s="234" t="s">
        <v>361</v>
      </c>
      <c r="AT366" s="234" t="s">
        <v>208</v>
      </c>
      <c r="AU366" s="234" t="s">
        <v>83</v>
      </c>
      <c r="AY366" s="18" t="s">
        <v>207</v>
      </c>
      <c r="BE366" s="235">
        <f>IF(N366="základní",J366,0)</f>
        <v>0</v>
      </c>
      <c r="BF366" s="235">
        <f>IF(N366="snížená",J366,0)</f>
        <v>0</v>
      </c>
      <c r="BG366" s="235">
        <f>IF(N366="zákl. přenesená",J366,0)</f>
        <v>0</v>
      </c>
      <c r="BH366" s="235">
        <f>IF(N366="sníž. přenesená",J366,0)</f>
        <v>0</v>
      </c>
      <c r="BI366" s="235">
        <f>IF(N366="nulová",J366,0)</f>
        <v>0</v>
      </c>
      <c r="BJ366" s="18" t="s">
        <v>83</v>
      </c>
      <c r="BK366" s="235">
        <f>ROUND(I366*H366,2)</f>
        <v>0</v>
      </c>
      <c r="BL366" s="18" t="s">
        <v>361</v>
      </c>
      <c r="BM366" s="234" t="s">
        <v>1706</v>
      </c>
    </row>
    <row r="367" s="2" customFormat="1">
      <c r="A367" s="39"/>
      <c r="B367" s="40"/>
      <c r="C367" s="41"/>
      <c r="D367" s="236" t="s">
        <v>214</v>
      </c>
      <c r="E367" s="41"/>
      <c r="F367" s="237" t="s">
        <v>3678</v>
      </c>
      <c r="G367" s="41"/>
      <c r="H367" s="41"/>
      <c r="I367" s="238"/>
      <c r="J367" s="41"/>
      <c r="K367" s="41"/>
      <c r="L367" s="45"/>
      <c r="M367" s="239"/>
      <c r="N367" s="240"/>
      <c r="O367" s="92"/>
      <c r="P367" s="92"/>
      <c r="Q367" s="92"/>
      <c r="R367" s="92"/>
      <c r="S367" s="92"/>
      <c r="T367" s="93"/>
      <c r="U367" s="39"/>
      <c r="V367" s="39"/>
      <c r="W367" s="39"/>
      <c r="X367" s="39"/>
      <c r="Y367" s="39"/>
      <c r="Z367" s="39"/>
      <c r="AA367" s="39"/>
      <c r="AB367" s="39"/>
      <c r="AC367" s="39"/>
      <c r="AD367" s="39"/>
      <c r="AE367" s="39"/>
      <c r="AT367" s="18" t="s">
        <v>214</v>
      </c>
      <c r="AU367" s="18" t="s">
        <v>83</v>
      </c>
    </row>
    <row r="368" s="11" customFormat="1" ht="22.8" customHeight="1">
      <c r="A368" s="11"/>
      <c r="B368" s="208"/>
      <c r="C368" s="209"/>
      <c r="D368" s="210" t="s">
        <v>75</v>
      </c>
      <c r="E368" s="310" t="s">
        <v>3679</v>
      </c>
      <c r="F368" s="310" t="s">
        <v>3526</v>
      </c>
      <c r="G368" s="209"/>
      <c r="H368" s="209"/>
      <c r="I368" s="212"/>
      <c r="J368" s="311">
        <f>BK368</f>
        <v>0</v>
      </c>
      <c r="K368" s="209"/>
      <c r="L368" s="214"/>
      <c r="M368" s="215"/>
      <c r="N368" s="216"/>
      <c r="O368" s="216"/>
      <c r="P368" s="217">
        <f>SUM(P369:P389)</f>
        <v>0</v>
      </c>
      <c r="Q368" s="216"/>
      <c r="R368" s="217">
        <f>SUM(R369:R389)</f>
        <v>0</v>
      </c>
      <c r="S368" s="216"/>
      <c r="T368" s="218">
        <f>SUM(T369:T389)</f>
        <v>0</v>
      </c>
      <c r="U368" s="11"/>
      <c r="V368" s="11"/>
      <c r="W368" s="11"/>
      <c r="X368" s="11"/>
      <c r="Y368" s="11"/>
      <c r="Z368" s="11"/>
      <c r="AA368" s="11"/>
      <c r="AB368" s="11"/>
      <c r="AC368" s="11"/>
      <c r="AD368" s="11"/>
      <c r="AE368" s="11"/>
      <c r="AR368" s="219" t="s">
        <v>83</v>
      </c>
      <c r="AT368" s="220" t="s">
        <v>75</v>
      </c>
      <c r="AU368" s="220" t="s">
        <v>83</v>
      </c>
      <c r="AY368" s="219" t="s">
        <v>207</v>
      </c>
      <c r="BK368" s="221">
        <f>SUM(BK369:BK389)</f>
        <v>0</v>
      </c>
    </row>
    <row r="369" s="2" customFormat="1" ht="37.8" customHeight="1">
      <c r="A369" s="39"/>
      <c r="B369" s="40"/>
      <c r="C369" s="222" t="s">
        <v>1204</v>
      </c>
      <c r="D369" s="222" t="s">
        <v>208</v>
      </c>
      <c r="E369" s="223" t="s">
        <v>3680</v>
      </c>
      <c r="F369" s="224" t="s">
        <v>3681</v>
      </c>
      <c r="G369" s="225" t="s">
        <v>783</v>
      </c>
      <c r="H369" s="226">
        <v>6</v>
      </c>
      <c r="I369" s="227"/>
      <c r="J369" s="228">
        <f>ROUND(I369*H369,2)</f>
        <v>0</v>
      </c>
      <c r="K369" s="229"/>
      <c r="L369" s="45"/>
      <c r="M369" s="230" t="s">
        <v>1</v>
      </c>
      <c r="N369" s="231" t="s">
        <v>41</v>
      </c>
      <c r="O369" s="92"/>
      <c r="P369" s="232">
        <f>O369*H369</f>
        <v>0</v>
      </c>
      <c r="Q369" s="232">
        <v>0</v>
      </c>
      <c r="R369" s="232">
        <f>Q369*H369</f>
        <v>0</v>
      </c>
      <c r="S369" s="232">
        <v>0</v>
      </c>
      <c r="T369" s="233">
        <f>S369*H369</f>
        <v>0</v>
      </c>
      <c r="U369" s="39"/>
      <c r="V369" s="39"/>
      <c r="W369" s="39"/>
      <c r="X369" s="39"/>
      <c r="Y369" s="39"/>
      <c r="Z369" s="39"/>
      <c r="AA369" s="39"/>
      <c r="AB369" s="39"/>
      <c r="AC369" s="39"/>
      <c r="AD369" s="39"/>
      <c r="AE369" s="39"/>
      <c r="AR369" s="234" t="s">
        <v>361</v>
      </c>
      <c r="AT369" s="234" t="s">
        <v>208</v>
      </c>
      <c r="AU369" s="234" t="s">
        <v>85</v>
      </c>
      <c r="AY369" s="18" t="s">
        <v>207</v>
      </c>
      <c r="BE369" s="235">
        <f>IF(N369="základní",J369,0)</f>
        <v>0</v>
      </c>
      <c r="BF369" s="235">
        <f>IF(N369="snížená",J369,0)</f>
        <v>0</v>
      </c>
      <c r="BG369" s="235">
        <f>IF(N369="zákl. přenesená",J369,0)</f>
        <v>0</v>
      </c>
      <c r="BH369" s="235">
        <f>IF(N369="sníž. přenesená",J369,0)</f>
        <v>0</v>
      </c>
      <c r="BI369" s="235">
        <f>IF(N369="nulová",J369,0)</f>
        <v>0</v>
      </c>
      <c r="BJ369" s="18" t="s">
        <v>83</v>
      </c>
      <c r="BK369" s="235">
        <f>ROUND(I369*H369,2)</f>
        <v>0</v>
      </c>
      <c r="BL369" s="18" t="s">
        <v>361</v>
      </c>
      <c r="BM369" s="234" t="s">
        <v>1712</v>
      </c>
    </row>
    <row r="370" s="2" customFormat="1">
      <c r="A370" s="39"/>
      <c r="B370" s="40"/>
      <c r="C370" s="41"/>
      <c r="D370" s="236" t="s">
        <v>214</v>
      </c>
      <c r="E370" s="41"/>
      <c r="F370" s="237" t="s">
        <v>3681</v>
      </c>
      <c r="G370" s="41"/>
      <c r="H370" s="41"/>
      <c r="I370" s="238"/>
      <c r="J370" s="41"/>
      <c r="K370" s="41"/>
      <c r="L370" s="45"/>
      <c r="M370" s="239"/>
      <c r="N370" s="240"/>
      <c r="O370" s="92"/>
      <c r="P370" s="92"/>
      <c r="Q370" s="92"/>
      <c r="R370" s="92"/>
      <c r="S370" s="92"/>
      <c r="T370" s="93"/>
      <c r="U370" s="39"/>
      <c r="V370" s="39"/>
      <c r="W370" s="39"/>
      <c r="X370" s="39"/>
      <c r="Y370" s="39"/>
      <c r="Z370" s="39"/>
      <c r="AA370" s="39"/>
      <c r="AB370" s="39"/>
      <c r="AC370" s="39"/>
      <c r="AD370" s="39"/>
      <c r="AE370" s="39"/>
      <c r="AT370" s="18" t="s">
        <v>214</v>
      </c>
      <c r="AU370" s="18" t="s">
        <v>85</v>
      </c>
    </row>
    <row r="371" s="2" customFormat="1" ht="37.8" customHeight="1">
      <c r="A371" s="39"/>
      <c r="B371" s="40"/>
      <c r="C371" s="222" t="s">
        <v>1209</v>
      </c>
      <c r="D371" s="222" t="s">
        <v>208</v>
      </c>
      <c r="E371" s="223" t="s">
        <v>3682</v>
      </c>
      <c r="F371" s="224" t="s">
        <v>3683</v>
      </c>
      <c r="G371" s="225" t="s">
        <v>783</v>
      </c>
      <c r="H371" s="226">
        <v>6</v>
      </c>
      <c r="I371" s="227"/>
      <c r="J371" s="228">
        <f>ROUND(I371*H371,2)</f>
        <v>0</v>
      </c>
      <c r="K371" s="229"/>
      <c r="L371" s="45"/>
      <c r="M371" s="230" t="s">
        <v>1</v>
      </c>
      <c r="N371" s="231" t="s">
        <v>41</v>
      </c>
      <c r="O371" s="92"/>
      <c r="P371" s="232">
        <f>O371*H371</f>
        <v>0</v>
      </c>
      <c r="Q371" s="232">
        <v>0</v>
      </c>
      <c r="R371" s="232">
        <f>Q371*H371</f>
        <v>0</v>
      </c>
      <c r="S371" s="232">
        <v>0</v>
      </c>
      <c r="T371" s="233">
        <f>S371*H371</f>
        <v>0</v>
      </c>
      <c r="U371" s="39"/>
      <c r="V371" s="39"/>
      <c r="W371" s="39"/>
      <c r="X371" s="39"/>
      <c r="Y371" s="39"/>
      <c r="Z371" s="39"/>
      <c r="AA371" s="39"/>
      <c r="AB371" s="39"/>
      <c r="AC371" s="39"/>
      <c r="AD371" s="39"/>
      <c r="AE371" s="39"/>
      <c r="AR371" s="234" t="s">
        <v>361</v>
      </c>
      <c r="AT371" s="234" t="s">
        <v>208</v>
      </c>
      <c r="AU371" s="234" t="s">
        <v>85</v>
      </c>
      <c r="AY371" s="18" t="s">
        <v>207</v>
      </c>
      <c r="BE371" s="235">
        <f>IF(N371="základní",J371,0)</f>
        <v>0</v>
      </c>
      <c r="BF371" s="235">
        <f>IF(N371="snížená",J371,0)</f>
        <v>0</v>
      </c>
      <c r="BG371" s="235">
        <f>IF(N371="zákl. přenesená",J371,0)</f>
        <v>0</v>
      </c>
      <c r="BH371" s="235">
        <f>IF(N371="sníž. přenesená",J371,0)</f>
        <v>0</v>
      </c>
      <c r="BI371" s="235">
        <f>IF(N371="nulová",J371,0)</f>
        <v>0</v>
      </c>
      <c r="BJ371" s="18" t="s">
        <v>83</v>
      </c>
      <c r="BK371" s="235">
        <f>ROUND(I371*H371,2)</f>
        <v>0</v>
      </c>
      <c r="BL371" s="18" t="s">
        <v>361</v>
      </c>
      <c r="BM371" s="234" t="s">
        <v>1722</v>
      </c>
    </row>
    <row r="372" s="2" customFormat="1">
      <c r="A372" s="39"/>
      <c r="B372" s="40"/>
      <c r="C372" s="41"/>
      <c r="D372" s="236" t="s">
        <v>214</v>
      </c>
      <c r="E372" s="41"/>
      <c r="F372" s="237" t="s">
        <v>3683</v>
      </c>
      <c r="G372" s="41"/>
      <c r="H372" s="41"/>
      <c r="I372" s="238"/>
      <c r="J372" s="41"/>
      <c r="K372" s="41"/>
      <c r="L372" s="45"/>
      <c r="M372" s="239"/>
      <c r="N372" s="240"/>
      <c r="O372" s="92"/>
      <c r="P372" s="92"/>
      <c r="Q372" s="92"/>
      <c r="R372" s="92"/>
      <c r="S372" s="92"/>
      <c r="T372" s="93"/>
      <c r="U372" s="39"/>
      <c r="V372" s="39"/>
      <c r="W372" s="39"/>
      <c r="X372" s="39"/>
      <c r="Y372" s="39"/>
      <c r="Z372" s="39"/>
      <c r="AA372" s="39"/>
      <c r="AB372" s="39"/>
      <c r="AC372" s="39"/>
      <c r="AD372" s="39"/>
      <c r="AE372" s="39"/>
      <c r="AT372" s="18" t="s">
        <v>214</v>
      </c>
      <c r="AU372" s="18" t="s">
        <v>85</v>
      </c>
    </row>
    <row r="373" s="2" customFormat="1" ht="24.15" customHeight="1">
      <c r="A373" s="39"/>
      <c r="B373" s="40"/>
      <c r="C373" s="222" t="s">
        <v>1215</v>
      </c>
      <c r="D373" s="222" t="s">
        <v>208</v>
      </c>
      <c r="E373" s="223" t="s">
        <v>3684</v>
      </c>
      <c r="F373" s="224" t="s">
        <v>3685</v>
      </c>
      <c r="G373" s="225" t="s">
        <v>783</v>
      </c>
      <c r="H373" s="226">
        <v>8</v>
      </c>
      <c r="I373" s="227"/>
      <c r="J373" s="228">
        <f>ROUND(I373*H373,2)</f>
        <v>0</v>
      </c>
      <c r="K373" s="229"/>
      <c r="L373" s="45"/>
      <c r="M373" s="230" t="s">
        <v>1</v>
      </c>
      <c r="N373" s="231" t="s">
        <v>41</v>
      </c>
      <c r="O373" s="92"/>
      <c r="P373" s="232">
        <f>O373*H373</f>
        <v>0</v>
      </c>
      <c r="Q373" s="232">
        <v>0</v>
      </c>
      <c r="R373" s="232">
        <f>Q373*H373</f>
        <v>0</v>
      </c>
      <c r="S373" s="232">
        <v>0</v>
      </c>
      <c r="T373" s="233">
        <f>S373*H373</f>
        <v>0</v>
      </c>
      <c r="U373" s="39"/>
      <c r="V373" s="39"/>
      <c r="W373" s="39"/>
      <c r="X373" s="39"/>
      <c r="Y373" s="39"/>
      <c r="Z373" s="39"/>
      <c r="AA373" s="39"/>
      <c r="AB373" s="39"/>
      <c r="AC373" s="39"/>
      <c r="AD373" s="39"/>
      <c r="AE373" s="39"/>
      <c r="AR373" s="234" t="s">
        <v>361</v>
      </c>
      <c r="AT373" s="234" t="s">
        <v>208</v>
      </c>
      <c r="AU373" s="234" t="s">
        <v>85</v>
      </c>
      <c r="AY373" s="18" t="s">
        <v>207</v>
      </c>
      <c r="BE373" s="235">
        <f>IF(N373="základní",J373,0)</f>
        <v>0</v>
      </c>
      <c r="BF373" s="235">
        <f>IF(N373="snížená",J373,0)</f>
        <v>0</v>
      </c>
      <c r="BG373" s="235">
        <f>IF(N373="zákl. přenesená",J373,0)</f>
        <v>0</v>
      </c>
      <c r="BH373" s="235">
        <f>IF(N373="sníž. přenesená",J373,0)</f>
        <v>0</v>
      </c>
      <c r="BI373" s="235">
        <f>IF(N373="nulová",J373,0)</f>
        <v>0</v>
      </c>
      <c r="BJ373" s="18" t="s">
        <v>83</v>
      </c>
      <c r="BK373" s="235">
        <f>ROUND(I373*H373,2)</f>
        <v>0</v>
      </c>
      <c r="BL373" s="18" t="s">
        <v>361</v>
      </c>
      <c r="BM373" s="234" t="s">
        <v>1730</v>
      </c>
    </row>
    <row r="374" s="2" customFormat="1">
      <c r="A374" s="39"/>
      <c r="B374" s="40"/>
      <c r="C374" s="41"/>
      <c r="D374" s="236" t="s">
        <v>214</v>
      </c>
      <c r="E374" s="41"/>
      <c r="F374" s="237" t="s">
        <v>3685</v>
      </c>
      <c r="G374" s="41"/>
      <c r="H374" s="41"/>
      <c r="I374" s="238"/>
      <c r="J374" s="41"/>
      <c r="K374" s="41"/>
      <c r="L374" s="45"/>
      <c r="M374" s="239"/>
      <c r="N374" s="240"/>
      <c r="O374" s="92"/>
      <c r="P374" s="92"/>
      <c r="Q374" s="92"/>
      <c r="R374" s="92"/>
      <c r="S374" s="92"/>
      <c r="T374" s="93"/>
      <c r="U374" s="39"/>
      <c r="V374" s="39"/>
      <c r="W374" s="39"/>
      <c r="X374" s="39"/>
      <c r="Y374" s="39"/>
      <c r="Z374" s="39"/>
      <c r="AA374" s="39"/>
      <c r="AB374" s="39"/>
      <c r="AC374" s="39"/>
      <c r="AD374" s="39"/>
      <c r="AE374" s="39"/>
      <c r="AT374" s="18" t="s">
        <v>214</v>
      </c>
      <c r="AU374" s="18" t="s">
        <v>85</v>
      </c>
    </row>
    <row r="375" s="2" customFormat="1" ht="24.15" customHeight="1">
      <c r="A375" s="39"/>
      <c r="B375" s="40"/>
      <c r="C375" s="222" t="s">
        <v>1225</v>
      </c>
      <c r="D375" s="222" t="s">
        <v>208</v>
      </c>
      <c r="E375" s="223" t="s">
        <v>3686</v>
      </c>
      <c r="F375" s="224" t="s">
        <v>3687</v>
      </c>
      <c r="G375" s="225" t="s">
        <v>783</v>
      </c>
      <c r="H375" s="226">
        <v>19</v>
      </c>
      <c r="I375" s="227"/>
      <c r="J375" s="228">
        <f>ROUND(I375*H375,2)</f>
        <v>0</v>
      </c>
      <c r="K375" s="229"/>
      <c r="L375" s="45"/>
      <c r="M375" s="230" t="s">
        <v>1</v>
      </c>
      <c r="N375" s="231" t="s">
        <v>41</v>
      </c>
      <c r="O375" s="92"/>
      <c r="P375" s="232">
        <f>O375*H375</f>
        <v>0</v>
      </c>
      <c r="Q375" s="232">
        <v>0</v>
      </c>
      <c r="R375" s="232">
        <f>Q375*H375</f>
        <v>0</v>
      </c>
      <c r="S375" s="232">
        <v>0</v>
      </c>
      <c r="T375" s="233">
        <f>S375*H375</f>
        <v>0</v>
      </c>
      <c r="U375" s="39"/>
      <c r="V375" s="39"/>
      <c r="W375" s="39"/>
      <c r="X375" s="39"/>
      <c r="Y375" s="39"/>
      <c r="Z375" s="39"/>
      <c r="AA375" s="39"/>
      <c r="AB375" s="39"/>
      <c r="AC375" s="39"/>
      <c r="AD375" s="39"/>
      <c r="AE375" s="39"/>
      <c r="AR375" s="234" t="s">
        <v>361</v>
      </c>
      <c r="AT375" s="234" t="s">
        <v>208</v>
      </c>
      <c r="AU375" s="234" t="s">
        <v>85</v>
      </c>
      <c r="AY375" s="18" t="s">
        <v>207</v>
      </c>
      <c r="BE375" s="235">
        <f>IF(N375="základní",J375,0)</f>
        <v>0</v>
      </c>
      <c r="BF375" s="235">
        <f>IF(N375="snížená",J375,0)</f>
        <v>0</v>
      </c>
      <c r="BG375" s="235">
        <f>IF(N375="zákl. přenesená",J375,0)</f>
        <v>0</v>
      </c>
      <c r="BH375" s="235">
        <f>IF(N375="sníž. přenesená",J375,0)</f>
        <v>0</v>
      </c>
      <c r="BI375" s="235">
        <f>IF(N375="nulová",J375,0)</f>
        <v>0</v>
      </c>
      <c r="BJ375" s="18" t="s">
        <v>83</v>
      </c>
      <c r="BK375" s="235">
        <f>ROUND(I375*H375,2)</f>
        <v>0</v>
      </c>
      <c r="BL375" s="18" t="s">
        <v>361</v>
      </c>
      <c r="BM375" s="234" t="s">
        <v>1738</v>
      </c>
    </row>
    <row r="376" s="2" customFormat="1">
      <c r="A376" s="39"/>
      <c r="B376" s="40"/>
      <c r="C376" s="41"/>
      <c r="D376" s="236" t="s">
        <v>214</v>
      </c>
      <c r="E376" s="41"/>
      <c r="F376" s="237" t="s">
        <v>3687</v>
      </c>
      <c r="G376" s="41"/>
      <c r="H376" s="41"/>
      <c r="I376" s="238"/>
      <c r="J376" s="41"/>
      <c r="K376" s="41"/>
      <c r="L376" s="45"/>
      <c r="M376" s="239"/>
      <c r="N376" s="240"/>
      <c r="O376" s="92"/>
      <c r="P376" s="92"/>
      <c r="Q376" s="92"/>
      <c r="R376" s="92"/>
      <c r="S376" s="92"/>
      <c r="T376" s="93"/>
      <c r="U376" s="39"/>
      <c r="V376" s="39"/>
      <c r="W376" s="39"/>
      <c r="X376" s="39"/>
      <c r="Y376" s="39"/>
      <c r="Z376" s="39"/>
      <c r="AA376" s="39"/>
      <c r="AB376" s="39"/>
      <c r="AC376" s="39"/>
      <c r="AD376" s="39"/>
      <c r="AE376" s="39"/>
      <c r="AT376" s="18" t="s">
        <v>214</v>
      </c>
      <c r="AU376" s="18" t="s">
        <v>85</v>
      </c>
    </row>
    <row r="377" s="2" customFormat="1" ht="24.15" customHeight="1">
      <c r="A377" s="39"/>
      <c r="B377" s="40"/>
      <c r="C377" s="222" t="s">
        <v>1234</v>
      </c>
      <c r="D377" s="222" t="s">
        <v>208</v>
      </c>
      <c r="E377" s="223" t="s">
        <v>3649</v>
      </c>
      <c r="F377" s="224" t="s">
        <v>3650</v>
      </c>
      <c r="G377" s="225" t="s">
        <v>783</v>
      </c>
      <c r="H377" s="226">
        <v>20</v>
      </c>
      <c r="I377" s="227"/>
      <c r="J377" s="228">
        <f>ROUND(I377*H377,2)</f>
        <v>0</v>
      </c>
      <c r="K377" s="229"/>
      <c r="L377" s="45"/>
      <c r="M377" s="230" t="s">
        <v>1</v>
      </c>
      <c r="N377" s="231" t="s">
        <v>41</v>
      </c>
      <c r="O377" s="92"/>
      <c r="P377" s="232">
        <f>O377*H377</f>
        <v>0</v>
      </c>
      <c r="Q377" s="232">
        <v>0</v>
      </c>
      <c r="R377" s="232">
        <f>Q377*H377</f>
        <v>0</v>
      </c>
      <c r="S377" s="232">
        <v>0</v>
      </c>
      <c r="T377" s="233">
        <f>S377*H377</f>
        <v>0</v>
      </c>
      <c r="U377" s="39"/>
      <c r="V377" s="39"/>
      <c r="W377" s="39"/>
      <c r="X377" s="39"/>
      <c r="Y377" s="39"/>
      <c r="Z377" s="39"/>
      <c r="AA377" s="39"/>
      <c r="AB377" s="39"/>
      <c r="AC377" s="39"/>
      <c r="AD377" s="39"/>
      <c r="AE377" s="39"/>
      <c r="AR377" s="234" t="s">
        <v>361</v>
      </c>
      <c r="AT377" s="234" t="s">
        <v>208</v>
      </c>
      <c r="AU377" s="234" t="s">
        <v>85</v>
      </c>
      <c r="AY377" s="18" t="s">
        <v>207</v>
      </c>
      <c r="BE377" s="235">
        <f>IF(N377="základní",J377,0)</f>
        <v>0</v>
      </c>
      <c r="BF377" s="235">
        <f>IF(N377="snížená",J377,0)</f>
        <v>0</v>
      </c>
      <c r="BG377" s="235">
        <f>IF(N377="zákl. přenesená",J377,0)</f>
        <v>0</v>
      </c>
      <c r="BH377" s="235">
        <f>IF(N377="sníž. přenesená",J377,0)</f>
        <v>0</v>
      </c>
      <c r="BI377" s="235">
        <f>IF(N377="nulová",J377,0)</f>
        <v>0</v>
      </c>
      <c r="BJ377" s="18" t="s">
        <v>83</v>
      </c>
      <c r="BK377" s="235">
        <f>ROUND(I377*H377,2)</f>
        <v>0</v>
      </c>
      <c r="BL377" s="18" t="s">
        <v>361</v>
      </c>
      <c r="BM377" s="234" t="s">
        <v>1745</v>
      </c>
    </row>
    <row r="378" s="2" customFormat="1">
      <c r="A378" s="39"/>
      <c r="B378" s="40"/>
      <c r="C378" s="41"/>
      <c r="D378" s="236" t="s">
        <v>214</v>
      </c>
      <c r="E378" s="41"/>
      <c r="F378" s="237" t="s">
        <v>3650</v>
      </c>
      <c r="G378" s="41"/>
      <c r="H378" s="41"/>
      <c r="I378" s="238"/>
      <c r="J378" s="41"/>
      <c r="K378" s="41"/>
      <c r="L378" s="45"/>
      <c r="M378" s="239"/>
      <c r="N378" s="240"/>
      <c r="O378" s="92"/>
      <c r="P378" s="92"/>
      <c r="Q378" s="92"/>
      <c r="R378" s="92"/>
      <c r="S378" s="92"/>
      <c r="T378" s="93"/>
      <c r="U378" s="39"/>
      <c r="V378" s="39"/>
      <c r="W378" s="39"/>
      <c r="X378" s="39"/>
      <c r="Y378" s="39"/>
      <c r="Z378" s="39"/>
      <c r="AA378" s="39"/>
      <c r="AB378" s="39"/>
      <c r="AC378" s="39"/>
      <c r="AD378" s="39"/>
      <c r="AE378" s="39"/>
      <c r="AT378" s="18" t="s">
        <v>214</v>
      </c>
      <c r="AU378" s="18" t="s">
        <v>85</v>
      </c>
    </row>
    <row r="379" s="2" customFormat="1" ht="37.8" customHeight="1">
      <c r="A379" s="39"/>
      <c r="B379" s="40"/>
      <c r="C379" s="222" t="s">
        <v>1240</v>
      </c>
      <c r="D379" s="222" t="s">
        <v>208</v>
      </c>
      <c r="E379" s="223" t="s">
        <v>3688</v>
      </c>
      <c r="F379" s="224" t="s">
        <v>3689</v>
      </c>
      <c r="G379" s="225" t="s">
        <v>931</v>
      </c>
      <c r="H379" s="226">
        <v>2</v>
      </c>
      <c r="I379" s="227"/>
      <c r="J379" s="228">
        <f>ROUND(I379*H379,2)</f>
        <v>0</v>
      </c>
      <c r="K379" s="229"/>
      <c r="L379" s="45"/>
      <c r="M379" s="230" t="s">
        <v>1</v>
      </c>
      <c r="N379" s="231" t="s">
        <v>41</v>
      </c>
      <c r="O379" s="92"/>
      <c r="P379" s="232">
        <f>O379*H379</f>
        <v>0</v>
      </c>
      <c r="Q379" s="232">
        <v>0</v>
      </c>
      <c r="R379" s="232">
        <f>Q379*H379</f>
        <v>0</v>
      </c>
      <c r="S379" s="232">
        <v>0</v>
      </c>
      <c r="T379" s="233">
        <f>S379*H379</f>
        <v>0</v>
      </c>
      <c r="U379" s="39"/>
      <c r="V379" s="39"/>
      <c r="W379" s="39"/>
      <c r="X379" s="39"/>
      <c r="Y379" s="39"/>
      <c r="Z379" s="39"/>
      <c r="AA379" s="39"/>
      <c r="AB379" s="39"/>
      <c r="AC379" s="39"/>
      <c r="AD379" s="39"/>
      <c r="AE379" s="39"/>
      <c r="AR379" s="234" t="s">
        <v>361</v>
      </c>
      <c r="AT379" s="234" t="s">
        <v>208</v>
      </c>
      <c r="AU379" s="234" t="s">
        <v>85</v>
      </c>
      <c r="AY379" s="18" t="s">
        <v>207</v>
      </c>
      <c r="BE379" s="235">
        <f>IF(N379="základní",J379,0)</f>
        <v>0</v>
      </c>
      <c r="BF379" s="235">
        <f>IF(N379="snížená",J379,0)</f>
        <v>0</v>
      </c>
      <c r="BG379" s="235">
        <f>IF(N379="zákl. přenesená",J379,0)</f>
        <v>0</v>
      </c>
      <c r="BH379" s="235">
        <f>IF(N379="sníž. přenesená",J379,0)</f>
        <v>0</v>
      </c>
      <c r="BI379" s="235">
        <f>IF(N379="nulová",J379,0)</f>
        <v>0</v>
      </c>
      <c r="BJ379" s="18" t="s">
        <v>83</v>
      </c>
      <c r="BK379" s="235">
        <f>ROUND(I379*H379,2)</f>
        <v>0</v>
      </c>
      <c r="BL379" s="18" t="s">
        <v>361</v>
      </c>
      <c r="BM379" s="234" t="s">
        <v>1752</v>
      </c>
    </row>
    <row r="380" s="2" customFormat="1">
      <c r="A380" s="39"/>
      <c r="B380" s="40"/>
      <c r="C380" s="41"/>
      <c r="D380" s="236" t="s">
        <v>214</v>
      </c>
      <c r="E380" s="41"/>
      <c r="F380" s="237" t="s">
        <v>3689</v>
      </c>
      <c r="G380" s="41"/>
      <c r="H380" s="41"/>
      <c r="I380" s="238"/>
      <c r="J380" s="41"/>
      <c r="K380" s="41"/>
      <c r="L380" s="45"/>
      <c r="M380" s="239"/>
      <c r="N380" s="240"/>
      <c r="O380" s="92"/>
      <c r="P380" s="92"/>
      <c r="Q380" s="92"/>
      <c r="R380" s="92"/>
      <c r="S380" s="92"/>
      <c r="T380" s="93"/>
      <c r="U380" s="39"/>
      <c r="V380" s="39"/>
      <c r="W380" s="39"/>
      <c r="X380" s="39"/>
      <c r="Y380" s="39"/>
      <c r="Z380" s="39"/>
      <c r="AA380" s="39"/>
      <c r="AB380" s="39"/>
      <c r="AC380" s="39"/>
      <c r="AD380" s="39"/>
      <c r="AE380" s="39"/>
      <c r="AT380" s="18" t="s">
        <v>214</v>
      </c>
      <c r="AU380" s="18" t="s">
        <v>85</v>
      </c>
    </row>
    <row r="381" s="2" customFormat="1" ht="16.5" customHeight="1">
      <c r="A381" s="39"/>
      <c r="B381" s="40"/>
      <c r="C381" s="222" t="s">
        <v>1243</v>
      </c>
      <c r="D381" s="222" t="s">
        <v>208</v>
      </c>
      <c r="E381" s="223" t="s">
        <v>3690</v>
      </c>
      <c r="F381" s="224" t="s">
        <v>3691</v>
      </c>
      <c r="G381" s="225" t="s">
        <v>931</v>
      </c>
      <c r="H381" s="226">
        <v>2</v>
      </c>
      <c r="I381" s="227"/>
      <c r="J381" s="228">
        <f>ROUND(I381*H381,2)</f>
        <v>0</v>
      </c>
      <c r="K381" s="229"/>
      <c r="L381" s="45"/>
      <c r="M381" s="230" t="s">
        <v>1</v>
      </c>
      <c r="N381" s="231" t="s">
        <v>41</v>
      </c>
      <c r="O381" s="92"/>
      <c r="P381" s="232">
        <f>O381*H381</f>
        <v>0</v>
      </c>
      <c r="Q381" s="232">
        <v>0</v>
      </c>
      <c r="R381" s="232">
        <f>Q381*H381</f>
        <v>0</v>
      </c>
      <c r="S381" s="232">
        <v>0</v>
      </c>
      <c r="T381" s="233">
        <f>S381*H381</f>
        <v>0</v>
      </c>
      <c r="U381" s="39"/>
      <c r="V381" s="39"/>
      <c r="W381" s="39"/>
      <c r="X381" s="39"/>
      <c r="Y381" s="39"/>
      <c r="Z381" s="39"/>
      <c r="AA381" s="39"/>
      <c r="AB381" s="39"/>
      <c r="AC381" s="39"/>
      <c r="AD381" s="39"/>
      <c r="AE381" s="39"/>
      <c r="AR381" s="234" t="s">
        <v>361</v>
      </c>
      <c r="AT381" s="234" t="s">
        <v>208</v>
      </c>
      <c r="AU381" s="234" t="s">
        <v>85</v>
      </c>
      <c r="AY381" s="18" t="s">
        <v>207</v>
      </c>
      <c r="BE381" s="235">
        <f>IF(N381="základní",J381,0)</f>
        <v>0</v>
      </c>
      <c r="BF381" s="235">
        <f>IF(N381="snížená",J381,0)</f>
        <v>0</v>
      </c>
      <c r="BG381" s="235">
        <f>IF(N381="zákl. přenesená",J381,0)</f>
        <v>0</v>
      </c>
      <c r="BH381" s="235">
        <f>IF(N381="sníž. přenesená",J381,0)</f>
        <v>0</v>
      </c>
      <c r="BI381" s="235">
        <f>IF(N381="nulová",J381,0)</f>
        <v>0</v>
      </c>
      <c r="BJ381" s="18" t="s">
        <v>83</v>
      </c>
      <c r="BK381" s="235">
        <f>ROUND(I381*H381,2)</f>
        <v>0</v>
      </c>
      <c r="BL381" s="18" t="s">
        <v>361</v>
      </c>
      <c r="BM381" s="234" t="s">
        <v>1782</v>
      </c>
    </row>
    <row r="382" s="2" customFormat="1">
      <c r="A382" s="39"/>
      <c r="B382" s="40"/>
      <c r="C382" s="41"/>
      <c r="D382" s="236" t="s">
        <v>214</v>
      </c>
      <c r="E382" s="41"/>
      <c r="F382" s="237" t="s">
        <v>3691</v>
      </c>
      <c r="G382" s="41"/>
      <c r="H382" s="41"/>
      <c r="I382" s="238"/>
      <c r="J382" s="41"/>
      <c r="K382" s="41"/>
      <c r="L382" s="45"/>
      <c r="M382" s="239"/>
      <c r="N382" s="240"/>
      <c r="O382" s="92"/>
      <c r="P382" s="92"/>
      <c r="Q382" s="92"/>
      <c r="R382" s="92"/>
      <c r="S382" s="92"/>
      <c r="T382" s="93"/>
      <c r="U382" s="39"/>
      <c r="V382" s="39"/>
      <c r="W382" s="39"/>
      <c r="X382" s="39"/>
      <c r="Y382" s="39"/>
      <c r="Z382" s="39"/>
      <c r="AA382" s="39"/>
      <c r="AB382" s="39"/>
      <c r="AC382" s="39"/>
      <c r="AD382" s="39"/>
      <c r="AE382" s="39"/>
      <c r="AT382" s="18" t="s">
        <v>214</v>
      </c>
      <c r="AU382" s="18" t="s">
        <v>85</v>
      </c>
    </row>
    <row r="383" s="2" customFormat="1" ht="24.15" customHeight="1">
      <c r="A383" s="39"/>
      <c r="B383" s="40"/>
      <c r="C383" s="222" t="s">
        <v>1251</v>
      </c>
      <c r="D383" s="222" t="s">
        <v>208</v>
      </c>
      <c r="E383" s="223" t="s">
        <v>3595</v>
      </c>
      <c r="F383" s="224" t="s">
        <v>3596</v>
      </c>
      <c r="G383" s="225" t="s">
        <v>783</v>
      </c>
      <c r="H383" s="226">
        <v>38</v>
      </c>
      <c r="I383" s="227"/>
      <c r="J383" s="228">
        <f>ROUND(I383*H383,2)</f>
        <v>0</v>
      </c>
      <c r="K383" s="229"/>
      <c r="L383" s="45"/>
      <c r="M383" s="230" t="s">
        <v>1</v>
      </c>
      <c r="N383" s="231" t="s">
        <v>41</v>
      </c>
      <c r="O383" s="92"/>
      <c r="P383" s="232">
        <f>O383*H383</f>
        <v>0</v>
      </c>
      <c r="Q383" s="232">
        <v>0</v>
      </c>
      <c r="R383" s="232">
        <f>Q383*H383</f>
        <v>0</v>
      </c>
      <c r="S383" s="232">
        <v>0</v>
      </c>
      <c r="T383" s="233">
        <f>S383*H383</f>
        <v>0</v>
      </c>
      <c r="U383" s="39"/>
      <c r="V383" s="39"/>
      <c r="W383" s="39"/>
      <c r="X383" s="39"/>
      <c r="Y383" s="39"/>
      <c r="Z383" s="39"/>
      <c r="AA383" s="39"/>
      <c r="AB383" s="39"/>
      <c r="AC383" s="39"/>
      <c r="AD383" s="39"/>
      <c r="AE383" s="39"/>
      <c r="AR383" s="234" t="s">
        <v>361</v>
      </c>
      <c r="AT383" s="234" t="s">
        <v>208</v>
      </c>
      <c r="AU383" s="234" t="s">
        <v>85</v>
      </c>
      <c r="AY383" s="18" t="s">
        <v>207</v>
      </c>
      <c r="BE383" s="235">
        <f>IF(N383="základní",J383,0)</f>
        <v>0</v>
      </c>
      <c r="BF383" s="235">
        <f>IF(N383="snížená",J383,0)</f>
        <v>0</v>
      </c>
      <c r="BG383" s="235">
        <f>IF(N383="zákl. přenesená",J383,0)</f>
        <v>0</v>
      </c>
      <c r="BH383" s="235">
        <f>IF(N383="sníž. přenesená",J383,0)</f>
        <v>0</v>
      </c>
      <c r="BI383" s="235">
        <f>IF(N383="nulová",J383,0)</f>
        <v>0</v>
      </c>
      <c r="BJ383" s="18" t="s">
        <v>83</v>
      </c>
      <c r="BK383" s="235">
        <f>ROUND(I383*H383,2)</f>
        <v>0</v>
      </c>
      <c r="BL383" s="18" t="s">
        <v>361</v>
      </c>
      <c r="BM383" s="234" t="s">
        <v>1795</v>
      </c>
    </row>
    <row r="384" s="2" customFormat="1">
      <c r="A384" s="39"/>
      <c r="B384" s="40"/>
      <c r="C384" s="41"/>
      <c r="D384" s="236" t="s">
        <v>214</v>
      </c>
      <c r="E384" s="41"/>
      <c r="F384" s="237" t="s">
        <v>3596</v>
      </c>
      <c r="G384" s="41"/>
      <c r="H384" s="41"/>
      <c r="I384" s="238"/>
      <c r="J384" s="41"/>
      <c r="K384" s="41"/>
      <c r="L384" s="45"/>
      <c r="M384" s="239"/>
      <c r="N384" s="240"/>
      <c r="O384" s="92"/>
      <c r="P384" s="92"/>
      <c r="Q384" s="92"/>
      <c r="R384" s="92"/>
      <c r="S384" s="92"/>
      <c r="T384" s="93"/>
      <c r="U384" s="39"/>
      <c r="V384" s="39"/>
      <c r="W384" s="39"/>
      <c r="X384" s="39"/>
      <c r="Y384" s="39"/>
      <c r="Z384" s="39"/>
      <c r="AA384" s="39"/>
      <c r="AB384" s="39"/>
      <c r="AC384" s="39"/>
      <c r="AD384" s="39"/>
      <c r="AE384" s="39"/>
      <c r="AT384" s="18" t="s">
        <v>214</v>
      </c>
      <c r="AU384" s="18" t="s">
        <v>85</v>
      </c>
    </row>
    <row r="385" s="2" customFormat="1">
      <c r="A385" s="39"/>
      <c r="B385" s="40"/>
      <c r="C385" s="41"/>
      <c r="D385" s="236" t="s">
        <v>385</v>
      </c>
      <c r="E385" s="41"/>
      <c r="F385" s="290" t="s">
        <v>3599</v>
      </c>
      <c r="G385" s="41"/>
      <c r="H385" s="41"/>
      <c r="I385" s="238"/>
      <c r="J385" s="41"/>
      <c r="K385" s="41"/>
      <c r="L385" s="45"/>
      <c r="M385" s="239"/>
      <c r="N385" s="240"/>
      <c r="O385" s="92"/>
      <c r="P385" s="92"/>
      <c r="Q385" s="92"/>
      <c r="R385" s="92"/>
      <c r="S385" s="92"/>
      <c r="T385" s="93"/>
      <c r="U385" s="39"/>
      <c r="V385" s="39"/>
      <c r="W385" s="39"/>
      <c r="X385" s="39"/>
      <c r="Y385" s="39"/>
      <c r="Z385" s="39"/>
      <c r="AA385" s="39"/>
      <c r="AB385" s="39"/>
      <c r="AC385" s="39"/>
      <c r="AD385" s="39"/>
      <c r="AE385" s="39"/>
      <c r="AT385" s="18" t="s">
        <v>385</v>
      </c>
      <c r="AU385" s="18" t="s">
        <v>85</v>
      </c>
    </row>
    <row r="386" s="2" customFormat="1" ht="66.75" customHeight="1">
      <c r="A386" s="39"/>
      <c r="B386" s="40"/>
      <c r="C386" s="222" t="s">
        <v>1254</v>
      </c>
      <c r="D386" s="222" t="s">
        <v>208</v>
      </c>
      <c r="E386" s="223" t="s">
        <v>3600</v>
      </c>
      <c r="F386" s="224" t="s">
        <v>3601</v>
      </c>
      <c r="G386" s="225" t="s">
        <v>225</v>
      </c>
      <c r="H386" s="226">
        <v>13</v>
      </c>
      <c r="I386" s="227"/>
      <c r="J386" s="228">
        <f>ROUND(I386*H386,2)</f>
        <v>0</v>
      </c>
      <c r="K386" s="229"/>
      <c r="L386" s="45"/>
      <c r="M386" s="230" t="s">
        <v>1</v>
      </c>
      <c r="N386" s="231" t="s">
        <v>41</v>
      </c>
      <c r="O386" s="92"/>
      <c r="P386" s="232">
        <f>O386*H386</f>
        <v>0</v>
      </c>
      <c r="Q386" s="232">
        <v>0</v>
      </c>
      <c r="R386" s="232">
        <f>Q386*H386</f>
        <v>0</v>
      </c>
      <c r="S386" s="232">
        <v>0</v>
      </c>
      <c r="T386" s="233">
        <f>S386*H386</f>
        <v>0</v>
      </c>
      <c r="U386" s="39"/>
      <c r="V386" s="39"/>
      <c r="W386" s="39"/>
      <c r="X386" s="39"/>
      <c r="Y386" s="39"/>
      <c r="Z386" s="39"/>
      <c r="AA386" s="39"/>
      <c r="AB386" s="39"/>
      <c r="AC386" s="39"/>
      <c r="AD386" s="39"/>
      <c r="AE386" s="39"/>
      <c r="AR386" s="234" t="s">
        <v>361</v>
      </c>
      <c r="AT386" s="234" t="s">
        <v>208</v>
      </c>
      <c r="AU386" s="234" t="s">
        <v>85</v>
      </c>
      <c r="AY386" s="18" t="s">
        <v>207</v>
      </c>
      <c r="BE386" s="235">
        <f>IF(N386="základní",J386,0)</f>
        <v>0</v>
      </c>
      <c r="BF386" s="235">
        <f>IF(N386="snížená",J386,0)</f>
        <v>0</v>
      </c>
      <c r="BG386" s="235">
        <f>IF(N386="zákl. přenesená",J386,0)</f>
        <v>0</v>
      </c>
      <c r="BH386" s="235">
        <f>IF(N386="sníž. přenesená",J386,0)</f>
        <v>0</v>
      </c>
      <c r="BI386" s="235">
        <f>IF(N386="nulová",J386,0)</f>
        <v>0</v>
      </c>
      <c r="BJ386" s="18" t="s">
        <v>83</v>
      </c>
      <c r="BK386" s="235">
        <f>ROUND(I386*H386,2)</f>
        <v>0</v>
      </c>
      <c r="BL386" s="18" t="s">
        <v>361</v>
      </c>
      <c r="BM386" s="234" t="s">
        <v>1806</v>
      </c>
    </row>
    <row r="387" s="2" customFormat="1">
      <c r="A387" s="39"/>
      <c r="B387" s="40"/>
      <c r="C387" s="41"/>
      <c r="D387" s="236" t="s">
        <v>214</v>
      </c>
      <c r="E387" s="41"/>
      <c r="F387" s="237" t="s">
        <v>3602</v>
      </c>
      <c r="G387" s="41"/>
      <c r="H387" s="41"/>
      <c r="I387" s="238"/>
      <c r="J387" s="41"/>
      <c r="K387" s="41"/>
      <c r="L387" s="45"/>
      <c r="M387" s="239"/>
      <c r="N387" s="240"/>
      <c r="O387" s="92"/>
      <c r="P387" s="92"/>
      <c r="Q387" s="92"/>
      <c r="R387" s="92"/>
      <c r="S387" s="92"/>
      <c r="T387" s="93"/>
      <c r="U387" s="39"/>
      <c r="V387" s="39"/>
      <c r="W387" s="39"/>
      <c r="X387" s="39"/>
      <c r="Y387" s="39"/>
      <c r="Z387" s="39"/>
      <c r="AA387" s="39"/>
      <c r="AB387" s="39"/>
      <c r="AC387" s="39"/>
      <c r="AD387" s="39"/>
      <c r="AE387" s="39"/>
      <c r="AT387" s="18" t="s">
        <v>214</v>
      </c>
      <c r="AU387" s="18" t="s">
        <v>85</v>
      </c>
    </row>
    <row r="388" s="2" customFormat="1" ht="16.5" customHeight="1">
      <c r="A388" s="39"/>
      <c r="B388" s="40"/>
      <c r="C388" s="222" t="s">
        <v>1258</v>
      </c>
      <c r="D388" s="222" t="s">
        <v>208</v>
      </c>
      <c r="E388" s="223" t="s">
        <v>3692</v>
      </c>
      <c r="F388" s="224" t="s">
        <v>3538</v>
      </c>
      <c r="G388" s="225" t="s">
        <v>2924</v>
      </c>
      <c r="H388" s="226">
        <v>1</v>
      </c>
      <c r="I388" s="227"/>
      <c r="J388" s="228">
        <f>ROUND(I388*H388,2)</f>
        <v>0</v>
      </c>
      <c r="K388" s="229"/>
      <c r="L388" s="45"/>
      <c r="M388" s="230" t="s">
        <v>1</v>
      </c>
      <c r="N388" s="231" t="s">
        <v>41</v>
      </c>
      <c r="O388" s="92"/>
      <c r="P388" s="232">
        <f>O388*H388</f>
        <v>0</v>
      </c>
      <c r="Q388" s="232">
        <v>0</v>
      </c>
      <c r="R388" s="232">
        <f>Q388*H388</f>
        <v>0</v>
      </c>
      <c r="S388" s="232">
        <v>0</v>
      </c>
      <c r="T388" s="233">
        <f>S388*H388</f>
        <v>0</v>
      </c>
      <c r="U388" s="39"/>
      <c r="V388" s="39"/>
      <c r="W388" s="39"/>
      <c r="X388" s="39"/>
      <c r="Y388" s="39"/>
      <c r="Z388" s="39"/>
      <c r="AA388" s="39"/>
      <c r="AB388" s="39"/>
      <c r="AC388" s="39"/>
      <c r="AD388" s="39"/>
      <c r="AE388" s="39"/>
      <c r="AR388" s="234" t="s">
        <v>361</v>
      </c>
      <c r="AT388" s="234" t="s">
        <v>208</v>
      </c>
      <c r="AU388" s="234" t="s">
        <v>85</v>
      </c>
      <c r="AY388" s="18" t="s">
        <v>207</v>
      </c>
      <c r="BE388" s="235">
        <f>IF(N388="základní",J388,0)</f>
        <v>0</v>
      </c>
      <c r="BF388" s="235">
        <f>IF(N388="snížená",J388,0)</f>
        <v>0</v>
      </c>
      <c r="BG388" s="235">
        <f>IF(N388="zákl. přenesená",J388,0)</f>
        <v>0</v>
      </c>
      <c r="BH388" s="235">
        <f>IF(N388="sníž. přenesená",J388,0)</f>
        <v>0</v>
      </c>
      <c r="BI388" s="235">
        <f>IF(N388="nulová",J388,0)</f>
        <v>0</v>
      </c>
      <c r="BJ388" s="18" t="s">
        <v>83</v>
      </c>
      <c r="BK388" s="235">
        <f>ROUND(I388*H388,2)</f>
        <v>0</v>
      </c>
      <c r="BL388" s="18" t="s">
        <v>361</v>
      </c>
      <c r="BM388" s="234" t="s">
        <v>1820</v>
      </c>
    </row>
    <row r="389" s="2" customFormat="1">
      <c r="A389" s="39"/>
      <c r="B389" s="40"/>
      <c r="C389" s="41"/>
      <c r="D389" s="236" t="s">
        <v>214</v>
      </c>
      <c r="E389" s="41"/>
      <c r="F389" s="237" t="s">
        <v>3538</v>
      </c>
      <c r="G389" s="41"/>
      <c r="H389" s="41"/>
      <c r="I389" s="238"/>
      <c r="J389" s="41"/>
      <c r="K389" s="41"/>
      <c r="L389" s="45"/>
      <c r="M389" s="239"/>
      <c r="N389" s="240"/>
      <c r="O389" s="92"/>
      <c r="P389" s="92"/>
      <c r="Q389" s="92"/>
      <c r="R389" s="92"/>
      <c r="S389" s="92"/>
      <c r="T389" s="93"/>
      <c r="U389" s="39"/>
      <c r="V389" s="39"/>
      <c r="W389" s="39"/>
      <c r="X389" s="39"/>
      <c r="Y389" s="39"/>
      <c r="Z389" s="39"/>
      <c r="AA389" s="39"/>
      <c r="AB389" s="39"/>
      <c r="AC389" s="39"/>
      <c r="AD389" s="39"/>
      <c r="AE389" s="39"/>
      <c r="AT389" s="18" t="s">
        <v>214</v>
      </c>
      <c r="AU389" s="18" t="s">
        <v>85</v>
      </c>
    </row>
    <row r="390" s="11" customFormat="1" ht="22.8" customHeight="1">
      <c r="A390" s="11"/>
      <c r="B390" s="208"/>
      <c r="C390" s="209"/>
      <c r="D390" s="210" t="s">
        <v>75</v>
      </c>
      <c r="E390" s="310" t="s">
        <v>3693</v>
      </c>
      <c r="F390" s="310" t="s">
        <v>3552</v>
      </c>
      <c r="G390" s="209"/>
      <c r="H390" s="209"/>
      <c r="I390" s="212"/>
      <c r="J390" s="311">
        <f>BK390</f>
        <v>0</v>
      </c>
      <c r="K390" s="209"/>
      <c r="L390" s="214"/>
      <c r="M390" s="215"/>
      <c r="N390" s="216"/>
      <c r="O390" s="216"/>
      <c r="P390" s="217">
        <f>SUM(P391:P395)</f>
        <v>0</v>
      </c>
      <c r="Q390" s="216"/>
      <c r="R390" s="217">
        <f>SUM(R391:R395)</f>
        <v>0</v>
      </c>
      <c r="S390" s="216"/>
      <c r="T390" s="218">
        <f>SUM(T391:T395)</f>
        <v>0</v>
      </c>
      <c r="U390" s="11"/>
      <c r="V390" s="11"/>
      <c r="W390" s="11"/>
      <c r="X390" s="11"/>
      <c r="Y390" s="11"/>
      <c r="Z390" s="11"/>
      <c r="AA390" s="11"/>
      <c r="AB390" s="11"/>
      <c r="AC390" s="11"/>
      <c r="AD390" s="11"/>
      <c r="AE390" s="11"/>
      <c r="AR390" s="219" t="s">
        <v>83</v>
      </c>
      <c r="AT390" s="220" t="s">
        <v>75</v>
      </c>
      <c r="AU390" s="220" t="s">
        <v>83</v>
      </c>
      <c r="AY390" s="219" t="s">
        <v>207</v>
      </c>
      <c r="BK390" s="221">
        <f>SUM(BK391:BK395)</f>
        <v>0</v>
      </c>
    </row>
    <row r="391" s="2" customFormat="1" ht="16.5" customHeight="1">
      <c r="A391" s="39"/>
      <c r="B391" s="40"/>
      <c r="C391" s="222" t="s">
        <v>1267</v>
      </c>
      <c r="D391" s="222" t="s">
        <v>208</v>
      </c>
      <c r="E391" s="223" t="s">
        <v>3694</v>
      </c>
      <c r="F391" s="224" t="s">
        <v>3554</v>
      </c>
      <c r="G391" s="225" t="s">
        <v>2924</v>
      </c>
      <c r="H391" s="226">
        <v>1</v>
      </c>
      <c r="I391" s="227"/>
      <c r="J391" s="228">
        <f>ROUND(I391*H391,2)</f>
        <v>0</v>
      </c>
      <c r="K391" s="229"/>
      <c r="L391" s="45"/>
      <c r="M391" s="230" t="s">
        <v>1</v>
      </c>
      <c r="N391" s="231" t="s">
        <v>41</v>
      </c>
      <c r="O391" s="92"/>
      <c r="P391" s="232">
        <f>O391*H391</f>
        <v>0</v>
      </c>
      <c r="Q391" s="232">
        <v>0</v>
      </c>
      <c r="R391" s="232">
        <f>Q391*H391</f>
        <v>0</v>
      </c>
      <c r="S391" s="232">
        <v>0</v>
      </c>
      <c r="T391" s="233">
        <f>S391*H391</f>
        <v>0</v>
      </c>
      <c r="U391" s="39"/>
      <c r="V391" s="39"/>
      <c r="W391" s="39"/>
      <c r="X391" s="39"/>
      <c r="Y391" s="39"/>
      <c r="Z391" s="39"/>
      <c r="AA391" s="39"/>
      <c r="AB391" s="39"/>
      <c r="AC391" s="39"/>
      <c r="AD391" s="39"/>
      <c r="AE391" s="39"/>
      <c r="AR391" s="234" t="s">
        <v>361</v>
      </c>
      <c r="AT391" s="234" t="s">
        <v>208</v>
      </c>
      <c r="AU391" s="234" t="s">
        <v>85</v>
      </c>
      <c r="AY391" s="18" t="s">
        <v>207</v>
      </c>
      <c r="BE391" s="235">
        <f>IF(N391="základní",J391,0)</f>
        <v>0</v>
      </c>
      <c r="BF391" s="235">
        <f>IF(N391="snížená",J391,0)</f>
        <v>0</v>
      </c>
      <c r="BG391" s="235">
        <f>IF(N391="zákl. přenesená",J391,0)</f>
        <v>0</v>
      </c>
      <c r="BH391" s="235">
        <f>IF(N391="sníž. přenesená",J391,0)</f>
        <v>0</v>
      </c>
      <c r="BI391" s="235">
        <f>IF(N391="nulová",J391,0)</f>
        <v>0</v>
      </c>
      <c r="BJ391" s="18" t="s">
        <v>83</v>
      </c>
      <c r="BK391" s="235">
        <f>ROUND(I391*H391,2)</f>
        <v>0</v>
      </c>
      <c r="BL391" s="18" t="s">
        <v>361</v>
      </c>
      <c r="BM391" s="234" t="s">
        <v>1833</v>
      </c>
    </row>
    <row r="392" s="2" customFormat="1">
      <c r="A392" s="39"/>
      <c r="B392" s="40"/>
      <c r="C392" s="41"/>
      <c r="D392" s="236" t="s">
        <v>214</v>
      </c>
      <c r="E392" s="41"/>
      <c r="F392" s="237" t="s">
        <v>3554</v>
      </c>
      <c r="G392" s="41"/>
      <c r="H392" s="41"/>
      <c r="I392" s="238"/>
      <c r="J392" s="41"/>
      <c r="K392" s="41"/>
      <c r="L392" s="45"/>
      <c r="M392" s="239"/>
      <c r="N392" s="240"/>
      <c r="O392" s="92"/>
      <c r="P392" s="92"/>
      <c r="Q392" s="92"/>
      <c r="R392" s="92"/>
      <c r="S392" s="92"/>
      <c r="T392" s="93"/>
      <c r="U392" s="39"/>
      <c r="V392" s="39"/>
      <c r="W392" s="39"/>
      <c r="X392" s="39"/>
      <c r="Y392" s="39"/>
      <c r="Z392" s="39"/>
      <c r="AA392" s="39"/>
      <c r="AB392" s="39"/>
      <c r="AC392" s="39"/>
      <c r="AD392" s="39"/>
      <c r="AE392" s="39"/>
      <c r="AT392" s="18" t="s">
        <v>214</v>
      </c>
      <c r="AU392" s="18" t="s">
        <v>85</v>
      </c>
    </row>
    <row r="393" s="2" customFormat="1">
      <c r="A393" s="39"/>
      <c r="B393" s="40"/>
      <c r="C393" s="41"/>
      <c r="D393" s="236" t="s">
        <v>385</v>
      </c>
      <c r="E393" s="41"/>
      <c r="F393" s="290" t="s">
        <v>3015</v>
      </c>
      <c r="G393" s="41"/>
      <c r="H393" s="41"/>
      <c r="I393" s="238"/>
      <c r="J393" s="41"/>
      <c r="K393" s="41"/>
      <c r="L393" s="45"/>
      <c r="M393" s="239"/>
      <c r="N393" s="240"/>
      <c r="O393" s="92"/>
      <c r="P393" s="92"/>
      <c r="Q393" s="92"/>
      <c r="R393" s="92"/>
      <c r="S393" s="92"/>
      <c r="T393" s="93"/>
      <c r="U393" s="39"/>
      <c r="V393" s="39"/>
      <c r="W393" s="39"/>
      <c r="X393" s="39"/>
      <c r="Y393" s="39"/>
      <c r="Z393" s="39"/>
      <c r="AA393" s="39"/>
      <c r="AB393" s="39"/>
      <c r="AC393" s="39"/>
      <c r="AD393" s="39"/>
      <c r="AE393" s="39"/>
      <c r="AT393" s="18" t="s">
        <v>385</v>
      </c>
      <c r="AU393" s="18" t="s">
        <v>85</v>
      </c>
    </row>
    <row r="394" s="2" customFormat="1" ht="21.75" customHeight="1">
      <c r="A394" s="39"/>
      <c r="B394" s="40"/>
      <c r="C394" s="222" t="s">
        <v>1276</v>
      </c>
      <c r="D394" s="222" t="s">
        <v>208</v>
      </c>
      <c r="E394" s="223" t="s">
        <v>3559</v>
      </c>
      <c r="F394" s="224" t="s">
        <v>3560</v>
      </c>
      <c r="G394" s="225" t="s">
        <v>1228</v>
      </c>
      <c r="H394" s="304"/>
      <c r="I394" s="227"/>
      <c r="J394" s="228">
        <f>ROUND(I394*H394,2)</f>
        <v>0</v>
      </c>
      <c r="K394" s="229"/>
      <c r="L394" s="45"/>
      <c r="M394" s="230" t="s">
        <v>1</v>
      </c>
      <c r="N394" s="231" t="s">
        <v>41</v>
      </c>
      <c r="O394" s="92"/>
      <c r="P394" s="232">
        <f>O394*H394</f>
        <v>0</v>
      </c>
      <c r="Q394" s="232">
        <v>0</v>
      </c>
      <c r="R394" s="232">
        <f>Q394*H394</f>
        <v>0</v>
      </c>
      <c r="S394" s="232">
        <v>0</v>
      </c>
      <c r="T394" s="233">
        <f>S394*H394</f>
        <v>0</v>
      </c>
      <c r="U394" s="39"/>
      <c r="V394" s="39"/>
      <c r="W394" s="39"/>
      <c r="X394" s="39"/>
      <c r="Y394" s="39"/>
      <c r="Z394" s="39"/>
      <c r="AA394" s="39"/>
      <c r="AB394" s="39"/>
      <c r="AC394" s="39"/>
      <c r="AD394" s="39"/>
      <c r="AE394" s="39"/>
      <c r="AR394" s="234" t="s">
        <v>361</v>
      </c>
      <c r="AT394" s="234" t="s">
        <v>208</v>
      </c>
      <c r="AU394" s="234" t="s">
        <v>85</v>
      </c>
      <c r="AY394" s="18" t="s">
        <v>207</v>
      </c>
      <c r="BE394" s="235">
        <f>IF(N394="základní",J394,0)</f>
        <v>0</v>
      </c>
      <c r="BF394" s="235">
        <f>IF(N394="snížená",J394,0)</f>
        <v>0</v>
      </c>
      <c r="BG394" s="235">
        <f>IF(N394="zákl. přenesená",J394,0)</f>
        <v>0</v>
      </c>
      <c r="BH394" s="235">
        <f>IF(N394="sníž. přenesená",J394,0)</f>
        <v>0</v>
      </c>
      <c r="BI394" s="235">
        <f>IF(N394="nulová",J394,0)</f>
        <v>0</v>
      </c>
      <c r="BJ394" s="18" t="s">
        <v>83</v>
      </c>
      <c r="BK394" s="235">
        <f>ROUND(I394*H394,2)</f>
        <v>0</v>
      </c>
      <c r="BL394" s="18" t="s">
        <v>361</v>
      </c>
      <c r="BM394" s="234" t="s">
        <v>1845</v>
      </c>
    </row>
    <row r="395" s="2" customFormat="1">
      <c r="A395" s="39"/>
      <c r="B395" s="40"/>
      <c r="C395" s="41"/>
      <c r="D395" s="236" t="s">
        <v>214</v>
      </c>
      <c r="E395" s="41"/>
      <c r="F395" s="237" t="s">
        <v>3560</v>
      </c>
      <c r="G395" s="41"/>
      <c r="H395" s="41"/>
      <c r="I395" s="238"/>
      <c r="J395" s="41"/>
      <c r="K395" s="41"/>
      <c r="L395" s="45"/>
      <c r="M395" s="239"/>
      <c r="N395" s="240"/>
      <c r="O395" s="92"/>
      <c r="P395" s="92"/>
      <c r="Q395" s="92"/>
      <c r="R395" s="92"/>
      <c r="S395" s="92"/>
      <c r="T395" s="93"/>
      <c r="U395" s="39"/>
      <c r="V395" s="39"/>
      <c r="W395" s="39"/>
      <c r="X395" s="39"/>
      <c r="Y395" s="39"/>
      <c r="Z395" s="39"/>
      <c r="AA395" s="39"/>
      <c r="AB395" s="39"/>
      <c r="AC395" s="39"/>
      <c r="AD395" s="39"/>
      <c r="AE395" s="39"/>
      <c r="AT395" s="18" t="s">
        <v>214</v>
      </c>
      <c r="AU395" s="18" t="s">
        <v>85</v>
      </c>
    </row>
    <row r="396" s="11" customFormat="1" ht="25.92" customHeight="1">
      <c r="A396" s="11"/>
      <c r="B396" s="208"/>
      <c r="C396" s="209"/>
      <c r="D396" s="210" t="s">
        <v>75</v>
      </c>
      <c r="E396" s="211" t="s">
        <v>3695</v>
      </c>
      <c r="F396" s="211" t="s">
        <v>3696</v>
      </c>
      <c r="G396" s="209"/>
      <c r="H396" s="209"/>
      <c r="I396" s="212"/>
      <c r="J396" s="213">
        <f>BK396</f>
        <v>0</v>
      </c>
      <c r="K396" s="209"/>
      <c r="L396" s="214"/>
      <c r="M396" s="215"/>
      <c r="N396" s="216"/>
      <c r="O396" s="216"/>
      <c r="P396" s="217">
        <f>P397+SUM(P398:P405)+P410</f>
        <v>0</v>
      </c>
      <c r="Q396" s="216"/>
      <c r="R396" s="217">
        <f>R397+SUM(R398:R405)+R410</f>
        <v>0</v>
      </c>
      <c r="S396" s="216"/>
      <c r="T396" s="218">
        <f>T397+SUM(T398:T405)+T410</f>
        <v>0</v>
      </c>
      <c r="U396" s="11"/>
      <c r="V396" s="11"/>
      <c r="W396" s="11"/>
      <c r="X396" s="11"/>
      <c r="Y396" s="11"/>
      <c r="Z396" s="11"/>
      <c r="AA396" s="11"/>
      <c r="AB396" s="11"/>
      <c r="AC396" s="11"/>
      <c r="AD396" s="11"/>
      <c r="AE396" s="11"/>
      <c r="AR396" s="219" t="s">
        <v>83</v>
      </c>
      <c r="AT396" s="220" t="s">
        <v>75</v>
      </c>
      <c r="AU396" s="220" t="s">
        <v>76</v>
      </c>
      <c r="AY396" s="219" t="s">
        <v>207</v>
      </c>
      <c r="BK396" s="221">
        <f>BK397+SUM(BK398:BK405)+BK410</f>
        <v>0</v>
      </c>
    </row>
    <row r="397" s="2" customFormat="1" ht="66.75" customHeight="1">
      <c r="A397" s="39"/>
      <c r="B397" s="40"/>
      <c r="C397" s="222" t="s">
        <v>1285</v>
      </c>
      <c r="D397" s="222" t="s">
        <v>208</v>
      </c>
      <c r="E397" s="223" t="s">
        <v>3697</v>
      </c>
      <c r="F397" s="224" t="s">
        <v>3698</v>
      </c>
      <c r="G397" s="225" t="s">
        <v>931</v>
      </c>
      <c r="H397" s="226">
        <v>3</v>
      </c>
      <c r="I397" s="227"/>
      <c r="J397" s="228">
        <f>ROUND(I397*H397,2)</f>
        <v>0</v>
      </c>
      <c r="K397" s="229"/>
      <c r="L397" s="45"/>
      <c r="M397" s="230" t="s">
        <v>1</v>
      </c>
      <c r="N397" s="231" t="s">
        <v>41</v>
      </c>
      <c r="O397" s="92"/>
      <c r="P397" s="232">
        <f>O397*H397</f>
        <v>0</v>
      </c>
      <c r="Q397" s="232">
        <v>0</v>
      </c>
      <c r="R397" s="232">
        <f>Q397*H397</f>
        <v>0</v>
      </c>
      <c r="S397" s="232">
        <v>0</v>
      </c>
      <c r="T397" s="233">
        <f>S397*H397</f>
        <v>0</v>
      </c>
      <c r="U397" s="39"/>
      <c r="V397" s="39"/>
      <c r="W397" s="39"/>
      <c r="X397" s="39"/>
      <c r="Y397" s="39"/>
      <c r="Z397" s="39"/>
      <c r="AA397" s="39"/>
      <c r="AB397" s="39"/>
      <c r="AC397" s="39"/>
      <c r="AD397" s="39"/>
      <c r="AE397" s="39"/>
      <c r="AR397" s="234" t="s">
        <v>361</v>
      </c>
      <c r="AT397" s="234" t="s">
        <v>208</v>
      </c>
      <c r="AU397" s="234" t="s">
        <v>83</v>
      </c>
      <c r="AY397" s="18" t="s">
        <v>207</v>
      </c>
      <c r="BE397" s="235">
        <f>IF(N397="základní",J397,0)</f>
        <v>0</v>
      </c>
      <c r="BF397" s="235">
        <f>IF(N397="snížená",J397,0)</f>
        <v>0</v>
      </c>
      <c r="BG397" s="235">
        <f>IF(N397="zákl. přenesená",J397,0)</f>
        <v>0</v>
      </c>
      <c r="BH397" s="235">
        <f>IF(N397="sníž. přenesená",J397,0)</f>
        <v>0</v>
      </c>
      <c r="BI397" s="235">
        <f>IF(N397="nulová",J397,0)</f>
        <v>0</v>
      </c>
      <c r="BJ397" s="18" t="s">
        <v>83</v>
      </c>
      <c r="BK397" s="235">
        <f>ROUND(I397*H397,2)</f>
        <v>0</v>
      </c>
      <c r="BL397" s="18" t="s">
        <v>361</v>
      </c>
      <c r="BM397" s="234" t="s">
        <v>1856</v>
      </c>
    </row>
    <row r="398" s="2" customFormat="1">
      <c r="A398" s="39"/>
      <c r="B398" s="40"/>
      <c r="C398" s="41"/>
      <c r="D398" s="236" t="s">
        <v>214</v>
      </c>
      <c r="E398" s="41"/>
      <c r="F398" s="237" t="s">
        <v>3699</v>
      </c>
      <c r="G398" s="41"/>
      <c r="H398" s="41"/>
      <c r="I398" s="238"/>
      <c r="J398" s="41"/>
      <c r="K398" s="41"/>
      <c r="L398" s="45"/>
      <c r="M398" s="239"/>
      <c r="N398" s="240"/>
      <c r="O398" s="92"/>
      <c r="P398" s="92"/>
      <c r="Q398" s="92"/>
      <c r="R398" s="92"/>
      <c r="S398" s="92"/>
      <c r="T398" s="93"/>
      <c r="U398" s="39"/>
      <c r="V398" s="39"/>
      <c r="W398" s="39"/>
      <c r="X398" s="39"/>
      <c r="Y398" s="39"/>
      <c r="Z398" s="39"/>
      <c r="AA398" s="39"/>
      <c r="AB398" s="39"/>
      <c r="AC398" s="39"/>
      <c r="AD398" s="39"/>
      <c r="AE398" s="39"/>
      <c r="AT398" s="18" t="s">
        <v>214</v>
      </c>
      <c r="AU398" s="18" t="s">
        <v>83</v>
      </c>
    </row>
    <row r="399" s="2" customFormat="1" ht="33" customHeight="1">
      <c r="A399" s="39"/>
      <c r="B399" s="40"/>
      <c r="C399" s="222" t="s">
        <v>1290</v>
      </c>
      <c r="D399" s="222" t="s">
        <v>208</v>
      </c>
      <c r="E399" s="223" t="s">
        <v>3700</v>
      </c>
      <c r="F399" s="224" t="s">
        <v>3701</v>
      </c>
      <c r="G399" s="225" t="s">
        <v>931</v>
      </c>
      <c r="H399" s="226">
        <v>2</v>
      </c>
      <c r="I399" s="227"/>
      <c r="J399" s="228">
        <f>ROUND(I399*H399,2)</f>
        <v>0</v>
      </c>
      <c r="K399" s="229"/>
      <c r="L399" s="45"/>
      <c r="M399" s="230" t="s">
        <v>1</v>
      </c>
      <c r="N399" s="231" t="s">
        <v>41</v>
      </c>
      <c r="O399" s="92"/>
      <c r="P399" s="232">
        <f>O399*H399</f>
        <v>0</v>
      </c>
      <c r="Q399" s="232">
        <v>0</v>
      </c>
      <c r="R399" s="232">
        <f>Q399*H399</f>
        <v>0</v>
      </c>
      <c r="S399" s="232">
        <v>0</v>
      </c>
      <c r="T399" s="233">
        <f>S399*H399</f>
        <v>0</v>
      </c>
      <c r="U399" s="39"/>
      <c r="V399" s="39"/>
      <c r="W399" s="39"/>
      <c r="X399" s="39"/>
      <c r="Y399" s="39"/>
      <c r="Z399" s="39"/>
      <c r="AA399" s="39"/>
      <c r="AB399" s="39"/>
      <c r="AC399" s="39"/>
      <c r="AD399" s="39"/>
      <c r="AE399" s="39"/>
      <c r="AR399" s="234" t="s">
        <v>361</v>
      </c>
      <c r="AT399" s="234" t="s">
        <v>208</v>
      </c>
      <c r="AU399" s="234" t="s">
        <v>83</v>
      </c>
      <c r="AY399" s="18" t="s">
        <v>207</v>
      </c>
      <c r="BE399" s="235">
        <f>IF(N399="základní",J399,0)</f>
        <v>0</v>
      </c>
      <c r="BF399" s="235">
        <f>IF(N399="snížená",J399,0)</f>
        <v>0</v>
      </c>
      <c r="BG399" s="235">
        <f>IF(N399="zákl. přenesená",J399,0)</f>
        <v>0</v>
      </c>
      <c r="BH399" s="235">
        <f>IF(N399="sníž. přenesená",J399,0)</f>
        <v>0</v>
      </c>
      <c r="BI399" s="235">
        <f>IF(N399="nulová",J399,0)</f>
        <v>0</v>
      </c>
      <c r="BJ399" s="18" t="s">
        <v>83</v>
      </c>
      <c r="BK399" s="235">
        <f>ROUND(I399*H399,2)</f>
        <v>0</v>
      </c>
      <c r="BL399" s="18" t="s">
        <v>361</v>
      </c>
      <c r="BM399" s="234" t="s">
        <v>1870</v>
      </c>
    </row>
    <row r="400" s="2" customFormat="1">
      <c r="A400" s="39"/>
      <c r="B400" s="40"/>
      <c r="C400" s="41"/>
      <c r="D400" s="236" t="s">
        <v>214</v>
      </c>
      <c r="E400" s="41"/>
      <c r="F400" s="237" t="s">
        <v>3701</v>
      </c>
      <c r="G400" s="41"/>
      <c r="H400" s="41"/>
      <c r="I400" s="238"/>
      <c r="J400" s="41"/>
      <c r="K400" s="41"/>
      <c r="L400" s="45"/>
      <c r="M400" s="239"/>
      <c r="N400" s="240"/>
      <c r="O400" s="92"/>
      <c r="P400" s="92"/>
      <c r="Q400" s="92"/>
      <c r="R400" s="92"/>
      <c r="S400" s="92"/>
      <c r="T400" s="93"/>
      <c r="U400" s="39"/>
      <c r="V400" s="39"/>
      <c r="W400" s="39"/>
      <c r="X400" s="39"/>
      <c r="Y400" s="39"/>
      <c r="Z400" s="39"/>
      <c r="AA400" s="39"/>
      <c r="AB400" s="39"/>
      <c r="AC400" s="39"/>
      <c r="AD400" s="39"/>
      <c r="AE400" s="39"/>
      <c r="AT400" s="18" t="s">
        <v>214</v>
      </c>
      <c r="AU400" s="18" t="s">
        <v>83</v>
      </c>
    </row>
    <row r="401" s="2" customFormat="1" ht="16.5" customHeight="1">
      <c r="A401" s="39"/>
      <c r="B401" s="40"/>
      <c r="C401" s="222" t="s">
        <v>1299</v>
      </c>
      <c r="D401" s="222" t="s">
        <v>208</v>
      </c>
      <c r="E401" s="223" t="s">
        <v>3702</v>
      </c>
      <c r="F401" s="224" t="s">
        <v>3668</v>
      </c>
      <c r="G401" s="225" t="s">
        <v>931</v>
      </c>
      <c r="H401" s="226">
        <v>1</v>
      </c>
      <c r="I401" s="227"/>
      <c r="J401" s="228">
        <f>ROUND(I401*H401,2)</f>
        <v>0</v>
      </c>
      <c r="K401" s="229"/>
      <c r="L401" s="45"/>
      <c r="M401" s="230" t="s">
        <v>1</v>
      </c>
      <c r="N401" s="231" t="s">
        <v>41</v>
      </c>
      <c r="O401" s="92"/>
      <c r="P401" s="232">
        <f>O401*H401</f>
        <v>0</v>
      </c>
      <c r="Q401" s="232">
        <v>0</v>
      </c>
      <c r="R401" s="232">
        <f>Q401*H401</f>
        <v>0</v>
      </c>
      <c r="S401" s="232">
        <v>0</v>
      </c>
      <c r="T401" s="233">
        <f>S401*H401</f>
        <v>0</v>
      </c>
      <c r="U401" s="39"/>
      <c r="V401" s="39"/>
      <c r="W401" s="39"/>
      <c r="X401" s="39"/>
      <c r="Y401" s="39"/>
      <c r="Z401" s="39"/>
      <c r="AA401" s="39"/>
      <c r="AB401" s="39"/>
      <c r="AC401" s="39"/>
      <c r="AD401" s="39"/>
      <c r="AE401" s="39"/>
      <c r="AR401" s="234" t="s">
        <v>361</v>
      </c>
      <c r="AT401" s="234" t="s">
        <v>208</v>
      </c>
      <c r="AU401" s="234" t="s">
        <v>83</v>
      </c>
      <c r="AY401" s="18" t="s">
        <v>207</v>
      </c>
      <c r="BE401" s="235">
        <f>IF(N401="základní",J401,0)</f>
        <v>0</v>
      </c>
      <c r="BF401" s="235">
        <f>IF(N401="snížená",J401,0)</f>
        <v>0</v>
      </c>
      <c r="BG401" s="235">
        <f>IF(N401="zákl. přenesená",J401,0)</f>
        <v>0</v>
      </c>
      <c r="BH401" s="235">
        <f>IF(N401="sníž. přenesená",J401,0)</f>
        <v>0</v>
      </c>
      <c r="BI401" s="235">
        <f>IF(N401="nulová",J401,0)</f>
        <v>0</v>
      </c>
      <c r="BJ401" s="18" t="s">
        <v>83</v>
      </c>
      <c r="BK401" s="235">
        <f>ROUND(I401*H401,2)</f>
        <v>0</v>
      </c>
      <c r="BL401" s="18" t="s">
        <v>361</v>
      </c>
      <c r="BM401" s="234" t="s">
        <v>1881</v>
      </c>
    </row>
    <row r="402" s="2" customFormat="1">
      <c r="A402" s="39"/>
      <c r="B402" s="40"/>
      <c r="C402" s="41"/>
      <c r="D402" s="236" t="s">
        <v>214</v>
      </c>
      <c r="E402" s="41"/>
      <c r="F402" s="237" t="s">
        <v>3668</v>
      </c>
      <c r="G402" s="41"/>
      <c r="H402" s="41"/>
      <c r="I402" s="238"/>
      <c r="J402" s="41"/>
      <c r="K402" s="41"/>
      <c r="L402" s="45"/>
      <c r="M402" s="239"/>
      <c r="N402" s="240"/>
      <c r="O402" s="92"/>
      <c r="P402" s="92"/>
      <c r="Q402" s="92"/>
      <c r="R402" s="92"/>
      <c r="S402" s="92"/>
      <c r="T402" s="93"/>
      <c r="U402" s="39"/>
      <c r="V402" s="39"/>
      <c r="W402" s="39"/>
      <c r="X402" s="39"/>
      <c r="Y402" s="39"/>
      <c r="Z402" s="39"/>
      <c r="AA402" s="39"/>
      <c r="AB402" s="39"/>
      <c r="AC402" s="39"/>
      <c r="AD402" s="39"/>
      <c r="AE402" s="39"/>
      <c r="AT402" s="18" t="s">
        <v>214</v>
      </c>
      <c r="AU402" s="18" t="s">
        <v>83</v>
      </c>
    </row>
    <row r="403" s="2" customFormat="1" ht="16.5" customHeight="1">
      <c r="A403" s="39"/>
      <c r="B403" s="40"/>
      <c r="C403" s="222" t="s">
        <v>1305</v>
      </c>
      <c r="D403" s="222" t="s">
        <v>208</v>
      </c>
      <c r="E403" s="223" t="s">
        <v>3703</v>
      </c>
      <c r="F403" s="224" t="s">
        <v>3704</v>
      </c>
      <c r="G403" s="225" t="s">
        <v>2924</v>
      </c>
      <c r="H403" s="226">
        <v>1</v>
      </c>
      <c r="I403" s="227"/>
      <c r="J403" s="228">
        <f>ROUND(I403*H403,2)</f>
        <v>0</v>
      </c>
      <c r="K403" s="229"/>
      <c r="L403" s="45"/>
      <c r="M403" s="230" t="s">
        <v>1</v>
      </c>
      <c r="N403" s="231" t="s">
        <v>41</v>
      </c>
      <c r="O403" s="92"/>
      <c r="P403" s="232">
        <f>O403*H403</f>
        <v>0</v>
      </c>
      <c r="Q403" s="232">
        <v>0</v>
      </c>
      <c r="R403" s="232">
        <f>Q403*H403</f>
        <v>0</v>
      </c>
      <c r="S403" s="232">
        <v>0</v>
      </c>
      <c r="T403" s="233">
        <f>S403*H403</f>
        <v>0</v>
      </c>
      <c r="U403" s="39"/>
      <c r="V403" s="39"/>
      <c r="W403" s="39"/>
      <c r="X403" s="39"/>
      <c r="Y403" s="39"/>
      <c r="Z403" s="39"/>
      <c r="AA403" s="39"/>
      <c r="AB403" s="39"/>
      <c r="AC403" s="39"/>
      <c r="AD403" s="39"/>
      <c r="AE403" s="39"/>
      <c r="AR403" s="234" t="s">
        <v>361</v>
      </c>
      <c r="AT403" s="234" t="s">
        <v>208</v>
      </c>
      <c r="AU403" s="234" t="s">
        <v>83</v>
      </c>
      <c r="AY403" s="18" t="s">
        <v>207</v>
      </c>
      <c r="BE403" s="235">
        <f>IF(N403="základní",J403,0)</f>
        <v>0</v>
      </c>
      <c r="BF403" s="235">
        <f>IF(N403="snížená",J403,0)</f>
        <v>0</v>
      </c>
      <c r="BG403" s="235">
        <f>IF(N403="zákl. přenesená",J403,0)</f>
        <v>0</v>
      </c>
      <c r="BH403" s="235">
        <f>IF(N403="sníž. přenesená",J403,0)</f>
        <v>0</v>
      </c>
      <c r="BI403" s="235">
        <f>IF(N403="nulová",J403,0)</f>
        <v>0</v>
      </c>
      <c r="BJ403" s="18" t="s">
        <v>83</v>
      </c>
      <c r="BK403" s="235">
        <f>ROUND(I403*H403,2)</f>
        <v>0</v>
      </c>
      <c r="BL403" s="18" t="s">
        <v>361</v>
      </c>
      <c r="BM403" s="234" t="s">
        <v>1895</v>
      </c>
    </row>
    <row r="404" s="2" customFormat="1">
      <c r="A404" s="39"/>
      <c r="B404" s="40"/>
      <c r="C404" s="41"/>
      <c r="D404" s="236" t="s">
        <v>214</v>
      </c>
      <c r="E404" s="41"/>
      <c r="F404" s="237" t="s">
        <v>3704</v>
      </c>
      <c r="G404" s="41"/>
      <c r="H404" s="41"/>
      <c r="I404" s="238"/>
      <c r="J404" s="41"/>
      <c r="K404" s="41"/>
      <c r="L404" s="45"/>
      <c r="M404" s="239"/>
      <c r="N404" s="240"/>
      <c r="O404" s="92"/>
      <c r="P404" s="92"/>
      <c r="Q404" s="92"/>
      <c r="R404" s="92"/>
      <c r="S404" s="92"/>
      <c r="T404" s="93"/>
      <c r="U404" s="39"/>
      <c r="V404" s="39"/>
      <c r="W404" s="39"/>
      <c r="X404" s="39"/>
      <c r="Y404" s="39"/>
      <c r="Z404" s="39"/>
      <c r="AA404" s="39"/>
      <c r="AB404" s="39"/>
      <c r="AC404" s="39"/>
      <c r="AD404" s="39"/>
      <c r="AE404" s="39"/>
      <c r="AT404" s="18" t="s">
        <v>214</v>
      </c>
      <c r="AU404" s="18" t="s">
        <v>83</v>
      </c>
    </row>
    <row r="405" s="11" customFormat="1" ht="22.8" customHeight="1">
      <c r="A405" s="11"/>
      <c r="B405" s="208"/>
      <c r="C405" s="209"/>
      <c r="D405" s="210" t="s">
        <v>75</v>
      </c>
      <c r="E405" s="310" t="s">
        <v>3705</v>
      </c>
      <c r="F405" s="310" t="s">
        <v>3526</v>
      </c>
      <c r="G405" s="209"/>
      <c r="H405" s="209"/>
      <c r="I405" s="212"/>
      <c r="J405" s="311">
        <f>BK405</f>
        <v>0</v>
      </c>
      <c r="K405" s="209"/>
      <c r="L405" s="214"/>
      <c r="M405" s="215"/>
      <c r="N405" s="216"/>
      <c r="O405" s="216"/>
      <c r="P405" s="217">
        <f>SUM(P406:P409)</f>
        <v>0</v>
      </c>
      <c r="Q405" s="216"/>
      <c r="R405" s="217">
        <f>SUM(R406:R409)</f>
        <v>0</v>
      </c>
      <c r="S405" s="216"/>
      <c r="T405" s="218">
        <f>SUM(T406:T409)</f>
        <v>0</v>
      </c>
      <c r="U405" s="11"/>
      <c r="V405" s="11"/>
      <c r="W405" s="11"/>
      <c r="X405" s="11"/>
      <c r="Y405" s="11"/>
      <c r="Z405" s="11"/>
      <c r="AA405" s="11"/>
      <c r="AB405" s="11"/>
      <c r="AC405" s="11"/>
      <c r="AD405" s="11"/>
      <c r="AE405" s="11"/>
      <c r="AR405" s="219" t="s">
        <v>83</v>
      </c>
      <c r="AT405" s="220" t="s">
        <v>75</v>
      </c>
      <c r="AU405" s="220" t="s">
        <v>83</v>
      </c>
      <c r="AY405" s="219" t="s">
        <v>207</v>
      </c>
      <c r="BK405" s="221">
        <f>SUM(BK406:BK409)</f>
        <v>0</v>
      </c>
    </row>
    <row r="406" s="2" customFormat="1" ht="24.15" customHeight="1">
      <c r="A406" s="39"/>
      <c r="B406" s="40"/>
      <c r="C406" s="222" t="s">
        <v>1313</v>
      </c>
      <c r="D406" s="222" t="s">
        <v>208</v>
      </c>
      <c r="E406" s="223" t="s">
        <v>3706</v>
      </c>
      <c r="F406" s="224" t="s">
        <v>3707</v>
      </c>
      <c r="G406" s="225" t="s">
        <v>783</v>
      </c>
      <c r="H406" s="226">
        <v>18</v>
      </c>
      <c r="I406" s="227"/>
      <c r="J406" s="228">
        <f>ROUND(I406*H406,2)</f>
        <v>0</v>
      </c>
      <c r="K406" s="229"/>
      <c r="L406" s="45"/>
      <c r="M406" s="230" t="s">
        <v>1</v>
      </c>
      <c r="N406" s="231" t="s">
        <v>41</v>
      </c>
      <c r="O406" s="92"/>
      <c r="P406" s="232">
        <f>O406*H406</f>
        <v>0</v>
      </c>
      <c r="Q406" s="232">
        <v>0</v>
      </c>
      <c r="R406" s="232">
        <f>Q406*H406</f>
        <v>0</v>
      </c>
      <c r="S406" s="232">
        <v>0</v>
      </c>
      <c r="T406" s="233">
        <f>S406*H406</f>
        <v>0</v>
      </c>
      <c r="U406" s="39"/>
      <c r="V406" s="39"/>
      <c r="W406" s="39"/>
      <c r="X406" s="39"/>
      <c r="Y406" s="39"/>
      <c r="Z406" s="39"/>
      <c r="AA406" s="39"/>
      <c r="AB406" s="39"/>
      <c r="AC406" s="39"/>
      <c r="AD406" s="39"/>
      <c r="AE406" s="39"/>
      <c r="AR406" s="234" t="s">
        <v>361</v>
      </c>
      <c r="AT406" s="234" t="s">
        <v>208</v>
      </c>
      <c r="AU406" s="234" t="s">
        <v>85</v>
      </c>
      <c r="AY406" s="18" t="s">
        <v>207</v>
      </c>
      <c r="BE406" s="235">
        <f>IF(N406="základní",J406,0)</f>
        <v>0</v>
      </c>
      <c r="BF406" s="235">
        <f>IF(N406="snížená",J406,0)</f>
        <v>0</v>
      </c>
      <c r="BG406" s="235">
        <f>IF(N406="zákl. přenesená",J406,0)</f>
        <v>0</v>
      </c>
      <c r="BH406" s="235">
        <f>IF(N406="sníž. přenesená",J406,0)</f>
        <v>0</v>
      </c>
      <c r="BI406" s="235">
        <f>IF(N406="nulová",J406,0)</f>
        <v>0</v>
      </c>
      <c r="BJ406" s="18" t="s">
        <v>83</v>
      </c>
      <c r="BK406" s="235">
        <f>ROUND(I406*H406,2)</f>
        <v>0</v>
      </c>
      <c r="BL406" s="18" t="s">
        <v>361</v>
      </c>
      <c r="BM406" s="234" t="s">
        <v>1910</v>
      </c>
    </row>
    <row r="407" s="2" customFormat="1">
      <c r="A407" s="39"/>
      <c r="B407" s="40"/>
      <c r="C407" s="41"/>
      <c r="D407" s="236" t="s">
        <v>214</v>
      </c>
      <c r="E407" s="41"/>
      <c r="F407" s="237" t="s">
        <v>3707</v>
      </c>
      <c r="G407" s="41"/>
      <c r="H407" s="41"/>
      <c r="I407" s="238"/>
      <c r="J407" s="41"/>
      <c r="K407" s="41"/>
      <c r="L407" s="45"/>
      <c r="M407" s="239"/>
      <c r="N407" s="240"/>
      <c r="O407" s="92"/>
      <c r="P407" s="92"/>
      <c r="Q407" s="92"/>
      <c r="R407" s="92"/>
      <c r="S407" s="92"/>
      <c r="T407" s="93"/>
      <c r="U407" s="39"/>
      <c r="V407" s="39"/>
      <c r="W407" s="39"/>
      <c r="X407" s="39"/>
      <c r="Y407" s="39"/>
      <c r="Z407" s="39"/>
      <c r="AA407" s="39"/>
      <c r="AB407" s="39"/>
      <c r="AC407" s="39"/>
      <c r="AD407" s="39"/>
      <c r="AE407" s="39"/>
      <c r="AT407" s="18" t="s">
        <v>214</v>
      </c>
      <c r="AU407" s="18" t="s">
        <v>85</v>
      </c>
    </row>
    <row r="408" s="2" customFormat="1" ht="16.5" customHeight="1">
      <c r="A408" s="39"/>
      <c r="B408" s="40"/>
      <c r="C408" s="222" t="s">
        <v>1322</v>
      </c>
      <c r="D408" s="222" t="s">
        <v>208</v>
      </c>
      <c r="E408" s="223" t="s">
        <v>3708</v>
      </c>
      <c r="F408" s="224" t="s">
        <v>3538</v>
      </c>
      <c r="G408" s="225" t="s">
        <v>2924</v>
      </c>
      <c r="H408" s="226">
        <v>1</v>
      </c>
      <c r="I408" s="227"/>
      <c r="J408" s="228">
        <f>ROUND(I408*H408,2)</f>
        <v>0</v>
      </c>
      <c r="K408" s="229"/>
      <c r="L408" s="45"/>
      <c r="M408" s="230" t="s">
        <v>1</v>
      </c>
      <c r="N408" s="231" t="s">
        <v>41</v>
      </c>
      <c r="O408" s="92"/>
      <c r="P408" s="232">
        <f>O408*H408</f>
        <v>0</v>
      </c>
      <c r="Q408" s="232">
        <v>0</v>
      </c>
      <c r="R408" s="232">
        <f>Q408*H408</f>
        <v>0</v>
      </c>
      <c r="S408" s="232">
        <v>0</v>
      </c>
      <c r="T408" s="233">
        <f>S408*H408</f>
        <v>0</v>
      </c>
      <c r="U408" s="39"/>
      <c r="V408" s="39"/>
      <c r="W408" s="39"/>
      <c r="X408" s="39"/>
      <c r="Y408" s="39"/>
      <c r="Z408" s="39"/>
      <c r="AA408" s="39"/>
      <c r="AB408" s="39"/>
      <c r="AC408" s="39"/>
      <c r="AD408" s="39"/>
      <c r="AE408" s="39"/>
      <c r="AR408" s="234" t="s">
        <v>361</v>
      </c>
      <c r="AT408" s="234" t="s">
        <v>208</v>
      </c>
      <c r="AU408" s="234" t="s">
        <v>85</v>
      </c>
      <c r="AY408" s="18" t="s">
        <v>207</v>
      </c>
      <c r="BE408" s="235">
        <f>IF(N408="základní",J408,0)</f>
        <v>0</v>
      </c>
      <c r="BF408" s="235">
        <f>IF(N408="snížená",J408,0)</f>
        <v>0</v>
      </c>
      <c r="BG408" s="235">
        <f>IF(N408="zákl. přenesená",J408,0)</f>
        <v>0</v>
      </c>
      <c r="BH408" s="235">
        <f>IF(N408="sníž. přenesená",J408,0)</f>
        <v>0</v>
      </c>
      <c r="BI408" s="235">
        <f>IF(N408="nulová",J408,0)</f>
        <v>0</v>
      </c>
      <c r="BJ408" s="18" t="s">
        <v>83</v>
      </c>
      <c r="BK408" s="235">
        <f>ROUND(I408*H408,2)</f>
        <v>0</v>
      </c>
      <c r="BL408" s="18" t="s">
        <v>361</v>
      </c>
      <c r="BM408" s="234" t="s">
        <v>1922</v>
      </c>
    </row>
    <row r="409" s="2" customFormat="1">
      <c r="A409" s="39"/>
      <c r="B409" s="40"/>
      <c r="C409" s="41"/>
      <c r="D409" s="236" t="s">
        <v>214</v>
      </c>
      <c r="E409" s="41"/>
      <c r="F409" s="237" t="s">
        <v>3538</v>
      </c>
      <c r="G409" s="41"/>
      <c r="H409" s="41"/>
      <c r="I409" s="238"/>
      <c r="J409" s="41"/>
      <c r="K409" s="41"/>
      <c r="L409" s="45"/>
      <c r="M409" s="239"/>
      <c r="N409" s="240"/>
      <c r="O409" s="92"/>
      <c r="P409" s="92"/>
      <c r="Q409" s="92"/>
      <c r="R409" s="92"/>
      <c r="S409" s="92"/>
      <c r="T409" s="93"/>
      <c r="U409" s="39"/>
      <c r="V409" s="39"/>
      <c r="W409" s="39"/>
      <c r="X409" s="39"/>
      <c r="Y409" s="39"/>
      <c r="Z409" s="39"/>
      <c r="AA409" s="39"/>
      <c r="AB409" s="39"/>
      <c r="AC409" s="39"/>
      <c r="AD409" s="39"/>
      <c r="AE409" s="39"/>
      <c r="AT409" s="18" t="s">
        <v>214</v>
      </c>
      <c r="AU409" s="18" t="s">
        <v>85</v>
      </c>
    </row>
    <row r="410" s="11" customFormat="1" ht="22.8" customHeight="1">
      <c r="A410" s="11"/>
      <c r="B410" s="208"/>
      <c r="C410" s="209"/>
      <c r="D410" s="210" t="s">
        <v>75</v>
      </c>
      <c r="E410" s="310" t="s">
        <v>3709</v>
      </c>
      <c r="F410" s="310" t="s">
        <v>3552</v>
      </c>
      <c r="G410" s="209"/>
      <c r="H410" s="209"/>
      <c r="I410" s="212"/>
      <c r="J410" s="311">
        <f>BK410</f>
        <v>0</v>
      </c>
      <c r="K410" s="209"/>
      <c r="L410" s="214"/>
      <c r="M410" s="215"/>
      <c r="N410" s="216"/>
      <c r="O410" s="216"/>
      <c r="P410" s="217">
        <f>SUM(P411:P415)</f>
        <v>0</v>
      </c>
      <c r="Q410" s="216"/>
      <c r="R410" s="217">
        <f>SUM(R411:R415)</f>
        <v>0</v>
      </c>
      <c r="S410" s="216"/>
      <c r="T410" s="218">
        <f>SUM(T411:T415)</f>
        <v>0</v>
      </c>
      <c r="U410" s="11"/>
      <c r="V410" s="11"/>
      <c r="W410" s="11"/>
      <c r="X410" s="11"/>
      <c r="Y410" s="11"/>
      <c r="Z410" s="11"/>
      <c r="AA410" s="11"/>
      <c r="AB410" s="11"/>
      <c r="AC410" s="11"/>
      <c r="AD410" s="11"/>
      <c r="AE410" s="11"/>
      <c r="AR410" s="219" t="s">
        <v>83</v>
      </c>
      <c r="AT410" s="220" t="s">
        <v>75</v>
      </c>
      <c r="AU410" s="220" t="s">
        <v>83</v>
      </c>
      <c r="AY410" s="219" t="s">
        <v>207</v>
      </c>
      <c r="BK410" s="221">
        <f>SUM(BK411:BK415)</f>
        <v>0</v>
      </c>
    </row>
    <row r="411" s="2" customFormat="1" ht="16.5" customHeight="1">
      <c r="A411" s="39"/>
      <c r="B411" s="40"/>
      <c r="C411" s="222" t="s">
        <v>1329</v>
      </c>
      <c r="D411" s="222" t="s">
        <v>208</v>
      </c>
      <c r="E411" s="223" t="s">
        <v>3710</v>
      </c>
      <c r="F411" s="224" t="s">
        <v>3554</v>
      </c>
      <c r="G411" s="225" t="s">
        <v>2924</v>
      </c>
      <c r="H411" s="226">
        <v>1</v>
      </c>
      <c r="I411" s="227"/>
      <c r="J411" s="228">
        <f>ROUND(I411*H411,2)</f>
        <v>0</v>
      </c>
      <c r="K411" s="229"/>
      <c r="L411" s="45"/>
      <c r="M411" s="230" t="s">
        <v>1</v>
      </c>
      <c r="N411" s="231" t="s">
        <v>41</v>
      </c>
      <c r="O411" s="92"/>
      <c r="P411" s="232">
        <f>O411*H411</f>
        <v>0</v>
      </c>
      <c r="Q411" s="232">
        <v>0</v>
      </c>
      <c r="R411" s="232">
        <f>Q411*H411</f>
        <v>0</v>
      </c>
      <c r="S411" s="232">
        <v>0</v>
      </c>
      <c r="T411" s="233">
        <f>S411*H411</f>
        <v>0</v>
      </c>
      <c r="U411" s="39"/>
      <c r="V411" s="39"/>
      <c r="W411" s="39"/>
      <c r="X411" s="39"/>
      <c r="Y411" s="39"/>
      <c r="Z411" s="39"/>
      <c r="AA411" s="39"/>
      <c r="AB411" s="39"/>
      <c r="AC411" s="39"/>
      <c r="AD411" s="39"/>
      <c r="AE411" s="39"/>
      <c r="AR411" s="234" t="s">
        <v>361</v>
      </c>
      <c r="AT411" s="234" t="s">
        <v>208</v>
      </c>
      <c r="AU411" s="234" t="s">
        <v>85</v>
      </c>
      <c r="AY411" s="18" t="s">
        <v>207</v>
      </c>
      <c r="BE411" s="235">
        <f>IF(N411="základní",J411,0)</f>
        <v>0</v>
      </c>
      <c r="BF411" s="235">
        <f>IF(N411="snížená",J411,0)</f>
        <v>0</v>
      </c>
      <c r="BG411" s="235">
        <f>IF(N411="zákl. přenesená",J411,0)</f>
        <v>0</v>
      </c>
      <c r="BH411" s="235">
        <f>IF(N411="sníž. přenesená",J411,0)</f>
        <v>0</v>
      </c>
      <c r="BI411" s="235">
        <f>IF(N411="nulová",J411,0)</f>
        <v>0</v>
      </c>
      <c r="BJ411" s="18" t="s">
        <v>83</v>
      </c>
      <c r="BK411" s="235">
        <f>ROUND(I411*H411,2)</f>
        <v>0</v>
      </c>
      <c r="BL411" s="18" t="s">
        <v>361</v>
      </c>
      <c r="BM411" s="234" t="s">
        <v>1933</v>
      </c>
    </row>
    <row r="412" s="2" customFormat="1">
      <c r="A412" s="39"/>
      <c r="B412" s="40"/>
      <c r="C412" s="41"/>
      <c r="D412" s="236" t="s">
        <v>214</v>
      </c>
      <c r="E412" s="41"/>
      <c r="F412" s="237" t="s">
        <v>3554</v>
      </c>
      <c r="G412" s="41"/>
      <c r="H412" s="41"/>
      <c r="I412" s="238"/>
      <c r="J412" s="41"/>
      <c r="K412" s="41"/>
      <c r="L412" s="45"/>
      <c r="M412" s="239"/>
      <c r="N412" s="240"/>
      <c r="O412" s="92"/>
      <c r="P412" s="92"/>
      <c r="Q412" s="92"/>
      <c r="R412" s="92"/>
      <c r="S412" s="92"/>
      <c r="T412" s="93"/>
      <c r="U412" s="39"/>
      <c r="V412" s="39"/>
      <c r="W412" s="39"/>
      <c r="X412" s="39"/>
      <c r="Y412" s="39"/>
      <c r="Z412" s="39"/>
      <c r="AA412" s="39"/>
      <c r="AB412" s="39"/>
      <c r="AC412" s="39"/>
      <c r="AD412" s="39"/>
      <c r="AE412" s="39"/>
      <c r="AT412" s="18" t="s">
        <v>214</v>
      </c>
      <c r="AU412" s="18" t="s">
        <v>85</v>
      </c>
    </row>
    <row r="413" s="2" customFormat="1">
      <c r="A413" s="39"/>
      <c r="B413" s="40"/>
      <c r="C413" s="41"/>
      <c r="D413" s="236" t="s">
        <v>385</v>
      </c>
      <c r="E413" s="41"/>
      <c r="F413" s="290" t="s">
        <v>3015</v>
      </c>
      <c r="G413" s="41"/>
      <c r="H413" s="41"/>
      <c r="I413" s="238"/>
      <c r="J413" s="41"/>
      <c r="K413" s="41"/>
      <c r="L413" s="45"/>
      <c r="M413" s="239"/>
      <c r="N413" s="240"/>
      <c r="O413" s="92"/>
      <c r="P413" s="92"/>
      <c r="Q413" s="92"/>
      <c r="R413" s="92"/>
      <c r="S413" s="92"/>
      <c r="T413" s="93"/>
      <c r="U413" s="39"/>
      <c r="V413" s="39"/>
      <c r="W413" s="39"/>
      <c r="X413" s="39"/>
      <c r="Y413" s="39"/>
      <c r="Z413" s="39"/>
      <c r="AA413" s="39"/>
      <c r="AB413" s="39"/>
      <c r="AC413" s="39"/>
      <c r="AD413" s="39"/>
      <c r="AE413" s="39"/>
      <c r="AT413" s="18" t="s">
        <v>385</v>
      </c>
      <c r="AU413" s="18" t="s">
        <v>85</v>
      </c>
    </row>
    <row r="414" s="2" customFormat="1" ht="21.75" customHeight="1">
      <c r="A414" s="39"/>
      <c r="B414" s="40"/>
      <c r="C414" s="222" t="s">
        <v>1337</v>
      </c>
      <c r="D414" s="222" t="s">
        <v>208</v>
      </c>
      <c r="E414" s="223" t="s">
        <v>3559</v>
      </c>
      <c r="F414" s="224" t="s">
        <v>3560</v>
      </c>
      <c r="G414" s="225" t="s">
        <v>1228</v>
      </c>
      <c r="H414" s="304"/>
      <c r="I414" s="227"/>
      <c r="J414" s="228">
        <f>ROUND(I414*H414,2)</f>
        <v>0</v>
      </c>
      <c r="K414" s="229"/>
      <c r="L414" s="45"/>
      <c r="M414" s="230" t="s">
        <v>1</v>
      </c>
      <c r="N414" s="231" t="s">
        <v>41</v>
      </c>
      <c r="O414" s="92"/>
      <c r="P414" s="232">
        <f>O414*H414</f>
        <v>0</v>
      </c>
      <c r="Q414" s="232">
        <v>0</v>
      </c>
      <c r="R414" s="232">
        <f>Q414*H414</f>
        <v>0</v>
      </c>
      <c r="S414" s="232">
        <v>0</v>
      </c>
      <c r="T414" s="233">
        <f>S414*H414</f>
        <v>0</v>
      </c>
      <c r="U414" s="39"/>
      <c r="V414" s="39"/>
      <c r="W414" s="39"/>
      <c r="X414" s="39"/>
      <c r="Y414" s="39"/>
      <c r="Z414" s="39"/>
      <c r="AA414" s="39"/>
      <c r="AB414" s="39"/>
      <c r="AC414" s="39"/>
      <c r="AD414" s="39"/>
      <c r="AE414" s="39"/>
      <c r="AR414" s="234" t="s">
        <v>361</v>
      </c>
      <c r="AT414" s="234" t="s">
        <v>208</v>
      </c>
      <c r="AU414" s="234" t="s">
        <v>85</v>
      </c>
      <c r="AY414" s="18" t="s">
        <v>207</v>
      </c>
      <c r="BE414" s="235">
        <f>IF(N414="základní",J414,0)</f>
        <v>0</v>
      </c>
      <c r="BF414" s="235">
        <f>IF(N414="snížená",J414,0)</f>
        <v>0</v>
      </c>
      <c r="BG414" s="235">
        <f>IF(N414="zákl. přenesená",J414,0)</f>
        <v>0</v>
      </c>
      <c r="BH414" s="235">
        <f>IF(N414="sníž. přenesená",J414,0)</f>
        <v>0</v>
      </c>
      <c r="BI414" s="235">
        <f>IF(N414="nulová",J414,0)</f>
        <v>0</v>
      </c>
      <c r="BJ414" s="18" t="s">
        <v>83</v>
      </c>
      <c r="BK414" s="235">
        <f>ROUND(I414*H414,2)</f>
        <v>0</v>
      </c>
      <c r="BL414" s="18" t="s">
        <v>361</v>
      </c>
      <c r="BM414" s="234" t="s">
        <v>1942</v>
      </c>
    </row>
    <row r="415" s="2" customFormat="1">
      <c r="A415" s="39"/>
      <c r="B415" s="40"/>
      <c r="C415" s="41"/>
      <c r="D415" s="236" t="s">
        <v>214</v>
      </c>
      <c r="E415" s="41"/>
      <c r="F415" s="237" t="s">
        <v>3560</v>
      </c>
      <c r="G415" s="41"/>
      <c r="H415" s="41"/>
      <c r="I415" s="238"/>
      <c r="J415" s="41"/>
      <c r="K415" s="41"/>
      <c r="L415" s="45"/>
      <c r="M415" s="239"/>
      <c r="N415" s="240"/>
      <c r="O415" s="92"/>
      <c r="P415" s="92"/>
      <c r="Q415" s="92"/>
      <c r="R415" s="92"/>
      <c r="S415" s="92"/>
      <c r="T415" s="93"/>
      <c r="U415" s="39"/>
      <c r="V415" s="39"/>
      <c r="W415" s="39"/>
      <c r="X415" s="39"/>
      <c r="Y415" s="39"/>
      <c r="Z415" s="39"/>
      <c r="AA415" s="39"/>
      <c r="AB415" s="39"/>
      <c r="AC415" s="39"/>
      <c r="AD415" s="39"/>
      <c r="AE415" s="39"/>
      <c r="AT415" s="18" t="s">
        <v>214</v>
      </c>
      <c r="AU415" s="18" t="s">
        <v>85</v>
      </c>
    </row>
    <row r="416" s="11" customFormat="1" ht="25.92" customHeight="1">
      <c r="A416" s="11"/>
      <c r="B416" s="208"/>
      <c r="C416" s="209"/>
      <c r="D416" s="210" t="s">
        <v>75</v>
      </c>
      <c r="E416" s="211" t="s">
        <v>3711</v>
      </c>
      <c r="F416" s="211" t="s">
        <v>3712</v>
      </c>
      <c r="G416" s="209"/>
      <c r="H416" s="209"/>
      <c r="I416" s="212"/>
      <c r="J416" s="213">
        <f>BK416</f>
        <v>0</v>
      </c>
      <c r="K416" s="209"/>
      <c r="L416" s="214"/>
      <c r="M416" s="215"/>
      <c r="N416" s="216"/>
      <c r="O416" s="216"/>
      <c r="P416" s="217">
        <f>P417+SUM(P418:P421)</f>
        <v>0</v>
      </c>
      <c r="Q416" s="216"/>
      <c r="R416" s="217">
        <f>R417+SUM(R418:R421)</f>
        <v>0</v>
      </c>
      <c r="S416" s="216"/>
      <c r="T416" s="218">
        <f>T417+SUM(T418:T421)</f>
        <v>0</v>
      </c>
      <c r="U416" s="11"/>
      <c r="V416" s="11"/>
      <c r="W416" s="11"/>
      <c r="X416" s="11"/>
      <c r="Y416" s="11"/>
      <c r="Z416" s="11"/>
      <c r="AA416" s="11"/>
      <c r="AB416" s="11"/>
      <c r="AC416" s="11"/>
      <c r="AD416" s="11"/>
      <c r="AE416" s="11"/>
      <c r="AR416" s="219" t="s">
        <v>83</v>
      </c>
      <c r="AT416" s="220" t="s">
        <v>75</v>
      </c>
      <c r="AU416" s="220" t="s">
        <v>76</v>
      </c>
      <c r="AY416" s="219" t="s">
        <v>207</v>
      </c>
      <c r="BK416" s="221">
        <f>BK417+SUM(BK418:BK421)</f>
        <v>0</v>
      </c>
    </row>
    <row r="417" s="2" customFormat="1" ht="66.75" customHeight="1">
      <c r="A417" s="39"/>
      <c r="B417" s="40"/>
      <c r="C417" s="222" t="s">
        <v>1344</v>
      </c>
      <c r="D417" s="222" t="s">
        <v>208</v>
      </c>
      <c r="E417" s="223" t="s">
        <v>3713</v>
      </c>
      <c r="F417" s="224" t="s">
        <v>3714</v>
      </c>
      <c r="G417" s="225" t="s">
        <v>931</v>
      </c>
      <c r="H417" s="226">
        <v>7</v>
      </c>
      <c r="I417" s="227"/>
      <c r="J417" s="228">
        <f>ROUND(I417*H417,2)</f>
        <v>0</v>
      </c>
      <c r="K417" s="229"/>
      <c r="L417" s="45"/>
      <c r="M417" s="230" t="s">
        <v>1</v>
      </c>
      <c r="N417" s="231" t="s">
        <v>41</v>
      </c>
      <c r="O417" s="92"/>
      <c r="P417" s="232">
        <f>O417*H417</f>
        <v>0</v>
      </c>
      <c r="Q417" s="232">
        <v>0</v>
      </c>
      <c r="R417" s="232">
        <f>Q417*H417</f>
        <v>0</v>
      </c>
      <c r="S417" s="232">
        <v>0</v>
      </c>
      <c r="T417" s="233">
        <f>S417*H417</f>
        <v>0</v>
      </c>
      <c r="U417" s="39"/>
      <c r="V417" s="39"/>
      <c r="W417" s="39"/>
      <c r="X417" s="39"/>
      <c r="Y417" s="39"/>
      <c r="Z417" s="39"/>
      <c r="AA417" s="39"/>
      <c r="AB417" s="39"/>
      <c r="AC417" s="39"/>
      <c r="AD417" s="39"/>
      <c r="AE417" s="39"/>
      <c r="AR417" s="234" t="s">
        <v>361</v>
      </c>
      <c r="AT417" s="234" t="s">
        <v>208</v>
      </c>
      <c r="AU417" s="234" t="s">
        <v>83</v>
      </c>
      <c r="AY417" s="18" t="s">
        <v>207</v>
      </c>
      <c r="BE417" s="235">
        <f>IF(N417="základní",J417,0)</f>
        <v>0</v>
      </c>
      <c r="BF417" s="235">
        <f>IF(N417="snížená",J417,0)</f>
        <v>0</v>
      </c>
      <c r="BG417" s="235">
        <f>IF(N417="zákl. přenesená",J417,0)</f>
        <v>0</v>
      </c>
      <c r="BH417" s="235">
        <f>IF(N417="sníž. přenesená",J417,0)</f>
        <v>0</v>
      </c>
      <c r="BI417" s="235">
        <f>IF(N417="nulová",J417,0)</f>
        <v>0</v>
      </c>
      <c r="BJ417" s="18" t="s">
        <v>83</v>
      </c>
      <c r="BK417" s="235">
        <f>ROUND(I417*H417,2)</f>
        <v>0</v>
      </c>
      <c r="BL417" s="18" t="s">
        <v>361</v>
      </c>
      <c r="BM417" s="234" t="s">
        <v>1956</v>
      </c>
    </row>
    <row r="418" s="2" customFormat="1">
      <c r="A418" s="39"/>
      <c r="B418" s="40"/>
      <c r="C418" s="41"/>
      <c r="D418" s="236" t="s">
        <v>214</v>
      </c>
      <c r="E418" s="41"/>
      <c r="F418" s="237" t="s">
        <v>3715</v>
      </c>
      <c r="G418" s="41"/>
      <c r="H418" s="41"/>
      <c r="I418" s="238"/>
      <c r="J418" s="41"/>
      <c r="K418" s="41"/>
      <c r="L418" s="45"/>
      <c r="M418" s="239"/>
      <c r="N418" s="240"/>
      <c r="O418" s="92"/>
      <c r="P418" s="92"/>
      <c r="Q418" s="92"/>
      <c r="R418" s="92"/>
      <c r="S418" s="92"/>
      <c r="T418" s="93"/>
      <c r="U418" s="39"/>
      <c r="V418" s="39"/>
      <c r="W418" s="39"/>
      <c r="X418" s="39"/>
      <c r="Y418" s="39"/>
      <c r="Z418" s="39"/>
      <c r="AA418" s="39"/>
      <c r="AB418" s="39"/>
      <c r="AC418" s="39"/>
      <c r="AD418" s="39"/>
      <c r="AE418" s="39"/>
      <c r="AT418" s="18" t="s">
        <v>214</v>
      </c>
      <c r="AU418" s="18" t="s">
        <v>83</v>
      </c>
    </row>
    <row r="419" s="2" customFormat="1" ht="16.5" customHeight="1">
      <c r="A419" s="39"/>
      <c r="B419" s="40"/>
      <c r="C419" s="222" t="s">
        <v>1350</v>
      </c>
      <c r="D419" s="222" t="s">
        <v>208</v>
      </c>
      <c r="E419" s="223" t="s">
        <v>3716</v>
      </c>
      <c r="F419" s="224" t="s">
        <v>3717</v>
      </c>
      <c r="G419" s="225" t="s">
        <v>2924</v>
      </c>
      <c r="H419" s="226">
        <v>1</v>
      </c>
      <c r="I419" s="227"/>
      <c r="J419" s="228">
        <f>ROUND(I419*H419,2)</f>
        <v>0</v>
      </c>
      <c r="K419" s="229"/>
      <c r="L419" s="45"/>
      <c r="M419" s="230" t="s">
        <v>1</v>
      </c>
      <c r="N419" s="231" t="s">
        <v>41</v>
      </c>
      <c r="O419" s="92"/>
      <c r="P419" s="232">
        <f>O419*H419</f>
        <v>0</v>
      </c>
      <c r="Q419" s="232">
        <v>0</v>
      </c>
      <c r="R419" s="232">
        <f>Q419*H419</f>
        <v>0</v>
      </c>
      <c r="S419" s="232">
        <v>0</v>
      </c>
      <c r="T419" s="233">
        <f>S419*H419</f>
        <v>0</v>
      </c>
      <c r="U419" s="39"/>
      <c r="V419" s="39"/>
      <c r="W419" s="39"/>
      <c r="X419" s="39"/>
      <c r="Y419" s="39"/>
      <c r="Z419" s="39"/>
      <c r="AA419" s="39"/>
      <c r="AB419" s="39"/>
      <c r="AC419" s="39"/>
      <c r="AD419" s="39"/>
      <c r="AE419" s="39"/>
      <c r="AR419" s="234" t="s">
        <v>361</v>
      </c>
      <c r="AT419" s="234" t="s">
        <v>208</v>
      </c>
      <c r="AU419" s="234" t="s">
        <v>83</v>
      </c>
      <c r="AY419" s="18" t="s">
        <v>207</v>
      </c>
      <c r="BE419" s="235">
        <f>IF(N419="základní",J419,0)</f>
        <v>0</v>
      </c>
      <c r="BF419" s="235">
        <f>IF(N419="snížená",J419,0)</f>
        <v>0</v>
      </c>
      <c r="BG419" s="235">
        <f>IF(N419="zákl. přenesená",J419,0)</f>
        <v>0</v>
      </c>
      <c r="BH419" s="235">
        <f>IF(N419="sníž. přenesená",J419,0)</f>
        <v>0</v>
      </c>
      <c r="BI419" s="235">
        <f>IF(N419="nulová",J419,0)</f>
        <v>0</v>
      </c>
      <c r="BJ419" s="18" t="s">
        <v>83</v>
      </c>
      <c r="BK419" s="235">
        <f>ROUND(I419*H419,2)</f>
        <v>0</v>
      </c>
      <c r="BL419" s="18" t="s">
        <v>361</v>
      </c>
      <c r="BM419" s="234" t="s">
        <v>1978</v>
      </c>
    </row>
    <row r="420" s="2" customFormat="1">
      <c r="A420" s="39"/>
      <c r="B420" s="40"/>
      <c r="C420" s="41"/>
      <c r="D420" s="236" t="s">
        <v>214</v>
      </c>
      <c r="E420" s="41"/>
      <c r="F420" s="237" t="s">
        <v>3717</v>
      </c>
      <c r="G420" s="41"/>
      <c r="H420" s="41"/>
      <c r="I420" s="238"/>
      <c r="J420" s="41"/>
      <c r="K420" s="41"/>
      <c r="L420" s="45"/>
      <c r="M420" s="239"/>
      <c r="N420" s="240"/>
      <c r="O420" s="92"/>
      <c r="P420" s="92"/>
      <c r="Q420" s="92"/>
      <c r="R420" s="92"/>
      <c r="S420" s="92"/>
      <c r="T420" s="93"/>
      <c r="U420" s="39"/>
      <c r="V420" s="39"/>
      <c r="W420" s="39"/>
      <c r="X420" s="39"/>
      <c r="Y420" s="39"/>
      <c r="Z420" s="39"/>
      <c r="AA420" s="39"/>
      <c r="AB420" s="39"/>
      <c r="AC420" s="39"/>
      <c r="AD420" s="39"/>
      <c r="AE420" s="39"/>
      <c r="AT420" s="18" t="s">
        <v>214</v>
      </c>
      <c r="AU420" s="18" t="s">
        <v>83</v>
      </c>
    </row>
    <row r="421" s="11" customFormat="1" ht="22.8" customHeight="1">
      <c r="A421" s="11"/>
      <c r="B421" s="208"/>
      <c r="C421" s="209"/>
      <c r="D421" s="210" t="s">
        <v>75</v>
      </c>
      <c r="E421" s="310" t="s">
        <v>3718</v>
      </c>
      <c r="F421" s="310" t="s">
        <v>3552</v>
      </c>
      <c r="G421" s="209"/>
      <c r="H421" s="209"/>
      <c r="I421" s="212"/>
      <c r="J421" s="311">
        <f>BK421</f>
        <v>0</v>
      </c>
      <c r="K421" s="209"/>
      <c r="L421" s="214"/>
      <c r="M421" s="215"/>
      <c r="N421" s="216"/>
      <c r="O421" s="216"/>
      <c r="P421" s="217">
        <f>SUM(P422:P426)</f>
        <v>0</v>
      </c>
      <c r="Q421" s="216"/>
      <c r="R421" s="217">
        <f>SUM(R422:R426)</f>
        <v>0</v>
      </c>
      <c r="S421" s="216"/>
      <c r="T421" s="218">
        <f>SUM(T422:T426)</f>
        <v>0</v>
      </c>
      <c r="U421" s="11"/>
      <c r="V421" s="11"/>
      <c r="W421" s="11"/>
      <c r="X421" s="11"/>
      <c r="Y421" s="11"/>
      <c r="Z421" s="11"/>
      <c r="AA421" s="11"/>
      <c r="AB421" s="11"/>
      <c r="AC421" s="11"/>
      <c r="AD421" s="11"/>
      <c r="AE421" s="11"/>
      <c r="AR421" s="219" t="s">
        <v>83</v>
      </c>
      <c r="AT421" s="220" t="s">
        <v>75</v>
      </c>
      <c r="AU421" s="220" t="s">
        <v>83</v>
      </c>
      <c r="AY421" s="219" t="s">
        <v>207</v>
      </c>
      <c r="BK421" s="221">
        <f>SUM(BK422:BK426)</f>
        <v>0</v>
      </c>
    </row>
    <row r="422" s="2" customFormat="1" ht="16.5" customHeight="1">
      <c r="A422" s="39"/>
      <c r="B422" s="40"/>
      <c r="C422" s="222" t="s">
        <v>1355</v>
      </c>
      <c r="D422" s="222" t="s">
        <v>208</v>
      </c>
      <c r="E422" s="223" t="s">
        <v>3719</v>
      </c>
      <c r="F422" s="224" t="s">
        <v>3554</v>
      </c>
      <c r="G422" s="225" t="s">
        <v>2924</v>
      </c>
      <c r="H422" s="226">
        <v>1</v>
      </c>
      <c r="I422" s="227"/>
      <c r="J422" s="228">
        <f>ROUND(I422*H422,2)</f>
        <v>0</v>
      </c>
      <c r="K422" s="229"/>
      <c r="L422" s="45"/>
      <c r="M422" s="230" t="s">
        <v>1</v>
      </c>
      <c r="N422" s="231" t="s">
        <v>41</v>
      </c>
      <c r="O422" s="92"/>
      <c r="P422" s="232">
        <f>O422*H422</f>
        <v>0</v>
      </c>
      <c r="Q422" s="232">
        <v>0</v>
      </c>
      <c r="R422" s="232">
        <f>Q422*H422</f>
        <v>0</v>
      </c>
      <c r="S422" s="232">
        <v>0</v>
      </c>
      <c r="T422" s="233">
        <f>S422*H422</f>
        <v>0</v>
      </c>
      <c r="U422" s="39"/>
      <c r="V422" s="39"/>
      <c r="W422" s="39"/>
      <c r="X422" s="39"/>
      <c r="Y422" s="39"/>
      <c r="Z422" s="39"/>
      <c r="AA422" s="39"/>
      <c r="AB422" s="39"/>
      <c r="AC422" s="39"/>
      <c r="AD422" s="39"/>
      <c r="AE422" s="39"/>
      <c r="AR422" s="234" t="s">
        <v>361</v>
      </c>
      <c r="AT422" s="234" t="s">
        <v>208</v>
      </c>
      <c r="AU422" s="234" t="s">
        <v>85</v>
      </c>
      <c r="AY422" s="18" t="s">
        <v>207</v>
      </c>
      <c r="BE422" s="235">
        <f>IF(N422="základní",J422,0)</f>
        <v>0</v>
      </c>
      <c r="BF422" s="235">
        <f>IF(N422="snížená",J422,0)</f>
        <v>0</v>
      </c>
      <c r="BG422" s="235">
        <f>IF(N422="zákl. přenesená",J422,0)</f>
        <v>0</v>
      </c>
      <c r="BH422" s="235">
        <f>IF(N422="sníž. přenesená",J422,0)</f>
        <v>0</v>
      </c>
      <c r="BI422" s="235">
        <f>IF(N422="nulová",J422,0)</f>
        <v>0</v>
      </c>
      <c r="BJ422" s="18" t="s">
        <v>83</v>
      </c>
      <c r="BK422" s="235">
        <f>ROUND(I422*H422,2)</f>
        <v>0</v>
      </c>
      <c r="BL422" s="18" t="s">
        <v>361</v>
      </c>
      <c r="BM422" s="234" t="s">
        <v>1992</v>
      </c>
    </row>
    <row r="423" s="2" customFormat="1">
      <c r="A423" s="39"/>
      <c r="B423" s="40"/>
      <c r="C423" s="41"/>
      <c r="D423" s="236" t="s">
        <v>214</v>
      </c>
      <c r="E423" s="41"/>
      <c r="F423" s="237" t="s">
        <v>3554</v>
      </c>
      <c r="G423" s="41"/>
      <c r="H423" s="41"/>
      <c r="I423" s="238"/>
      <c r="J423" s="41"/>
      <c r="K423" s="41"/>
      <c r="L423" s="45"/>
      <c r="M423" s="239"/>
      <c r="N423" s="240"/>
      <c r="O423" s="92"/>
      <c r="P423" s="92"/>
      <c r="Q423" s="92"/>
      <c r="R423" s="92"/>
      <c r="S423" s="92"/>
      <c r="T423" s="93"/>
      <c r="U423" s="39"/>
      <c r="V423" s="39"/>
      <c r="W423" s="39"/>
      <c r="X423" s="39"/>
      <c r="Y423" s="39"/>
      <c r="Z423" s="39"/>
      <c r="AA423" s="39"/>
      <c r="AB423" s="39"/>
      <c r="AC423" s="39"/>
      <c r="AD423" s="39"/>
      <c r="AE423" s="39"/>
      <c r="AT423" s="18" t="s">
        <v>214</v>
      </c>
      <c r="AU423" s="18" t="s">
        <v>85</v>
      </c>
    </row>
    <row r="424" s="2" customFormat="1">
      <c r="A424" s="39"/>
      <c r="B424" s="40"/>
      <c r="C424" s="41"/>
      <c r="D424" s="236" t="s">
        <v>385</v>
      </c>
      <c r="E424" s="41"/>
      <c r="F424" s="290" t="s">
        <v>3015</v>
      </c>
      <c r="G424" s="41"/>
      <c r="H424" s="41"/>
      <c r="I424" s="238"/>
      <c r="J424" s="41"/>
      <c r="K424" s="41"/>
      <c r="L424" s="45"/>
      <c r="M424" s="239"/>
      <c r="N424" s="240"/>
      <c r="O424" s="92"/>
      <c r="P424" s="92"/>
      <c r="Q424" s="92"/>
      <c r="R424" s="92"/>
      <c r="S424" s="92"/>
      <c r="T424" s="93"/>
      <c r="U424" s="39"/>
      <c r="V424" s="39"/>
      <c r="W424" s="39"/>
      <c r="X424" s="39"/>
      <c r="Y424" s="39"/>
      <c r="Z424" s="39"/>
      <c r="AA424" s="39"/>
      <c r="AB424" s="39"/>
      <c r="AC424" s="39"/>
      <c r="AD424" s="39"/>
      <c r="AE424" s="39"/>
      <c r="AT424" s="18" t="s">
        <v>385</v>
      </c>
      <c r="AU424" s="18" t="s">
        <v>85</v>
      </c>
    </row>
    <row r="425" s="2" customFormat="1" ht="21.75" customHeight="1">
      <c r="A425" s="39"/>
      <c r="B425" s="40"/>
      <c r="C425" s="222" t="s">
        <v>1359</v>
      </c>
      <c r="D425" s="222" t="s">
        <v>208</v>
      </c>
      <c r="E425" s="223" t="s">
        <v>3559</v>
      </c>
      <c r="F425" s="224" t="s">
        <v>3560</v>
      </c>
      <c r="G425" s="225" t="s">
        <v>1228</v>
      </c>
      <c r="H425" s="304"/>
      <c r="I425" s="227"/>
      <c r="J425" s="228">
        <f>ROUND(I425*H425,2)</f>
        <v>0</v>
      </c>
      <c r="K425" s="229"/>
      <c r="L425" s="45"/>
      <c r="M425" s="230" t="s">
        <v>1</v>
      </c>
      <c r="N425" s="231" t="s">
        <v>41</v>
      </c>
      <c r="O425" s="92"/>
      <c r="P425" s="232">
        <f>O425*H425</f>
        <v>0</v>
      </c>
      <c r="Q425" s="232">
        <v>0</v>
      </c>
      <c r="R425" s="232">
        <f>Q425*H425</f>
        <v>0</v>
      </c>
      <c r="S425" s="232">
        <v>0</v>
      </c>
      <c r="T425" s="233">
        <f>S425*H425</f>
        <v>0</v>
      </c>
      <c r="U425" s="39"/>
      <c r="V425" s="39"/>
      <c r="W425" s="39"/>
      <c r="X425" s="39"/>
      <c r="Y425" s="39"/>
      <c r="Z425" s="39"/>
      <c r="AA425" s="39"/>
      <c r="AB425" s="39"/>
      <c r="AC425" s="39"/>
      <c r="AD425" s="39"/>
      <c r="AE425" s="39"/>
      <c r="AR425" s="234" t="s">
        <v>361</v>
      </c>
      <c r="AT425" s="234" t="s">
        <v>208</v>
      </c>
      <c r="AU425" s="234" t="s">
        <v>85</v>
      </c>
      <c r="AY425" s="18" t="s">
        <v>207</v>
      </c>
      <c r="BE425" s="235">
        <f>IF(N425="základní",J425,0)</f>
        <v>0</v>
      </c>
      <c r="BF425" s="235">
        <f>IF(N425="snížená",J425,0)</f>
        <v>0</v>
      </c>
      <c r="BG425" s="235">
        <f>IF(N425="zákl. přenesená",J425,0)</f>
        <v>0</v>
      </c>
      <c r="BH425" s="235">
        <f>IF(N425="sníž. přenesená",J425,0)</f>
        <v>0</v>
      </c>
      <c r="BI425" s="235">
        <f>IF(N425="nulová",J425,0)</f>
        <v>0</v>
      </c>
      <c r="BJ425" s="18" t="s">
        <v>83</v>
      </c>
      <c r="BK425" s="235">
        <f>ROUND(I425*H425,2)</f>
        <v>0</v>
      </c>
      <c r="BL425" s="18" t="s">
        <v>361</v>
      </c>
      <c r="BM425" s="234" t="s">
        <v>2002</v>
      </c>
    </row>
    <row r="426" s="2" customFormat="1">
      <c r="A426" s="39"/>
      <c r="B426" s="40"/>
      <c r="C426" s="41"/>
      <c r="D426" s="236" t="s">
        <v>214</v>
      </c>
      <c r="E426" s="41"/>
      <c r="F426" s="237" t="s">
        <v>3560</v>
      </c>
      <c r="G426" s="41"/>
      <c r="H426" s="41"/>
      <c r="I426" s="238"/>
      <c r="J426" s="41"/>
      <c r="K426" s="41"/>
      <c r="L426" s="45"/>
      <c r="M426" s="239"/>
      <c r="N426" s="240"/>
      <c r="O426" s="92"/>
      <c r="P426" s="92"/>
      <c r="Q426" s="92"/>
      <c r="R426" s="92"/>
      <c r="S426" s="92"/>
      <c r="T426" s="93"/>
      <c r="U426" s="39"/>
      <c r="V426" s="39"/>
      <c r="W426" s="39"/>
      <c r="X426" s="39"/>
      <c r="Y426" s="39"/>
      <c r="Z426" s="39"/>
      <c r="AA426" s="39"/>
      <c r="AB426" s="39"/>
      <c r="AC426" s="39"/>
      <c r="AD426" s="39"/>
      <c r="AE426" s="39"/>
      <c r="AT426" s="18" t="s">
        <v>214</v>
      </c>
      <c r="AU426" s="18" t="s">
        <v>85</v>
      </c>
    </row>
    <row r="427" s="11" customFormat="1" ht="25.92" customHeight="1">
      <c r="A427" s="11"/>
      <c r="B427" s="208"/>
      <c r="C427" s="209"/>
      <c r="D427" s="210" t="s">
        <v>75</v>
      </c>
      <c r="E427" s="211" t="s">
        <v>3720</v>
      </c>
      <c r="F427" s="211" t="s">
        <v>3721</v>
      </c>
      <c r="G427" s="209"/>
      <c r="H427" s="209"/>
      <c r="I427" s="212"/>
      <c r="J427" s="213">
        <f>BK427</f>
        <v>0</v>
      </c>
      <c r="K427" s="209"/>
      <c r="L427" s="214"/>
      <c r="M427" s="215"/>
      <c r="N427" s="216"/>
      <c r="O427" s="216"/>
      <c r="P427" s="217">
        <f>P428+SUM(P429:P447)+P454</f>
        <v>0</v>
      </c>
      <c r="Q427" s="216"/>
      <c r="R427" s="217">
        <f>R428+SUM(R429:R447)+R454</f>
        <v>0</v>
      </c>
      <c r="S427" s="216"/>
      <c r="T427" s="218">
        <f>T428+SUM(T429:T447)+T454</f>
        <v>0</v>
      </c>
      <c r="U427" s="11"/>
      <c r="V427" s="11"/>
      <c r="W427" s="11"/>
      <c r="X427" s="11"/>
      <c r="Y427" s="11"/>
      <c r="Z427" s="11"/>
      <c r="AA427" s="11"/>
      <c r="AB427" s="11"/>
      <c r="AC427" s="11"/>
      <c r="AD427" s="11"/>
      <c r="AE427" s="11"/>
      <c r="AR427" s="219" t="s">
        <v>83</v>
      </c>
      <c r="AT427" s="220" t="s">
        <v>75</v>
      </c>
      <c r="AU427" s="220" t="s">
        <v>76</v>
      </c>
      <c r="AY427" s="219" t="s">
        <v>207</v>
      </c>
      <c r="BK427" s="221">
        <f>BK428+SUM(BK429:BK447)+BK454</f>
        <v>0</v>
      </c>
    </row>
    <row r="428" s="2" customFormat="1" ht="24.15" customHeight="1">
      <c r="A428" s="39"/>
      <c r="B428" s="40"/>
      <c r="C428" s="222" t="s">
        <v>1363</v>
      </c>
      <c r="D428" s="222" t="s">
        <v>208</v>
      </c>
      <c r="E428" s="223" t="s">
        <v>3722</v>
      </c>
      <c r="F428" s="224" t="s">
        <v>3723</v>
      </c>
      <c r="G428" s="225" t="s">
        <v>931</v>
      </c>
      <c r="H428" s="226">
        <v>1</v>
      </c>
      <c r="I428" s="227"/>
      <c r="J428" s="228">
        <f>ROUND(I428*H428,2)</f>
        <v>0</v>
      </c>
      <c r="K428" s="229"/>
      <c r="L428" s="45"/>
      <c r="M428" s="230" t="s">
        <v>1</v>
      </c>
      <c r="N428" s="231" t="s">
        <v>41</v>
      </c>
      <c r="O428" s="92"/>
      <c r="P428" s="232">
        <f>O428*H428</f>
        <v>0</v>
      </c>
      <c r="Q428" s="232">
        <v>0</v>
      </c>
      <c r="R428" s="232">
        <f>Q428*H428</f>
        <v>0</v>
      </c>
      <c r="S428" s="232">
        <v>0</v>
      </c>
      <c r="T428" s="233">
        <f>S428*H428</f>
        <v>0</v>
      </c>
      <c r="U428" s="39"/>
      <c r="V428" s="39"/>
      <c r="W428" s="39"/>
      <c r="X428" s="39"/>
      <c r="Y428" s="39"/>
      <c r="Z428" s="39"/>
      <c r="AA428" s="39"/>
      <c r="AB428" s="39"/>
      <c r="AC428" s="39"/>
      <c r="AD428" s="39"/>
      <c r="AE428" s="39"/>
      <c r="AR428" s="234" t="s">
        <v>361</v>
      </c>
      <c r="AT428" s="234" t="s">
        <v>208</v>
      </c>
      <c r="AU428" s="234" t="s">
        <v>83</v>
      </c>
      <c r="AY428" s="18" t="s">
        <v>207</v>
      </c>
      <c r="BE428" s="235">
        <f>IF(N428="základní",J428,0)</f>
        <v>0</v>
      </c>
      <c r="BF428" s="235">
        <f>IF(N428="snížená",J428,0)</f>
        <v>0</v>
      </c>
      <c r="BG428" s="235">
        <f>IF(N428="zákl. přenesená",J428,0)</f>
        <v>0</v>
      </c>
      <c r="BH428" s="235">
        <f>IF(N428="sníž. přenesená",J428,0)</f>
        <v>0</v>
      </c>
      <c r="BI428" s="235">
        <f>IF(N428="nulová",J428,0)</f>
        <v>0</v>
      </c>
      <c r="BJ428" s="18" t="s">
        <v>83</v>
      </c>
      <c r="BK428" s="235">
        <f>ROUND(I428*H428,2)</f>
        <v>0</v>
      </c>
      <c r="BL428" s="18" t="s">
        <v>361</v>
      </c>
      <c r="BM428" s="234" t="s">
        <v>2015</v>
      </c>
    </row>
    <row r="429" s="2" customFormat="1">
      <c r="A429" s="39"/>
      <c r="B429" s="40"/>
      <c r="C429" s="41"/>
      <c r="D429" s="236" t="s">
        <v>214</v>
      </c>
      <c r="E429" s="41"/>
      <c r="F429" s="237" t="s">
        <v>3723</v>
      </c>
      <c r="G429" s="41"/>
      <c r="H429" s="41"/>
      <c r="I429" s="238"/>
      <c r="J429" s="41"/>
      <c r="K429" s="41"/>
      <c r="L429" s="45"/>
      <c r="M429" s="239"/>
      <c r="N429" s="240"/>
      <c r="O429" s="92"/>
      <c r="P429" s="92"/>
      <c r="Q429" s="92"/>
      <c r="R429" s="92"/>
      <c r="S429" s="92"/>
      <c r="T429" s="93"/>
      <c r="U429" s="39"/>
      <c r="V429" s="39"/>
      <c r="W429" s="39"/>
      <c r="X429" s="39"/>
      <c r="Y429" s="39"/>
      <c r="Z429" s="39"/>
      <c r="AA429" s="39"/>
      <c r="AB429" s="39"/>
      <c r="AC429" s="39"/>
      <c r="AD429" s="39"/>
      <c r="AE429" s="39"/>
      <c r="AT429" s="18" t="s">
        <v>214</v>
      </c>
      <c r="AU429" s="18" t="s">
        <v>83</v>
      </c>
    </row>
    <row r="430" s="2" customFormat="1" ht="24.15" customHeight="1">
      <c r="A430" s="39"/>
      <c r="B430" s="40"/>
      <c r="C430" s="222" t="s">
        <v>1367</v>
      </c>
      <c r="D430" s="222" t="s">
        <v>208</v>
      </c>
      <c r="E430" s="223" t="s">
        <v>3724</v>
      </c>
      <c r="F430" s="224" t="s">
        <v>3725</v>
      </c>
      <c r="G430" s="225" t="s">
        <v>931</v>
      </c>
      <c r="H430" s="226">
        <v>1</v>
      </c>
      <c r="I430" s="227"/>
      <c r="J430" s="228">
        <f>ROUND(I430*H430,2)</f>
        <v>0</v>
      </c>
      <c r="K430" s="229"/>
      <c r="L430" s="45"/>
      <c r="M430" s="230" t="s">
        <v>1</v>
      </c>
      <c r="N430" s="231" t="s">
        <v>41</v>
      </c>
      <c r="O430" s="92"/>
      <c r="P430" s="232">
        <f>O430*H430</f>
        <v>0</v>
      </c>
      <c r="Q430" s="232">
        <v>0</v>
      </c>
      <c r="R430" s="232">
        <f>Q430*H430</f>
        <v>0</v>
      </c>
      <c r="S430" s="232">
        <v>0</v>
      </c>
      <c r="T430" s="233">
        <f>S430*H430</f>
        <v>0</v>
      </c>
      <c r="U430" s="39"/>
      <c r="V430" s="39"/>
      <c r="W430" s="39"/>
      <c r="X430" s="39"/>
      <c r="Y430" s="39"/>
      <c r="Z430" s="39"/>
      <c r="AA430" s="39"/>
      <c r="AB430" s="39"/>
      <c r="AC430" s="39"/>
      <c r="AD430" s="39"/>
      <c r="AE430" s="39"/>
      <c r="AR430" s="234" t="s">
        <v>361</v>
      </c>
      <c r="AT430" s="234" t="s">
        <v>208</v>
      </c>
      <c r="AU430" s="234" t="s">
        <v>83</v>
      </c>
      <c r="AY430" s="18" t="s">
        <v>207</v>
      </c>
      <c r="BE430" s="235">
        <f>IF(N430="základní",J430,0)</f>
        <v>0</v>
      </c>
      <c r="BF430" s="235">
        <f>IF(N430="snížená",J430,0)</f>
        <v>0</v>
      </c>
      <c r="BG430" s="235">
        <f>IF(N430="zákl. přenesená",J430,0)</f>
        <v>0</v>
      </c>
      <c r="BH430" s="235">
        <f>IF(N430="sníž. přenesená",J430,0)</f>
        <v>0</v>
      </c>
      <c r="BI430" s="235">
        <f>IF(N430="nulová",J430,0)</f>
        <v>0</v>
      </c>
      <c r="BJ430" s="18" t="s">
        <v>83</v>
      </c>
      <c r="BK430" s="235">
        <f>ROUND(I430*H430,2)</f>
        <v>0</v>
      </c>
      <c r="BL430" s="18" t="s">
        <v>361</v>
      </c>
      <c r="BM430" s="234" t="s">
        <v>2027</v>
      </c>
    </row>
    <row r="431" s="2" customFormat="1">
      <c r="A431" s="39"/>
      <c r="B431" s="40"/>
      <c r="C431" s="41"/>
      <c r="D431" s="236" t="s">
        <v>214</v>
      </c>
      <c r="E431" s="41"/>
      <c r="F431" s="237" t="s">
        <v>3725</v>
      </c>
      <c r="G431" s="41"/>
      <c r="H431" s="41"/>
      <c r="I431" s="238"/>
      <c r="J431" s="41"/>
      <c r="K431" s="41"/>
      <c r="L431" s="45"/>
      <c r="M431" s="239"/>
      <c r="N431" s="240"/>
      <c r="O431" s="92"/>
      <c r="P431" s="92"/>
      <c r="Q431" s="92"/>
      <c r="R431" s="92"/>
      <c r="S431" s="92"/>
      <c r="T431" s="93"/>
      <c r="U431" s="39"/>
      <c r="V431" s="39"/>
      <c r="W431" s="39"/>
      <c r="X431" s="39"/>
      <c r="Y431" s="39"/>
      <c r="Z431" s="39"/>
      <c r="AA431" s="39"/>
      <c r="AB431" s="39"/>
      <c r="AC431" s="39"/>
      <c r="AD431" s="39"/>
      <c r="AE431" s="39"/>
      <c r="AT431" s="18" t="s">
        <v>214</v>
      </c>
      <c r="AU431" s="18" t="s">
        <v>83</v>
      </c>
    </row>
    <row r="432" s="2" customFormat="1" ht="24.15" customHeight="1">
      <c r="A432" s="39"/>
      <c r="B432" s="40"/>
      <c r="C432" s="222" t="s">
        <v>1372</v>
      </c>
      <c r="D432" s="222" t="s">
        <v>208</v>
      </c>
      <c r="E432" s="223" t="s">
        <v>3726</v>
      </c>
      <c r="F432" s="224" t="s">
        <v>3723</v>
      </c>
      <c r="G432" s="225" t="s">
        <v>931</v>
      </c>
      <c r="H432" s="226">
        <v>1</v>
      </c>
      <c r="I432" s="227"/>
      <c r="J432" s="228">
        <f>ROUND(I432*H432,2)</f>
        <v>0</v>
      </c>
      <c r="K432" s="229"/>
      <c r="L432" s="45"/>
      <c r="M432" s="230" t="s">
        <v>1</v>
      </c>
      <c r="N432" s="231" t="s">
        <v>41</v>
      </c>
      <c r="O432" s="92"/>
      <c r="P432" s="232">
        <f>O432*H432</f>
        <v>0</v>
      </c>
      <c r="Q432" s="232">
        <v>0</v>
      </c>
      <c r="R432" s="232">
        <f>Q432*H432</f>
        <v>0</v>
      </c>
      <c r="S432" s="232">
        <v>0</v>
      </c>
      <c r="T432" s="233">
        <f>S432*H432</f>
        <v>0</v>
      </c>
      <c r="U432" s="39"/>
      <c r="V432" s="39"/>
      <c r="W432" s="39"/>
      <c r="X432" s="39"/>
      <c r="Y432" s="39"/>
      <c r="Z432" s="39"/>
      <c r="AA432" s="39"/>
      <c r="AB432" s="39"/>
      <c r="AC432" s="39"/>
      <c r="AD432" s="39"/>
      <c r="AE432" s="39"/>
      <c r="AR432" s="234" t="s">
        <v>361</v>
      </c>
      <c r="AT432" s="234" t="s">
        <v>208</v>
      </c>
      <c r="AU432" s="234" t="s">
        <v>83</v>
      </c>
      <c r="AY432" s="18" t="s">
        <v>207</v>
      </c>
      <c r="BE432" s="235">
        <f>IF(N432="základní",J432,0)</f>
        <v>0</v>
      </c>
      <c r="BF432" s="235">
        <f>IF(N432="snížená",J432,0)</f>
        <v>0</v>
      </c>
      <c r="BG432" s="235">
        <f>IF(N432="zákl. přenesená",J432,0)</f>
        <v>0</v>
      </c>
      <c r="BH432" s="235">
        <f>IF(N432="sníž. přenesená",J432,0)</f>
        <v>0</v>
      </c>
      <c r="BI432" s="235">
        <f>IF(N432="nulová",J432,0)</f>
        <v>0</v>
      </c>
      <c r="BJ432" s="18" t="s">
        <v>83</v>
      </c>
      <c r="BK432" s="235">
        <f>ROUND(I432*H432,2)</f>
        <v>0</v>
      </c>
      <c r="BL432" s="18" t="s">
        <v>361</v>
      </c>
      <c r="BM432" s="234" t="s">
        <v>2035</v>
      </c>
    </row>
    <row r="433" s="2" customFormat="1">
      <c r="A433" s="39"/>
      <c r="B433" s="40"/>
      <c r="C433" s="41"/>
      <c r="D433" s="236" t="s">
        <v>214</v>
      </c>
      <c r="E433" s="41"/>
      <c r="F433" s="237" t="s">
        <v>3723</v>
      </c>
      <c r="G433" s="41"/>
      <c r="H433" s="41"/>
      <c r="I433" s="238"/>
      <c r="J433" s="41"/>
      <c r="K433" s="41"/>
      <c r="L433" s="45"/>
      <c r="M433" s="239"/>
      <c r="N433" s="240"/>
      <c r="O433" s="92"/>
      <c r="P433" s="92"/>
      <c r="Q433" s="92"/>
      <c r="R433" s="92"/>
      <c r="S433" s="92"/>
      <c r="T433" s="93"/>
      <c r="U433" s="39"/>
      <c r="V433" s="39"/>
      <c r="W433" s="39"/>
      <c r="X433" s="39"/>
      <c r="Y433" s="39"/>
      <c r="Z433" s="39"/>
      <c r="AA433" s="39"/>
      <c r="AB433" s="39"/>
      <c r="AC433" s="39"/>
      <c r="AD433" s="39"/>
      <c r="AE433" s="39"/>
      <c r="AT433" s="18" t="s">
        <v>214</v>
      </c>
      <c r="AU433" s="18" t="s">
        <v>83</v>
      </c>
    </row>
    <row r="434" s="2" customFormat="1" ht="24.15" customHeight="1">
      <c r="A434" s="39"/>
      <c r="B434" s="40"/>
      <c r="C434" s="222" t="s">
        <v>1377</v>
      </c>
      <c r="D434" s="222" t="s">
        <v>208</v>
      </c>
      <c r="E434" s="223" t="s">
        <v>3724</v>
      </c>
      <c r="F434" s="224" t="s">
        <v>3725</v>
      </c>
      <c r="G434" s="225" t="s">
        <v>931</v>
      </c>
      <c r="H434" s="226">
        <v>1</v>
      </c>
      <c r="I434" s="227"/>
      <c r="J434" s="228">
        <f>ROUND(I434*H434,2)</f>
        <v>0</v>
      </c>
      <c r="K434" s="229"/>
      <c r="L434" s="45"/>
      <c r="M434" s="230" t="s">
        <v>1</v>
      </c>
      <c r="N434" s="231" t="s">
        <v>41</v>
      </c>
      <c r="O434" s="92"/>
      <c r="P434" s="232">
        <f>O434*H434</f>
        <v>0</v>
      </c>
      <c r="Q434" s="232">
        <v>0</v>
      </c>
      <c r="R434" s="232">
        <f>Q434*H434</f>
        <v>0</v>
      </c>
      <c r="S434" s="232">
        <v>0</v>
      </c>
      <c r="T434" s="233">
        <f>S434*H434</f>
        <v>0</v>
      </c>
      <c r="U434" s="39"/>
      <c r="V434" s="39"/>
      <c r="W434" s="39"/>
      <c r="X434" s="39"/>
      <c r="Y434" s="39"/>
      <c r="Z434" s="39"/>
      <c r="AA434" s="39"/>
      <c r="AB434" s="39"/>
      <c r="AC434" s="39"/>
      <c r="AD434" s="39"/>
      <c r="AE434" s="39"/>
      <c r="AR434" s="234" t="s">
        <v>361</v>
      </c>
      <c r="AT434" s="234" t="s">
        <v>208</v>
      </c>
      <c r="AU434" s="234" t="s">
        <v>83</v>
      </c>
      <c r="AY434" s="18" t="s">
        <v>207</v>
      </c>
      <c r="BE434" s="235">
        <f>IF(N434="základní",J434,0)</f>
        <v>0</v>
      </c>
      <c r="BF434" s="235">
        <f>IF(N434="snížená",J434,0)</f>
        <v>0</v>
      </c>
      <c r="BG434" s="235">
        <f>IF(N434="zákl. přenesená",J434,0)</f>
        <v>0</v>
      </c>
      <c r="BH434" s="235">
        <f>IF(N434="sníž. přenesená",J434,0)</f>
        <v>0</v>
      </c>
      <c r="BI434" s="235">
        <f>IF(N434="nulová",J434,0)</f>
        <v>0</v>
      </c>
      <c r="BJ434" s="18" t="s">
        <v>83</v>
      </c>
      <c r="BK434" s="235">
        <f>ROUND(I434*H434,2)</f>
        <v>0</v>
      </c>
      <c r="BL434" s="18" t="s">
        <v>361</v>
      </c>
      <c r="BM434" s="234" t="s">
        <v>2043</v>
      </c>
    </row>
    <row r="435" s="2" customFormat="1">
      <c r="A435" s="39"/>
      <c r="B435" s="40"/>
      <c r="C435" s="41"/>
      <c r="D435" s="236" t="s">
        <v>214</v>
      </c>
      <c r="E435" s="41"/>
      <c r="F435" s="237" t="s">
        <v>3725</v>
      </c>
      <c r="G435" s="41"/>
      <c r="H435" s="41"/>
      <c r="I435" s="238"/>
      <c r="J435" s="41"/>
      <c r="K435" s="41"/>
      <c r="L435" s="45"/>
      <c r="M435" s="239"/>
      <c r="N435" s="240"/>
      <c r="O435" s="92"/>
      <c r="P435" s="92"/>
      <c r="Q435" s="92"/>
      <c r="R435" s="92"/>
      <c r="S435" s="92"/>
      <c r="T435" s="93"/>
      <c r="U435" s="39"/>
      <c r="V435" s="39"/>
      <c r="W435" s="39"/>
      <c r="X435" s="39"/>
      <c r="Y435" s="39"/>
      <c r="Z435" s="39"/>
      <c r="AA435" s="39"/>
      <c r="AB435" s="39"/>
      <c r="AC435" s="39"/>
      <c r="AD435" s="39"/>
      <c r="AE435" s="39"/>
      <c r="AT435" s="18" t="s">
        <v>214</v>
      </c>
      <c r="AU435" s="18" t="s">
        <v>83</v>
      </c>
    </row>
    <row r="436" s="2" customFormat="1" ht="24.15" customHeight="1">
      <c r="A436" s="39"/>
      <c r="B436" s="40"/>
      <c r="C436" s="222" t="s">
        <v>1382</v>
      </c>
      <c r="D436" s="222" t="s">
        <v>208</v>
      </c>
      <c r="E436" s="223" t="s">
        <v>3727</v>
      </c>
      <c r="F436" s="224" t="s">
        <v>3728</v>
      </c>
      <c r="G436" s="225" t="s">
        <v>931</v>
      </c>
      <c r="H436" s="226">
        <v>1</v>
      </c>
      <c r="I436" s="227"/>
      <c r="J436" s="228">
        <f>ROUND(I436*H436,2)</f>
        <v>0</v>
      </c>
      <c r="K436" s="229"/>
      <c r="L436" s="45"/>
      <c r="M436" s="230" t="s">
        <v>1</v>
      </c>
      <c r="N436" s="231" t="s">
        <v>41</v>
      </c>
      <c r="O436" s="92"/>
      <c r="P436" s="232">
        <f>O436*H436</f>
        <v>0</v>
      </c>
      <c r="Q436" s="232">
        <v>0</v>
      </c>
      <c r="R436" s="232">
        <f>Q436*H436</f>
        <v>0</v>
      </c>
      <c r="S436" s="232">
        <v>0</v>
      </c>
      <c r="T436" s="233">
        <f>S436*H436</f>
        <v>0</v>
      </c>
      <c r="U436" s="39"/>
      <c r="V436" s="39"/>
      <c r="W436" s="39"/>
      <c r="X436" s="39"/>
      <c r="Y436" s="39"/>
      <c r="Z436" s="39"/>
      <c r="AA436" s="39"/>
      <c r="AB436" s="39"/>
      <c r="AC436" s="39"/>
      <c r="AD436" s="39"/>
      <c r="AE436" s="39"/>
      <c r="AR436" s="234" t="s">
        <v>361</v>
      </c>
      <c r="AT436" s="234" t="s">
        <v>208</v>
      </c>
      <c r="AU436" s="234" t="s">
        <v>83</v>
      </c>
      <c r="AY436" s="18" t="s">
        <v>207</v>
      </c>
      <c r="BE436" s="235">
        <f>IF(N436="základní",J436,0)</f>
        <v>0</v>
      </c>
      <c r="BF436" s="235">
        <f>IF(N436="snížená",J436,0)</f>
        <v>0</v>
      </c>
      <c r="BG436" s="235">
        <f>IF(N436="zákl. přenesená",J436,0)</f>
        <v>0</v>
      </c>
      <c r="BH436" s="235">
        <f>IF(N436="sníž. přenesená",J436,0)</f>
        <v>0</v>
      </c>
      <c r="BI436" s="235">
        <f>IF(N436="nulová",J436,0)</f>
        <v>0</v>
      </c>
      <c r="BJ436" s="18" t="s">
        <v>83</v>
      </c>
      <c r="BK436" s="235">
        <f>ROUND(I436*H436,2)</f>
        <v>0</v>
      </c>
      <c r="BL436" s="18" t="s">
        <v>361</v>
      </c>
      <c r="BM436" s="234" t="s">
        <v>2051</v>
      </c>
    </row>
    <row r="437" s="2" customFormat="1">
      <c r="A437" s="39"/>
      <c r="B437" s="40"/>
      <c r="C437" s="41"/>
      <c r="D437" s="236" t="s">
        <v>214</v>
      </c>
      <c r="E437" s="41"/>
      <c r="F437" s="237" t="s">
        <v>3728</v>
      </c>
      <c r="G437" s="41"/>
      <c r="H437" s="41"/>
      <c r="I437" s="238"/>
      <c r="J437" s="41"/>
      <c r="K437" s="41"/>
      <c r="L437" s="45"/>
      <c r="M437" s="239"/>
      <c r="N437" s="240"/>
      <c r="O437" s="92"/>
      <c r="P437" s="92"/>
      <c r="Q437" s="92"/>
      <c r="R437" s="92"/>
      <c r="S437" s="92"/>
      <c r="T437" s="93"/>
      <c r="U437" s="39"/>
      <c r="V437" s="39"/>
      <c r="W437" s="39"/>
      <c r="X437" s="39"/>
      <c r="Y437" s="39"/>
      <c r="Z437" s="39"/>
      <c r="AA437" s="39"/>
      <c r="AB437" s="39"/>
      <c r="AC437" s="39"/>
      <c r="AD437" s="39"/>
      <c r="AE437" s="39"/>
      <c r="AT437" s="18" t="s">
        <v>214</v>
      </c>
      <c r="AU437" s="18" t="s">
        <v>83</v>
      </c>
    </row>
    <row r="438" s="2" customFormat="1" ht="16.5" customHeight="1">
      <c r="A438" s="39"/>
      <c r="B438" s="40"/>
      <c r="C438" s="222" t="s">
        <v>1388</v>
      </c>
      <c r="D438" s="222" t="s">
        <v>208</v>
      </c>
      <c r="E438" s="223" t="s">
        <v>3633</v>
      </c>
      <c r="F438" s="224" t="s">
        <v>2920</v>
      </c>
      <c r="G438" s="225" t="s">
        <v>931</v>
      </c>
      <c r="H438" s="226">
        <v>1</v>
      </c>
      <c r="I438" s="227"/>
      <c r="J438" s="228">
        <f>ROUND(I438*H438,2)</f>
        <v>0</v>
      </c>
      <c r="K438" s="229"/>
      <c r="L438" s="45"/>
      <c r="M438" s="230" t="s">
        <v>1</v>
      </c>
      <c r="N438" s="231" t="s">
        <v>41</v>
      </c>
      <c r="O438" s="92"/>
      <c r="P438" s="232">
        <f>O438*H438</f>
        <v>0</v>
      </c>
      <c r="Q438" s="232">
        <v>0</v>
      </c>
      <c r="R438" s="232">
        <f>Q438*H438</f>
        <v>0</v>
      </c>
      <c r="S438" s="232">
        <v>0</v>
      </c>
      <c r="T438" s="233">
        <f>S438*H438</f>
        <v>0</v>
      </c>
      <c r="U438" s="39"/>
      <c r="V438" s="39"/>
      <c r="W438" s="39"/>
      <c r="X438" s="39"/>
      <c r="Y438" s="39"/>
      <c r="Z438" s="39"/>
      <c r="AA438" s="39"/>
      <c r="AB438" s="39"/>
      <c r="AC438" s="39"/>
      <c r="AD438" s="39"/>
      <c r="AE438" s="39"/>
      <c r="AR438" s="234" t="s">
        <v>361</v>
      </c>
      <c r="AT438" s="234" t="s">
        <v>208</v>
      </c>
      <c r="AU438" s="234" t="s">
        <v>83</v>
      </c>
      <c r="AY438" s="18" t="s">
        <v>207</v>
      </c>
      <c r="BE438" s="235">
        <f>IF(N438="základní",J438,0)</f>
        <v>0</v>
      </c>
      <c r="BF438" s="235">
        <f>IF(N438="snížená",J438,0)</f>
        <v>0</v>
      </c>
      <c r="BG438" s="235">
        <f>IF(N438="zákl. přenesená",J438,0)</f>
        <v>0</v>
      </c>
      <c r="BH438" s="235">
        <f>IF(N438="sníž. přenesená",J438,0)</f>
        <v>0</v>
      </c>
      <c r="BI438" s="235">
        <f>IF(N438="nulová",J438,0)</f>
        <v>0</v>
      </c>
      <c r="BJ438" s="18" t="s">
        <v>83</v>
      </c>
      <c r="BK438" s="235">
        <f>ROUND(I438*H438,2)</f>
        <v>0</v>
      </c>
      <c r="BL438" s="18" t="s">
        <v>361</v>
      </c>
      <c r="BM438" s="234" t="s">
        <v>2059</v>
      </c>
    </row>
    <row r="439" s="2" customFormat="1">
      <c r="A439" s="39"/>
      <c r="B439" s="40"/>
      <c r="C439" s="41"/>
      <c r="D439" s="236" t="s">
        <v>214</v>
      </c>
      <c r="E439" s="41"/>
      <c r="F439" s="237" t="s">
        <v>2920</v>
      </c>
      <c r="G439" s="41"/>
      <c r="H439" s="41"/>
      <c r="I439" s="238"/>
      <c r="J439" s="41"/>
      <c r="K439" s="41"/>
      <c r="L439" s="45"/>
      <c r="M439" s="239"/>
      <c r="N439" s="240"/>
      <c r="O439" s="92"/>
      <c r="P439" s="92"/>
      <c r="Q439" s="92"/>
      <c r="R439" s="92"/>
      <c r="S439" s="92"/>
      <c r="T439" s="93"/>
      <c r="U439" s="39"/>
      <c r="V439" s="39"/>
      <c r="W439" s="39"/>
      <c r="X439" s="39"/>
      <c r="Y439" s="39"/>
      <c r="Z439" s="39"/>
      <c r="AA439" s="39"/>
      <c r="AB439" s="39"/>
      <c r="AC439" s="39"/>
      <c r="AD439" s="39"/>
      <c r="AE439" s="39"/>
      <c r="AT439" s="18" t="s">
        <v>214</v>
      </c>
      <c r="AU439" s="18" t="s">
        <v>83</v>
      </c>
    </row>
    <row r="440" s="2" customFormat="1" ht="16.5" customHeight="1">
      <c r="A440" s="39"/>
      <c r="B440" s="40"/>
      <c r="C440" s="222" t="s">
        <v>1392</v>
      </c>
      <c r="D440" s="222" t="s">
        <v>208</v>
      </c>
      <c r="E440" s="223" t="s">
        <v>3729</v>
      </c>
      <c r="F440" s="224" t="s">
        <v>3730</v>
      </c>
      <c r="G440" s="225" t="s">
        <v>931</v>
      </c>
      <c r="H440" s="226">
        <v>1</v>
      </c>
      <c r="I440" s="227"/>
      <c r="J440" s="228">
        <f>ROUND(I440*H440,2)</f>
        <v>0</v>
      </c>
      <c r="K440" s="229"/>
      <c r="L440" s="45"/>
      <c r="M440" s="230" t="s">
        <v>1</v>
      </c>
      <c r="N440" s="231" t="s">
        <v>41</v>
      </c>
      <c r="O440" s="92"/>
      <c r="P440" s="232">
        <f>O440*H440</f>
        <v>0</v>
      </c>
      <c r="Q440" s="232">
        <v>0</v>
      </c>
      <c r="R440" s="232">
        <f>Q440*H440</f>
        <v>0</v>
      </c>
      <c r="S440" s="232">
        <v>0</v>
      </c>
      <c r="T440" s="233">
        <f>S440*H440</f>
        <v>0</v>
      </c>
      <c r="U440" s="39"/>
      <c r="V440" s="39"/>
      <c r="W440" s="39"/>
      <c r="X440" s="39"/>
      <c r="Y440" s="39"/>
      <c r="Z440" s="39"/>
      <c r="AA440" s="39"/>
      <c r="AB440" s="39"/>
      <c r="AC440" s="39"/>
      <c r="AD440" s="39"/>
      <c r="AE440" s="39"/>
      <c r="AR440" s="234" t="s">
        <v>361</v>
      </c>
      <c r="AT440" s="234" t="s">
        <v>208</v>
      </c>
      <c r="AU440" s="234" t="s">
        <v>83</v>
      </c>
      <c r="AY440" s="18" t="s">
        <v>207</v>
      </c>
      <c r="BE440" s="235">
        <f>IF(N440="základní",J440,0)</f>
        <v>0</v>
      </c>
      <c r="BF440" s="235">
        <f>IF(N440="snížená",J440,0)</f>
        <v>0</v>
      </c>
      <c r="BG440" s="235">
        <f>IF(N440="zákl. přenesená",J440,0)</f>
        <v>0</v>
      </c>
      <c r="BH440" s="235">
        <f>IF(N440="sníž. přenesená",J440,0)</f>
        <v>0</v>
      </c>
      <c r="BI440" s="235">
        <f>IF(N440="nulová",J440,0)</f>
        <v>0</v>
      </c>
      <c r="BJ440" s="18" t="s">
        <v>83</v>
      </c>
      <c r="BK440" s="235">
        <f>ROUND(I440*H440,2)</f>
        <v>0</v>
      </c>
      <c r="BL440" s="18" t="s">
        <v>361</v>
      </c>
      <c r="BM440" s="234" t="s">
        <v>2069</v>
      </c>
    </row>
    <row r="441" s="2" customFormat="1">
      <c r="A441" s="39"/>
      <c r="B441" s="40"/>
      <c r="C441" s="41"/>
      <c r="D441" s="236" t="s">
        <v>214</v>
      </c>
      <c r="E441" s="41"/>
      <c r="F441" s="237" t="s">
        <v>3730</v>
      </c>
      <c r="G441" s="41"/>
      <c r="H441" s="41"/>
      <c r="I441" s="238"/>
      <c r="J441" s="41"/>
      <c r="K441" s="41"/>
      <c r="L441" s="45"/>
      <c r="M441" s="239"/>
      <c r="N441" s="240"/>
      <c r="O441" s="92"/>
      <c r="P441" s="92"/>
      <c r="Q441" s="92"/>
      <c r="R441" s="92"/>
      <c r="S441" s="92"/>
      <c r="T441" s="93"/>
      <c r="U441" s="39"/>
      <c r="V441" s="39"/>
      <c r="W441" s="39"/>
      <c r="X441" s="39"/>
      <c r="Y441" s="39"/>
      <c r="Z441" s="39"/>
      <c r="AA441" s="39"/>
      <c r="AB441" s="39"/>
      <c r="AC441" s="39"/>
      <c r="AD441" s="39"/>
      <c r="AE441" s="39"/>
      <c r="AT441" s="18" t="s">
        <v>214</v>
      </c>
      <c r="AU441" s="18" t="s">
        <v>83</v>
      </c>
    </row>
    <row r="442" s="2" customFormat="1" ht="16.5" customHeight="1">
      <c r="A442" s="39"/>
      <c r="B442" s="40"/>
      <c r="C442" s="222" t="s">
        <v>1397</v>
      </c>
      <c r="D442" s="222" t="s">
        <v>208</v>
      </c>
      <c r="E442" s="223" t="s">
        <v>3522</v>
      </c>
      <c r="F442" s="224" t="s">
        <v>2084</v>
      </c>
      <c r="G442" s="225" t="s">
        <v>1218</v>
      </c>
      <c r="H442" s="226">
        <v>6</v>
      </c>
      <c r="I442" s="227"/>
      <c r="J442" s="228">
        <f>ROUND(I442*H442,2)</f>
        <v>0</v>
      </c>
      <c r="K442" s="229"/>
      <c r="L442" s="45"/>
      <c r="M442" s="230" t="s">
        <v>1</v>
      </c>
      <c r="N442" s="231" t="s">
        <v>41</v>
      </c>
      <c r="O442" s="92"/>
      <c r="P442" s="232">
        <f>O442*H442</f>
        <v>0</v>
      </c>
      <c r="Q442" s="232">
        <v>0</v>
      </c>
      <c r="R442" s="232">
        <f>Q442*H442</f>
        <v>0</v>
      </c>
      <c r="S442" s="232">
        <v>0</v>
      </c>
      <c r="T442" s="233">
        <f>S442*H442</f>
        <v>0</v>
      </c>
      <c r="U442" s="39"/>
      <c r="V442" s="39"/>
      <c r="W442" s="39"/>
      <c r="X442" s="39"/>
      <c r="Y442" s="39"/>
      <c r="Z442" s="39"/>
      <c r="AA442" s="39"/>
      <c r="AB442" s="39"/>
      <c r="AC442" s="39"/>
      <c r="AD442" s="39"/>
      <c r="AE442" s="39"/>
      <c r="AR442" s="234" t="s">
        <v>361</v>
      </c>
      <c r="AT442" s="234" t="s">
        <v>208</v>
      </c>
      <c r="AU442" s="234" t="s">
        <v>83</v>
      </c>
      <c r="AY442" s="18" t="s">
        <v>207</v>
      </c>
      <c r="BE442" s="235">
        <f>IF(N442="základní",J442,0)</f>
        <v>0</v>
      </c>
      <c r="BF442" s="235">
        <f>IF(N442="snížená",J442,0)</f>
        <v>0</v>
      </c>
      <c r="BG442" s="235">
        <f>IF(N442="zákl. přenesená",J442,0)</f>
        <v>0</v>
      </c>
      <c r="BH442" s="235">
        <f>IF(N442="sníž. přenesená",J442,0)</f>
        <v>0</v>
      </c>
      <c r="BI442" s="235">
        <f>IF(N442="nulová",J442,0)</f>
        <v>0</v>
      </c>
      <c r="BJ442" s="18" t="s">
        <v>83</v>
      </c>
      <c r="BK442" s="235">
        <f>ROUND(I442*H442,2)</f>
        <v>0</v>
      </c>
      <c r="BL442" s="18" t="s">
        <v>361</v>
      </c>
      <c r="BM442" s="234" t="s">
        <v>2078</v>
      </c>
    </row>
    <row r="443" s="2" customFormat="1">
      <c r="A443" s="39"/>
      <c r="B443" s="40"/>
      <c r="C443" s="41"/>
      <c r="D443" s="236" t="s">
        <v>214</v>
      </c>
      <c r="E443" s="41"/>
      <c r="F443" s="237" t="s">
        <v>2084</v>
      </c>
      <c r="G443" s="41"/>
      <c r="H443" s="41"/>
      <c r="I443" s="238"/>
      <c r="J443" s="41"/>
      <c r="K443" s="41"/>
      <c r="L443" s="45"/>
      <c r="M443" s="239"/>
      <c r="N443" s="240"/>
      <c r="O443" s="92"/>
      <c r="P443" s="92"/>
      <c r="Q443" s="92"/>
      <c r="R443" s="92"/>
      <c r="S443" s="92"/>
      <c r="T443" s="93"/>
      <c r="U443" s="39"/>
      <c r="V443" s="39"/>
      <c r="W443" s="39"/>
      <c r="X443" s="39"/>
      <c r="Y443" s="39"/>
      <c r="Z443" s="39"/>
      <c r="AA443" s="39"/>
      <c r="AB443" s="39"/>
      <c r="AC443" s="39"/>
      <c r="AD443" s="39"/>
      <c r="AE443" s="39"/>
      <c r="AT443" s="18" t="s">
        <v>214</v>
      </c>
      <c r="AU443" s="18" t="s">
        <v>83</v>
      </c>
    </row>
    <row r="444" s="2" customFormat="1">
      <c r="A444" s="39"/>
      <c r="B444" s="40"/>
      <c r="C444" s="41"/>
      <c r="D444" s="236" t="s">
        <v>385</v>
      </c>
      <c r="E444" s="41"/>
      <c r="F444" s="290" t="s">
        <v>2921</v>
      </c>
      <c r="G444" s="41"/>
      <c r="H444" s="41"/>
      <c r="I444" s="238"/>
      <c r="J444" s="41"/>
      <c r="K444" s="41"/>
      <c r="L444" s="45"/>
      <c r="M444" s="239"/>
      <c r="N444" s="240"/>
      <c r="O444" s="92"/>
      <c r="P444" s="92"/>
      <c r="Q444" s="92"/>
      <c r="R444" s="92"/>
      <c r="S444" s="92"/>
      <c r="T444" s="93"/>
      <c r="U444" s="39"/>
      <c r="V444" s="39"/>
      <c r="W444" s="39"/>
      <c r="X444" s="39"/>
      <c r="Y444" s="39"/>
      <c r="Z444" s="39"/>
      <c r="AA444" s="39"/>
      <c r="AB444" s="39"/>
      <c r="AC444" s="39"/>
      <c r="AD444" s="39"/>
      <c r="AE444" s="39"/>
      <c r="AT444" s="18" t="s">
        <v>385</v>
      </c>
      <c r="AU444" s="18" t="s">
        <v>83</v>
      </c>
    </row>
    <row r="445" s="2" customFormat="1" ht="16.5" customHeight="1">
      <c r="A445" s="39"/>
      <c r="B445" s="40"/>
      <c r="C445" s="222" t="s">
        <v>1402</v>
      </c>
      <c r="D445" s="222" t="s">
        <v>208</v>
      </c>
      <c r="E445" s="223" t="s">
        <v>3731</v>
      </c>
      <c r="F445" s="224" t="s">
        <v>3732</v>
      </c>
      <c r="G445" s="225" t="s">
        <v>2924</v>
      </c>
      <c r="H445" s="226">
        <v>1</v>
      </c>
      <c r="I445" s="227"/>
      <c r="J445" s="228">
        <f>ROUND(I445*H445,2)</f>
        <v>0</v>
      </c>
      <c r="K445" s="229"/>
      <c r="L445" s="45"/>
      <c r="M445" s="230" t="s">
        <v>1</v>
      </c>
      <c r="N445" s="231" t="s">
        <v>41</v>
      </c>
      <c r="O445" s="92"/>
      <c r="P445" s="232">
        <f>O445*H445</f>
        <v>0</v>
      </c>
      <c r="Q445" s="232">
        <v>0</v>
      </c>
      <c r="R445" s="232">
        <f>Q445*H445</f>
        <v>0</v>
      </c>
      <c r="S445" s="232">
        <v>0</v>
      </c>
      <c r="T445" s="233">
        <f>S445*H445</f>
        <v>0</v>
      </c>
      <c r="U445" s="39"/>
      <c r="V445" s="39"/>
      <c r="W445" s="39"/>
      <c r="X445" s="39"/>
      <c r="Y445" s="39"/>
      <c r="Z445" s="39"/>
      <c r="AA445" s="39"/>
      <c r="AB445" s="39"/>
      <c r="AC445" s="39"/>
      <c r="AD445" s="39"/>
      <c r="AE445" s="39"/>
      <c r="AR445" s="234" t="s">
        <v>361</v>
      </c>
      <c r="AT445" s="234" t="s">
        <v>208</v>
      </c>
      <c r="AU445" s="234" t="s">
        <v>83</v>
      </c>
      <c r="AY445" s="18" t="s">
        <v>207</v>
      </c>
      <c r="BE445" s="235">
        <f>IF(N445="základní",J445,0)</f>
        <v>0</v>
      </c>
      <c r="BF445" s="235">
        <f>IF(N445="snížená",J445,0)</f>
        <v>0</v>
      </c>
      <c r="BG445" s="235">
        <f>IF(N445="zákl. přenesená",J445,0)</f>
        <v>0</v>
      </c>
      <c r="BH445" s="235">
        <f>IF(N445="sníž. přenesená",J445,0)</f>
        <v>0</v>
      </c>
      <c r="BI445" s="235">
        <f>IF(N445="nulová",J445,0)</f>
        <v>0</v>
      </c>
      <c r="BJ445" s="18" t="s">
        <v>83</v>
      </c>
      <c r="BK445" s="235">
        <f>ROUND(I445*H445,2)</f>
        <v>0</v>
      </c>
      <c r="BL445" s="18" t="s">
        <v>361</v>
      </c>
      <c r="BM445" s="234" t="s">
        <v>2086</v>
      </c>
    </row>
    <row r="446" s="2" customFormat="1">
      <c r="A446" s="39"/>
      <c r="B446" s="40"/>
      <c r="C446" s="41"/>
      <c r="D446" s="236" t="s">
        <v>214</v>
      </c>
      <c r="E446" s="41"/>
      <c r="F446" s="237" t="s">
        <v>3732</v>
      </c>
      <c r="G446" s="41"/>
      <c r="H446" s="41"/>
      <c r="I446" s="238"/>
      <c r="J446" s="41"/>
      <c r="K446" s="41"/>
      <c r="L446" s="45"/>
      <c r="M446" s="239"/>
      <c r="N446" s="240"/>
      <c r="O446" s="92"/>
      <c r="P446" s="92"/>
      <c r="Q446" s="92"/>
      <c r="R446" s="92"/>
      <c r="S446" s="92"/>
      <c r="T446" s="93"/>
      <c r="U446" s="39"/>
      <c r="V446" s="39"/>
      <c r="W446" s="39"/>
      <c r="X446" s="39"/>
      <c r="Y446" s="39"/>
      <c r="Z446" s="39"/>
      <c r="AA446" s="39"/>
      <c r="AB446" s="39"/>
      <c r="AC446" s="39"/>
      <c r="AD446" s="39"/>
      <c r="AE446" s="39"/>
      <c r="AT446" s="18" t="s">
        <v>214</v>
      </c>
      <c r="AU446" s="18" t="s">
        <v>83</v>
      </c>
    </row>
    <row r="447" s="11" customFormat="1" ht="22.8" customHeight="1">
      <c r="A447" s="11"/>
      <c r="B447" s="208"/>
      <c r="C447" s="209"/>
      <c r="D447" s="210" t="s">
        <v>75</v>
      </c>
      <c r="E447" s="310" t="s">
        <v>3733</v>
      </c>
      <c r="F447" s="310" t="s">
        <v>3526</v>
      </c>
      <c r="G447" s="209"/>
      <c r="H447" s="209"/>
      <c r="I447" s="212"/>
      <c r="J447" s="311">
        <f>BK447</f>
        <v>0</v>
      </c>
      <c r="K447" s="209"/>
      <c r="L447" s="214"/>
      <c r="M447" s="215"/>
      <c r="N447" s="216"/>
      <c r="O447" s="216"/>
      <c r="P447" s="217">
        <f>SUM(P448:P453)</f>
        <v>0</v>
      </c>
      <c r="Q447" s="216"/>
      <c r="R447" s="217">
        <f>SUM(R448:R453)</f>
        <v>0</v>
      </c>
      <c r="S447" s="216"/>
      <c r="T447" s="218">
        <f>SUM(T448:T453)</f>
        <v>0</v>
      </c>
      <c r="U447" s="11"/>
      <c r="V447" s="11"/>
      <c r="W447" s="11"/>
      <c r="X447" s="11"/>
      <c r="Y447" s="11"/>
      <c r="Z447" s="11"/>
      <c r="AA447" s="11"/>
      <c r="AB447" s="11"/>
      <c r="AC447" s="11"/>
      <c r="AD447" s="11"/>
      <c r="AE447" s="11"/>
      <c r="AR447" s="219" t="s">
        <v>83</v>
      </c>
      <c r="AT447" s="220" t="s">
        <v>75</v>
      </c>
      <c r="AU447" s="220" t="s">
        <v>83</v>
      </c>
      <c r="AY447" s="219" t="s">
        <v>207</v>
      </c>
      <c r="BK447" s="221">
        <f>SUM(BK448:BK453)</f>
        <v>0</v>
      </c>
    </row>
    <row r="448" s="2" customFormat="1" ht="37.8" customHeight="1">
      <c r="A448" s="39"/>
      <c r="B448" s="40"/>
      <c r="C448" s="222" t="s">
        <v>1406</v>
      </c>
      <c r="D448" s="222" t="s">
        <v>208</v>
      </c>
      <c r="E448" s="223" t="s">
        <v>3734</v>
      </c>
      <c r="F448" s="224" t="s">
        <v>3735</v>
      </c>
      <c r="G448" s="225" t="s">
        <v>783</v>
      </c>
      <c r="H448" s="226">
        <v>50</v>
      </c>
      <c r="I448" s="227"/>
      <c r="J448" s="228">
        <f>ROUND(I448*H448,2)</f>
        <v>0</v>
      </c>
      <c r="K448" s="229"/>
      <c r="L448" s="45"/>
      <c r="M448" s="230" t="s">
        <v>1</v>
      </c>
      <c r="N448" s="231" t="s">
        <v>41</v>
      </c>
      <c r="O448" s="92"/>
      <c r="P448" s="232">
        <f>O448*H448</f>
        <v>0</v>
      </c>
      <c r="Q448" s="232">
        <v>0</v>
      </c>
      <c r="R448" s="232">
        <f>Q448*H448</f>
        <v>0</v>
      </c>
      <c r="S448" s="232">
        <v>0</v>
      </c>
      <c r="T448" s="233">
        <f>S448*H448</f>
        <v>0</v>
      </c>
      <c r="U448" s="39"/>
      <c r="V448" s="39"/>
      <c r="W448" s="39"/>
      <c r="X448" s="39"/>
      <c r="Y448" s="39"/>
      <c r="Z448" s="39"/>
      <c r="AA448" s="39"/>
      <c r="AB448" s="39"/>
      <c r="AC448" s="39"/>
      <c r="AD448" s="39"/>
      <c r="AE448" s="39"/>
      <c r="AR448" s="234" t="s">
        <v>361</v>
      </c>
      <c r="AT448" s="234" t="s">
        <v>208</v>
      </c>
      <c r="AU448" s="234" t="s">
        <v>85</v>
      </c>
      <c r="AY448" s="18" t="s">
        <v>207</v>
      </c>
      <c r="BE448" s="235">
        <f>IF(N448="základní",J448,0)</f>
        <v>0</v>
      </c>
      <c r="BF448" s="235">
        <f>IF(N448="snížená",J448,0)</f>
        <v>0</v>
      </c>
      <c r="BG448" s="235">
        <f>IF(N448="zákl. přenesená",J448,0)</f>
        <v>0</v>
      </c>
      <c r="BH448" s="235">
        <f>IF(N448="sníž. přenesená",J448,0)</f>
        <v>0</v>
      </c>
      <c r="BI448" s="235">
        <f>IF(N448="nulová",J448,0)</f>
        <v>0</v>
      </c>
      <c r="BJ448" s="18" t="s">
        <v>83</v>
      </c>
      <c r="BK448" s="235">
        <f>ROUND(I448*H448,2)</f>
        <v>0</v>
      </c>
      <c r="BL448" s="18" t="s">
        <v>361</v>
      </c>
      <c r="BM448" s="234" t="s">
        <v>2094</v>
      </c>
    </row>
    <row r="449" s="2" customFormat="1">
      <c r="A449" s="39"/>
      <c r="B449" s="40"/>
      <c r="C449" s="41"/>
      <c r="D449" s="236" t="s">
        <v>214</v>
      </c>
      <c r="E449" s="41"/>
      <c r="F449" s="237" t="s">
        <v>3735</v>
      </c>
      <c r="G449" s="41"/>
      <c r="H449" s="41"/>
      <c r="I449" s="238"/>
      <c r="J449" s="41"/>
      <c r="K449" s="41"/>
      <c r="L449" s="45"/>
      <c r="M449" s="239"/>
      <c r="N449" s="240"/>
      <c r="O449" s="92"/>
      <c r="P449" s="92"/>
      <c r="Q449" s="92"/>
      <c r="R449" s="92"/>
      <c r="S449" s="92"/>
      <c r="T449" s="93"/>
      <c r="U449" s="39"/>
      <c r="V449" s="39"/>
      <c r="W449" s="39"/>
      <c r="X449" s="39"/>
      <c r="Y449" s="39"/>
      <c r="Z449" s="39"/>
      <c r="AA449" s="39"/>
      <c r="AB449" s="39"/>
      <c r="AC449" s="39"/>
      <c r="AD449" s="39"/>
      <c r="AE449" s="39"/>
      <c r="AT449" s="18" t="s">
        <v>214</v>
      </c>
      <c r="AU449" s="18" t="s">
        <v>85</v>
      </c>
    </row>
    <row r="450" s="2" customFormat="1" ht="16.5" customHeight="1">
      <c r="A450" s="39"/>
      <c r="B450" s="40"/>
      <c r="C450" s="222" t="s">
        <v>1410</v>
      </c>
      <c r="D450" s="222" t="s">
        <v>208</v>
      </c>
      <c r="E450" s="223" t="s">
        <v>3535</v>
      </c>
      <c r="F450" s="224" t="s">
        <v>3536</v>
      </c>
      <c r="G450" s="225" t="s">
        <v>783</v>
      </c>
      <c r="H450" s="226">
        <v>50</v>
      </c>
      <c r="I450" s="227"/>
      <c r="J450" s="228">
        <f>ROUND(I450*H450,2)</f>
        <v>0</v>
      </c>
      <c r="K450" s="229"/>
      <c r="L450" s="45"/>
      <c r="M450" s="230" t="s">
        <v>1</v>
      </c>
      <c r="N450" s="231" t="s">
        <v>41</v>
      </c>
      <c r="O450" s="92"/>
      <c r="P450" s="232">
        <f>O450*H450</f>
        <v>0</v>
      </c>
      <c r="Q450" s="232">
        <v>0</v>
      </c>
      <c r="R450" s="232">
        <f>Q450*H450</f>
        <v>0</v>
      </c>
      <c r="S450" s="232">
        <v>0</v>
      </c>
      <c r="T450" s="233">
        <f>S450*H450</f>
        <v>0</v>
      </c>
      <c r="U450" s="39"/>
      <c r="V450" s="39"/>
      <c r="W450" s="39"/>
      <c r="X450" s="39"/>
      <c r="Y450" s="39"/>
      <c r="Z450" s="39"/>
      <c r="AA450" s="39"/>
      <c r="AB450" s="39"/>
      <c r="AC450" s="39"/>
      <c r="AD450" s="39"/>
      <c r="AE450" s="39"/>
      <c r="AR450" s="234" t="s">
        <v>361</v>
      </c>
      <c r="AT450" s="234" t="s">
        <v>208</v>
      </c>
      <c r="AU450" s="234" t="s">
        <v>85</v>
      </c>
      <c r="AY450" s="18" t="s">
        <v>207</v>
      </c>
      <c r="BE450" s="235">
        <f>IF(N450="základní",J450,0)</f>
        <v>0</v>
      </c>
      <c r="BF450" s="235">
        <f>IF(N450="snížená",J450,0)</f>
        <v>0</v>
      </c>
      <c r="BG450" s="235">
        <f>IF(N450="zákl. přenesená",J450,0)</f>
        <v>0</v>
      </c>
      <c r="BH450" s="235">
        <f>IF(N450="sníž. přenesená",J450,0)</f>
        <v>0</v>
      </c>
      <c r="BI450" s="235">
        <f>IF(N450="nulová",J450,0)</f>
        <v>0</v>
      </c>
      <c r="BJ450" s="18" t="s">
        <v>83</v>
      </c>
      <c r="BK450" s="235">
        <f>ROUND(I450*H450,2)</f>
        <v>0</v>
      </c>
      <c r="BL450" s="18" t="s">
        <v>361</v>
      </c>
      <c r="BM450" s="234" t="s">
        <v>2102</v>
      </c>
    </row>
    <row r="451" s="2" customFormat="1">
      <c r="A451" s="39"/>
      <c r="B451" s="40"/>
      <c r="C451" s="41"/>
      <c r="D451" s="236" t="s">
        <v>214</v>
      </c>
      <c r="E451" s="41"/>
      <c r="F451" s="237" t="s">
        <v>3536</v>
      </c>
      <c r="G451" s="41"/>
      <c r="H451" s="41"/>
      <c r="I451" s="238"/>
      <c r="J451" s="41"/>
      <c r="K451" s="41"/>
      <c r="L451" s="45"/>
      <c r="M451" s="239"/>
      <c r="N451" s="240"/>
      <c r="O451" s="92"/>
      <c r="P451" s="92"/>
      <c r="Q451" s="92"/>
      <c r="R451" s="92"/>
      <c r="S451" s="92"/>
      <c r="T451" s="93"/>
      <c r="U451" s="39"/>
      <c r="V451" s="39"/>
      <c r="W451" s="39"/>
      <c r="X451" s="39"/>
      <c r="Y451" s="39"/>
      <c r="Z451" s="39"/>
      <c r="AA451" s="39"/>
      <c r="AB451" s="39"/>
      <c r="AC451" s="39"/>
      <c r="AD451" s="39"/>
      <c r="AE451" s="39"/>
      <c r="AT451" s="18" t="s">
        <v>214</v>
      </c>
      <c r="AU451" s="18" t="s">
        <v>85</v>
      </c>
    </row>
    <row r="452" s="2" customFormat="1" ht="16.5" customHeight="1">
      <c r="A452" s="39"/>
      <c r="B452" s="40"/>
      <c r="C452" s="222" t="s">
        <v>1414</v>
      </c>
      <c r="D452" s="222" t="s">
        <v>208</v>
      </c>
      <c r="E452" s="223" t="s">
        <v>3736</v>
      </c>
      <c r="F452" s="224" t="s">
        <v>3538</v>
      </c>
      <c r="G452" s="225" t="s">
        <v>2924</v>
      </c>
      <c r="H452" s="226">
        <v>1</v>
      </c>
      <c r="I452" s="227"/>
      <c r="J452" s="228">
        <f>ROUND(I452*H452,2)</f>
        <v>0</v>
      </c>
      <c r="K452" s="229"/>
      <c r="L452" s="45"/>
      <c r="M452" s="230" t="s">
        <v>1</v>
      </c>
      <c r="N452" s="231" t="s">
        <v>41</v>
      </c>
      <c r="O452" s="92"/>
      <c r="P452" s="232">
        <f>O452*H452</f>
        <v>0</v>
      </c>
      <c r="Q452" s="232">
        <v>0</v>
      </c>
      <c r="R452" s="232">
        <f>Q452*H452</f>
        <v>0</v>
      </c>
      <c r="S452" s="232">
        <v>0</v>
      </c>
      <c r="T452" s="233">
        <f>S452*H452</f>
        <v>0</v>
      </c>
      <c r="U452" s="39"/>
      <c r="V452" s="39"/>
      <c r="W452" s="39"/>
      <c r="X452" s="39"/>
      <c r="Y452" s="39"/>
      <c r="Z452" s="39"/>
      <c r="AA452" s="39"/>
      <c r="AB452" s="39"/>
      <c r="AC452" s="39"/>
      <c r="AD452" s="39"/>
      <c r="AE452" s="39"/>
      <c r="AR452" s="234" t="s">
        <v>361</v>
      </c>
      <c r="AT452" s="234" t="s">
        <v>208</v>
      </c>
      <c r="AU452" s="234" t="s">
        <v>85</v>
      </c>
      <c r="AY452" s="18" t="s">
        <v>207</v>
      </c>
      <c r="BE452" s="235">
        <f>IF(N452="základní",J452,0)</f>
        <v>0</v>
      </c>
      <c r="BF452" s="235">
        <f>IF(N452="snížená",J452,0)</f>
        <v>0</v>
      </c>
      <c r="BG452" s="235">
        <f>IF(N452="zákl. přenesená",J452,0)</f>
        <v>0</v>
      </c>
      <c r="BH452" s="235">
        <f>IF(N452="sníž. přenesená",J452,0)</f>
        <v>0</v>
      </c>
      <c r="BI452" s="235">
        <f>IF(N452="nulová",J452,0)</f>
        <v>0</v>
      </c>
      <c r="BJ452" s="18" t="s">
        <v>83</v>
      </c>
      <c r="BK452" s="235">
        <f>ROUND(I452*H452,2)</f>
        <v>0</v>
      </c>
      <c r="BL452" s="18" t="s">
        <v>361</v>
      </c>
      <c r="BM452" s="234" t="s">
        <v>2110</v>
      </c>
    </row>
    <row r="453" s="2" customFormat="1">
      <c r="A453" s="39"/>
      <c r="B453" s="40"/>
      <c r="C453" s="41"/>
      <c r="D453" s="236" t="s">
        <v>214</v>
      </c>
      <c r="E453" s="41"/>
      <c r="F453" s="237" t="s">
        <v>3538</v>
      </c>
      <c r="G453" s="41"/>
      <c r="H453" s="41"/>
      <c r="I453" s="238"/>
      <c r="J453" s="41"/>
      <c r="K453" s="41"/>
      <c r="L453" s="45"/>
      <c r="M453" s="239"/>
      <c r="N453" s="240"/>
      <c r="O453" s="92"/>
      <c r="P453" s="92"/>
      <c r="Q453" s="92"/>
      <c r="R453" s="92"/>
      <c r="S453" s="92"/>
      <c r="T453" s="93"/>
      <c r="U453" s="39"/>
      <c r="V453" s="39"/>
      <c r="W453" s="39"/>
      <c r="X453" s="39"/>
      <c r="Y453" s="39"/>
      <c r="Z453" s="39"/>
      <c r="AA453" s="39"/>
      <c r="AB453" s="39"/>
      <c r="AC453" s="39"/>
      <c r="AD453" s="39"/>
      <c r="AE453" s="39"/>
      <c r="AT453" s="18" t="s">
        <v>214</v>
      </c>
      <c r="AU453" s="18" t="s">
        <v>85</v>
      </c>
    </row>
    <row r="454" s="11" customFormat="1" ht="22.8" customHeight="1">
      <c r="A454" s="11"/>
      <c r="B454" s="208"/>
      <c r="C454" s="209"/>
      <c r="D454" s="210" t="s">
        <v>75</v>
      </c>
      <c r="E454" s="310" t="s">
        <v>3737</v>
      </c>
      <c r="F454" s="310" t="s">
        <v>3552</v>
      </c>
      <c r="G454" s="209"/>
      <c r="H454" s="209"/>
      <c r="I454" s="212"/>
      <c r="J454" s="311">
        <f>BK454</f>
        <v>0</v>
      </c>
      <c r="K454" s="209"/>
      <c r="L454" s="214"/>
      <c r="M454" s="215"/>
      <c r="N454" s="216"/>
      <c r="O454" s="216"/>
      <c r="P454" s="217">
        <f>SUM(P455:P463)</f>
        <v>0</v>
      </c>
      <c r="Q454" s="216"/>
      <c r="R454" s="217">
        <f>SUM(R455:R463)</f>
        <v>0</v>
      </c>
      <c r="S454" s="216"/>
      <c r="T454" s="218">
        <f>SUM(T455:T463)</f>
        <v>0</v>
      </c>
      <c r="U454" s="11"/>
      <c r="V454" s="11"/>
      <c r="W454" s="11"/>
      <c r="X454" s="11"/>
      <c r="Y454" s="11"/>
      <c r="Z454" s="11"/>
      <c r="AA454" s="11"/>
      <c r="AB454" s="11"/>
      <c r="AC454" s="11"/>
      <c r="AD454" s="11"/>
      <c r="AE454" s="11"/>
      <c r="AR454" s="219" t="s">
        <v>83</v>
      </c>
      <c r="AT454" s="220" t="s">
        <v>75</v>
      </c>
      <c r="AU454" s="220" t="s">
        <v>83</v>
      </c>
      <c r="AY454" s="219" t="s">
        <v>207</v>
      </c>
      <c r="BK454" s="221">
        <f>SUM(BK455:BK463)</f>
        <v>0</v>
      </c>
    </row>
    <row r="455" s="2" customFormat="1" ht="16.5" customHeight="1">
      <c r="A455" s="39"/>
      <c r="B455" s="40"/>
      <c r="C455" s="222" t="s">
        <v>1420</v>
      </c>
      <c r="D455" s="222" t="s">
        <v>208</v>
      </c>
      <c r="E455" s="223" t="s">
        <v>3738</v>
      </c>
      <c r="F455" s="224" t="s">
        <v>3554</v>
      </c>
      <c r="G455" s="225" t="s">
        <v>2924</v>
      </c>
      <c r="H455" s="226">
        <v>1</v>
      </c>
      <c r="I455" s="227"/>
      <c r="J455" s="228">
        <f>ROUND(I455*H455,2)</f>
        <v>0</v>
      </c>
      <c r="K455" s="229"/>
      <c r="L455" s="45"/>
      <c r="M455" s="230" t="s">
        <v>1</v>
      </c>
      <c r="N455" s="231" t="s">
        <v>41</v>
      </c>
      <c r="O455" s="92"/>
      <c r="P455" s="232">
        <f>O455*H455</f>
        <v>0</v>
      </c>
      <c r="Q455" s="232">
        <v>0</v>
      </c>
      <c r="R455" s="232">
        <f>Q455*H455</f>
        <v>0</v>
      </c>
      <c r="S455" s="232">
        <v>0</v>
      </c>
      <c r="T455" s="233">
        <f>S455*H455</f>
        <v>0</v>
      </c>
      <c r="U455" s="39"/>
      <c r="V455" s="39"/>
      <c r="W455" s="39"/>
      <c r="X455" s="39"/>
      <c r="Y455" s="39"/>
      <c r="Z455" s="39"/>
      <c r="AA455" s="39"/>
      <c r="AB455" s="39"/>
      <c r="AC455" s="39"/>
      <c r="AD455" s="39"/>
      <c r="AE455" s="39"/>
      <c r="AR455" s="234" t="s">
        <v>361</v>
      </c>
      <c r="AT455" s="234" t="s">
        <v>208</v>
      </c>
      <c r="AU455" s="234" t="s">
        <v>85</v>
      </c>
      <c r="AY455" s="18" t="s">
        <v>207</v>
      </c>
      <c r="BE455" s="235">
        <f>IF(N455="základní",J455,0)</f>
        <v>0</v>
      </c>
      <c r="BF455" s="235">
        <f>IF(N455="snížená",J455,0)</f>
        <v>0</v>
      </c>
      <c r="BG455" s="235">
        <f>IF(N455="zákl. přenesená",J455,0)</f>
        <v>0</v>
      </c>
      <c r="BH455" s="235">
        <f>IF(N455="sníž. přenesená",J455,0)</f>
        <v>0</v>
      </c>
      <c r="BI455" s="235">
        <f>IF(N455="nulová",J455,0)</f>
        <v>0</v>
      </c>
      <c r="BJ455" s="18" t="s">
        <v>83</v>
      </c>
      <c r="BK455" s="235">
        <f>ROUND(I455*H455,2)</f>
        <v>0</v>
      </c>
      <c r="BL455" s="18" t="s">
        <v>361</v>
      </c>
      <c r="BM455" s="234" t="s">
        <v>2118</v>
      </c>
    </row>
    <row r="456" s="2" customFormat="1">
      <c r="A456" s="39"/>
      <c r="B456" s="40"/>
      <c r="C456" s="41"/>
      <c r="D456" s="236" t="s">
        <v>214</v>
      </c>
      <c r="E456" s="41"/>
      <c r="F456" s="237" t="s">
        <v>3554</v>
      </c>
      <c r="G456" s="41"/>
      <c r="H456" s="41"/>
      <c r="I456" s="238"/>
      <c r="J456" s="41"/>
      <c r="K456" s="41"/>
      <c r="L456" s="45"/>
      <c r="M456" s="239"/>
      <c r="N456" s="240"/>
      <c r="O456" s="92"/>
      <c r="P456" s="92"/>
      <c r="Q456" s="92"/>
      <c r="R456" s="92"/>
      <c r="S456" s="92"/>
      <c r="T456" s="93"/>
      <c r="U456" s="39"/>
      <c r="V456" s="39"/>
      <c r="W456" s="39"/>
      <c r="X456" s="39"/>
      <c r="Y456" s="39"/>
      <c r="Z456" s="39"/>
      <c r="AA456" s="39"/>
      <c r="AB456" s="39"/>
      <c r="AC456" s="39"/>
      <c r="AD456" s="39"/>
      <c r="AE456" s="39"/>
      <c r="AT456" s="18" t="s">
        <v>214</v>
      </c>
      <c r="AU456" s="18" t="s">
        <v>85</v>
      </c>
    </row>
    <row r="457" s="2" customFormat="1" ht="16.5" customHeight="1">
      <c r="A457" s="39"/>
      <c r="B457" s="40"/>
      <c r="C457" s="222" t="s">
        <v>1425</v>
      </c>
      <c r="D457" s="222" t="s">
        <v>208</v>
      </c>
      <c r="E457" s="223" t="s">
        <v>3739</v>
      </c>
      <c r="F457" s="224" t="s">
        <v>3556</v>
      </c>
      <c r="G457" s="225" t="s">
        <v>2924</v>
      </c>
      <c r="H457" s="226">
        <v>1</v>
      </c>
      <c r="I457" s="227"/>
      <c r="J457" s="228">
        <f>ROUND(I457*H457,2)</f>
        <v>0</v>
      </c>
      <c r="K457" s="229"/>
      <c r="L457" s="45"/>
      <c r="M457" s="230" t="s">
        <v>1</v>
      </c>
      <c r="N457" s="231" t="s">
        <v>41</v>
      </c>
      <c r="O457" s="92"/>
      <c r="P457" s="232">
        <f>O457*H457</f>
        <v>0</v>
      </c>
      <c r="Q457" s="232">
        <v>0</v>
      </c>
      <c r="R457" s="232">
        <f>Q457*H457</f>
        <v>0</v>
      </c>
      <c r="S457" s="232">
        <v>0</v>
      </c>
      <c r="T457" s="233">
        <f>S457*H457</f>
        <v>0</v>
      </c>
      <c r="U457" s="39"/>
      <c r="V457" s="39"/>
      <c r="W457" s="39"/>
      <c r="X457" s="39"/>
      <c r="Y457" s="39"/>
      <c r="Z457" s="39"/>
      <c r="AA457" s="39"/>
      <c r="AB457" s="39"/>
      <c r="AC457" s="39"/>
      <c r="AD457" s="39"/>
      <c r="AE457" s="39"/>
      <c r="AR457" s="234" t="s">
        <v>361</v>
      </c>
      <c r="AT457" s="234" t="s">
        <v>208</v>
      </c>
      <c r="AU457" s="234" t="s">
        <v>85</v>
      </c>
      <c r="AY457" s="18" t="s">
        <v>207</v>
      </c>
      <c r="BE457" s="235">
        <f>IF(N457="základní",J457,0)</f>
        <v>0</v>
      </c>
      <c r="BF457" s="235">
        <f>IF(N457="snížená",J457,0)</f>
        <v>0</v>
      </c>
      <c r="BG457" s="235">
        <f>IF(N457="zákl. přenesená",J457,0)</f>
        <v>0</v>
      </c>
      <c r="BH457" s="235">
        <f>IF(N457="sníž. přenesená",J457,0)</f>
        <v>0</v>
      </c>
      <c r="BI457" s="235">
        <f>IF(N457="nulová",J457,0)</f>
        <v>0</v>
      </c>
      <c r="BJ457" s="18" t="s">
        <v>83</v>
      </c>
      <c r="BK457" s="235">
        <f>ROUND(I457*H457,2)</f>
        <v>0</v>
      </c>
      <c r="BL457" s="18" t="s">
        <v>361</v>
      </c>
      <c r="BM457" s="234" t="s">
        <v>3149</v>
      </c>
    </row>
    <row r="458" s="2" customFormat="1">
      <c r="A458" s="39"/>
      <c r="B458" s="40"/>
      <c r="C458" s="41"/>
      <c r="D458" s="236" t="s">
        <v>214</v>
      </c>
      <c r="E458" s="41"/>
      <c r="F458" s="237" t="s">
        <v>3556</v>
      </c>
      <c r="G458" s="41"/>
      <c r="H458" s="41"/>
      <c r="I458" s="238"/>
      <c r="J458" s="41"/>
      <c r="K458" s="41"/>
      <c r="L458" s="45"/>
      <c r="M458" s="239"/>
      <c r="N458" s="240"/>
      <c r="O458" s="92"/>
      <c r="P458" s="92"/>
      <c r="Q458" s="92"/>
      <c r="R458" s="92"/>
      <c r="S458" s="92"/>
      <c r="T458" s="93"/>
      <c r="U458" s="39"/>
      <c r="V458" s="39"/>
      <c r="W458" s="39"/>
      <c r="X458" s="39"/>
      <c r="Y458" s="39"/>
      <c r="Z458" s="39"/>
      <c r="AA458" s="39"/>
      <c r="AB458" s="39"/>
      <c r="AC458" s="39"/>
      <c r="AD458" s="39"/>
      <c r="AE458" s="39"/>
      <c r="AT458" s="18" t="s">
        <v>214</v>
      </c>
      <c r="AU458" s="18" t="s">
        <v>85</v>
      </c>
    </row>
    <row r="459" s="2" customFormat="1" ht="24.15" customHeight="1">
      <c r="A459" s="39"/>
      <c r="B459" s="40"/>
      <c r="C459" s="222" t="s">
        <v>1429</v>
      </c>
      <c r="D459" s="222" t="s">
        <v>208</v>
      </c>
      <c r="E459" s="223" t="s">
        <v>3740</v>
      </c>
      <c r="F459" s="224" t="s">
        <v>3741</v>
      </c>
      <c r="G459" s="225" t="s">
        <v>2924</v>
      </c>
      <c r="H459" s="226">
        <v>3</v>
      </c>
      <c r="I459" s="227"/>
      <c r="J459" s="228">
        <f>ROUND(I459*H459,2)</f>
        <v>0</v>
      </c>
      <c r="K459" s="229"/>
      <c r="L459" s="45"/>
      <c r="M459" s="230" t="s">
        <v>1</v>
      </c>
      <c r="N459" s="231" t="s">
        <v>41</v>
      </c>
      <c r="O459" s="92"/>
      <c r="P459" s="232">
        <f>O459*H459</f>
        <v>0</v>
      </c>
      <c r="Q459" s="232">
        <v>0</v>
      </c>
      <c r="R459" s="232">
        <f>Q459*H459</f>
        <v>0</v>
      </c>
      <c r="S459" s="232">
        <v>0</v>
      </c>
      <c r="T459" s="233">
        <f>S459*H459</f>
        <v>0</v>
      </c>
      <c r="U459" s="39"/>
      <c r="V459" s="39"/>
      <c r="W459" s="39"/>
      <c r="X459" s="39"/>
      <c r="Y459" s="39"/>
      <c r="Z459" s="39"/>
      <c r="AA459" s="39"/>
      <c r="AB459" s="39"/>
      <c r="AC459" s="39"/>
      <c r="AD459" s="39"/>
      <c r="AE459" s="39"/>
      <c r="AR459" s="234" t="s">
        <v>361</v>
      </c>
      <c r="AT459" s="234" t="s">
        <v>208</v>
      </c>
      <c r="AU459" s="234" t="s">
        <v>85</v>
      </c>
      <c r="AY459" s="18" t="s">
        <v>207</v>
      </c>
      <c r="BE459" s="235">
        <f>IF(N459="základní",J459,0)</f>
        <v>0</v>
      </c>
      <c r="BF459" s="235">
        <f>IF(N459="snížená",J459,0)</f>
        <v>0</v>
      </c>
      <c r="BG459" s="235">
        <f>IF(N459="zákl. přenesená",J459,0)</f>
        <v>0</v>
      </c>
      <c r="BH459" s="235">
        <f>IF(N459="sníž. přenesená",J459,0)</f>
        <v>0</v>
      </c>
      <c r="BI459" s="235">
        <f>IF(N459="nulová",J459,0)</f>
        <v>0</v>
      </c>
      <c r="BJ459" s="18" t="s">
        <v>83</v>
      </c>
      <c r="BK459" s="235">
        <f>ROUND(I459*H459,2)</f>
        <v>0</v>
      </c>
      <c r="BL459" s="18" t="s">
        <v>361</v>
      </c>
      <c r="BM459" s="234" t="s">
        <v>3152</v>
      </c>
    </row>
    <row r="460" s="2" customFormat="1">
      <c r="A460" s="39"/>
      <c r="B460" s="40"/>
      <c r="C460" s="41"/>
      <c r="D460" s="236" t="s">
        <v>214</v>
      </c>
      <c r="E460" s="41"/>
      <c r="F460" s="237" t="s">
        <v>3741</v>
      </c>
      <c r="G460" s="41"/>
      <c r="H460" s="41"/>
      <c r="I460" s="238"/>
      <c r="J460" s="41"/>
      <c r="K460" s="41"/>
      <c r="L460" s="45"/>
      <c r="M460" s="239"/>
      <c r="N460" s="240"/>
      <c r="O460" s="92"/>
      <c r="P460" s="92"/>
      <c r="Q460" s="92"/>
      <c r="R460" s="92"/>
      <c r="S460" s="92"/>
      <c r="T460" s="93"/>
      <c r="U460" s="39"/>
      <c r="V460" s="39"/>
      <c r="W460" s="39"/>
      <c r="X460" s="39"/>
      <c r="Y460" s="39"/>
      <c r="Z460" s="39"/>
      <c r="AA460" s="39"/>
      <c r="AB460" s="39"/>
      <c r="AC460" s="39"/>
      <c r="AD460" s="39"/>
      <c r="AE460" s="39"/>
      <c r="AT460" s="18" t="s">
        <v>214</v>
      </c>
      <c r="AU460" s="18" t="s">
        <v>85</v>
      </c>
    </row>
    <row r="461" s="2" customFormat="1">
      <c r="A461" s="39"/>
      <c r="B461" s="40"/>
      <c r="C461" s="41"/>
      <c r="D461" s="236" t="s">
        <v>385</v>
      </c>
      <c r="E461" s="41"/>
      <c r="F461" s="290" t="s">
        <v>3015</v>
      </c>
      <c r="G461" s="41"/>
      <c r="H461" s="41"/>
      <c r="I461" s="238"/>
      <c r="J461" s="41"/>
      <c r="K461" s="41"/>
      <c r="L461" s="45"/>
      <c r="M461" s="239"/>
      <c r="N461" s="240"/>
      <c r="O461" s="92"/>
      <c r="P461" s="92"/>
      <c r="Q461" s="92"/>
      <c r="R461" s="92"/>
      <c r="S461" s="92"/>
      <c r="T461" s="93"/>
      <c r="U461" s="39"/>
      <c r="V461" s="39"/>
      <c r="W461" s="39"/>
      <c r="X461" s="39"/>
      <c r="Y461" s="39"/>
      <c r="Z461" s="39"/>
      <c r="AA461" s="39"/>
      <c r="AB461" s="39"/>
      <c r="AC461" s="39"/>
      <c r="AD461" s="39"/>
      <c r="AE461" s="39"/>
      <c r="AT461" s="18" t="s">
        <v>385</v>
      </c>
      <c r="AU461" s="18" t="s">
        <v>85</v>
      </c>
    </row>
    <row r="462" s="2" customFormat="1" ht="21.75" customHeight="1">
      <c r="A462" s="39"/>
      <c r="B462" s="40"/>
      <c r="C462" s="222" t="s">
        <v>1435</v>
      </c>
      <c r="D462" s="222" t="s">
        <v>208</v>
      </c>
      <c r="E462" s="223" t="s">
        <v>3559</v>
      </c>
      <c r="F462" s="224" t="s">
        <v>3560</v>
      </c>
      <c r="G462" s="225" t="s">
        <v>1228</v>
      </c>
      <c r="H462" s="304"/>
      <c r="I462" s="227"/>
      <c r="J462" s="228">
        <f>ROUND(I462*H462,2)</f>
        <v>0</v>
      </c>
      <c r="K462" s="229"/>
      <c r="L462" s="45"/>
      <c r="M462" s="230" t="s">
        <v>1</v>
      </c>
      <c r="N462" s="231" t="s">
        <v>41</v>
      </c>
      <c r="O462" s="92"/>
      <c r="P462" s="232">
        <f>O462*H462</f>
        <v>0</v>
      </c>
      <c r="Q462" s="232">
        <v>0</v>
      </c>
      <c r="R462" s="232">
        <f>Q462*H462</f>
        <v>0</v>
      </c>
      <c r="S462" s="232">
        <v>0</v>
      </c>
      <c r="T462" s="233">
        <f>S462*H462</f>
        <v>0</v>
      </c>
      <c r="U462" s="39"/>
      <c r="V462" s="39"/>
      <c r="W462" s="39"/>
      <c r="X462" s="39"/>
      <c r="Y462" s="39"/>
      <c r="Z462" s="39"/>
      <c r="AA462" s="39"/>
      <c r="AB462" s="39"/>
      <c r="AC462" s="39"/>
      <c r="AD462" s="39"/>
      <c r="AE462" s="39"/>
      <c r="AR462" s="234" t="s">
        <v>361</v>
      </c>
      <c r="AT462" s="234" t="s">
        <v>208</v>
      </c>
      <c r="AU462" s="234" t="s">
        <v>85</v>
      </c>
      <c r="AY462" s="18" t="s">
        <v>207</v>
      </c>
      <c r="BE462" s="235">
        <f>IF(N462="základní",J462,0)</f>
        <v>0</v>
      </c>
      <c r="BF462" s="235">
        <f>IF(N462="snížená",J462,0)</f>
        <v>0</v>
      </c>
      <c r="BG462" s="235">
        <f>IF(N462="zákl. přenesená",J462,0)</f>
        <v>0</v>
      </c>
      <c r="BH462" s="235">
        <f>IF(N462="sníž. přenesená",J462,0)</f>
        <v>0</v>
      </c>
      <c r="BI462" s="235">
        <f>IF(N462="nulová",J462,0)</f>
        <v>0</v>
      </c>
      <c r="BJ462" s="18" t="s">
        <v>83</v>
      </c>
      <c r="BK462" s="235">
        <f>ROUND(I462*H462,2)</f>
        <v>0</v>
      </c>
      <c r="BL462" s="18" t="s">
        <v>361</v>
      </c>
      <c r="BM462" s="234" t="s">
        <v>3155</v>
      </c>
    </row>
    <row r="463" s="2" customFormat="1">
      <c r="A463" s="39"/>
      <c r="B463" s="40"/>
      <c r="C463" s="41"/>
      <c r="D463" s="236" t="s">
        <v>214</v>
      </c>
      <c r="E463" s="41"/>
      <c r="F463" s="237" t="s">
        <v>3560</v>
      </c>
      <c r="G463" s="41"/>
      <c r="H463" s="41"/>
      <c r="I463" s="238"/>
      <c r="J463" s="41"/>
      <c r="K463" s="41"/>
      <c r="L463" s="45"/>
      <c r="M463" s="239"/>
      <c r="N463" s="240"/>
      <c r="O463" s="92"/>
      <c r="P463" s="92"/>
      <c r="Q463" s="92"/>
      <c r="R463" s="92"/>
      <c r="S463" s="92"/>
      <c r="T463" s="93"/>
      <c r="U463" s="39"/>
      <c r="V463" s="39"/>
      <c r="W463" s="39"/>
      <c r="X463" s="39"/>
      <c r="Y463" s="39"/>
      <c r="Z463" s="39"/>
      <c r="AA463" s="39"/>
      <c r="AB463" s="39"/>
      <c r="AC463" s="39"/>
      <c r="AD463" s="39"/>
      <c r="AE463" s="39"/>
      <c r="AT463" s="18" t="s">
        <v>214</v>
      </c>
      <c r="AU463" s="18" t="s">
        <v>85</v>
      </c>
    </row>
    <row r="464" s="11" customFormat="1" ht="25.92" customHeight="1">
      <c r="A464" s="11"/>
      <c r="B464" s="208"/>
      <c r="C464" s="209"/>
      <c r="D464" s="210" t="s">
        <v>75</v>
      </c>
      <c r="E464" s="211" t="s">
        <v>3742</v>
      </c>
      <c r="F464" s="211" t="s">
        <v>3743</v>
      </c>
      <c r="G464" s="209"/>
      <c r="H464" s="209"/>
      <c r="I464" s="212"/>
      <c r="J464" s="213">
        <f>BK464</f>
        <v>0</v>
      </c>
      <c r="K464" s="209"/>
      <c r="L464" s="214"/>
      <c r="M464" s="215"/>
      <c r="N464" s="216"/>
      <c r="O464" s="216"/>
      <c r="P464" s="217">
        <f>SUM(P465:P471)</f>
        <v>0</v>
      </c>
      <c r="Q464" s="216"/>
      <c r="R464" s="217">
        <f>SUM(R465:R471)</f>
        <v>0</v>
      </c>
      <c r="S464" s="216"/>
      <c r="T464" s="218">
        <f>SUM(T465:T471)</f>
        <v>0</v>
      </c>
      <c r="U464" s="11"/>
      <c r="V464" s="11"/>
      <c r="W464" s="11"/>
      <c r="X464" s="11"/>
      <c r="Y464" s="11"/>
      <c r="Z464" s="11"/>
      <c r="AA464" s="11"/>
      <c r="AB464" s="11"/>
      <c r="AC464" s="11"/>
      <c r="AD464" s="11"/>
      <c r="AE464" s="11"/>
      <c r="AR464" s="219" t="s">
        <v>83</v>
      </c>
      <c r="AT464" s="220" t="s">
        <v>75</v>
      </c>
      <c r="AU464" s="220" t="s">
        <v>76</v>
      </c>
      <c r="AY464" s="219" t="s">
        <v>207</v>
      </c>
      <c r="BK464" s="221">
        <f>SUM(BK465:BK471)</f>
        <v>0</v>
      </c>
    </row>
    <row r="465" s="2" customFormat="1" ht="37.8" customHeight="1">
      <c r="A465" s="39"/>
      <c r="B465" s="40"/>
      <c r="C465" s="222" t="s">
        <v>1441</v>
      </c>
      <c r="D465" s="222" t="s">
        <v>208</v>
      </c>
      <c r="E465" s="223" t="s">
        <v>3744</v>
      </c>
      <c r="F465" s="224" t="s">
        <v>3745</v>
      </c>
      <c r="G465" s="225" t="s">
        <v>931</v>
      </c>
      <c r="H465" s="226">
        <v>1</v>
      </c>
      <c r="I465" s="227"/>
      <c r="J465" s="228">
        <f>ROUND(I465*H465,2)</f>
        <v>0</v>
      </c>
      <c r="K465" s="229"/>
      <c r="L465" s="45"/>
      <c r="M465" s="230" t="s">
        <v>1</v>
      </c>
      <c r="N465" s="231" t="s">
        <v>41</v>
      </c>
      <c r="O465" s="92"/>
      <c r="P465" s="232">
        <f>O465*H465</f>
        <v>0</v>
      </c>
      <c r="Q465" s="232">
        <v>0</v>
      </c>
      <c r="R465" s="232">
        <f>Q465*H465</f>
        <v>0</v>
      </c>
      <c r="S465" s="232">
        <v>0</v>
      </c>
      <c r="T465" s="233">
        <f>S465*H465</f>
        <v>0</v>
      </c>
      <c r="U465" s="39"/>
      <c r="V465" s="39"/>
      <c r="W465" s="39"/>
      <c r="X465" s="39"/>
      <c r="Y465" s="39"/>
      <c r="Z465" s="39"/>
      <c r="AA465" s="39"/>
      <c r="AB465" s="39"/>
      <c r="AC465" s="39"/>
      <c r="AD465" s="39"/>
      <c r="AE465" s="39"/>
      <c r="AR465" s="234" t="s">
        <v>361</v>
      </c>
      <c r="AT465" s="234" t="s">
        <v>208</v>
      </c>
      <c r="AU465" s="234" t="s">
        <v>83</v>
      </c>
      <c r="AY465" s="18" t="s">
        <v>207</v>
      </c>
      <c r="BE465" s="235">
        <f>IF(N465="základní",J465,0)</f>
        <v>0</v>
      </c>
      <c r="BF465" s="235">
        <f>IF(N465="snížená",J465,0)</f>
        <v>0</v>
      </c>
      <c r="BG465" s="235">
        <f>IF(N465="zákl. přenesená",J465,0)</f>
        <v>0</v>
      </c>
      <c r="BH465" s="235">
        <f>IF(N465="sníž. přenesená",J465,0)</f>
        <v>0</v>
      </c>
      <c r="BI465" s="235">
        <f>IF(N465="nulová",J465,0)</f>
        <v>0</v>
      </c>
      <c r="BJ465" s="18" t="s">
        <v>83</v>
      </c>
      <c r="BK465" s="235">
        <f>ROUND(I465*H465,2)</f>
        <v>0</v>
      </c>
      <c r="BL465" s="18" t="s">
        <v>361</v>
      </c>
      <c r="BM465" s="234" t="s">
        <v>3158</v>
      </c>
    </row>
    <row r="466" s="2" customFormat="1">
      <c r="A466" s="39"/>
      <c r="B466" s="40"/>
      <c r="C466" s="41"/>
      <c r="D466" s="236" t="s">
        <v>214</v>
      </c>
      <c r="E466" s="41"/>
      <c r="F466" s="237" t="s">
        <v>3745</v>
      </c>
      <c r="G466" s="41"/>
      <c r="H466" s="41"/>
      <c r="I466" s="238"/>
      <c r="J466" s="41"/>
      <c r="K466" s="41"/>
      <c r="L466" s="45"/>
      <c r="M466" s="239"/>
      <c r="N466" s="240"/>
      <c r="O466" s="92"/>
      <c r="P466" s="92"/>
      <c r="Q466" s="92"/>
      <c r="R466" s="92"/>
      <c r="S466" s="92"/>
      <c r="T466" s="93"/>
      <c r="U466" s="39"/>
      <c r="V466" s="39"/>
      <c r="W466" s="39"/>
      <c r="X466" s="39"/>
      <c r="Y466" s="39"/>
      <c r="Z466" s="39"/>
      <c r="AA466" s="39"/>
      <c r="AB466" s="39"/>
      <c r="AC466" s="39"/>
      <c r="AD466" s="39"/>
      <c r="AE466" s="39"/>
      <c r="AT466" s="18" t="s">
        <v>214</v>
      </c>
      <c r="AU466" s="18" t="s">
        <v>83</v>
      </c>
    </row>
    <row r="467" s="2" customFormat="1" ht="16.5" customHeight="1">
      <c r="A467" s="39"/>
      <c r="B467" s="40"/>
      <c r="C467" s="222" t="s">
        <v>1446</v>
      </c>
      <c r="D467" s="222" t="s">
        <v>208</v>
      </c>
      <c r="E467" s="223" t="s">
        <v>3746</v>
      </c>
      <c r="F467" s="224" t="s">
        <v>3747</v>
      </c>
      <c r="G467" s="225" t="s">
        <v>2924</v>
      </c>
      <c r="H467" s="226">
        <v>1</v>
      </c>
      <c r="I467" s="227"/>
      <c r="J467" s="228">
        <f>ROUND(I467*H467,2)</f>
        <v>0</v>
      </c>
      <c r="K467" s="229"/>
      <c r="L467" s="45"/>
      <c r="M467" s="230" t="s">
        <v>1</v>
      </c>
      <c r="N467" s="231" t="s">
        <v>41</v>
      </c>
      <c r="O467" s="92"/>
      <c r="P467" s="232">
        <f>O467*H467</f>
        <v>0</v>
      </c>
      <c r="Q467" s="232">
        <v>0</v>
      </c>
      <c r="R467" s="232">
        <f>Q467*H467</f>
        <v>0</v>
      </c>
      <c r="S467" s="232">
        <v>0</v>
      </c>
      <c r="T467" s="233">
        <f>S467*H467</f>
        <v>0</v>
      </c>
      <c r="U467" s="39"/>
      <c r="V467" s="39"/>
      <c r="W467" s="39"/>
      <c r="X467" s="39"/>
      <c r="Y467" s="39"/>
      <c r="Z467" s="39"/>
      <c r="AA467" s="39"/>
      <c r="AB467" s="39"/>
      <c r="AC467" s="39"/>
      <c r="AD467" s="39"/>
      <c r="AE467" s="39"/>
      <c r="AR467" s="234" t="s">
        <v>361</v>
      </c>
      <c r="AT467" s="234" t="s">
        <v>208</v>
      </c>
      <c r="AU467" s="234" t="s">
        <v>83</v>
      </c>
      <c r="AY467" s="18" t="s">
        <v>207</v>
      </c>
      <c r="BE467" s="235">
        <f>IF(N467="základní",J467,0)</f>
        <v>0</v>
      </c>
      <c r="BF467" s="235">
        <f>IF(N467="snížená",J467,0)</f>
        <v>0</v>
      </c>
      <c r="BG467" s="235">
        <f>IF(N467="zákl. přenesená",J467,0)</f>
        <v>0</v>
      </c>
      <c r="BH467" s="235">
        <f>IF(N467="sníž. přenesená",J467,0)</f>
        <v>0</v>
      </c>
      <c r="BI467" s="235">
        <f>IF(N467="nulová",J467,0)</f>
        <v>0</v>
      </c>
      <c r="BJ467" s="18" t="s">
        <v>83</v>
      </c>
      <c r="BK467" s="235">
        <f>ROUND(I467*H467,2)</f>
        <v>0</v>
      </c>
      <c r="BL467" s="18" t="s">
        <v>361</v>
      </c>
      <c r="BM467" s="234" t="s">
        <v>3161</v>
      </c>
    </row>
    <row r="468" s="2" customFormat="1">
      <c r="A468" s="39"/>
      <c r="B468" s="40"/>
      <c r="C468" s="41"/>
      <c r="D468" s="236" t="s">
        <v>214</v>
      </c>
      <c r="E468" s="41"/>
      <c r="F468" s="237" t="s">
        <v>3747</v>
      </c>
      <c r="G468" s="41"/>
      <c r="H468" s="41"/>
      <c r="I468" s="238"/>
      <c r="J468" s="41"/>
      <c r="K468" s="41"/>
      <c r="L468" s="45"/>
      <c r="M468" s="239"/>
      <c r="N468" s="240"/>
      <c r="O468" s="92"/>
      <c r="P468" s="92"/>
      <c r="Q468" s="92"/>
      <c r="R468" s="92"/>
      <c r="S468" s="92"/>
      <c r="T468" s="93"/>
      <c r="U468" s="39"/>
      <c r="V468" s="39"/>
      <c r="W468" s="39"/>
      <c r="X468" s="39"/>
      <c r="Y468" s="39"/>
      <c r="Z468" s="39"/>
      <c r="AA468" s="39"/>
      <c r="AB468" s="39"/>
      <c r="AC468" s="39"/>
      <c r="AD468" s="39"/>
      <c r="AE468" s="39"/>
      <c r="AT468" s="18" t="s">
        <v>214</v>
      </c>
      <c r="AU468" s="18" t="s">
        <v>83</v>
      </c>
    </row>
    <row r="469" s="2" customFormat="1">
      <c r="A469" s="39"/>
      <c r="B469" s="40"/>
      <c r="C469" s="41"/>
      <c r="D469" s="236" t="s">
        <v>385</v>
      </c>
      <c r="E469" s="41"/>
      <c r="F469" s="290" t="s">
        <v>3015</v>
      </c>
      <c r="G469" s="41"/>
      <c r="H469" s="41"/>
      <c r="I469" s="238"/>
      <c r="J469" s="41"/>
      <c r="K469" s="41"/>
      <c r="L469" s="45"/>
      <c r="M469" s="239"/>
      <c r="N469" s="240"/>
      <c r="O469" s="92"/>
      <c r="P469" s="92"/>
      <c r="Q469" s="92"/>
      <c r="R469" s="92"/>
      <c r="S469" s="92"/>
      <c r="T469" s="93"/>
      <c r="U469" s="39"/>
      <c r="V469" s="39"/>
      <c r="W469" s="39"/>
      <c r="X469" s="39"/>
      <c r="Y469" s="39"/>
      <c r="Z469" s="39"/>
      <c r="AA469" s="39"/>
      <c r="AB469" s="39"/>
      <c r="AC469" s="39"/>
      <c r="AD469" s="39"/>
      <c r="AE469" s="39"/>
      <c r="AT469" s="18" t="s">
        <v>385</v>
      </c>
      <c r="AU469" s="18" t="s">
        <v>83</v>
      </c>
    </row>
    <row r="470" s="2" customFormat="1" ht="21.75" customHeight="1">
      <c r="A470" s="39"/>
      <c r="B470" s="40"/>
      <c r="C470" s="222" t="s">
        <v>1452</v>
      </c>
      <c r="D470" s="222" t="s">
        <v>208</v>
      </c>
      <c r="E470" s="223" t="s">
        <v>3559</v>
      </c>
      <c r="F470" s="224" t="s">
        <v>3560</v>
      </c>
      <c r="G470" s="225" t="s">
        <v>1228</v>
      </c>
      <c r="H470" s="304"/>
      <c r="I470" s="227"/>
      <c r="J470" s="228">
        <f>ROUND(I470*H470,2)</f>
        <v>0</v>
      </c>
      <c r="K470" s="229"/>
      <c r="L470" s="45"/>
      <c r="M470" s="230" t="s">
        <v>1</v>
      </c>
      <c r="N470" s="231" t="s">
        <v>41</v>
      </c>
      <c r="O470" s="92"/>
      <c r="P470" s="232">
        <f>O470*H470</f>
        <v>0</v>
      </c>
      <c r="Q470" s="232">
        <v>0</v>
      </c>
      <c r="R470" s="232">
        <f>Q470*H470</f>
        <v>0</v>
      </c>
      <c r="S470" s="232">
        <v>0</v>
      </c>
      <c r="T470" s="233">
        <f>S470*H470</f>
        <v>0</v>
      </c>
      <c r="U470" s="39"/>
      <c r="V470" s="39"/>
      <c r="W470" s="39"/>
      <c r="X470" s="39"/>
      <c r="Y470" s="39"/>
      <c r="Z470" s="39"/>
      <c r="AA470" s="39"/>
      <c r="AB470" s="39"/>
      <c r="AC470" s="39"/>
      <c r="AD470" s="39"/>
      <c r="AE470" s="39"/>
      <c r="AR470" s="234" t="s">
        <v>361</v>
      </c>
      <c r="AT470" s="234" t="s">
        <v>208</v>
      </c>
      <c r="AU470" s="234" t="s">
        <v>83</v>
      </c>
      <c r="AY470" s="18" t="s">
        <v>207</v>
      </c>
      <c r="BE470" s="235">
        <f>IF(N470="základní",J470,0)</f>
        <v>0</v>
      </c>
      <c r="BF470" s="235">
        <f>IF(N470="snížená",J470,0)</f>
        <v>0</v>
      </c>
      <c r="BG470" s="235">
        <f>IF(N470="zákl. přenesená",J470,0)</f>
        <v>0</v>
      </c>
      <c r="BH470" s="235">
        <f>IF(N470="sníž. přenesená",J470,0)</f>
        <v>0</v>
      </c>
      <c r="BI470" s="235">
        <f>IF(N470="nulová",J470,0)</f>
        <v>0</v>
      </c>
      <c r="BJ470" s="18" t="s">
        <v>83</v>
      </c>
      <c r="BK470" s="235">
        <f>ROUND(I470*H470,2)</f>
        <v>0</v>
      </c>
      <c r="BL470" s="18" t="s">
        <v>361</v>
      </c>
      <c r="BM470" s="234" t="s">
        <v>3164</v>
      </c>
    </row>
    <row r="471" s="2" customFormat="1">
      <c r="A471" s="39"/>
      <c r="B471" s="40"/>
      <c r="C471" s="41"/>
      <c r="D471" s="236" t="s">
        <v>214</v>
      </c>
      <c r="E471" s="41"/>
      <c r="F471" s="237" t="s">
        <v>3560</v>
      </c>
      <c r="G471" s="41"/>
      <c r="H471" s="41"/>
      <c r="I471" s="238"/>
      <c r="J471" s="41"/>
      <c r="K471" s="41"/>
      <c r="L471" s="45"/>
      <c r="M471" s="239"/>
      <c r="N471" s="240"/>
      <c r="O471" s="92"/>
      <c r="P471" s="92"/>
      <c r="Q471" s="92"/>
      <c r="R471" s="92"/>
      <c r="S471" s="92"/>
      <c r="T471" s="93"/>
      <c r="U471" s="39"/>
      <c r="V471" s="39"/>
      <c r="W471" s="39"/>
      <c r="X471" s="39"/>
      <c r="Y471" s="39"/>
      <c r="Z471" s="39"/>
      <c r="AA471" s="39"/>
      <c r="AB471" s="39"/>
      <c r="AC471" s="39"/>
      <c r="AD471" s="39"/>
      <c r="AE471" s="39"/>
      <c r="AT471" s="18" t="s">
        <v>214</v>
      </c>
      <c r="AU471" s="18" t="s">
        <v>83</v>
      </c>
    </row>
    <row r="472" s="11" customFormat="1" ht="25.92" customHeight="1">
      <c r="A472" s="11"/>
      <c r="B472" s="208"/>
      <c r="C472" s="209"/>
      <c r="D472" s="210" t="s">
        <v>75</v>
      </c>
      <c r="E472" s="211" t="s">
        <v>3748</v>
      </c>
      <c r="F472" s="211" t="s">
        <v>3749</v>
      </c>
      <c r="G472" s="209"/>
      <c r="H472" s="209"/>
      <c r="I472" s="212"/>
      <c r="J472" s="213">
        <f>BK472</f>
        <v>0</v>
      </c>
      <c r="K472" s="209"/>
      <c r="L472" s="214"/>
      <c r="M472" s="215"/>
      <c r="N472" s="216"/>
      <c r="O472" s="216"/>
      <c r="P472" s="217">
        <f>P473+SUM(P474:P486)+P491</f>
        <v>0</v>
      </c>
      <c r="Q472" s="216"/>
      <c r="R472" s="217">
        <f>R473+SUM(R474:R486)+R491</f>
        <v>0</v>
      </c>
      <c r="S472" s="216"/>
      <c r="T472" s="218">
        <f>T473+SUM(T474:T486)+T491</f>
        <v>0</v>
      </c>
      <c r="U472" s="11"/>
      <c r="V472" s="11"/>
      <c r="W472" s="11"/>
      <c r="X472" s="11"/>
      <c r="Y472" s="11"/>
      <c r="Z472" s="11"/>
      <c r="AA472" s="11"/>
      <c r="AB472" s="11"/>
      <c r="AC472" s="11"/>
      <c r="AD472" s="11"/>
      <c r="AE472" s="11"/>
      <c r="AR472" s="219" t="s">
        <v>83</v>
      </c>
      <c r="AT472" s="220" t="s">
        <v>75</v>
      </c>
      <c r="AU472" s="220" t="s">
        <v>76</v>
      </c>
      <c r="AY472" s="219" t="s">
        <v>207</v>
      </c>
      <c r="BK472" s="221">
        <f>BK473+SUM(BK474:BK486)+BK491</f>
        <v>0</v>
      </c>
    </row>
    <row r="473" s="2" customFormat="1" ht="24.15" customHeight="1">
      <c r="A473" s="39"/>
      <c r="B473" s="40"/>
      <c r="C473" s="222" t="s">
        <v>1457</v>
      </c>
      <c r="D473" s="222" t="s">
        <v>208</v>
      </c>
      <c r="E473" s="223" t="s">
        <v>3750</v>
      </c>
      <c r="F473" s="224" t="s">
        <v>3751</v>
      </c>
      <c r="G473" s="225" t="s">
        <v>931</v>
      </c>
      <c r="H473" s="226">
        <v>1</v>
      </c>
      <c r="I473" s="227"/>
      <c r="J473" s="228">
        <f>ROUND(I473*H473,2)</f>
        <v>0</v>
      </c>
      <c r="K473" s="229"/>
      <c r="L473" s="45"/>
      <c r="M473" s="230" t="s">
        <v>1</v>
      </c>
      <c r="N473" s="231" t="s">
        <v>41</v>
      </c>
      <c r="O473" s="92"/>
      <c r="P473" s="232">
        <f>O473*H473</f>
        <v>0</v>
      </c>
      <c r="Q473" s="232">
        <v>0</v>
      </c>
      <c r="R473" s="232">
        <f>Q473*H473</f>
        <v>0</v>
      </c>
      <c r="S473" s="232">
        <v>0</v>
      </c>
      <c r="T473" s="233">
        <f>S473*H473</f>
        <v>0</v>
      </c>
      <c r="U473" s="39"/>
      <c r="V473" s="39"/>
      <c r="W473" s="39"/>
      <c r="X473" s="39"/>
      <c r="Y473" s="39"/>
      <c r="Z473" s="39"/>
      <c r="AA473" s="39"/>
      <c r="AB473" s="39"/>
      <c r="AC473" s="39"/>
      <c r="AD473" s="39"/>
      <c r="AE473" s="39"/>
      <c r="AR473" s="234" t="s">
        <v>361</v>
      </c>
      <c r="AT473" s="234" t="s">
        <v>208</v>
      </c>
      <c r="AU473" s="234" t="s">
        <v>83</v>
      </c>
      <c r="AY473" s="18" t="s">
        <v>207</v>
      </c>
      <c r="BE473" s="235">
        <f>IF(N473="základní",J473,0)</f>
        <v>0</v>
      </c>
      <c r="BF473" s="235">
        <f>IF(N473="snížená",J473,0)</f>
        <v>0</v>
      </c>
      <c r="BG473" s="235">
        <f>IF(N473="zákl. přenesená",J473,0)</f>
        <v>0</v>
      </c>
      <c r="BH473" s="235">
        <f>IF(N473="sníž. přenesená",J473,0)</f>
        <v>0</v>
      </c>
      <c r="BI473" s="235">
        <f>IF(N473="nulová",J473,0)</f>
        <v>0</v>
      </c>
      <c r="BJ473" s="18" t="s">
        <v>83</v>
      </c>
      <c r="BK473" s="235">
        <f>ROUND(I473*H473,2)</f>
        <v>0</v>
      </c>
      <c r="BL473" s="18" t="s">
        <v>361</v>
      </c>
      <c r="BM473" s="234" t="s">
        <v>3167</v>
      </c>
    </row>
    <row r="474" s="2" customFormat="1">
      <c r="A474" s="39"/>
      <c r="B474" s="40"/>
      <c r="C474" s="41"/>
      <c r="D474" s="236" t="s">
        <v>214</v>
      </c>
      <c r="E474" s="41"/>
      <c r="F474" s="237" t="s">
        <v>3751</v>
      </c>
      <c r="G474" s="41"/>
      <c r="H474" s="41"/>
      <c r="I474" s="238"/>
      <c r="J474" s="41"/>
      <c r="K474" s="41"/>
      <c r="L474" s="45"/>
      <c r="M474" s="239"/>
      <c r="N474" s="240"/>
      <c r="O474" s="92"/>
      <c r="P474" s="92"/>
      <c r="Q474" s="92"/>
      <c r="R474" s="92"/>
      <c r="S474" s="92"/>
      <c r="T474" s="93"/>
      <c r="U474" s="39"/>
      <c r="V474" s="39"/>
      <c r="W474" s="39"/>
      <c r="X474" s="39"/>
      <c r="Y474" s="39"/>
      <c r="Z474" s="39"/>
      <c r="AA474" s="39"/>
      <c r="AB474" s="39"/>
      <c r="AC474" s="39"/>
      <c r="AD474" s="39"/>
      <c r="AE474" s="39"/>
      <c r="AT474" s="18" t="s">
        <v>214</v>
      </c>
      <c r="AU474" s="18" t="s">
        <v>83</v>
      </c>
    </row>
    <row r="475" s="2" customFormat="1" ht="16.5" customHeight="1">
      <c r="A475" s="39"/>
      <c r="B475" s="40"/>
      <c r="C475" s="222" t="s">
        <v>1462</v>
      </c>
      <c r="D475" s="222" t="s">
        <v>208</v>
      </c>
      <c r="E475" s="223" t="s">
        <v>3752</v>
      </c>
      <c r="F475" s="224" t="s">
        <v>3753</v>
      </c>
      <c r="G475" s="225" t="s">
        <v>931</v>
      </c>
      <c r="H475" s="226">
        <v>2</v>
      </c>
      <c r="I475" s="227"/>
      <c r="J475" s="228">
        <f>ROUND(I475*H475,2)</f>
        <v>0</v>
      </c>
      <c r="K475" s="229"/>
      <c r="L475" s="45"/>
      <c r="M475" s="230" t="s">
        <v>1</v>
      </c>
      <c r="N475" s="231" t="s">
        <v>41</v>
      </c>
      <c r="O475" s="92"/>
      <c r="P475" s="232">
        <f>O475*H475</f>
        <v>0</v>
      </c>
      <c r="Q475" s="232">
        <v>0</v>
      </c>
      <c r="R475" s="232">
        <f>Q475*H475</f>
        <v>0</v>
      </c>
      <c r="S475" s="232">
        <v>0</v>
      </c>
      <c r="T475" s="233">
        <f>S475*H475</f>
        <v>0</v>
      </c>
      <c r="U475" s="39"/>
      <c r="V475" s="39"/>
      <c r="W475" s="39"/>
      <c r="X475" s="39"/>
      <c r="Y475" s="39"/>
      <c r="Z475" s="39"/>
      <c r="AA475" s="39"/>
      <c r="AB475" s="39"/>
      <c r="AC475" s="39"/>
      <c r="AD475" s="39"/>
      <c r="AE475" s="39"/>
      <c r="AR475" s="234" t="s">
        <v>361</v>
      </c>
      <c r="AT475" s="234" t="s">
        <v>208</v>
      </c>
      <c r="AU475" s="234" t="s">
        <v>83</v>
      </c>
      <c r="AY475" s="18" t="s">
        <v>207</v>
      </c>
      <c r="BE475" s="235">
        <f>IF(N475="základní",J475,0)</f>
        <v>0</v>
      </c>
      <c r="BF475" s="235">
        <f>IF(N475="snížená",J475,0)</f>
        <v>0</v>
      </c>
      <c r="BG475" s="235">
        <f>IF(N475="zákl. přenesená",J475,0)</f>
        <v>0</v>
      </c>
      <c r="BH475" s="235">
        <f>IF(N475="sníž. přenesená",J475,0)</f>
        <v>0</v>
      </c>
      <c r="BI475" s="235">
        <f>IF(N475="nulová",J475,0)</f>
        <v>0</v>
      </c>
      <c r="BJ475" s="18" t="s">
        <v>83</v>
      </c>
      <c r="BK475" s="235">
        <f>ROUND(I475*H475,2)</f>
        <v>0</v>
      </c>
      <c r="BL475" s="18" t="s">
        <v>361</v>
      </c>
      <c r="BM475" s="234" t="s">
        <v>3170</v>
      </c>
    </row>
    <row r="476" s="2" customFormat="1">
      <c r="A476" s="39"/>
      <c r="B476" s="40"/>
      <c r="C476" s="41"/>
      <c r="D476" s="236" t="s">
        <v>214</v>
      </c>
      <c r="E476" s="41"/>
      <c r="F476" s="237" t="s">
        <v>3753</v>
      </c>
      <c r="G476" s="41"/>
      <c r="H476" s="41"/>
      <c r="I476" s="238"/>
      <c r="J476" s="41"/>
      <c r="K476" s="41"/>
      <c r="L476" s="45"/>
      <c r="M476" s="239"/>
      <c r="N476" s="240"/>
      <c r="O476" s="92"/>
      <c r="P476" s="92"/>
      <c r="Q476" s="92"/>
      <c r="R476" s="92"/>
      <c r="S476" s="92"/>
      <c r="T476" s="93"/>
      <c r="U476" s="39"/>
      <c r="V476" s="39"/>
      <c r="W476" s="39"/>
      <c r="X476" s="39"/>
      <c r="Y476" s="39"/>
      <c r="Z476" s="39"/>
      <c r="AA476" s="39"/>
      <c r="AB476" s="39"/>
      <c r="AC476" s="39"/>
      <c r="AD476" s="39"/>
      <c r="AE476" s="39"/>
      <c r="AT476" s="18" t="s">
        <v>214</v>
      </c>
      <c r="AU476" s="18" t="s">
        <v>83</v>
      </c>
    </row>
    <row r="477" s="2" customFormat="1" ht="16.5" customHeight="1">
      <c r="A477" s="39"/>
      <c r="B477" s="40"/>
      <c r="C477" s="222" t="s">
        <v>1470</v>
      </c>
      <c r="D477" s="222" t="s">
        <v>208</v>
      </c>
      <c r="E477" s="223" t="s">
        <v>3754</v>
      </c>
      <c r="F477" s="224" t="s">
        <v>3755</v>
      </c>
      <c r="G477" s="225" t="s">
        <v>931</v>
      </c>
      <c r="H477" s="226">
        <v>1</v>
      </c>
      <c r="I477" s="227"/>
      <c r="J477" s="228">
        <f>ROUND(I477*H477,2)</f>
        <v>0</v>
      </c>
      <c r="K477" s="229"/>
      <c r="L477" s="45"/>
      <c r="M477" s="230" t="s">
        <v>1</v>
      </c>
      <c r="N477" s="231" t="s">
        <v>41</v>
      </c>
      <c r="O477" s="92"/>
      <c r="P477" s="232">
        <f>O477*H477</f>
        <v>0</v>
      </c>
      <c r="Q477" s="232">
        <v>0</v>
      </c>
      <c r="R477" s="232">
        <f>Q477*H477</f>
        <v>0</v>
      </c>
      <c r="S477" s="232">
        <v>0</v>
      </c>
      <c r="T477" s="233">
        <f>S477*H477</f>
        <v>0</v>
      </c>
      <c r="U477" s="39"/>
      <c r="V477" s="39"/>
      <c r="W477" s="39"/>
      <c r="X477" s="39"/>
      <c r="Y477" s="39"/>
      <c r="Z477" s="39"/>
      <c r="AA477" s="39"/>
      <c r="AB477" s="39"/>
      <c r="AC477" s="39"/>
      <c r="AD477" s="39"/>
      <c r="AE477" s="39"/>
      <c r="AR477" s="234" t="s">
        <v>361</v>
      </c>
      <c r="AT477" s="234" t="s">
        <v>208</v>
      </c>
      <c r="AU477" s="234" t="s">
        <v>83</v>
      </c>
      <c r="AY477" s="18" t="s">
        <v>207</v>
      </c>
      <c r="BE477" s="235">
        <f>IF(N477="základní",J477,0)</f>
        <v>0</v>
      </c>
      <c r="BF477" s="235">
        <f>IF(N477="snížená",J477,0)</f>
        <v>0</v>
      </c>
      <c r="BG477" s="235">
        <f>IF(N477="zákl. přenesená",J477,0)</f>
        <v>0</v>
      </c>
      <c r="BH477" s="235">
        <f>IF(N477="sníž. přenesená",J477,0)</f>
        <v>0</v>
      </c>
      <c r="BI477" s="235">
        <f>IF(N477="nulová",J477,0)</f>
        <v>0</v>
      </c>
      <c r="BJ477" s="18" t="s">
        <v>83</v>
      </c>
      <c r="BK477" s="235">
        <f>ROUND(I477*H477,2)</f>
        <v>0</v>
      </c>
      <c r="BL477" s="18" t="s">
        <v>361</v>
      </c>
      <c r="BM477" s="234" t="s">
        <v>3173</v>
      </c>
    </row>
    <row r="478" s="2" customFormat="1">
      <c r="A478" s="39"/>
      <c r="B478" s="40"/>
      <c r="C478" s="41"/>
      <c r="D478" s="236" t="s">
        <v>214</v>
      </c>
      <c r="E478" s="41"/>
      <c r="F478" s="237" t="s">
        <v>3755</v>
      </c>
      <c r="G478" s="41"/>
      <c r="H478" s="41"/>
      <c r="I478" s="238"/>
      <c r="J478" s="41"/>
      <c r="K478" s="41"/>
      <c r="L478" s="45"/>
      <c r="M478" s="239"/>
      <c r="N478" s="240"/>
      <c r="O478" s="92"/>
      <c r="P478" s="92"/>
      <c r="Q478" s="92"/>
      <c r="R478" s="92"/>
      <c r="S478" s="92"/>
      <c r="T478" s="93"/>
      <c r="U478" s="39"/>
      <c r="V478" s="39"/>
      <c r="W478" s="39"/>
      <c r="X478" s="39"/>
      <c r="Y478" s="39"/>
      <c r="Z478" s="39"/>
      <c r="AA478" s="39"/>
      <c r="AB478" s="39"/>
      <c r="AC478" s="39"/>
      <c r="AD478" s="39"/>
      <c r="AE478" s="39"/>
      <c r="AT478" s="18" t="s">
        <v>214</v>
      </c>
      <c r="AU478" s="18" t="s">
        <v>83</v>
      </c>
    </row>
    <row r="479" s="2" customFormat="1" ht="16.5" customHeight="1">
      <c r="A479" s="39"/>
      <c r="B479" s="40"/>
      <c r="C479" s="222" t="s">
        <v>1476</v>
      </c>
      <c r="D479" s="222" t="s">
        <v>208</v>
      </c>
      <c r="E479" s="223" t="s">
        <v>3756</v>
      </c>
      <c r="F479" s="224" t="s">
        <v>3757</v>
      </c>
      <c r="G479" s="225" t="s">
        <v>931</v>
      </c>
      <c r="H479" s="226">
        <v>2</v>
      </c>
      <c r="I479" s="227"/>
      <c r="J479" s="228">
        <f>ROUND(I479*H479,2)</f>
        <v>0</v>
      </c>
      <c r="K479" s="229"/>
      <c r="L479" s="45"/>
      <c r="M479" s="230" t="s">
        <v>1</v>
      </c>
      <c r="N479" s="231" t="s">
        <v>41</v>
      </c>
      <c r="O479" s="92"/>
      <c r="P479" s="232">
        <f>O479*H479</f>
        <v>0</v>
      </c>
      <c r="Q479" s="232">
        <v>0</v>
      </c>
      <c r="R479" s="232">
        <f>Q479*H479</f>
        <v>0</v>
      </c>
      <c r="S479" s="232">
        <v>0</v>
      </c>
      <c r="T479" s="233">
        <f>S479*H479</f>
        <v>0</v>
      </c>
      <c r="U479" s="39"/>
      <c r="V479" s="39"/>
      <c r="W479" s="39"/>
      <c r="X479" s="39"/>
      <c r="Y479" s="39"/>
      <c r="Z479" s="39"/>
      <c r="AA479" s="39"/>
      <c r="AB479" s="39"/>
      <c r="AC479" s="39"/>
      <c r="AD479" s="39"/>
      <c r="AE479" s="39"/>
      <c r="AR479" s="234" t="s">
        <v>361</v>
      </c>
      <c r="AT479" s="234" t="s">
        <v>208</v>
      </c>
      <c r="AU479" s="234" t="s">
        <v>83</v>
      </c>
      <c r="AY479" s="18" t="s">
        <v>207</v>
      </c>
      <c r="BE479" s="235">
        <f>IF(N479="základní",J479,0)</f>
        <v>0</v>
      </c>
      <c r="BF479" s="235">
        <f>IF(N479="snížená",J479,0)</f>
        <v>0</v>
      </c>
      <c r="BG479" s="235">
        <f>IF(N479="zákl. přenesená",J479,0)</f>
        <v>0</v>
      </c>
      <c r="BH479" s="235">
        <f>IF(N479="sníž. přenesená",J479,0)</f>
        <v>0</v>
      </c>
      <c r="BI479" s="235">
        <f>IF(N479="nulová",J479,0)</f>
        <v>0</v>
      </c>
      <c r="BJ479" s="18" t="s">
        <v>83</v>
      </c>
      <c r="BK479" s="235">
        <f>ROUND(I479*H479,2)</f>
        <v>0</v>
      </c>
      <c r="BL479" s="18" t="s">
        <v>361</v>
      </c>
      <c r="BM479" s="234" t="s">
        <v>3176</v>
      </c>
    </row>
    <row r="480" s="2" customFormat="1">
      <c r="A480" s="39"/>
      <c r="B480" s="40"/>
      <c r="C480" s="41"/>
      <c r="D480" s="236" t="s">
        <v>214</v>
      </c>
      <c r="E480" s="41"/>
      <c r="F480" s="237" t="s">
        <v>3757</v>
      </c>
      <c r="G480" s="41"/>
      <c r="H480" s="41"/>
      <c r="I480" s="238"/>
      <c r="J480" s="41"/>
      <c r="K480" s="41"/>
      <c r="L480" s="45"/>
      <c r="M480" s="239"/>
      <c r="N480" s="240"/>
      <c r="O480" s="92"/>
      <c r="P480" s="92"/>
      <c r="Q480" s="92"/>
      <c r="R480" s="92"/>
      <c r="S480" s="92"/>
      <c r="T480" s="93"/>
      <c r="U480" s="39"/>
      <c r="V480" s="39"/>
      <c r="W480" s="39"/>
      <c r="X480" s="39"/>
      <c r="Y480" s="39"/>
      <c r="Z480" s="39"/>
      <c r="AA480" s="39"/>
      <c r="AB480" s="39"/>
      <c r="AC480" s="39"/>
      <c r="AD480" s="39"/>
      <c r="AE480" s="39"/>
      <c r="AT480" s="18" t="s">
        <v>214</v>
      </c>
      <c r="AU480" s="18" t="s">
        <v>83</v>
      </c>
    </row>
    <row r="481" s="2" customFormat="1" ht="16.5" customHeight="1">
      <c r="A481" s="39"/>
      <c r="B481" s="40"/>
      <c r="C481" s="222" t="s">
        <v>1480</v>
      </c>
      <c r="D481" s="222" t="s">
        <v>208</v>
      </c>
      <c r="E481" s="223" t="s">
        <v>3758</v>
      </c>
      <c r="F481" s="224" t="s">
        <v>3759</v>
      </c>
      <c r="G481" s="225" t="s">
        <v>931</v>
      </c>
      <c r="H481" s="226">
        <v>2</v>
      </c>
      <c r="I481" s="227"/>
      <c r="J481" s="228">
        <f>ROUND(I481*H481,2)</f>
        <v>0</v>
      </c>
      <c r="K481" s="229"/>
      <c r="L481" s="45"/>
      <c r="M481" s="230" t="s">
        <v>1</v>
      </c>
      <c r="N481" s="231" t="s">
        <v>41</v>
      </c>
      <c r="O481" s="92"/>
      <c r="P481" s="232">
        <f>O481*H481</f>
        <v>0</v>
      </c>
      <c r="Q481" s="232">
        <v>0</v>
      </c>
      <c r="R481" s="232">
        <f>Q481*H481</f>
        <v>0</v>
      </c>
      <c r="S481" s="232">
        <v>0</v>
      </c>
      <c r="T481" s="233">
        <f>S481*H481</f>
        <v>0</v>
      </c>
      <c r="U481" s="39"/>
      <c r="V481" s="39"/>
      <c r="W481" s="39"/>
      <c r="X481" s="39"/>
      <c r="Y481" s="39"/>
      <c r="Z481" s="39"/>
      <c r="AA481" s="39"/>
      <c r="AB481" s="39"/>
      <c r="AC481" s="39"/>
      <c r="AD481" s="39"/>
      <c r="AE481" s="39"/>
      <c r="AR481" s="234" t="s">
        <v>361</v>
      </c>
      <c r="AT481" s="234" t="s">
        <v>208</v>
      </c>
      <c r="AU481" s="234" t="s">
        <v>83</v>
      </c>
      <c r="AY481" s="18" t="s">
        <v>207</v>
      </c>
      <c r="BE481" s="235">
        <f>IF(N481="základní",J481,0)</f>
        <v>0</v>
      </c>
      <c r="BF481" s="235">
        <f>IF(N481="snížená",J481,0)</f>
        <v>0</v>
      </c>
      <c r="BG481" s="235">
        <f>IF(N481="zákl. přenesená",J481,0)</f>
        <v>0</v>
      </c>
      <c r="BH481" s="235">
        <f>IF(N481="sníž. přenesená",J481,0)</f>
        <v>0</v>
      </c>
      <c r="BI481" s="235">
        <f>IF(N481="nulová",J481,0)</f>
        <v>0</v>
      </c>
      <c r="BJ481" s="18" t="s">
        <v>83</v>
      </c>
      <c r="BK481" s="235">
        <f>ROUND(I481*H481,2)</f>
        <v>0</v>
      </c>
      <c r="BL481" s="18" t="s">
        <v>361</v>
      </c>
      <c r="BM481" s="234" t="s">
        <v>3180</v>
      </c>
    </row>
    <row r="482" s="2" customFormat="1">
      <c r="A482" s="39"/>
      <c r="B482" s="40"/>
      <c r="C482" s="41"/>
      <c r="D482" s="236" t="s">
        <v>214</v>
      </c>
      <c r="E482" s="41"/>
      <c r="F482" s="237" t="s">
        <v>3759</v>
      </c>
      <c r="G482" s="41"/>
      <c r="H482" s="41"/>
      <c r="I482" s="238"/>
      <c r="J482" s="41"/>
      <c r="K482" s="41"/>
      <c r="L482" s="45"/>
      <c r="M482" s="239"/>
      <c r="N482" s="240"/>
      <c r="O482" s="92"/>
      <c r="P482" s="92"/>
      <c r="Q482" s="92"/>
      <c r="R482" s="92"/>
      <c r="S482" s="92"/>
      <c r="T482" s="93"/>
      <c r="U482" s="39"/>
      <c r="V482" s="39"/>
      <c r="W482" s="39"/>
      <c r="X482" s="39"/>
      <c r="Y482" s="39"/>
      <c r="Z482" s="39"/>
      <c r="AA482" s="39"/>
      <c r="AB482" s="39"/>
      <c r="AC482" s="39"/>
      <c r="AD482" s="39"/>
      <c r="AE482" s="39"/>
      <c r="AT482" s="18" t="s">
        <v>214</v>
      </c>
      <c r="AU482" s="18" t="s">
        <v>83</v>
      </c>
    </row>
    <row r="483" s="2" customFormat="1">
      <c r="A483" s="39"/>
      <c r="B483" s="40"/>
      <c r="C483" s="41"/>
      <c r="D483" s="236" t="s">
        <v>385</v>
      </c>
      <c r="E483" s="41"/>
      <c r="F483" s="290" t="s">
        <v>3760</v>
      </c>
      <c r="G483" s="41"/>
      <c r="H483" s="41"/>
      <c r="I483" s="238"/>
      <c r="J483" s="41"/>
      <c r="K483" s="41"/>
      <c r="L483" s="45"/>
      <c r="M483" s="239"/>
      <c r="N483" s="240"/>
      <c r="O483" s="92"/>
      <c r="P483" s="92"/>
      <c r="Q483" s="92"/>
      <c r="R483" s="92"/>
      <c r="S483" s="92"/>
      <c r="T483" s="93"/>
      <c r="U483" s="39"/>
      <c r="V483" s="39"/>
      <c r="W483" s="39"/>
      <c r="X483" s="39"/>
      <c r="Y483" s="39"/>
      <c r="Z483" s="39"/>
      <c r="AA483" s="39"/>
      <c r="AB483" s="39"/>
      <c r="AC483" s="39"/>
      <c r="AD483" s="39"/>
      <c r="AE483" s="39"/>
      <c r="AT483" s="18" t="s">
        <v>385</v>
      </c>
      <c r="AU483" s="18" t="s">
        <v>83</v>
      </c>
    </row>
    <row r="484" s="2" customFormat="1" ht="16.5" customHeight="1">
      <c r="A484" s="39"/>
      <c r="B484" s="40"/>
      <c r="C484" s="222" t="s">
        <v>1488</v>
      </c>
      <c r="D484" s="222" t="s">
        <v>208</v>
      </c>
      <c r="E484" s="223" t="s">
        <v>3761</v>
      </c>
      <c r="F484" s="224" t="s">
        <v>3762</v>
      </c>
      <c r="G484" s="225" t="s">
        <v>2924</v>
      </c>
      <c r="H484" s="226">
        <v>1</v>
      </c>
      <c r="I484" s="227"/>
      <c r="J484" s="228">
        <f>ROUND(I484*H484,2)</f>
        <v>0</v>
      </c>
      <c r="K484" s="229"/>
      <c r="L484" s="45"/>
      <c r="M484" s="230" t="s">
        <v>1</v>
      </c>
      <c r="N484" s="231" t="s">
        <v>41</v>
      </c>
      <c r="O484" s="92"/>
      <c r="P484" s="232">
        <f>O484*H484</f>
        <v>0</v>
      </c>
      <c r="Q484" s="232">
        <v>0</v>
      </c>
      <c r="R484" s="232">
        <f>Q484*H484</f>
        <v>0</v>
      </c>
      <c r="S484" s="232">
        <v>0</v>
      </c>
      <c r="T484" s="233">
        <f>S484*H484</f>
        <v>0</v>
      </c>
      <c r="U484" s="39"/>
      <c r="V484" s="39"/>
      <c r="W484" s="39"/>
      <c r="X484" s="39"/>
      <c r="Y484" s="39"/>
      <c r="Z484" s="39"/>
      <c r="AA484" s="39"/>
      <c r="AB484" s="39"/>
      <c r="AC484" s="39"/>
      <c r="AD484" s="39"/>
      <c r="AE484" s="39"/>
      <c r="AR484" s="234" t="s">
        <v>361</v>
      </c>
      <c r="AT484" s="234" t="s">
        <v>208</v>
      </c>
      <c r="AU484" s="234" t="s">
        <v>83</v>
      </c>
      <c r="AY484" s="18" t="s">
        <v>207</v>
      </c>
      <c r="BE484" s="235">
        <f>IF(N484="základní",J484,0)</f>
        <v>0</v>
      </c>
      <c r="BF484" s="235">
        <f>IF(N484="snížená",J484,0)</f>
        <v>0</v>
      </c>
      <c r="BG484" s="235">
        <f>IF(N484="zákl. přenesená",J484,0)</f>
        <v>0</v>
      </c>
      <c r="BH484" s="235">
        <f>IF(N484="sníž. přenesená",J484,0)</f>
        <v>0</v>
      </c>
      <c r="BI484" s="235">
        <f>IF(N484="nulová",J484,0)</f>
        <v>0</v>
      </c>
      <c r="BJ484" s="18" t="s">
        <v>83</v>
      </c>
      <c r="BK484" s="235">
        <f>ROUND(I484*H484,2)</f>
        <v>0</v>
      </c>
      <c r="BL484" s="18" t="s">
        <v>361</v>
      </c>
      <c r="BM484" s="234" t="s">
        <v>3183</v>
      </c>
    </row>
    <row r="485" s="2" customFormat="1">
      <c r="A485" s="39"/>
      <c r="B485" s="40"/>
      <c r="C485" s="41"/>
      <c r="D485" s="236" t="s">
        <v>214</v>
      </c>
      <c r="E485" s="41"/>
      <c r="F485" s="237" t="s">
        <v>3762</v>
      </c>
      <c r="G485" s="41"/>
      <c r="H485" s="41"/>
      <c r="I485" s="238"/>
      <c r="J485" s="41"/>
      <c r="K485" s="41"/>
      <c r="L485" s="45"/>
      <c r="M485" s="239"/>
      <c r="N485" s="240"/>
      <c r="O485" s="92"/>
      <c r="P485" s="92"/>
      <c r="Q485" s="92"/>
      <c r="R485" s="92"/>
      <c r="S485" s="92"/>
      <c r="T485" s="93"/>
      <c r="U485" s="39"/>
      <c r="V485" s="39"/>
      <c r="W485" s="39"/>
      <c r="X485" s="39"/>
      <c r="Y485" s="39"/>
      <c r="Z485" s="39"/>
      <c r="AA485" s="39"/>
      <c r="AB485" s="39"/>
      <c r="AC485" s="39"/>
      <c r="AD485" s="39"/>
      <c r="AE485" s="39"/>
      <c r="AT485" s="18" t="s">
        <v>214</v>
      </c>
      <c r="AU485" s="18" t="s">
        <v>83</v>
      </c>
    </row>
    <row r="486" s="11" customFormat="1" ht="22.8" customHeight="1">
      <c r="A486" s="11"/>
      <c r="B486" s="208"/>
      <c r="C486" s="209"/>
      <c r="D486" s="210" t="s">
        <v>75</v>
      </c>
      <c r="E486" s="310" t="s">
        <v>3763</v>
      </c>
      <c r="F486" s="310" t="s">
        <v>3526</v>
      </c>
      <c r="G486" s="209"/>
      <c r="H486" s="209"/>
      <c r="I486" s="212"/>
      <c r="J486" s="311">
        <f>BK486</f>
        <v>0</v>
      </c>
      <c r="K486" s="209"/>
      <c r="L486" s="214"/>
      <c r="M486" s="215"/>
      <c r="N486" s="216"/>
      <c r="O486" s="216"/>
      <c r="P486" s="217">
        <f>SUM(P487:P490)</f>
        <v>0</v>
      </c>
      <c r="Q486" s="216"/>
      <c r="R486" s="217">
        <f>SUM(R487:R490)</f>
        <v>0</v>
      </c>
      <c r="S486" s="216"/>
      <c r="T486" s="218">
        <f>SUM(T487:T490)</f>
        <v>0</v>
      </c>
      <c r="U486" s="11"/>
      <c r="V486" s="11"/>
      <c r="W486" s="11"/>
      <c r="X486" s="11"/>
      <c r="Y486" s="11"/>
      <c r="Z486" s="11"/>
      <c r="AA486" s="11"/>
      <c r="AB486" s="11"/>
      <c r="AC486" s="11"/>
      <c r="AD486" s="11"/>
      <c r="AE486" s="11"/>
      <c r="AR486" s="219" t="s">
        <v>83</v>
      </c>
      <c r="AT486" s="220" t="s">
        <v>75</v>
      </c>
      <c r="AU486" s="220" t="s">
        <v>83</v>
      </c>
      <c r="AY486" s="219" t="s">
        <v>207</v>
      </c>
      <c r="BK486" s="221">
        <f>SUM(BK487:BK490)</f>
        <v>0</v>
      </c>
    </row>
    <row r="487" s="2" customFormat="1" ht="24.15" customHeight="1">
      <c r="A487" s="39"/>
      <c r="B487" s="40"/>
      <c r="C487" s="222" t="s">
        <v>1501</v>
      </c>
      <c r="D487" s="222" t="s">
        <v>208</v>
      </c>
      <c r="E487" s="223" t="s">
        <v>3686</v>
      </c>
      <c r="F487" s="224" t="s">
        <v>3687</v>
      </c>
      <c r="G487" s="225" t="s">
        <v>783</v>
      </c>
      <c r="H487" s="226">
        <v>3</v>
      </c>
      <c r="I487" s="227"/>
      <c r="J487" s="228">
        <f>ROUND(I487*H487,2)</f>
        <v>0</v>
      </c>
      <c r="K487" s="229"/>
      <c r="L487" s="45"/>
      <c r="M487" s="230" t="s">
        <v>1</v>
      </c>
      <c r="N487" s="231" t="s">
        <v>41</v>
      </c>
      <c r="O487" s="92"/>
      <c r="P487" s="232">
        <f>O487*H487</f>
        <v>0</v>
      </c>
      <c r="Q487" s="232">
        <v>0</v>
      </c>
      <c r="R487" s="232">
        <f>Q487*H487</f>
        <v>0</v>
      </c>
      <c r="S487" s="232">
        <v>0</v>
      </c>
      <c r="T487" s="233">
        <f>S487*H487</f>
        <v>0</v>
      </c>
      <c r="U487" s="39"/>
      <c r="V487" s="39"/>
      <c r="W487" s="39"/>
      <c r="X487" s="39"/>
      <c r="Y487" s="39"/>
      <c r="Z487" s="39"/>
      <c r="AA487" s="39"/>
      <c r="AB487" s="39"/>
      <c r="AC487" s="39"/>
      <c r="AD487" s="39"/>
      <c r="AE487" s="39"/>
      <c r="AR487" s="234" t="s">
        <v>361</v>
      </c>
      <c r="AT487" s="234" t="s">
        <v>208</v>
      </c>
      <c r="AU487" s="234" t="s">
        <v>85</v>
      </c>
      <c r="AY487" s="18" t="s">
        <v>207</v>
      </c>
      <c r="BE487" s="235">
        <f>IF(N487="základní",J487,0)</f>
        <v>0</v>
      </c>
      <c r="BF487" s="235">
        <f>IF(N487="snížená",J487,0)</f>
        <v>0</v>
      </c>
      <c r="BG487" s="235">
        <f>IF(N487="zákl. přenesená",J487,0)</f>
        <v>0</v>
      </c>
      <c r="BH487" s="235">
        <f>IF(N487="sníž. přenesená",J487,0)</f>
        <v>0</v>
      </c>
      <c r="BI487" s="235">
        <f>IF(N487="nulová",J487,0)</f>
        <v>0</v>
      </c>
      <c r="BJ487" s="18" t="s">
        <v>83</v>
      </c>
      <c r="BK487" s="235">
        <f>ROUND(I487*H487,2)</f>
        <v>0</v>
      </c>
      <c r="BL487" s="18" t="s">
        <v>361</v>
      </c>
      <c r="BM487" s="234" t="s">
        <v>3186</v>
      </c>
    </row>
    <row r="488" s="2" customFormat="1">
      <c r="A488" s="39"/>
      <c r="B488" s="40"/>
      <c r="C488" s="41"/>
      <c r="D488" s="236" t="s">
        <v>214</v>
      </c>
      <c r="E488" s="41"/>
      <c r="F488" s="237" t="s">
        <v>3687</v>
      </c>
      <c r="G488" s="41"/>
      <c r="H488" s="41"/>
      <c r="I488" s="238"/>
      <c r="J488" s="41"/>
      <c r="K488" s="41"/>
      <c r="L488" s="45"/>
      <c r="M488" s="239"/>
      <c r="N488" s="240"/>
      <c r="O488" s="92"/>
      <c r="P488" s="92"/>
      <c r="Q488" s="92"/>
      <c r="R488" s="92"/>
      <c r="S488" s="92"/>
      <c r="T488" s="93"/>
      <c r="U488" s="39"/>
      <c r="V488" s="39"/>
      <c r="W488" s="39"/>
      <c r="X488" s="39"/>
      <c r="Y488" s="39"/>
      <c r="Z488" s="39"/>
      <c r="AA488" s="39"/>
      <c r="AB488" s="39"/>
      <c r="AC488" s="39"/>
      <c r="AD488" s="39"/>
      <c r="AE488" s="39"/>
      <c r="AT488" s="18" t="s">
        <v>214</v>
      </c>
      <c r="AU488" s="18" t="s">
        <v>85</v>
      </c>
    </row>
    <row r="489" s="2" customFormat="1" ht="16.5" customHeight="1">
      <c r="A489" s="39"/>
      <c r="B489" s="40"/>
      <c r="C489" s="222" t="s">
        <v>1507</v>
      </c>
      <c r="D489" s="222" t="s">
        <v>208</v>
      </c>
      <c r="E489" s="223" t="s">
        <v>3764</v>
      </c>
      <c r="F489" s="224" t="s">
        <v>3538</v>
      </c>
      <c r="G489" s="225" t="s">
        <v>2924</v>
      </c>
      <c r="H489" s="226">
        <v>1</v>
      </c>
      <c r="I489" s="227"/>
      <c r="J489" s="228">
        <f>ROUND(I489*H489,2)</f>
        <v>0</v>
      </c>
      <c r="K489" s="229"/>
      <c r="L489" s="45"/>
      <c r="M489" s="230" t="s">
        <v>1</v>
      </c>
      <c r="N489" s="231" t="s">
        <v>41</v>
      </c>
      <c r="O489" s="92"/>
      <c r="P489" s="232">
        <f>O489*H489</f>
        <v>0</v>
      </c>
      <c r="Q489" s="232">
        <v>0</v>
      </c>
      <c r="R489" s="232">
        <f>Q489*H489</f>
        <v>0</v>
      </c>
      <c r="S489" s="232">
        <v>0</v>
      </c>
      <c r="T489" s="233">
        <f>S489*H489</f>
        <v>0</v>
      </c>
      <c r="U489" s="39"/>
      <c r="V489" s="39"/>
      <c r="W489" s="39"/>
      <c r="X489" s="39"/>
      <c r="Y489" s="39"/>
      <c r="Z489" s="39"/>
      <c r="AA489" s="39"/>
      <c r="AB489" s="39"/>
      <c r="AC489" s="39"/>
      <c r="AD489" s="39"/>
      <c r="AE489" s="39"/>
      <c r="AR489" s="234" t="s">
        <v>361</v>
      </c>
      <c r="AT489" s="234" t="s">
        <v>208</v>
      </c>
      <c r="AU489" s="234" t="s">
        <v>85</v>
      </c>
      <c r="AY489" s="18" t="s">
        <v>207</v>
      </c>
      <c r="BE489" s="235">
        <f>IF(N489="základní",J489,0)</f>
        <v>0</v>
      </c>
      <c r="BF489" s="235">
        <f>IF(N489="snížená",J489,0)</f>
        <v>0</v>
      </c>
      <c r="BG489" s="235">
        <f>IF(N489="zákl. přenesená",J489,0)</f>
        <v>0</v>
      </c>
      <c r="BH489" s="235">
        <f>IF(N489="sníž. přenesená",J489,0)</f>
        <v>0</v>
      </c>
      <c r="BI489" s="235">
        <f>IF(N489="nulová",J489,0)</f>
        <v>0</v>
      </c>
      <c r="BJ489" s="18" t="s">
        <v>83</v>
      </c>
      <c r="BK489" s="235">
        <f>ROUND(I489*H489,2)</f>
        <v>0</v>
      </c>
      <c r="BL489" s="18" t="s">
        <v>361</v>
      </c>
      <c r="BM489" s="234" t="s">
        <v>3189</v>
      </c>
    </row>
    <row r="490" s="2" customFormat="1">
      <c r="A490" s="39"/>
      <c r="B490" s="40"/>
      <c r="C490" s="41"/>
      <c r="D490" s="236" t="s">
        <v>214</v>
      </c>
      <c r="E490" s="41"/>
      <c r="F490" s="237" t="s">
        <v>3538</v>
      </c>
      <c r="G490" s="41"/>
      <c r="H490" s="41"/>
      <c r="I490" s="238"/>
      <c r="J490" s="41"/>
      <c r="K490" s="41"/>
      <c r="L490" s="45"/>
      <c r="M490" s="239"/>
      <c r="N490" s="240"/>
      <c r="O490" s="92"/>
      <c r="P490" s="92"/>
      <c r="Q490" s="92"/>
      <c r="R490" s="92"/>
      <c r="S490" s="92"/>
      <c r="T490" s="93"/>
      <c r="U490" s="39"/>
      <c r="V490" s="39"/>
      <c r="W490" s="39"/>
      <c r="X490" s="39"/>
      <c r="Y490" s="39"/>
      <c r="Z490" s="39"/>
      <c r="AA490" s="39"/>
      <c r="AB490" s="39"/>
      <c r="AC490" s="39"/>
      <c r="AD490" s="39"/>
      <c r="AE490" s="39"/>
      <c r="AT490" s="18" t="s">
        <v>214</v>
      </c>
      <c r="AU490" s="18" t="s">
        <v>85</v>
      </c>
    </row>
    <row r="491" s="11" customFormat="1" ht="22.8" customHeight="1">
      <c r="A491" s="11"/>
      <c r="B491" s="208"/>
      <c r="C491" s="209"/>
      <c r="D491" s="210" t="s">
        <v>75</v>
      </c>
      <c r="E491" s="310" t="s">
        <v>3765</v>
      </c>
      <c r="F491" s="310" t="s">
        <v>3552</v>
      </c>
      <c r="G491" s="209"/>
      <c r="H491" s="209"/>
      <c r="I491" s="212"/>
      <c r="J491" s="311">
        <f>BK491</f>
        <v>0</v>
      </c>
      <c r="K491" s="209"/>
      <c r="L491" s="214"/>
      <c r="M491" s="215"/>
      <c r="N491" s="216"/>
      <c r="O491" s="216"/>
      <c r="P491" s="217">
        <f>SUM(P492:P496)</f>
        <v>0</v>
      </c>
      <c r="Q491" s="216"/>
      <c r="R491" s="217">
        <f>SUM(R492:R496)</f>
        <v>0</v>
      </c>
      <c r="S491" s="216"/>
      <c r="T491" s="218">
        <f>SUM(T492:T496)</f>
        <v>0</v>
      </c>
      <c r="U491" s="11"/>
      <c r="V491" s="11"/>
      <c r="W491" s="11"/>
      <c r="X491" s="11"/>
      <c r="Y491" s="11"/>
      <c r="Z491" s="11"/>
      <c r="AA491" s="11"/>
      <c r="AB491" s="11"/>
      <c r="AC491" s="11"/>
      <c r="AD491" s="11"/>
      <c r="AE491" s="11"/>
      <c r="AR491" s="219" t="s">
        <v>83</v>
      </c>
      <c r="AT491" s="220" t="s">
        <v>75</v>
      </c>
      <c r="AU491" s="220" t="s">
        <v>83</v>
      </c>
      <c r="AY491" s="219" t="s">
        <v>207</v>
      </c>
      <c r="BK491" s="221">
        <f>SUM(BK492:BK496)</f>
        <v>0</v>
      </c>
    </row>
    <row r="492" s="2" customFormat="1" ht="16.5" customHeight="1">
      <c r="A492" s="39"/>
      <c r="B492" s="40"/>
      <c r="C492" s="222" t="s">
        <v>1513</v>
      </c>
      <c r="D492" s="222" t="s">
        <v>208</v>
      </c>
      <c r="E492" s="223" t="s">
        <v>3766</v>
      </c>
      <c r="F492" s="224" t="s">
        <v>3554</v>
      </c>
      <c r="G492" s="225" t="s">
        <v>2924</v>
      </c>
      <c r="H492" s="226">
        <v>1</v>
      </c>
      <c r="I492" s="227"/>
      <c r="J492" s="228">
        <f>ROUND(I492*H492,2)</f>
        <v>0</v>
      </c>
      <c r="K492" s="229"/>
      <c r="L492" s="45"/>
      <c r="M492" s="230" t="s">
        <v>1</v>
      </c>
      <c r="N492" s="231" t="s">
        <v>41</v>
      </c>
      <c r="O492" s="92"/>
      <c r="P492" s="232">
        <f>O492*H492</f>
        <v>0</v>
      </c>
      <c r="Q492" s="232">
        <v>0</v>
      </c>
      <c r="R492" s="232">
        <f>Q492*H492</f>
        <v>0</v>
      </c>
      <c r="S492" s="232">
        <v>0</v>
      </c>
      <c r="T492" s="233">
        <f>S492*H492</f>
        <v>0</v>
      </c>
      <c r="U492" s="39"/>
      <c r="V492" s="39"/>
      <c r="W492" s="39"/>
      <c r="X492" s="39"/>
      <c r="Y492" s="39"/>
      <c r="Z492" s="39"/>
      <c r="AA492" s="39"/>
      <c r="AB492" s="39"/>
      <c r="AC492" s="39"/>
      <c r="AD492" s="39"/>
      <c r="AE492" s="39"/>
      <c r="AR492" s="234" t="s">
        <v>361</v>
      </c>
      <c r="AT492" s="234" t="s">
        <v>208</v>
      </c>
      <c r="AU492" s="234" t="s">
        <v>85</v>
      </c>
      <c r="AY492" s="18" t="s">
        <v>207</v>
      </c>
      <c r="BE492" s="235">
        <f>IF(N492="základní",J492,0)</f>
        <v>0</v>
      </c>
      <c r="BF492" s="235">
        <f>IF(N492="snížená",J492,0)</f>
        <v>0</v>
      </c>
      <c r="BG492" s="235">
        <f>IF(N492="zákl. přenesená",J492,0)</f>
        <v>0</v>
      </c>
      <c r="BH492" s="235">
        <f>IF(N492="sníž. přenesená",J492,0)</f>
        <v>0</v>
      </c>
      <c r="BI492" s="235">
        <f>IF(N492="nulová",J492,0)</f>
        <v>0</v>
      </c>
      <c r="BJ492" s="18" t="s">
        <v>83</v>
      </c>
      <c r="BK492" s="235">
        <f>ROUND(I492*H492,2)</f>
        <v>0</v>
      </c>
      <c r="BL492" s="18" t="s">
        <v>361</v>
      </c>
      <c r="BM492" s="234" t="s">
        <v>3192</v>
      </c>
    </row>
    <row r="493" s="2" customFormat="1">
      <c r="A493" s="39"/>
      <c r="B493" s="40"/>
      <c r="C493" s="41"/>
      <c r="D493" s="236" t="s">
        <v>214</v>
      </c>
      <c r="E493" s="41"/>
      <c r="F493" s="237" t="s">
        <v>3554</v>
      </c>
      <c r="G493" s="41"/>
      <c r="H493" s="41"/>
      <c r="I493" s="238"/>
      <c r="J493" s="41"/>
      <c r="K493" s="41"/>
      <c r="L493" s="45"/>
      <c r="M493" s="239"/>
      <c r="N493" s="240"/>
      <c r="O493" s="92"/>
      <c r="P493" s="92"/>
      <c r="Q493" s="92"/>
      <c r="R493" s="92"/>
      <c r="S493" s="92"/>
      <c r="T493" s="93"/>
      <c r="U493" s="39"/>
      <c r="V493" s="39"/>
      <c r="W493" s="39"/>
      <c r="X493" s="39"/>
      <c r="Y493" s="39"/>
      <c r="Z493" s="39"/>
      <c r="AA493" s="39"/>
      <c r="AB493" s="39"/>
      <c r="AC493" s="39"/>
      <c r="AD493" s="39"/>
      <c r="AE493" s="39"/>
      <c r="AT493" s="18" t="s">
        <v>214</v>
      </c>
      <c r="AU493" s="18" t="s">
        <v>85</v>
      </c>
    </row>
    <row r="494" s="2" customFormat="1">
      <c r="A494" s="39"/>
      <c r="B494" s="40"/>
      <c r="C494" s="41"/>
      <c r="D494" s="236" t="s">
        <v>385</v>
      </c>
      <c r="E494" s="41"/>
      <c r="F494" s="290" t="s">
        <v>3015</v>
      </c>
      <c r="G494" s="41"/>
      <c r="H494" s="41"/>
      <c r="I494" s="238"/>
      <c r="J494" s="41"/>
      <c r="K494" s="41"/>
      <c r="L494" s="45"/>
      <c r="M494" s="239"/>
      <c r="N494" s="240"/>
      <c r="O494" s="92"/>
      <c r="P494" s="92"/>
      <c r="Q494" s="92"/>
      <c r="R494" s="92"/>
      <c r="S494" s="92"/>
      <c r="T494" s="93"/>
      <c r="U494" s="39"/>
      <c r="V494" s="39"/>
      <c r="W494" s="39"/>
      <c r="X494" s="39"/>
      <c r="Y494" s="39"/>
      <c r="Z494" s="39"/>
      <c r="AA494" s="39"/>
      <c r="AB494" s="39"/>
      <c r="AC494" s="39"/>
      <c r="AD494" s="39"/>
      <c r="AE494" s="39"/>
      <c r="AT494" s="18" t="s">
        <v>385</v>
      </c>
      <c r="AU494" s="18" t="s">
        <v>85</v>
      </c>
    </row>
    <row r="495" s="2" customFormat="1" ht="21.75" customHeight="1">
      <c r="A495" s="39"/>
      <c r="B495" s="40"/>
      <c r="C495" s="222" t="s">
        <v>1520</v>
      </c>
      <c r="D495" s="222" t="s">
        <v>208</v>
      </c>
      <c r="E495" s="223" t="s">
        <v>3559</v>
      </c>
      <c r="F495" s="224" t="s">
        <v>3560</v>
      </c>
      <c r="G495" s="225" t="s">
        <v>1228</v>
      </c>
      <c r="H495" s="304"/>
      <c r="I495" s="227"/>
      <c r="J495" s="228">
        <f>ROUND(I495*H495,2)</f>
        <v>0</v>
      </c>
      <c r="K495" s="229"/>
      <c r="L495" s="45"/>
      <c r="M495" s="230" t="s">
        <v>1</v>
      </c>
      <c r="N495" s="231" t="s">
        <v>41</v>
      </c>
      <c r="O495" s="92"/>
      <c r="P495" s="232">
        <f>O495*H495</f>
        <v>0</v>
      </c>
      <c r="Q495" s="232">
        <v>0</v>
      </c>
      <c r="R495" s="232">
        <f>Q495*H495</f>
        <v>0</v>
      </c>
      <c r="S495" s="232">
        <v>0</v>
      </c>
      <c r="T495" s="233">
        <f>S495*H495</f>
        <v>0</v>
      </c>
      <c r="U495" s="39"/>
      <c r="V495" s="39"/>
      <c r="W495" s="39"/>
      <c r="X495" s="39"/>
      <c r="Y495" s="39"/>
      <c r="Z495" s="39"/>
      <c r="AA495" s="39"/>
      <c r="AB495" s="39"/>
      <c r="AC495" s="39"/>
      <c r="AD495" s="39"/>
      <c r="AE495" s="39"/>
      <c r="AR495" s="234" t="s">
        <v>361</v>
      </c>
      <c r="AT495" s="234" t="s">
        <v>208</v>
      </c>
      <c r="AU495" s="234" t="s">
        <v>85</v>
      </c>
      <c r="AY495" s="18" t="s">
        <v>207</v>
      </c>
      <c r="BE495" s="235">
        <f>IF(N495="základní",J495,0)</f>
        <v>0</v>
      </c>
      <c r="BF495" s="235">
        <f>IF(N495="snížená",J495,0)</f>
        <v>0</v>
      </c>
      <c r="BG495" s="235">
        <f>IF(N495="zákl. přenesená",J495,0)</f>
        <v>0</v>
      </c>
      <c r="BH495" s="235">
        <f>IF(N495="sníž. přenesená",J495,0)</f>
        <v>0</v>
      </c>
      <c r="BI495" s="235">
        <f>IF(N495="nulová",J495,0)</f>
        <v>0</v>
      </c>
      <c r="BJ495" s="18" t="s">
        <v>83</v>
      </c>
      <c r="BK495" s="235">
        <f>ROUND(I495*H495,2)</f>
        <v>0</v>
      </c>
      <c r="BL495" s="18" t="s">
        <v>361</v>
      </c>
      <c r="BM495" s="234" t="s">
        <v>3196</v>
      </c>
    </row>
    <row r="496" s="2" customFormat="1">
      <c r="A496" s="39"/>
      <c r="B496" s="40"/>
      <c r="C496" s="41"/>
      <c r="D496" s="236" t="s">
        <v>214</v>
      </c>
      <c r="E496" s="41"/>
      <c r="F496" s="237" t="s">
        <v>3560</v>
      </c>
      <c r="G496" s="41"/>
      <c r="H496" s="41"/>
      <c r="I496" s="238"/>
      <c r="J496" s="41"/>
      <c r="K496" s="41"/>
      <c r="L496" s="45"/>
      <c r="M496" s="239"/>
      <c r="N496" s="240"/>
      <c r="O496" s="92"/>
      <c r="P496" s="92"/>
      <c r="Q496" s="92"/>
      <c r="R496" s="92"/>
      <c r="S496" s="92"/>
      <c r="T496" s="93"/>
      <c r="U496" s="39"/>
      <c r="V496" s="39"/>
      <c r="W496" s="39"/>
      <c r="X496" s="39"/>
      <c r="Y496" s="39"/>
      <c r="Z496" s="39"/>
      <c r="AA496" s="39"/>
      <c r="AB496" s="39"/>
      <c r="AC496" s="39"/>
      <c r="AD496" s="39"/>
      <c r="AE496" s="39"/>
      <c r="AT496" s="18" t="s">
        <v>214</v>
      </c>
      <c r="AU496" s="18" t="s">
        <v>85</v>
      </c>
    </row>
    <row r="497" s="11" customFormat="1" ht="25.92" customHeight="1">
      <c r="A497" s="11"/>
      <c r="B497" s="208"/>
      <c r="C497" s="209"/>
      <c r="D497" s="210" t="s">
        <v>75</v>
      </c>
      <c r="E497" s="211" t="s">
        <v>3767</v>
      </c>
      <c r="F497" s="211" t="s">
        <v>3768</v>
      </c>
      <c r="G497" s="209"/>
      <c r="H497" s="209"/>
      <c r="I497" s="212"/>
      <c r="J497" s="213">
        <f>BK497</f>
        <v>0</v>
      </c>
      <c r="K497" s="209"/>
      <c r="L497" s="214"/>
      <c r="M497" s="215"/>
      <c r="N497" s="216"/>
      <c r="O497" s="216"/>
      <c r="P497" s="217">
        <f>P498+SUM(P499:P523)+P534</f>
        <v>0</v>
      </c>
      <c r="Q497" s="216"/>
      <c r="R497" s="217">
        <f>R498+SUM(R499:R523)+R534</f>
        <v>0</v>
      </c>
      <c r="S497" s="216"/>
      <c r="T497" s="218">
        <f>T498+SUM(T499:T523)+T534</f>
        <v>0</v>
      </c>
      <c r="U497" s="11"/>
      <c r="V497" s="11"/>
      <c r="W497" s="11"/>
      <c r="X497" s="11"/>
      <c r="Y497" s="11"/>
      <c r="Z497" s="11"/>
      <c r="AA497" s="11"/>
      <c r="AB497" s="11"/>
      <c r="AC497" s="11"/>
      <c r="AD497" s="11"/>
      <c r="AE497" s="11"/>
      <c r="AR497" s="219" t="s">
        <v>83</v>
      </c>
      <c r="AT497" s="220" t="s">
        <v>75</v>
      </c>
      <c r="AU497" s="220" t="s">
        <v>76</v>
      </c>
      <c r="AY497" s="219" t="s">
        <v>207</v>
      </c>
      <c r="BK497" s="221">
        <f>BK498+SUM(BK499:BK523)+BK534</f>
        <v>0</v>
      </c>
    </row>
    <row r="498" s="2" customFormat="1" ht="24.15" customHeight="1">
      <c r="A498" s="39"/>
      <c r="B498" s="40"/>
      <c r="C498" s="222" t="s">
        <v>1526</v>
      </c>
      <c r="D498" s="222" t="s">
        <v>208</v>
      </c>
      <c r="E498" s="223" t="s">
        <v>3769</v>
      </c>
      <c r="F498" s="224" t="s">
        <v>3770</v>
      </c>
      <c r="G498" s="225" t="s">
        <v>931</v>
      </c>
      <c r="H498" s="226">
        <v>1</v>
      </c>
      <c r="I498" s="227"/>
      <c r="J498" s="228">
        <f>ROUND(I498*H498,2)</f>
        <v>0</v>
      </c>
      <c r="K498" s="229"/>
      <c r="L498" s="45"/>
      <c r="M498" s="230" t="s">
        <v>1</v>
      </c>
      <c r="N498" s="231" t="s">
        <v>41</v>
      </c>
      <c r="O498" s="92"/>
      <c r="P498" s="232">
        <f>O498*H498</f>
        <v>0</v>
      </c>
      <c r="Q498" s="232">
        <v>0</v>
      </c>
      <c r="R498" s="232">
        <f>Q498*H498</f>
        <v>0</v>
      </c>
      <c r="S498" s="232">
        <v>0</v>
      </c>
      <c r="T498" s="233">
        <f>S498*H498</f>
        <v>0</v>
      </c>
      <c r="U498" s="39"/>
      <c r="V498" s="39"/>
      <c r="W498" s="39"/>
      <c r="X498" s="39"/>
      <c r="Y498" s="39"/>
      <c r="Z498" s="39"/>
      <c r="AA498" s="39"/>
      <c r="AB498" s="39"/>
      <c r="AC498" s="39"/>
      <c r="AD498" s="39"/>
      <c r="AE498" s="39"/>
      <c r="AR498" s="234" t="s">
        <v>361</v>
      </c>
      <c r="AT498" s="234" t="s">
        <v>208</v>
      </c>
      <c r="AU498" s="234" t="s">
        <v>83</v>
      </c>
      <c r="AY498" s="18" t="s">
        <v>207</v>
      </c>
      <c r="BE498" s="235">
        <f>IF(N498="základní",J498,0)</f>
        <v>0</v>
      </c>
      <c r="BF498" s="235">
        <f>IF(N498="snížená",J498,0)</f>
        <v>0</v>
      </c>
      <c r="BG498" s="235">
        <f>IF(N498="zákl. přenesená",J498,0)</f>
        <v>0</v>
      </c>
      <c r="BH498" s="235">
        <f>IF(N498="sníž. přenesená",J498,0)</f>
        <v>0</v>
      </c>
      <c r="BI498" s="235">
        <f>IF(N498="nulová",J498,0)</f>
        <v>0</v>
      </c>
      <c r="BJ498" s="18" t="s">
        <v>83</v>
      </c>
      <c r="BK498" s="235">
        <f>ROUND(I498*H498,2)</f>
        <v>0</v>
      </c>
      <c r="BL498" s="18" t="s">
        <v>361</v>
      </c>
      <c r="BM498" s="234" t="s">
        <v>3199</v>
      </c>
    </row>
    <row r="499" s="2" customFormat="1">
      <c r="A499" s="39"/>
      <c r="B499" s="40"/>
      <c r="C499" s="41"/>
      <c r="D499" s="236" t="s">
        <v>214</v>
      </c>
      <c r="E499" s="41"/>
      <c r="F499" s="237" t="s">
        <v>3770</v>
      </c>
      <c r="G499" s="41"/>
      <c r="H499" s="41"/>
      <c r="I499" s="238"/>
      <c r="J499" s="41"/>
      <c r="K499" s="41"/>
      <c r="L499" s="45"/>
      <c r="M499" s="239"/>
      <c r="N499" s="240"/>
      <c r="O499" s="92"/>
      <c r="P499" s="92"/>
      <c r="Q499" s="92"/>
      <c r="R499" s="92"/>
      <c r="S499" s="92"/>
      <c r="T499" s="93"/>
      <c r="U499" s="39"/>
      <c r="V499" s="39"/>
      <c r="W499" s="39"/>
      <c r="X499" s="39"/>
      <c r="Y499" s="39"/>
      <c r="Z499" s="39"/>
      <c r="AA499" s="39"/>
      <c r="AB499" s="39"/>
      <c r="AC499" s="39"/>
      <c r="AD499" s="39"/>
      <c r="AE499" s="39"/>
      <c r="AT499" s="18" t="s">
        <v>214</v>
      </c>
      <c r="AU499" s="18" t="s">
        <v>83</v>
      </c>
    </row>
    <row r="500" s="2" customFormat="1" ht="24.15" customHeight="1">
      <c r="A500" s="39"/>
      <c r="B500" s="40"/>
      <c r="C500" s="222" t="s">
        <v>1532</v>
      </c>
      <c r="D500" s="222" t="s">
        <v>208</v>
      </c>
      <c r="E500" s="223" t="s">
        <v>3771</v>
      </c>
      <c r="F500" s="224" t="s">
        <v>3772</v>
      </c>
      <c r="G500" s="225" t="s">
        <v>2924</v>
      </c>
      <c r="H500" s="226">
        <v>1</v>
      </c>
      <c r="I500" s="227"/>
      <c r="J500" s="228">
        <f>ROUND(I500*H500,2)</f>
        <v>0</v>
      </c>
      <c r="K500" s="229"/>
      <c r="L500" s="45"/>
      <c r="M500" s="230" t="s">
        <v>1</v>
      </c>
      <c r="N500" s="231" t="s">
        <v>41</v>
      </c>
      <c r="O500" s="92"/>
      <c r="P500" s="232">
        <f>O500*H500</f>
        <v>0</v>
      </c>
      <c r="Q500" s="232">
        <v>0</v>
      </c>
      <c r="R500" s="232">
        <f>Q500*H500</f>
        <v>0</v>
      </c>
      <c r="S500" s="232">
        <v>0</v>
      </c>
      <c r="T500" s="233">
        <f>S500*H500</f>
        <v>0</v>
      </c>
      <c r="U500" s="39"/>
      <c r="V500" s="39"/>
      <c r="W500" s="39"/>
      <c r="X500" s="39"/>
      <c r="Y500" s="39"/>
      <c r="Z500" s="39"/>
      <c r="AA500" s="39"/>
      <c r="AB500" s="39"/>
      <c r="AC500" s="39"/>
      <c r="AD500" s="39"/>
      <c r="AE500" s="39"/>
      <c r="AR500" s="234" t="s">
        <v>361</v>
      </c>
      <c r="AT500" s="234" t="s">
        <v>208</v>
      </c>
      <c r="AU500" s="234" t="s">
        <v>83</v>
      </c>
      <c r="AY500" s="18" t="s">
        <v>207</v>
      </c>
      <c r="BE500" s="235">
        <f>IF(N500="základní",J500,0)</f>
        <v>0</v>
      </c>
      <c r="BF500" s="235">
        <f>IF(N500="snížená",J500,0)</f>
        <v>0</v>
      </c>
      <c r="BG500" s="235">
        <f>IF(N500="zákl. přenesená",J500,0)</f>
        <v>0</v>
      </c>
      <c r="BH500" s="235">
        <f>IF(N500="sníž. přenesená",J500,0)</f>
        <v>0</v>
      </c>
      <c r="BI500" s="235">
        <f>IF(N500="nulová",J500,0)</f>
        <v>0</v>
      </c>
      <c r="BJ500" s="18" t="s">
        <v>83</v>
      </c>
      <c r="BK500" s="235">
        <f>ROUND(I500*H500,2)</f>
        <v>0</v>
      </c>
      <c r="BL500" s="18" t="s">
        <v>361</v>
      </c>
      <c r="BM500" s="234" t="s">
        <v>3202</v>
      </c>
    </row>
    <row r="501" s="2" customFormat="1">
      <c r="A501" s="39"/>
      <c r="B501" s="40"/>
      <c r="C501" s="41"/>
      <c r="D501" s="236" t="s">
        <v>214</v>
      </c>
      <c r="E501" s="41"/>
      <c r="F501" s="237" t="s">
        <v>3772</v>
      </c>
      <c r="G501" s="41"/>
      <c r="H501" s="41"/>
      <c r="I501" s="238"/>
      <c r="J501" s="41"/>
      <c r="K501" s="41"/>
      <c r="L501" s="45"/>
      <c r="M501" s="239"/>
      <c r="N501" s="240"/>
      <c r="O501" s="92"/>
      <c r="P501" s="92"/>
      <c r="Q501" s="92"/>
      <c r="R501" s="92"/>
      <c r="S501" s="92"/>
      <c r="T501" s="93"/>
      <c r="U501" s="39"/>
      <c r="V501" s="39"/>
      <c r="W501" s="39"/>
      <c r="X501" s="39"/>
      <c r="Y501" s="39"/>
      <c r="Z501" s="39"/>
      <c r="AA501" s="39"/>
      <c r="AB501" s="39"/>
      <c r="AC501" s="39"/>
      <c r="AD501" s="39"/>
      <c r="AE501" s="39"/>
      <c r="AT501" s="18" t="s">
        <v>214</v>
      </c>
      <c r="AU501" s="18" t="s">
        <v>83</v>
      </c>
    </row>
    <row r="502" s="2" customFormat="1" ht="16.5" customHeight="1">
      <c r="A502" s="39"/>
      <c r="B502" s="40"/>
      <c r="C502" s="222" t="s">
        <v>1542</v>
      </c>
      <c r="D502" s="222" t="s">
        <v>208</v>
      </c>
      <c r="E502" s="223" t="s">
        <v>3773</v>
      </c>
      <c r="F502" s="224" t="s">
        <v>3753</v>
      </c>
      <c r="G502" s="225" t="s">
        <v>931</v>
      </c>
      <c r="H502" s="226">
        <v>2</v>
      </c>
      <c r="I502" s="227"/>
      <c r="J502" s="228">
        <f>ROUND(I502*H502,2)</f>
        <v>0</v>
      </c>
      <c r="K502" s="229"/>
      <c r="L502" s="45"/>
      <c r="M502" s="230" t="s">
        <v>1</v>
      </c>
      <c r="N502" s="231" t="s">
        <v>41</v>
      </c>
      <c r="O502" s="92"/>
      <c r="P502" s="232">
        <f>O502*H502</f>
        <v>0</v>
      </c>
      <c r="Q502" s="232">
        <v>0</v>
      </c>
      <c r="R502" s="232">
        <f>Q502*H502</f>
        <v>0</v>
      </c>
      <c r="S502" s="232">
        <v>0</v>
      </c>
      <c r="T502" s="233">
        <f>S502*H502</f>
        <v>0</v>
      </c>
      <c r="U502" s="39"/>
      <c r="V502" s="39"/>
      <c r="W502" s="39"/>
      <c r="X502" s="39"/>
      <c r="Y502" s="39"/>
      <c r="Z502" s="39"/>
      <c r="AA502" s="39"/>
      <c r="AB502" s="39"/>
      <c r="AC502" s="39"/>
      <c r="AD502" s="39"/>
      <c r="AE502" s="39"/>
      <c r="AR502" s="234" t="s">
        <v>361</v>
      </c>
      <c r="AT502" s="234" t="s">
        <v>208</v>
      </c>
      <c r="AU502" s="234" t="s">
        <v>83</v>
      </c>
      <c r="AY502" s="18" t="s">
        <v>207</v>
      </c>
      <c r="BE502" s="235">
        <f>IF(N502="základní",J502,0)</f>
        <v>0</v>
      </c>
      <c r="BF502" s="235">
        <f>IF(N502="snížená",J502,0)</f>
        <v>0</v>
      </c>
      <c r="BG502" s="235">
        <f>IF(N502="zákl. přenesená",J502,0)</f>
        <v>0</v>
      </c>
      <c r="BH502" s="235">
        <f>IF(N502="sníž. přenesená",J502,0)</f>
        <v>0</v>
      </c>
      <c r="BI502" s="235">
        <f>IF(N502="nulová",J502,0)</f>
        <v>0</v>
      </c>
      <c r="BJ502" s="18" t="s">
        <v>83</v>
      </c>
      <c r="BK502" s="235">
        <f>ROUND(I502*H502,2)</f>
        <v>0</v>
      </c>
      <c r="BL502" s="18" t="s">
        <v>361</v>
      </c>
      <c r="BM502" s="234" t="s">
        <v>3207</v>
      </c>
    </row>
    <row r="503" s="2" customFormat="1">
      <c r="A503" s="39"/>
      <c r="B503" s="40"/>
      <c r="C503" s="41"/>
      <c r="D503" s="236" t="s">
        <v>214</v>
      </c>
      <c r="E503" s="41"/>
      <c r="F503" s="237" t="s">
        <v>3753</v>
      </c>
      <c r="G503" s="41"/>
      <c r="H503" s="41"/>
      <c r="I503" s="238"/>
      <c r="J503" s="41"/>
      <c r="K503" s="41"/>
      <c r="L503" s="45"/>
      <c r="M503" s="239"/>
      <c r="N503" s="240"/>
      <c r="O503" s="92"/>
      <c r="P503" s="92"/>
      <c r="Q503" s="92"/>
      <c r="R503" s="92"/>
      <c r="S503" s="92"/>
      <c r="T503" s="93"/>
      <c r="U503" s="39"/>
      <c r="V503" s="39"/>
      <c r="W503" s="39"/>
      <c r="X503" s="39"/>
      <c r="Y503" s="39"/>
      <c r="Z503" s="39"/>
      <c r="AA503" s="39"/>
      <c r="AB503" s="39"/>
      <c r="AC503" s="39"/>
      <c r="AD503" s="39"/>
      <c r="AE503" s="39"/>
      <c r="AT503" s="18" t="s">
        <v>214</v>
      </c>
      <c r="AU503" s="18" t="s">
        <v>83</v>
      </c>
    </row>
    <row r="504" s="2" customFormat="1" ht="16.5" customHeight="1">
      <c r="A504" s="39"/>
      <c r="B504" s="40"/>
      <c r="C504" s="222" t="s">
        <v>1550</v>
      </c>
      <c r="D504" s="222" t="s">
        <v>208</v>
      </c>
      <c r="E504" s="223" t="s">
        <v>3774</v>
      </c>
      <c r="F504" s="224" t="s">
        <v>3775</v>
      </c>
      <c r="G504" s="225" t="s">
        <v>931</v>
      </c>
      <c r="H504" s="226">
        <v>1</v>
      </c>
      <c r="I504" s="227"/>
      <c r="J504" s="228">
        <f>ROUND(I504*H504,2)</f>
        <v>0</v>
      </c>
      <c r="K504" s="229"/>
      <c r="L504" s="45"/>
      <c r="M504" s="230" t="s">
        <v>1</v>
      </c>
      <c r="N504" s="231" t="s">
        <v>41</v>
      </c>
      <c r="O504" s="92"/>
      <c r="P504" s="232">
        <f>O504*H504</f>
        <v>0</v>
      </c>
      <c r="Q504" s="232">
        <v>0</v>
      </c>
      <c r="R504" s="232">
        <f>Q504*H504</f>
        <v>0</v>
      </c>
      <c r="S504" s="232">
        <v>0</v>
      </c>
      <c r="T504" s="233">
        <f>S504*H504</f>
        <v>0</v>
      </c>
      <c r="U504" s="39"/>
      <c r="V504" s="39"/>
      <c r="W504" s="39"/>
      <c r="X504" s="39"/>
      <c r="Y504" s="39"/>
      <c r="Z504" s="39"/>
      <c r="AA504" s="39"/>
      <c r="AB504" s="39"/>
      <c r="AC504" s="39"/>
      <c r="AD504" s="39"/>
      <c r="AE504" s="39"/>
      <c r="AR504" s="234" t="s">
        <v>361</v>
      </c>
      <c r="AT504" s="234" t="s">
        <v>208</v>
      </c>
      <c r="AU504" s="234" t="s">
        <v>83</v>
      </c>
      <c r="AY504" s="18" t="s">
        <v>207</v>
      </c>
      <c r="BE504" s="235">
        <f>IF(N504="základní",J504,0)</f>
        <v>0</v>
      </c>
      <c r="BF504" s="235">
        <f>IF(N504="snížená",J504,0)</f>
        <v>0</v>
      </c>
      <c r="BG504" s="235">
        <f>IF(N504="zákl. přenesená",J504,0)</f>
        <v>0</v>
      </c>
      <c r="BH504" s="235">
        <f>IF(N504="sníž. přenesená",J504,0)</f>
        <v>0</v>
      </c>
      <c r="BI504" s="235">
        <f>IF(N504="nulová",J504,0)</f>
        <v>0</v>
      </c>
      <c r="BJ504" s="18" t="s">
        <v>83</v>
      </c>
      <c r="BK504" s="235">
        <f>ROUND(I504*H504,2)</f>
        <v>0</v>
      </c>
      <c r="BL504" s="18" t="s">
        <v>361</v>
      </c>
      <c r="BM504" s="234" t="s">
        <v>3210</v>
      </c>
    </row>
    <row r="505" s="2" customFormat="1">
      <c r="A505" s="39"/>
      <c r="B505" s="40"/>
      <c r="C505" s="41"/>
      <c r="D505" s="236" t="s">
        <v>214</v>
      </c>
      <c r="E505" s="41"/>
      <c r="F505" s="237" t="s">
        <v>3775</v>
      </c>
      <c r="G505" s="41"/>
      <c r="H505" s="41"/>
      <c r="I505" s="238"/>
      <c r="J505" s="41"/>
      <c r="K505" s="41"/>
      <c r="L505" s="45"/>
      <c r="M505" s="239"/>
      <c r="N505" s="240"/>
      <c r="O505" s="92"/>
      <c r="P505" s="92"/>
      <c r="Q505" s="92"/>
      <c r="R505" s="92"/>
      <c r="S505" s="92"/>
      <c r="T505" s="93"/>
      <c r="U505" s="39"/>
      <c r="V505" s="39"/>
      <c r="W505" s="39"/>
      <c r="X505" s="39"/>
      <c r="Y505" s="39"/>
      <c r="Z505" s="39"/>
      <c r="AA505" s="39"/>
      <c r="AB505" s="39"/>
      <c r="AC505" s="39"/>
      <c r="AD505" s="39"/>
      <c r="AE505" s="39"/>
      <c r="AT505" s="18" t="s">
        <v>214</v>
      </c>
      <c r="AU505" s="18" t="s">
        <v>83</v>
      </c>
    </row>
    <row r="506" s="2" customFormat="1" ht="16.5" customHeight="1">
      <c r="A506" s="39"/>
      <c r="B506" s="40"/>
      <c r="C506" s="222" t="s">
        <v>1561</v>
      </c>
      <c r="D506" s="222" t="s">
        <v>208</v>
      </c>
      <c r="E506" s="223" t="s">
        <v>3776</v>
      </c>
      <c r="F506" s="224" t="s">
        <v>3777</v>
      </c>
      <c r="G506" s="225" t="s">
        <v>931</v>
      </c>
      <c r="H506" s="226">
        <v>1</v>
      </c>
      <c r="I506" s="227"/>
      <c r="J506" s="228">
        <f>ROUND(I506*H506,2)</f>
        <v>0</v>
      </c>
      <c r="K506" s="229"/>
      <c r="L506" s="45"/>
      <c r="M506" s="230" t="s">
        <v>1</v>
      </c>
      <c r="N506" s="231" t="s">
        <v>41</v>
      </c>
      <c r="O506" s="92"/>
      <c r="P506" s="232">
        <f>O506*H506</f>
        <v>0</v>
      </c>
      <c r="Q506" s="232">
        <v>0</v>
      </c>
      <c r="R506" s="232">
        <f>Q506*H506</f>
        <v>0</v>
      </c>
      <c r="S506" s="232">
        <v>0</v>
      </c>
      <c r="T506" s="233">
        <f>S506*H506</f>
        <v>0</v>
      </c>
      <c r="U506" s="39"/>
      <c r="V506" s="39"/>
      <c r="W506" s="39"/>
      <c r="X506" s="39"/>
      <c r="Y506" s="39"/>
      <c r="Z506" s="39"/>
      <c r="AA506" s="39"/>
      <c r="AB506" s="39"/>
      <c r="AC506" s="39"/>
      <c r="AD506" s="39"/>
      <c r="AE506" s="39"/>
      <c r="AR506" s="234" t="s">
        <v>361</v>
      </c>
      <c r="AT506" s="234" t="s">
        <v>208</v>
      </c>
      <c r="AU506" s="234" t="s">
        <v>83</v>
      </c>
      <c r="AY506" s="18" t="s">
        <v>207</v>
      </c>
      <c r="BE506" s="235">
        <f>IF(N506="základní",J506,0)</f>
        <v>0</v>
      </c>
      <c r="BF506" s="235">
        <f>IF(N506="snížená",J506,0)</f>
        <v>0</v>
      </c>
      <c r="BG506" s="235">
        <f>IF(N506="zákl. přenesená",J506,0)</f>
        <v>0</v>
      </c>
      <c r="BH506" s="235">
        <f>IF(N506="sníž. přenesená",J506,0)</f>
        <v>0</v>
      </c>
      <c r="BI506" s="235">
        <f>IF(N506="nulová",J506,0)</f>
        <v>0</v>
      </c>
      <c r="BJ506" s="18" t="s">
        <v>83</v>
      </c>
      <c r="BK506" s="235">
        <f>ROUND(I506*H506,2)</f>
        <v>0</v>
      </c>
      <c r="BL506" s="18" t="s">
        <v>361</v>
      </c>
      <c r="BM506" s="234" t="s">
        <v>3213</v>
      </c>
    </row>
    <row r="507" s="2" customFormat="1">
      <c r="A507" s="39"/>
      <c r="B507" s="40"/>
      <c r="C507" s="41"/>
      <c r="D507" s="236" t="s">
        <v>214</v>
      </c>
      <c r="E507" s="41"/>
      <c r="F507" s="237" t="s">
        <v>3777</v>
      </c>
      <c r="G507" s="41"/>
      <c r="H507" s="41"/>
      <c r="I507" s="238"/>
      <c r="J507" s="41"/>
      <c r="K507" s="41"/>
      <c r="L507" s="45"/>
      <c r="M507" s="239"/>
      <c r="N507" s="240"/>
      <c r="O507" s="92"/>
      <c r="P507" s="92"/>
      <c r="Q507" s="92"/>
      <c r="R507" s="92"/>
      <c r="S507" s="92"/>
      <c r="T507" s="93"/>
      <c r="U507" s="39"/>
      <c r="V507" s="39"/>
      <c r="W507" s="39"/>
      <c r="X507" s="39"/>
      <c r="Y507" s="39"/>
      <c r="Z507" s="39"/>
      <c r="AA507" s="39"/>
      <c r="AB507" s="39"/>
      <c r="AC507" s="39"/>
      <c r="AD507" s="39"/>
      <c r="AE507" s="39"/>
      <c r="AT507" s="18" t="s">
        <v>214</v>
      </c>
      <c r="AU507" s="18" t="s">
        <v>83</v>
      </c>
    </row>
    <row r="508" s="2" customFormat="1">
      <c r="A508" s="39"/>
      <c r="B508" s="40"/>
      <c r="C508" s="41"/>
      <c r="D508" s="236" t="s">
        <v>385</v>
      </c>
      <c r="E508" s="41"/>
      <c r="F508" s="290" t="s">
        <v>3760</v>
      </c>
      <c r="G508" s="41"/>
      <c r="H508" s="41"/>
      <c r="I508" s="238"/>
      <c r="J508" s="41"/>
      <c r="K508" s="41"/>
      <c r="L508" s="45"/>
      <c r="M508" s="239"/>
      <c r="N508" s="240"/>
      <c r="O508" s="92"/>
      <c r="P508" s="92"/>
      <c r="Q508" s="92"/>
      <c r="R508" s="92"/>
      <c r="S508" s="92"/>
      <c r="T508" s="93"/>
      <c r="U508" s="39"/>
      <c r="V508" s="39"/>
      <c r="W508" s="39"/>
      <c r="X508" s="39"/>
      <c r="Y508" s="39"/>
      <c r="Z508" s="39"/>
      <c r="AA508" s="39"/>
      <c r="AB508" s="39"/>
      <c r="AC508" s="39"/>
      <c r="AD508" s="39"/>
      <c r="AE508" s="39"/>
      <c r="AT508" s="18" t="s">
        <v>385</v>
      </c>
      <c r="AU508" s="18" t="s">
        <v>83</v>
      </c>
    </row>
    <row r="509" s="2" customFormat="1" ht="24.15" customHeight="1">
      <c r="A509" s="39"/>
      <c r="B509" s="40"/>
      <c r="C509" s="222" t="s">
        <v>1573</v>
      </c>
      <c r="D509" s="222" t="s">
        <v>208</v>
      </c>
      <c r="E509" s="223" t="s">
        <v>3778</v>
      </c>
      <c r="F509" s="224" t="s">
        <v>3779</v>
      </c>
      <c r="G509" s="225" t="s">
        <v>931</v>
      </c>
      <c r="H509" s="226">
        <v>2</v>
      </c>
      <c r="I509" s="227"/>
      <c r="J509" s="228">
        <f>ROUND(I509*H509,2)</f>
        <v>0</v>
      </c>
      <c r="K509" s="229"/>
      <c r="L509" s="45"/>
      <c r="M509" s="230" t="s">
        <v>1</v>
      </c>
      <c r="N509" s="231" t="s">
        <v>41</v>
      </c>
      <c r="O509" s="92"/>
      <c r="P509" s="232">
        <f>O509*H509</f>
        <v>0</v>
      </c>
      <c r="Q509" s="232">
        <v>0</v>
      </c>
      <c r="R509" s="232">
        <f>Q509*H509</f>
        <v>0</v>
      </c>
      <c r="S509" s="232">
        <v>0</v>
      </c>
      <c r="T509" s="233">
        <f>S509*H509</f>
        <v>0</v>
      </c>
      <c r="U509" s="39"/>
      <c r="V509" s="39"/>
      <c r="W509" s="39"/>
      <c r="X509" s="39"/>
      <c r="Y509" s="39"/>
      <c r="Z509" s="39"/>
      <c r="AA509" s="39"/>
      <c r="AB509" s="39"/>
      <c r="AC509" s="39"/>
      <c r="AD509" s="39"/>
      <c r="AE509" s="39"/>
      <c r="AR509" s="234" t="s">
        <v>361</v>
      </c>
      <c r="AT509" s="234" t="s">
        <v>208</v>
      </c>
      <c r="AU509" s="234" t="s">
        <v>83</v>
      </c>
      <c r="AY509" s="18" t="s">
        <v>207</v>
      </c>
      <c r="BE509" s="235">
        <f>IF(N509="základní",J509,0)</f>
        <v>0</v>
      </c>
      <c r="BF509" s="235">
        <f>IF(N509="snížená",J509,0)</f>
        <v>0</v>
      </c>
      <c r="BG509" s="235">
        <f>IF(N509="zákl. přenesená",J509,0)</f>
        <v>0</v>
      </c>
      <c r="BH509" s="235">
        <f>IF(N509="sníž. přenesená",J509,0)</f>
        <v>0</v>
      </c>
      <c r="BI509" s="235">
        <f>IF(N509="nulová",J509,0)</f>
        <v>0</v>
      </c>
      <c r="BJ509" s="18" t="s">
        <v>83</v>
      </c>
      <c r="BK509" s="235">
        <f>ROUND(I509*H509,2)</f>
        <v>0</v>
      </c>
      <c r="BL509" s="18" t="s">
        <v>361</v>
      </c>
      <c r="BM509" s="234" t="s">
        <v>3216</v>
      </c>
    </row>
    <row r="510" s="2" customFormat="1">
      <c r="A510" s="39"/>
      <c r="B510" s="40"/>
      <c r="C510" s="41"/>
      <c r="D510" s="236" t="s">
        <v>214</v>
      </c>
      <c r="E510" s="41"/>
      <c r="F510" s="237" t="s">
        <v>3779</v>
      </c>
      <c r="G510" s="41"/>
      <c r="H510" s="41"/>
      <c r="I510" s="238"/>
      <c r="J510" s="41"/>
      <c r="K510" s="41"/>
      <c r="L510" s="45"/>
      <c r="M510" s="239"/>
      <c r="N510" s="240"/>
      <c r="O510" s="92"/>
      <c r="P510" s="92"/>
      <c r="Q510" s="92"/>
      <c r="R510" s="92"/>
      <c r="S510" s="92"/>
      <c r="T510" s="93"/>
      <c r="U510" s="39"/>
      <c r="V510" s="39"/>
      <c r="W510" s="39"/>
      <c r="X510" s="39"/>
      <c r="Y510" s="39"/>
      <c r="Z510" s="39"/>
      <c r="AA510" s="39"/>
      <c r="AB510" s="39"/>
      <c r="AC510" s="39"/>
      <c r="AD510" s="39"/>
      <c r="AE510" s="39"/>
      <c r="AT510" s="18" t="s">
        <v>214</v>
      </c>
      <c r="AU510" s="18" t="s">
        <v>83</v>
      </c>
    </row>
    <row r="511" s="2" customFormat="1" ht="24.15" customHeight="1">
      <c r="A511" s="39"/>
      <c r="B511" s="40"/>
      <c r="C511" s="222" t="s">
        <v>1581</v>
      </c>
      <c r="D511" s="222" t="s">
        <v>208</v>
      </c>
      <c r="E511" s="223" t="s">
        <v>3780</v>
      </c>
      <c r="F511" s="224" t="s">
        <v>3781</v>
      </c>
      <c r="G511" s="225" t="s">
        <v>931</v>
      </c>
      <c r="H511" s="226">
        <v>3</v>
      </c>
      <c r="I511" s="227"/>
      <c r="J511" s="228">
        <f>ROUND(I511*H511,2)</f>
        <v>0</v>
      </c>
      <c r="K511" s="229"/>
      <c r="L511" s="45"/>
      <c r="M511" s="230" t="s">
        <v>1</v>
      </c>
      <c r="N511" s="231" t="s">
        <v>41</v>
      </c>
      <c r="O511" s="92"/>
      <c r="P511" s="232">
        <f>O511*H511</f>
        <v>0</v>
      </c>
      <c r="Q511" s="232">
        <v>0</v>
      </c>
      <c r="R511" s="232">
        <f>Q511*H511</f>
        <v>0</v>
      </c>
      <c r="S511" s="232">
        <v>0</v>
      </c>
      <c r="T511" s="233">
        <f>S511*H511</f>
        <v>0</v>
      </c>
      <c r="U511" s="39"/>
      <c r="V511" s="39"/>
      <c r="W511" s="39"/>
      <c r="X511" s="39"/>
      <c r="Y511" s="39"/>
      <c r="Z511" s="39"/>
      <c r="AA511" s="39"/>
      <c r="AB511" s="39"/>
      <c r="AC511" s="39"/>
      <c r="AD511" s="39"/>
      <c r="AE511" s="39"/>
      <c r="AR511" s="234" t="s">
        <v>361</v>
      </c>
      <c r="AT511" s="234" t="s">
        <v>208</v>
      </c>
      <c r="AU511" s="234" t="s">
        <v>83</v>
      </c>
      <c r="AY511" s="18" t="s">
        <v>207</v>
      </c>
      <c r="BE511" s="235">
        <f>IF(N511="základní",J511,0)</f>
        <v>0</v>
      </c>
      <c r="BF511" s="235">
        <f>IF(N511="snížená",J511,0)</f>
        <v>0</v>
      </c>
      <c r="BG511" s="235">
        <f>IF(N511="zákl. přenesená",J511,0)</f>
        <v>0</v>
      </c>
      <c r="BH511" s="235">
        <f>IF(N511="sníž. přenesená",J511,0)</f>
        <v>0</v>
      </c>
      <c r="BI511" s="235">
        <f>IF(N511="nulová",J511,0)</f>
        <v>0</v>
      </c>
      <c r="BJ511" s="18" t="s">
        <v>83</v>
      </c>
      <c r="BK511" s="235">
        <f>ROUND(I511*H511,2)</f>
        <v>0</v>
      </c>
      <c r="BL511" s="18" t="s">
        <v>361</v>
      </c>
      <c r="BM511" s="234" t="s">
        <v>3782</v>
      </c>
    </row>
    <row r="512" s="2" customFormat="1">
      <c r="A512" s="39"/>
      <c r="B512" s="40"/>
      <c r="C512" s="41"/>
      <c r="D512" s="236" t="s">
        <v>214</v>
      </c>
      <c r="E512" s="41"/>
      <c r="F512" s="237" t="s">
        <v>3781</v>
      </c>
      <c r="G512" s="41"/>
      <c r="H512" s="41"/>
      <c r="I512" s="238"/>
      <c r="J512" s="41"/>
      <c r="K512" s="41"/>
      <c r="L512" s="45"/>
      <c r="M512" s="239"/>
      <c r="N512" s="240"/>
      <c r="O512" s="92"/>
      <c r="P512" s="92"/>
      <c r="Q512" s="92"/>
      <c r="R512" s="92"/>
      <c r="S512" s="92"/>
      <c r="T512" s="93"/>
      <c r="U512" s="39"/>
      <c r="V512" s="39"/>
      <c r="W512" s="39"/>
      <c r="X512" s="39"/>
      <c r="Y512" s="39"/>
      <c r="Z512" s="39"/>
      <c r="AA512" s="39"/>
      <c r="AB512" s="39"/>
      <c r="AC512" s="39"/>
      <c r="AD512" s="39"/>
      <c r="AE512" s="39"/>
      <c r="AT512" s="18" t="s">
        <v>214</v>
      </c>
      <c r="AU512" s="18" t="s">
        <v>83</v>
      </c>
    </row>
    <row r="513" s="2" customFormat="1" ht="24.15" customHeight="1">
      <c r="A513" s="39"/>
      <c r="B513" s="40"/>
      <c r="C513" s="222" t="s">
        <v>1585</v>
      </c>
      <c r="D513" s="222" t="s">
        <v>208</v>
      </c>
      <c r="E513" s="223" t="s">
        <v>3783</v>
      </c>
      <c r="F513" s="224" t="s">
        <v>3784</v>
      </c>
      <c r="G513" s="225" t="s">
        <v>783</v>
      </c>
      <c r="H513" s="226">
        <v>2</v>
      </c>
      <c r="I513" s="227"/>
      <c r="J513" s="228">
        <f>ROUND(I513*H513,2)</f>
        <v>0</v>
      </c>
      <c r="K513" s="229"/>
      <c r="L513" s="45"/>
      <c r="M513" s="230" t="s">
        <v>1</v>
      </c>
      <c r="N513" s="231" t="s">
        <v>41</v>
      </c>
      <c r="O513" s="92"/>
      <c r="P513" s="232">
        <f>O513*H513</f>
        <v>0</v>
      </c>
      <c r="Q513" s="232">
        <v>0</v>
      </c>
      <c r="R513" s="232">
        <f>Q513*H513</f>
        <v>0</v>
      </c>
      <c r="S513" s="232">
        <v>0</v>
      </c>
      <c r="T513" s="233">
        <f>S513*H513</f>
        <v>0</v>
      </c>
      <c r="U513" s="39"/>
      <c r="V513" s="39"/>
      <c r="W513" s="39"/>
      <c r="X513" s="39"/>
      <c r="Y513" s="39"/>
      <c r="Z513" s="39"/>
      <c r="AA513" s="39"/>
      <c r="AB513" s="39"/>
      <c r="AC513" s="39"/>
      <c r="AD513" s="39"/>
      <c r="AE513" s="39"/>
      <c r="AR513" s="234" t="s">
        <v>361</v>
      </c>
      <c r="AT513" s="234" t="s">
        <v>208</v>
      </c>
      <c r="AU513" s="234" t="s">
        <v>83</v>
      </c>
      <c r="AY513" s="18" t="s">
        <v>207</v>
      </c>
      <c r="BE513" s="235">
        <f>IF(N513="základní",J513,0)</f>
        <v>0</v>
      </c>
      <c r="BF513" s="235">
        <f>IF(N513="snížená",J513,0)</f>
        <v>0</v>
      </c>
      <c r="BG513" s="235">
        <f>IF(N513="zákl. přenesená",J513,0)</f>
        <v>0</v>
      </c>
      <c r="BH513" s="235">
        <f>IF(N513="sníž. přenesená",J513,0)</f>
        <v>0</v>
      </c>
      <c r="BI513" s="235">
        <f>IF(N513="nulová",J513,0)</f>
        <v>0</v>
      </c>
      <c r="BJ513" s="18" t="s">
        <v>83</v>
      </c>
      <c r="BK513" s="235">
        <f>ROUND(I513*H513,2)</f>
        <v>0</v>
      </c>
      <c r="BL513" s="18" t="s">
        <v>361</v>
      </c>
      <c r="BM513" s="234" t="s">
        <v>3785</v>
      </c>
    </row>
    <row r="514" s="2" customFormat="1">
      <c r="A514" s="39"/>
      <c r="B514" s="40"/>
      <c r="C514" s="41"/>
      <c r="D514" s="236" t="s">
        <v>214</v>
      </c>
      <c r="E514" s="41"/>
      <c r="F514" s="237" t="s">
        <v>3784</v>
      </c>
      <c r="G514" s="41"/>
      <c r="H514" s="41"/>
      <c r="I514" s="238"/>
      <c r="J514" s="41"/>
      <c r="K514" s="41"/>
      <c r="L514" s="45"/>
      <c r="M514" s="239"/>
      <c r="N514" s="240"/>
      <c r="O514" s="92"/>
      <c r="P514" s="92"/>
      <c r="Q514" s="92"/>
      <c r="R514" s="92"/>
      <c r="S514" s="92"/>
      <c r="T514" s="93"/>
      <c r="U514" s="39"/>
      <c r="V514" s="39"/>
      <c r="W514" s="39"/>
      <c r="X514" s="39"/>
      <c r="Y514" s="39"/>
      <c r="Z514" s="39"/>
      <c r="AA514" s="39"/>
      <c r="AB514" s="39"/>
      <c r="AC514" s="39"/>
      <c r="AD514" s="39"/>
      <c r="AE514" s="39"/>
      <c r="AT514" s="18" t="s">
        <v>214</v>
      </c>
      <c r="AU514" s="18" t="s">
        <v>83</v>
      </c>
    </row>
    <row r="515" s="2" customFormat="1" ht="16.5" customHeight="1">
      <c r="A515" s="39"/>
      <c r="B515" s="40"/>
      <c r="C515" s="222" t="s">
        <v>1589</v>
      </c>
      <c r="D515" s="222" t="s">
        <v>208</v>
      </c>
      <c r="E515" s="223" t="s">
        <v>3786</v>
      </c>
      <c r="F515" s="224" t="s">
        <v>3787</v>
      </c>
      <c r="G515" s="225" t="s">
        <v>931</v>
      </c>
      <c r="H515" s="226">
        <v>1</v>
      </c>
      <c r="I515" s="227"/>
      <c r="J515" s="228">
        <f>ROUND(I515*H515,2)</f>
        <v>0</v>
      </c>
      <c r="K515" s="229"/>
      <c r="L515" s="45"/>
      <c r="M515" s="230" t="s">
        <v>1</v>
      </c>
      <c r="N515" s="231" t="s">
        <v>41</v>
      </c>
      <c r="O515" s="92"/>
      <c r="P515" s="232">
        <f>O515*H515</f>
        <v>0</v>
      </c>
      <c r="Q515" s="232">
        <v>0</v>
      </c>
      <c r="R515" s="232">
        <f>Q515*H515</f>
        <v>0</v>
      </c>
      <c r="S515" s="232">
        <v>0</v>
      </c>
      <c r="T515" s="233">
        <f>S515*H515</f>
        <v>0</v>
      </c>
      <c r="U515" s="39"/>
      <c r="V515" s="39"/>
      <c r="W515" s="39"/>
      <c r="X515" s="39"/>
      <c r="Y515" s="39"/>
      <c r="Z515" s="39"/>
      <c r="AA515" s="39"/>
      <c r="AB515" s="39"/>
      <c r="AC515" s="39"/>
      <c r="AD515" s="39"/>
      <c r="AE515" s="39"/>
      <c r="AR515" s="234" t="s">
        <v>361</v>
      </c>
      <c r="AT515" s="234" t="s">
        <v>208</v>
      </c>
      <c r="AU515" s="234" t="s">
        <v>83</v>
      </c>
      <c r="AY515" s="18" t="s">
        <v>207</v>
      </c>
      <c r="BE515" s="235">
        <f>IF(N515="základní",J515,0)</f>
        <v>0</v>
      </c>
      <c r="BF515" s="235">
        <f>IF(N515="snížená",J515,0)</f>
        <v>0</v>
      </c>
      <c r="BG515" s="235">
        <f>IF(N515="zákl. přenesená",J515,0)</f>
        <v>0</v>
      </c>
      <c r="BH515" s="235">
        <f>IF(N515="sníž. přenesená",J515,0)</f>
        <v>0</v>
      </c>
      <c r="BI515" s="235">
        <f>IF(N515="nulová",J515,0)</f>
        <v>0</v>
      </c>
      <c r="BJ515" s="18" t="s">
        <v>83</v>
      </c>
      <c r="BK515" s="235">
        <f>ROUND(I515*H515,2)</f>
        <v>0</v>
      </c>
      <c r="BL515" s="18" t="s">
        <v>361</v>
      </c>
      <c r="BM515" s="234" t="s">
        <v>3788</v>
      </c>
    </row>
    <row r="516" s="2" customFormat="1">
      <c r="A516" s="39"/>
      <c r="B516" s="40"/>
      <c r="C516" s="41"/>
      <c r="D516" s="236" t="s">
        <v>214</v>
      </c>
      <c r="E516" s="41"/>
      <c r="F516" s="237" t="s">
        <v>3787</v>
      </c>
      <c r="G516" s="41"/>
      <c r="H516" s="41"/>
      <c r="I516" s="238"/>
      <c r="J516" s="41"/>
      <c r="K516" s="41"/>
      <c r="L516" s="45"/>
      <c r="M516" s="239"/>
      <c r="N516" s="240"/>
      <c r="O516" s="92"/>
      <c r="P516" s="92"/>
      <c r="Q516" s="92"/>
      <c r="R516" s="92"/>
      <c r="S516" s="92"/>
      <c r="T516" s="93"/>
      <c r="U516" s="39"/>
      <c r="V516" s="39"/>
      <c r="W516" s="39"/>
      <c r="X516" s="39"/>
      <c r="Y516" s="39"/>
      <c r="Z516" s="39"/>
      <c r="AA516" s="39"/>
      <c r="AB516" s="39"/>
      <c r="AC516" s="39"/>
      <c r="AD516" s="39"/>
      <c r="AE516" s="39"/>
      <c r="AT516" s="18" t="s">
        <v>214</v>
      </c>
      <c r="AU516" s="18" t="s">
        <v>83</v>
      </c>
    </row>
    <row r="517" s="2" customFormat="1" ht="24.15" customHeight="1">
      <c r="A517" s="39"/>
      <c r="B517" s="40"/>
      <c r="C517" s="222" t="s">
        <v>1593</v>
      </c>
      <c r="D517" s="222" t="s">
        <v>208</v>
      </c>
      <c r="E517" s="223" t="s">
        <v>3789</v>
      </c>
      <c r="F517" s="224" t="s">
        <v>3790</v>
      </c>
      <c r="G517" s="225" t="s">
        <v>931</v>
      </c>
      <c r="H517" s="226">
        <v>1</v>
      </c>
      <c r="I517" s="227"/>
      <c r="J517" s="228">
        <f>ROUND(I517*H517,2)</f>
        <v>0</v>
      </c>
      <c r="K517" s="229"/>
      <c r="L517" s="45"/>
      <c r="M517" s="230" t="s">
        <v>1</v>
      </c>
      <c r="N517" s="231" t="s">
        <v>41</v>
      </c>
      <c r="O517" s="92"/>
      <c r="P517" s="232">
        <f>O517*H517</f>
        <v>0</v>
      </c>
      <c r="Q517" s="232">
        <v>0</v>
      </c>
      <c r="R517" s="232">
        <f>Q517*H517</f>
        <v>0</v>
      </c>
      <c r="S517" s="232">
        <v>0</v>
      </c>
      <c r="T517" s="233">
        <f>S517*H517</f>
        <v>0</v>
      </c>
      <c r="U517" s="39"/>
      <c r="V517" s="39"/>
      <c r="W517" s="39"/>
      <c r="X517" s="39"/>
      <c r="Y517" s="39"/>
      <c r="Z517" s="39"/>
      <c r="AA517" s="39"/>
      <c r="AB517" s="39"/>
      <c r="AC517" s="39"/>
      <c r="AD517" s="39"/>
      <c r="AE517" s="39"/>
      <c r="AR517" s="234" t="s">
        <v>361</v>
      </c>
      <c r="AT517" s="234" t="s">
        <v>208</v>
      </c>
      <c r="AU517" s="234" t="s">
        <v>83</v>
      </c>
      <c r="AY517" s="18" t="s">
        <v>207</v>
      </c>
      <c r="BE517" s="235">
        <f>IF(N517="základní",J517,0)</f>
        <v>0</v>
      </c>
      <c r="BF517" s="235">
        <f>IF(N517="snížená",J517,0)</f>
        <v>0</v>
      </c>
      <c r="BG517" s="235">
        <f>IF(N517="zákl. přenesená",J517,0)</f>
        <v>0</v>
      </c>
      <c r="BH517" s="235">
        <f>IF(N517="sníž. přenesená",J517,0)</f>
        <v>0</v>
      </c>
      <c r="BI517" s="235">
        <f>IF(N517="nulová",J517,0)</f>
        <v>0</v>
      </c>
      <c r="BJ517" s="18" t="s">
        <v>83</v>
      </c>
      <c r="BK517" s="235">
        <f>ROUND(I517*H517,2)</f>
        <v>0</v>
      </c>
      <c r="BL517" s="18" t="s">
        <v>361</v>
      </c>
      <c r="BM517" s="234" t="s">
        <v>3791</v>
      </c>
    </row>
    <row r="518" s="2" customFormat="1">
      <c r="A518" s="39"/>
      <c r="B518" s="40"/>
      <c r="C518" s="41"/>
      <c r="D518" s="236" t="s">
        <v>214</v>
      </c>
      <c r="E518" s="41"/>
      <c r="F518" s="237" t="s">
        <v>3790</v>
      </c>
      <c r="G518" s="41"/>
      <c r="H518" s="41"/>
      <c r="I518" s="238"/>
      <c r="J518" s="41"/>
      <c r="K518" s="41"/>
      <c r="L518" s="45"/>
      <c r="M518" s="239"/>
      <c r="N518" s="240"/>
      <c r="O518" s="92"/>
      <c r="P518" s="92"/>
      <c r="Q518" s="92"/>
      <c r="R518" s="92"/>
      <c r="S518" s="92"/>
      <c r="T518" s="93"/>
      <c r="U518" s="39"/>
      <c r="V518" s="39"/>
      <c r="W518" s="39"/>
      <c r="X518" s="39"/>
      <c r="Y518" s="39"/>
      <c r="Z518" s="39"/>
      <c r="AA518" s="39"/>
      <c r="AB518" s="39"/>
      <c r="AC518" s="39"/>
      <c r="AD518" s="39"/>
      <c r="AE518" s="39"/>
      <c r="AT518" s="18" t="s">
        <v>214</v>
      </c>
      <c r="AU518" s="18" t="s">
        <v>83</v>
      </c>
    </row>
    <row r="519" s="2" customFormat="1" ht="21.75" customHeight="1">
      <c r="A519" s="39"/>
      <c r="B519" s="40"/>
      <c r="C519" s="222" t="s">
        <v>1597</v>
      </c>
      <c r="D519" s="222" t="s">
        <v>208</v>
      </c>
      <c r="E519" s="223" t="s">
        <v>3792</v>
      </c>
      <c r="F519" s="224" t="s">
        <v>3793</v>
      </c>
      <c r="G519" s="225" t="s">
        <v>931</v>
      </c>
      <c r="H519" s="226">
        <v>1</v>
      </c>
      <c r="I519" s="227"/>
      <c r="J519" s="228">
        <f>ROUND(I519*H519,2)</f>
        <v>0</v>
      </c>
      <c r="K519" s="229"/>
      <c r="L519" s="45"/>
      <c r="M519" s="230" t="s">
        <v>1</v>
      </c>
      <c r="N519" s="231" t="s">
        <v>41</v>
      </c>
      <c r="O519" s="92"/>
      <c r="P519" s="232">
        <f>O519*H519</f>
        <v>0</v>
      </c>
      <c r="Q519" s="232">
        <v>0</v>
      </c>
      <c r="R519" s="232">
        <f>Q519*H519</f>
        <v>0</v>
      </c>
      <c r="S519" s="232">
        <v>0</v>
      </c>
      <c r="T519" s="233">
        <f>S519*H519</f>
        <v>0</v>
      </c>
      <c r="U519" s="39"/>
      <c r="V519" s="39"/>
      <c r="W519" s="39"/>
      <c r="X519" s="39"/>
      <c r="Y519" s="39"/>
      <c r="Z519" s="39"/>
      <c r="AA519" s="39"/>
      <c r="AB519" s="39"/>
      <c r="AC519" s="39"/>
      <c r="AD519" s="39"/>
      <c r="AE519" s="39"/>
      <c r="AR519" s="234" t="s">
        <v>361</v>
      </c>
      <c r="AT519" s="234" t="s">
        <v>208</v>
      </c>
      <c r="AU519" s="234" t="s">
        <v>83</v>
      </c>
      <c r="AY519" s="18" t="s">
        <v>207</v>
      </c>
      <c r="BE519" s="235">
        <f>IF(N519="základní",J519,0)</f>
        <v>0</v>
      </c>
      <c r="BF519" s="235">
        <f>IF(N519="snížená",J519,0)</f>
        <v>0</v>
      </c>
      <c r="BG519" s="235">
        <f>IF(N519="zákl. přenesená",J519,0)</f>
        <v>0</v>
      </c>
      <c r="BH519" s="235">
        <f>IF(N519="sníž. přenesená",J519,0)</f>
        <v>0</v>
      </c>
      <c r="BI519" s="235">
        <f>IF(N519="nulová",J519,0)</f>
        <v>0</v>
      </c>
      <c r="BJ519" s="18" t="s">
        <v>83</v>
      </c>
      <c r="BK519" s="235">
        <f>ROUND(I519*H519,2)</f>
        <v>0</v>
      </c>
      <c r="BL519" s="18" t="s">
        <v>361</v>
      </c>
      <c r="BM519" s="234" t="s">
        <v>3794</v>
      </c>
    </row>
    <row r="520" s="2" customFormat="1">
      <c r="A520" s="39"/>
      <c r="B520" s="40"/>
      <c r="C520" s="41"/>
      <c r="D520" s="236" t="s">
        <v>214</v>
      </c>
      <c r="E520" s="41"/>
      <c r="F520" s="237" t="s">
        <v>3793</v>
      </c>
      <c r="G520" s="41"/>
      <c r="H520" s="41"/>
      <c r="I520" s="238"/>
      <c r="J520" s="41"/>
      <c r="K520" s="41"/>
      <c r="L520" s="45"/>
      <c r="M520" s="239"/>
      <c r="N520" s="240"/>
      <c r="O520" s="92"/>
      <c r="P520" s="92"/>
      <c r="Q520" s="92"/>
      <c r="R520" s="92"/>
      <c r="S520" s="92"/>
      <c r="T520" s="93"/>
      <c r="U520" s="39"/>
      <c r="V520" s="39"/>
      <c r="W520" s="39"/>
      <c r="X520" s="39"/>
      <c r="Y520" s="39"/>
      <c r="Z520" s="39"/>
      <c r="AA520" s="39"/>
      <c r="AB520" s="39"/>
      <c r="AC520" s="39"/>
      <c r="AD520" s="39"/>
      <c r="AE520" s="39"/>
      <c r="AT520" s="18" t="s">
        <v>214</v>
      </c>
      <c r="AU520" s="18" t="s">
        <v>83</v>
      </c>
    </row>
    <row r="521" s="2" customFormat="1" ht="16.5" customHeight="1">
      <c r="A521" s="39"/>
      <c r="B521" s="40"/>
      <c r="C521" s="222" t="s">
        <v>1601</v>
      </c>
      <c r="D521" s="222" t="s">
        <v>208</v>
      </c>
      <c r="E521" s="223" t="s">
        <v>3795</v>
      </c>
      <c r="F521" s="224" t="s">
        <v>3796</v>
      </c>
      <c r="G521" s="225" t="s">
        <v>2924</v>
      </c>
      <c r="H521" s="226">
        <v>1</v>
      </c>
      <c r="I521" s="227"/>
      <c r="J521" s="228">
        <f>ROUND(I521*H521,2)</f>
        <v>0</v>
      </c>
      <c r="K521" s="229"/>
      <c r="L521" s="45"/>
      <c r="M521" s="230" t="s">
        <v>1</v>
      </c>
      <c r="N521" s="231" t="s">
        <v>41</v>
      </c>
      <c r="O521" s="92"/>
      <c r="P521" s="232">
        <f>O521*H521</f>
        <v>0</v>
      </c>
      <c r="Q521" s="232">
        <v>0</v>
      </c>
      <c r="R521" s="232">
        <f>Q521*H521</f>
        <v>0</v>
      </c>
      <c r="S521" s="232">
        <v>0</v>
      </c>
      <c r="T521" s="233">
        <f>S521*H521</f>
        <v>0</v>
      </c>
      <c r="U521" s="39"/>
      <c r="V521" s="39"/>
      <c r="W521" s="39"/>
      <c r="X521" s="39"/>
      <c r="Y521" s="39"/>
      <c r="Z521" s="39"/>
      <c r="AA521" s="39"/>
      <c r="AB521" s="39"/>
      <c r="AC521" s="39"/>
      <c r="AD521" s="39"/>
      <c r="AE521" s="39"/>
      <c r="AR521" s="234" t="s">
        <v>361</v>
      </c>
      <c r="AT521" s="234" t="s">
        <v>208</v>
      </c>
      <c r="AU521" s="234" t="s">
        <v>83</v>
      </c>
      <c r="AY521" s="18" t="s">
        <v>207</v>
      </c>
      <c r="BE521" s="235">
        <f>IF(N521="základní",J521,0)</f>
        <v>0</v>
      </c>
      <c r="BF521" s="235">
        <f>IF(N521="snížená",J521,0)</f>
        <v>0</v>
      </c>
      <c r="BG521" s="235">
        <f>IF(N521="zákl. přenesená",J521,0)</f>
        <v>0</v>
      </c>
      <c r="BH521" s="235">
        <f>IF(N521="sníž. přenesená",J521,0)</f>
        <v>0</v>
      </c>
      <c r="BI521" s="235">
        <f>IF(N521="nulová",J521,0)</f>
        <v>0</v>
      </c>
      <c r="BJ521" s="18" t="s">
        <v>83</v>
      </c>
      <c r="BK521" s="235">
        <f>ROUND(I521*H521,2)</f>
        <v>0</v>
      </c>
      <c r="BL521" s="18" t="s">
        <v>361</v>
      </c>
      <c r="BM521" s="234" t="s">
        <v>3219</v>
      </c>
    </row>
    <row r="522" s="2" customFormat="1">
      <c r="A522" s="39"/>
      <c r="B522" s="40"/>
      <c r="C522" s="41"/>
      <c r="D522" s="236" t="s">
        <v>214</v>
      </c>
      <c r="E522" s="41"/>
      <c r="F522" s="237" t="s">
        <v>3796</v>
      </c>
      <c r="G522" s="41"/>
      <c r="H522" s="41"/>
      <c r="I522" s="238"/>
      <c r="J522" s="41"/>
      <c r="K522" s="41"/>
      <c r="L522" s="45"/>
      <c r="M522" s="239"/>
      <c r="N522" s="240"/>
      <c r="O522" s="92"/>
      <c r="P522" s="92"/>
      <c r="Q522" s="92"/>
      <c r="R522" s="92"/>
      <c r="S522" s="92"/>
      <c r="T522" s="93"/>
      <c r="U522" s="39"/>
      <c r="V522" s="39"/>
      <c r="W522" s="39"/>
      <c r="X522" s="39"/>
      <c r="Y522" s="39"/>
      <c r="Z522" s="39"/>
      <c r="AA522" s="39"/>
      <c r="AB522" s="39"/>
      <c r="AC522" s="39"/>
      <c r="AD522" s="39"/>
      <c r="AE522" s="39"/>
      <c r="AT522" s="18" t="s">
        <v>214</v>
      </c>
      <c r="AU522" s="18" t="s">
        <v>83</v>
      </c>
    </row>
    <row r="523" s="11" customFormat="1" ht="22.8" customHeight="1">
      <c r="A523" s="11"/>
      <c r="B523" s="208"/>
      <c r="C523" s="209"/>
      <c r="D523" s="210" t="s">
        <v>75</v>
      </c>
      <c r="E523" s="310" t="s">
        <v>3797</v>
      </c>
      <c r="F523" s="310" t="s">
        <v>3526</v>
      </c>
      <c r="G523" s="209"/>
      <c r="H523" s="209"/>
      <c r="I523" s="212"/>
      <c r="J523" s="311">
        <f>BK523</f>
        <v>0</v>
      </c>
      <c r="K523" s="209"/>
      <c r="L523" s="214"/>
      <c r="M523" s="215"/>
      <c r="N523" s="216"/>
      <c r="O523" s="216"/>
      <c r="P523" s="217">
        <f>SUM(P524:P533)</f>
        <v>0</v>
      </c>
      <c r="Q523" s="216"/>
      <c r="R523" s="217">
        <f>SUM(R524:R533)</f>
        <v>0</v>
      </c>
      <c r="S523" s="216"/>
      <c r="T523" s="218">
        <f>SUM(T524:T533)</f>
        <v>0</v>
      </c>
      <c r="U523" s="11"/>
      <c r="V523" s="11"/>
      <c r="W523" s="11"/>
      <c r="X523" s="11"/>
      <c r="Y523" s="11"/>
      <c r="Z523" s="11"/>
      <c r="AA523" s="11"/>
      <c r="AB523" s="11"/>
      <c r="AC523" s="11"/>
      <c r="AD523" s="11"/>
      <c r="AE523" s="11"/>
      <c r="AR523" s="219" t="s">
        <v>83</v>
      </c>
      <c r="AT523" s="220" t="s">
        <v>75</v>
      </c>
      <c r="AU523" s="220" t="s">
        <v>83</v>
      </c>
      <c r="AY523" s="219" t="s">
        <v>207</v>
      </c>
      <c r="BK523" s="221">
        <f>SUM(BK524:BK533)</f>
        <v>0</v>
      </c>
    </row>
    <row r="524" s="2" customFormat="1" ht="24.15" customHeight="1">
      <c r="A524" s="39"/>
      <c r="B524" s="40"/>
      <c r="C524" s="222" t="s">
        <v>1605</v>
      </c>
      <c r="D524" s="222" t="s">
        <v>208</v>
      </c>
      <c r="E524" s="223" t="s">
        <v>3593</v>
      </c>
      <c r="F524" s="224" t="s">
        <v>3594</v>
      </c>
      <c r="G524" s="225" t="s">
        <v>783</v>
      </c>
      <c r="H524" s="226">
        <v>3</v>
      </c>
      <c r="I524" s="227"/>
      <c r="J524" s="228">
        <f>ROUND(I524*H524,2)</f>
        <v>0</v>
      </c>
      <c r="K524" s="229"/>
      <c r="L524" s="45"/>
      <c r="M524" s="230" t="s">
        <v>1</v>
      </c>
      <c r="N524" s="231" t="s">
        <v>41</v>
      </c>
      <c r="O524" s="92"/>
      <c r="P524" s="232">
        <f>O524*H524</f>
        <v>0</v>
      </c>
      <c r="Q524" s="232">
        <v>0</v>
      </c>
      <c r="R524" s="232">
        <f>Q524*H524</f>
        <v>0</v>
      </c>
      <c r="S524" s="232">
        <v>0</v>
      </c>
      <c r="T524" s="233">
        <f>S524*H524</f>
        <v>0</v>
      </c>
      <c r="U524" s="39"/>
      <c r="V524" s="39"/>
      <c r="W524" s="39"/>
      <c r="X524" s="39"/>
      <c r="Y524" s="39"/>
      <c r="Z524" s="39"/>
      <c r="AA524" s="39"/>
      <c r="AB524" s="39"/>
      <c r="AC524" s="39"/>
      <c r="AD524" s="39"/>
      <c r="AE524" s="39"/>
      <c r="AR524" s="234" t="s">
        <v>361</v>
      </c>
      <c r="AT524" s="234" t="s">
        <v>208</v>
      </c>
      <c r="AU524" s="234" t="s">
        <v>85</v>
      </c>
      <c r="AY524" s="18" t="s">
        <v>207</v>
      </c>
      <c r="BE524" s="235">
        <f>IF(N524="základní",J524,0)</f>
        <v>0</v>
      </c>
      <c r="BF524" s="235">
        <f>IF(N524="snížená",J524,0)</f>
        <v>0</v>
      </c>
      <c r="BG524" s="235">
        <f>IF(N524="zákl. přenesená",J524,0)</f>
        <v>0</v>
      </c>
      <c r="BH524" s="235">
        <f>IF(N524="sníž. přenesená",J524,0)</f>
        <v>0</v>
      </c>
      <c r="BI524" s="235">
        <f>IF(N524="nulová",J524,0)</f>
        <v>0</v>
      </c>
      <c r="BJ524" s="18" t="s">
        <v>83</v>
      </c>
      <c r="BK524" s="235">
        <f>ROUND(I524*H524,2)</f>
        <v>0</v>
      </c>
      <c r="BL524" s="18" t="s">
        <v>361</v>
      </c>
      <c r="BM524" s="234" t="s">
        <v>3222</v>
      </c>
    </row>
    <row r="525" s="2" customFormat="1">
      <c r="A525" s="39"/>
      <c r="B525" s="40"/>
      <c r="C525" s="41"/>
      <c r="D525" s="236" t="s">
        <v>214</v>
      </c>
      <c r="E525" s="41"/>
      <c r="F525" s="237" t="s">
        <v>3594</v>
      </c>
      <c r="G525" s="41"/>
      <c r="H525" s="41"/>
      <c r="I525" s="238"/>
      <c r="J525" s="41"/>
      <c r="K525" s="41"/>
      <c r="L525" s="45"/>
      <c r="M525" s="239"/>
      <c r="N525" s="240"/>
      <c r="O525" s="92"/>
      <c r="P525" s="92"/>
      <c r="Q525" s="92"/>
      <c r="R525" s="92"/>
      <c r="S525" s="92"/>
      <c r="T525" s="93"/>
      <c r="U525" s="39"/>
      <c r="V525" s="39"/>
      <c r="W525" s="39"/>
      <c r="X525" s="39"/>
      <c r="Y525" s="39"/>
      <c r="Z525" s="39"/>
      <c r="AA525" s="39"/>
      <c r="AB525" s="39"/>
      <c r="AC525" s="39"/>
      <c r="AD525" s="39"/>
      <c r="AE525" s="39"/>
      <c r="AT525" s="18" t="s">
        <v>214</v>
      </c>
      <c r="AU525" s="18" t="s">
        <v>85</v>
      </c>
    </row>
    <row r="526" s="2" customFormat="1" ht="16.5" customHeight="1">
      <c r="A526" s="39"/>
      <c r="B526" s="40"/>
      <c r="C526" s="222" t="s">
        <v>1609</v>
      </c>
      <c r="D526" s="222" t="s">
        <v>208</v>
      </c>
      <c r="E526" s="223" t="s">
        <v>3798</v>
      </c>
      <c r="F526" s="224" t="s">
        <v>3799</v>
      </c>
      <c r="G526" s="225" t="s">
        <v>931</v>
      </c>
      <c r="H526" s="226">
        <v>1</v>
      </c>
      <c r="I526" s="227"/>
      <c r="J526" s="228">
        <f>ROUND(I526*H526,2)</f>
        <v>0</v>
      </c>
      <c r="K526" s="229"/>
      <c r="L526" s="45"/>
      <c r="M526" s="230" t="s">
        <v>1</v>
      </c>
      <c r="N526" s="231" t="s">
        <v>41</v>
      </c>
      <c r="O526" s="92"/>
      <c r="P526" s="232">
        <f>O526*H526</f>
        <v>0</v>
      </c>
      <c r="Q526" s="232">
        <v>0</v>
      </c>
      <c r="R526" s="232">
        <f>Q526*H526</f>
        <v>0</v>
      </c>
      <c r="S526" s="232">
        <v>0</v>
      </c>
      <c r="T526" s="233">
        <f>S526*H526</f>
        <v>0</v>
      </c>
      <c r="U526" s="39"/>
      <c r="V526" s="39"/>
      <c r="W526" s="39"/>
      <c r="X526" s="39"/>
      <c r="Y526" s="39"/>
      <c r="Z526" s="39"/>
      <c r="AA526" s="39"/>
      <c r="AB526" s="39"/>
      <c r="AC526" s="39"/>
      <c r="AD526" s="39"/>
      <c r="AE526" s="39"/>
      <c r="AR526" s="234" t="s">
        <v>361</v>
      </c>
      <c r="AT526" s="234" t="s">
        <v>208</v>
      </c>
      <c r="AU526" s="234" t="s">
        <v>85</v>
      </c>
      <c r="AY526" s="18" t="s">
        <v>207</v>
      </c>
      <c r="BE526" s="235">
        <f>IF(N526="základní",J526,0)</f>
        <v>0</v>
      </c>
      <c r="BF526" s="235">
        <f>IF(N526="snížená",J526,0)</f>
        <v>0</v>
      </c>
      <c r="BG526" s="235">
        <f>IF(N526="zákl. přenesená",J526,0)</f>
        <v>0</v>
      </c>
      <c r="BH526" s="235">
        <f>IF(N526="sníž. přenesená",J526,0)</f>
        <v>0</v>
      </c>
      <c r="BI526" s="235">
        <f>IF(N526="nulová",J526,0)</f>
        <v>0</v>
      </c>
      <c r="BJ526" s="18" t="s">
        <v>83</v>
      </c>
      <c r="BK526" s="235">
        <f>ROUND(I526*H526,2)</f>
        <v>0</v>
      </c>
      <c r="BL526" s="18" t="s">
        <v>361</v>
      </c>
      <c r="BM526" s="234" t="s">
        <v>3225</v>
      </c>
    </row>
    <row r="527" s="2" customFormat="1">
      <c r="A527" s="39"/>
      <c r="B527" s="40"/>
      <c r="C527" s="41"/>
      <c r="D527" s="236" t="s">
        <v>214</v>
      </c>
      <c r="E527" s="41"/>
      <c r="F527" s="237" t="s">
        <v>3799</v>
      </c>
      <c r="G527" s="41"/>
      <c r="H527" s="41"/>
      <c r="I527" s="238"/>
      <c r="J527" s="41"/>
      <c r="K527" s="41"/>
      <c r="L527" s="45"/>
      <c r="M527" s="239"/>
      <c r="N527" s="240"/>
      <c r="O527" s="92"/>
      <c r="P527" s="92"/>
      <c r="Q527" s="92"/>
      <c r="R527" s="92"/>
      <c r="S527" s="92"/>
      <c r="T527" s="93"/>
      <c r="U527" s="39"/>
      <c r="V527" s="39"/>
      <c r="W527" s="39"/>
      <c r="X527" s="39"/>
      <c r="Y527" s="39"/>
      <c r="Z527" s="39"/>
      <c r="AA527" s="39"/>
      <c r="AB527" s="39"/>
      <c r="AC527" s="39"/>
      <c r="AD527" s="39"/>
      <c r="AE527" s="39"/>
      <c r="AT527" s="18" t="s">
        <v>214</v>
      </c>
      <c r="AU527" s="18" t="s">
        <v>85</v>
      </c>
    </row>
    <row r="528" s="2" customFormat="1" ht="21.75" customHeight="1">
      <c r="A528" s="39"/>
      <c r="B528" s="40"/>
      <c r="C528" s="222" t="s">
        <v>1613</v>
      </c>
      <c r="D528" s="222" t="s">
        <v>208</v>
      </c>
      <c r="E528" s="223" t="s">
        <v>3800</v>
      </c>
      <c r="F528" s="224" t="s">
        <v>3801</v>
      </c>
      <c r="G528" s="225" t="s">
        <v>225</v>
      </c>
      <c r="H528" s="226">
        <v>1</v>
      </c>
      <c r="I528" s="227"/>
      <c r="J528" s="228">
        <f>ROUND(I528*H528,2)</f>
        <v>0</v>
      </c>
      <c r="K528" s="229"/>
      <c r="L528" s="45"/>
      <c r="M528" s="230" t="s">
        <v>1</v>
      </c>
      <c r="N528" s="231" t="s">
        <v>41</v>
      </c>
      <c r="O528" s="92"/>
      <c r="P528" s="232">
        <f>O528*H528</f>
        <v>0</v>
      </c>
      <c r="Q528" s="232">
        <v>0</v>
      </c>
      <c r="R528" s="232">
        <f>Q528*H528</f>
        <v>0</v>
      </c>
      <c r="S528" s="232">
        <v>0</v>
      </c>
      <c r="T528" s="233">
        <f>S528*H528</f>
        <v>0</v>
      </c>
      <c r="U528" s="39"/>
      <c r="V528" s="39"/>
      <c r="W528" s="39"/>
      <c r="X528" s="39"/>
      <c r="Y528" s="39"/>
      <c r="Z528" s="39"/>
      <c r="AA528" s="39"/>
      <c r="AB528" s="39"/>
      <c r="AC528" s="39"/>
      <c r="AD528" s="39"/>
      <c r="AE528" s="39"/>
      <c r="AR528" s="234" t="s">
        <v>361</v>
      </c>
      <c r="AT528" s="234" t="s">
        <v>208</v>
      </c>
      <c r="AU528" s="234" t="s">
        <v>85</v>
      </c>
      <c r="AY528" s="18" t="s">
        <v>207</v>
      </c>
      <c r="BE528" s="235">
        <f>IF(N528="základní",J528,0)</f>
        <v>0</v>
      </c>
      <c r="BF528" s="235">
        <f>IF(N528="snížená",J528,0)</f>
        <v>0</v>
      </c>
      <c r="BG528" s="235">
        <f>IF(N528="zákl. přenesená",J528,0)</f>
        <v>0</v>
      </c>
      <c r="BH528" s="235">
        <f>IF(N528="sníž. přenesená",J528,0)</f>
        <v>0</v>
      </c>
      <c r="BI528" s="235">
        <f>IF(N528="nulová",J528,0)</f>
        <v>0</v>
      </c>
      <c r="BJ528" s="18" t="s">
        <v>83</v>
      </c>
      <c r="BK528" s="235">
        <f>ROUND(I528*H528,2)</f>
        <v>0</v>
      </c>
      <c r="BL528" s="18" t="s">
        <v>361</v>
      </c>
      <c r="BM528" s="234" t="s">
        <v>3228</v>
      </c>
    </row>
    <row r="529" s="2" customFormat="1">
      <c r="A529" s="39"/>
      <c r="B529" s="40"/>
      <c r="C529" s="41"/>
      <c r="D529" s="236" t="s">
        <v>214</v>
      </c>
      <c r="E529" s="41"/>
      <c r="F529" s="237" t="s">
        <v>3801</v>
      </c>
      <c r="G529" s="41"/>
      <c r="H529" s="41"/>
      <c r="I529" s="238"/>
      <c r="J529" s="41"/>
      <c r="K529" s="41"/>
      <c r="L529" s="45"/>
      <c r="M529" s="239"/>
      <c r="N529" s="240"/>
      <c r="O529" s="92"/>
      <c r="P529" s="92"/>
      <c r="Q529" s="92"/>
      <c r="R529" s="92"/>
      <c r="S529" s="92"/>
      <c r="T529" s="93"/>
      <c r="U529" s="39"/>
      <c r="V529" s="39"/>
      <c r="W529" s="39"/>
      <c r="X529" s="39"/>
      <c r="Y529" s="39"/>
      <c r="Z529" s="39"/>
      <c r="AA529" s="39"/>
      <c r="AB529" s="39"/>
      <c r="AC529" s="39"/>
      <c r="AD529" s="39"/>
      <c r="AE529" s="39"/>
      <c r="AT529" s="18" t="s">
        <v>214</v>
      </c>
      <c r="AU529" s="18" t="s">
        <v>85</v>
      </c>
    </row>
    <row r="530" s="2" customFormat="1" ht="66.75" customHeight="1">
      <c r="A530" s="39"/>
      <c r="B530" s="40"/>
      <c r="C530" s="222" t="s">
        <v>1617</v>
      </c>
      <c r="D530" s="222" t="s">
        <v>208</v>
      </c>
      <c r="E530" s="223" t="s">
        <v>3600</v>
      </c>
      <c r="F530" s="224" t="s">
        <v>3601</v>
      </c>
      <c r="G530" s="225" t="s">
        <v>225</v>
      </c>
      <c r="H530" s="226">
        <v>4</v>
      </c>
      <c r="I530" s="227"/>
      <c r="J530" s="228">
        <f>ROUND(I530*H530,2)</f>
        <v>0</v>
      </c>
      <c r="K530" s="229"/>
      <c r="L530" s="45"/>
      <c r="M530" s="230" t="s">
        <v>1</v>
      </c>
      <c r="N530" s="231" t="s">
        <v>41</v>
      </c>
      <c r="O530" s="92"/>
      <c r="P530" s="232">
        <f>O530*H530</f>
        <v>0</v>
      </c>
      <c r="Q530" s="232">
        <v>0</v>
      </c>
      <c r="R530" s="232">
        <f>Q530*H530</f>
        <v>0</v>
      </c>
      <c r="S530" s="232">
        <v>0</v>
      </c>
      <c r="T530" s="233">
        <f>S530*H530</f>
        <v>0</v>
      </c>
      <c r="U530" s="39"/>
      <c r="V530" s="39"/>
      <c r="W530" s="39"/>
      <c r="X530" s="39"/>
      <c r="Y530" s="39"/>
      <c r="Z530" s="39"/>
      <c r="AA530" s="39"/>
      <c r="AB530" s="39"/>
      <c r="AC530" s="39"/>
      <c r="AD530" s="39"/>
      <c r="AE530" s="39"/>
      <c r="AR530" s="234" t="s">
        <v>361</v>
      </c>
      <c r="AT530" s="234" t="s">
        <v>208</v>
      </c>
      <c r="AU530" s="234" t="s">
        <v>85</v>
      </c>
      <c r="AY530" s="18" t="s">
        <v>207</v>
      </c>
      <c r="BE530" s="235">
        <f>IF(N530="základní",J530,0)</f>
        <v>0</v>
      </c>
      <c r="BF530" s="235">
        <f>IF(N530="snížená",J530,0)</f>
        <v>0</v>
      </c>
      <c r="BG530" s="235">
        <f>IF(N530="zákl. přenesená",J530,0)</f>
        <v>0</v>
      </c>
      <c r="BH530" s="235">
        <f>IF(N530="sníž. přenesená",J530,0)</f>
        <v>0</v>
      </c>
      <c r="BI530" s="235">
        <f>IF(N530="nulová",J530,0)</f>
        <v>0</v>
      </c>
      <c r="BJ530" s="18" t="s">
        <v>83</v>
      </c>
      <c r="BK530" s="235">
        <f>ROUND(I530*H530,2)</f>
        <v>0</v>
      </c>
      <c r="BL530" s="18" t="s">
        <v>361</v>
      </c>
      <c r="BM530" s="234" t="s">
        <v>3231</v>
      </c>
    </row>
    <row r="531" s="2" customFormat="1">
      <c r="A531" s="39"/>
      <c r="B531" s="40"/>
      <c r="C531" s="41"/>
      <c r="D531" s="236" t="s">
        <v>214</v>
      </c>
      <c r="E531" s="41"/>
      <c r="F531" s="237" t="s">
        <v>3602</v>
      </c>
      <c r="G531" s="41"/>
      <c r="H531" s="41"/>
      <c r="I531" s="238"/>
      <c r="J531" s="41"/>
      <c r="K531" s="41"/>
      <c r="L531" s="45"/>
      <c r="M531" s="239"/>
      <c r="N531" s="240"/>
      <c r="O531" s="92"/>
      <c r="P531" s="92"/>
      <c r="Q531" s="92"/>
      <c r="R531" s="92"/>
      <c r="S531" s="92"/>
      <c r="T531" s="93"/>
      <c r="U531" s="39"/>
      <c r="V531" s="39"/>
      <c r="W531" s="39"/>
      <c r="X531" s="39"/>
      <c r="Y531" s="39"/>
      <c r="Z531" s="39"/>
      <c r="AA531" s="39"/>
      <c r="AB531" s="39"/>
      <c r="AC531" s="39"/>
      <c r="AD531" s="39"/>
      <c r="AE531" s="39"/>
      <c r="AT531" s="18" t="s">
        <v>214</v>
      </c>
      <c r="AU531" s="18" t="s">
        <v>85</v>
      </c>
    </row>
    <row r="532" s="2" customFormat="1" ht="16.5" customHeight="1">
      <c r="A532" s="39"/>
      <c r="B532" s="40"/>
      <c r="C532" s="222" t="s">
        <v>1621</v>
      </c>
      <c r="D532" s="222" t="s">
        <v>208</v>
      </c>
      <c r="E532" s="223" t="s">
        <v>3802</v>
      </c>
      <c r="F532" s="224" t="s">
        <v>3538</v>
      </c>
      <c r="G532" s="225" t="s">
        <v>2924</v>
      </c>
      <c r="H532" s="226">
        <v>1</v>
      </c>
      <c r="I532" s="227"/>
      <c r="J532" s="228">
        <f>ROUND(I532*H532,2)</f>
        <v>0</v>
      </c>
      <c r="K532" s="229"/>
      <c r="L532" s="45"/>
      <c r="M532" s="230" t="s">
        <v>1</v>
      </c>
      <c r="N532" s="231" t="s">
        <v>41</v>
      </c>
      <c r="O532" s="92"/>
      <c r="P532" s="232">
        <f>O532*H532</f>
        <v>0</v>
      </c>
      <c r="Q532" s="232">
        <v>0</v>
      </c>
      <c r="R532" s="232">
        <f>Q532*H532</f>
        <v>0</v>
      </c>
      <c r="S532" s="232">
        <v>0</v>
      </c>
      <c r="T532" s="233">
        <f>S532*H532</f>
        <v>0</v>
      </c>
      <c r="U532" s="39"/>
      <c r="V532" s="39"/>
      <c r="W532" s="39"/>
      <c r="X532" s="39"/>
      <c r="Y532" s="39"/>
      <c r="Z532" s="39"/>
      <c r="AA532" s="39"/>
      <c r="AB532" s="39"/>
      <c r="AC532" s="39"/>
      <c r="AD532" s="39"/>
      <c r="AE532" s="39"/>
      <c r="AR532" s="234" t="s">
        <v>361</v>
      </c>
      <c r="AT532" s="234" t="s">
        <v>208</v>
      </c>
      <c r="AU532" s="234" t="s">
        <v>85</v>
      </c>
      <c r="AY532" s="18" t="s">
        <v>207</v>
      </c>
      <c r="BE532" s="235">
        <f>IF(N532="základní",J532,0)</f>
        <v>0</v>
      </c>
      <c r="BF532" s="235">
        <f>IF(N532="snížená",J532,0)</f>
        <v>0</v>
      </c>
      <c r="BG532" s="235">
        <f>IF(N532="zákl. přenesená",J532,0)</f>
        <v>0</v>
      </c>
      <c r="BH532" s="235">
        <f>IF(N532="sníž. přenesená",J532,0)</f>
        <v>0</v>
      </c>
      <c r="BI532" s="235">
        <f>IF(N532="nulová",J532,0)</f>
        <v>0</v>
      </c>
      <c r="BJ532" s="18" t="s">
        <v>83</v>
      </c>
      <c r="BK532" s="235">
        <f>ROUND(I532*H532,2)</f>
        <v>0</v>
      </c>
      <c r="BL532" s="18" t="s">
        <v>361</v>
      </c>
      <c r="BM532" s="234" t="s">
        <v>3234</v>
      </c>
    </row>
    <row r="533" s="2" customFormat="1">
      <c r="A533" s="39"/>
      <c r="B533" s="40"/>
      <c r="C533" s="41"/>
      <c r="D533" s="236" t="s">
        <v>214</v>
      </c>
      <c r="E533" s="41"/>
      <c r="F533" s="237" t="s">
        <v>3538</v>
      </c>
      <c r="G533" s="41"/>
      <c r="H533" s="41"/>
      <c r="I533" s="238"/>
      <c r="J533" s="41"/>
      <c r="K533" s="41"/>
      <c r="L533" s="45"/>
      <c r="M533" s="239"/>
      <c r="N533" s="240"/>
      <c r="O533" s="92"/>
      <c r="P533" s="92"/>
      <c r="Q533" s="92"/>
      <c r="R533" s="92"/>
      <c r="S533" s="92"/>
      <c r="T533" s="93"/>
      <c r="U533" s="39"/>
      <c r="V533" s="39"/>
      <c r="W533" s="39"/>
      <c r="X533" s="39"/>
      <c r="Y533" s="39"/>
      <c r="Z533" s="39"/>
      <c r="AA533" s="39"/>
      <c r="AB533" s="39"/>
      <c r="AC533" s="39"/>
      <c r="AD533" s="39"/>
      <c r="AE533" s="39"/>
      <c r="AT533" s="18" t="s">
        <v>214</v>
      </c>
      <c r="AU533" s="18" t="s">
        <v>85</v>
      </c>
    </row>
    <row r="534" s="11" customFormat="1" ht="22.8" customHeight="1">
      <c r="A534" s="11"/>
      <c r="B534" s="208"/>
      <c r="C534" s="209"/>
      <c r="D534" s="210" t="s">
        <v>75</v>
      </c>
      <c r="E534" s="310" t="s">
        <v>3803</v>
      </c>
      <c r="F534" s="310" t="s">
        <v>3552</v>
      </c>
      <c r="G534" s="209"/>
      <c r="H534" s="209"/>
      <c r="I534" s="212"/>
      <c r="J534" s="311">
        <f>BK534</f>
        <v>0</v>
      </c>
      <c r="K534" s="209"/>
      <c r="L534" s="214"/>
      <c r="M534" s="215"/>
      <c r="N534" s="216"/>
      <c r="O534" s="216"/>
      <c r="P534" s="217">
        <f>SUM(P535:P539)</f>
        <v>0</v>
      </c>
      <c r="Q534" s="216"/>
      <c r="R534" s="217">
        <f>SUM(R535:R539)</f>
        <v>0</v>
      </c>
      <c r="S534" s="216"/>
      <c r="T534" s="218">
        <f>SUM(T535:T539)</f>
        <v>0</v>
      </c>
      <c r="U534" s="11"/>
      <c r="V534" s="11"/>
      <c r="W534" s="11"/>
      <c r="X534" s="11"/>
      <c r="Y534" s="11"/>
      <c r="Z534" s="11"/>
      <c r="AA534" s="11"/>
      <c r="AB534" s="11"/>
      <c r="AC534" s="11"/>
      <c r="AD534" s="11"/>
      <c r="AE534" s="11"/>
      <c r="AR534" s="219" t="s">
        <v>83</v>
      </c>
      <c r="AT534" s="220" t="s">
        <v>75</v>
      </c>
      <c r="AU534" s="220" t="s">
        <v>83</v>
      </c>
      <c r="AY534" s="219" t="s">
        <v>207</v>
      </c>
      <c r="BK534" s="221">
        <f>SUM(BK535:BK539)</f>
        <v>0</v>
      </c>
    </row>
    <row r="535" s="2" customFormat="1" ht="16.5" customHeight="1">
      <c r="A535" s="39"/>
      <c r="B535" s="40"/>
      <c r="C535" s="222" t="s">
        <v>1625</v>
      </c>
      <c r="D535" s="222" t="s">
        <v>208</v>
      </c>
      <c r="E535" s="223" t="s">
        <v>3804</v>
      </c>
      <c r="F535" s="224" t="s">
        <v>3554</v>
      </c>
      <c r="G535" s="225" t="s">
        <v>2924</v>
      </c>
      <c r="H535" s="226">
        <v>1</v>
      </c>
      <c r="I535" s="227"/>
      <c r="J535" s="228">
        <f>ROUND(I535*H535,2)</f>
        <v>0</v>
      </c>
      <c r="K535" s="229"/>
      <c r="L535" s="45"/>
      <c r="M535" s="230" t="s">
        <v>1</v>
      </c>
      <c r="N535" s="231" t="s">
        <v>41</v>
      </c>
      <c r="O535" s="92"/>
      <c r="P535" s="232">
        <f>O535*H535</f>
        <v>0</v>
      </c>
      <c r="Q535" s="232">
        <v>0</v>
      </c>
      <c r="R535" s="232">
        <f>Q535*H535</f>
        <v>0</v>
      </c>
      <c r="S535" s="232">
        <v>0</v>
      </c>
      <c r="T535" s="233">
        <f>S535*H535</f>
        <v>0</v>
      </c>
      <c r="U535" s="39"/>
      <c r="V535" s="39"/>
      <c r="W535" s="39"/>
      <c r="X535" s="39"/>
      <c r="Y535" s="39"/>
      <c r="Z535" s="39"/>
      <c r="AA535" s="39"/>
      <c r="AB535" s="39"/>
      <c r="AC535" s="39"/>
      <c r="AD535" s="39"/>
      <c r="AE535" s="39"/>
      <c r="AR535" s="234" t="s">
        <v>361</v>
      </c>
      <c r="AT535" s="234" t="s">
        <v>208</v>
      </c>
      <c r="AU535" s="234" t="s">
        <v>85</v>
      </c>
      <c r="AY535" s="18" t="s">
        <v>207</v>
      </c>
      <c r="BE535" s="235">
        <f>IF(N535="základní",J535,0)</f>
        <v>0</v>
      </c>
      <c r="BF535" s="235">
        <f>IF(N535="snížená",J535,0)</f>
        <v>0</v>
      </c>
      <c r="BG535" s="235">
        <f>IF(N535="zákl. přenesená",J535,0)</f>
        <v>0</v>
      </c>
      <c r="BH535" s="235">
        <f>IF(N535="sníž. přenesená",J535,0)</f>
        <v>0</v>
      </c>
      <c r="BI535" s="235">
        <f>IF(N535="nulová",J535,0)</f>
        <v>0</v>
      </c>
      <c r="BJ535" s="18" t="s">
        <v>83</v>
      </c>
      <c r="BK535" s="235">
        <f>ROUND(I535*H535,2)</f>
        <v>0</v>
      </c>
      <c r="BL535" s="18" t="s">
        <v>361</v>
      </c>
      <c r="BM535" s="234" t="s">
        <v>3237</v>
      </c>
    </row>
    <row r="536" s="2" customFormat="1">
      <c r="A536" s="39"/>
      <c r="B536" s="40"/>
      <c r="C536" s="41"/>
      <c r="D536" s="236" t="s">
        <v>214</v>
      </c>
      <c r="E536" s="41"/>
      <c r="F536" s="237" t="s">
        <v>3554</v>
      </c>
      <c r="G536" s="41"/>
      <c r="H536" s="41"/>
      <c r="I536" s="238"/>
      <c r="J536" s="41"/>
      <c r="K536" s="41"/>
      <c r="L536" s="45"/>
      <c r="M536" s="239"/>
      <c r="N536" s="240"/>
      <c r="O536" s="92"/>
      <c r="P536" s="92"/>
      <c r="Q536" s="92"/>
      <c r="R536" s="92"/>
      <c r="S536" s="92"/>
      <c r="T536" s="93"/>
      <c r="U536" s="39"/>
      <c r="V536" s="39"/>
      <c r="W536" s="39"/>
      <c r="X536" s="39"/>
      <c r="Y536" s="39"/>
      <c r="Z536" s="39"/>
      <c r="AA536" s="39"/>
      <c r="AB536" s="39"/>
      <c r="AC536" s="39"/>
      <c r="AD536" s="39"/>
      <c r="AE536" s="39"/>
      <c r="AT536" s="18" t="s">
        <v>214</v>
      </c>
      <c r="AU536" s="18" t="s">
        <v>85</v>
      </c>
    </row>
    <row r="537" s="2" customFormat="1">
      <c r="A537" s="39"/>
      <c r="B537" s="40"/>
      <c r="C537" s="41"/>
      <c r="D537" s="236" t="s">
        <v>385</v>
      </c>
      <c r="E537" s="41"/>
      <c r="F537" s="290" t="s">
        <v>3015</v>
      </c>
      <c r="G537" s="41"/>
      <c r="H537" s="41"/>
      <c r="I537" s="238"/>
      <c r="J537" s="41"/>
      <c r="K537" s="41"/>
      <c r="L537" s="45"/>
      <c r="M537" s="239"/>
      <c r="N537" s="240"/>
      <c r="O537" s="92"/>
      <c r="P537" s="92"/>
      <c r="Q537" s="92"/>
      <c r="R537" s="92"/>
      <c r="S537" s="92"/>
      <c r="T537" s="93"/>
      <c r="U537" s="39"/>
      <c r="V537" s="39"/>
      <c r="W537" s="39"/>
      <c r="X537" s="39"/>
      <c r="Y537" s="39"/>
      <c r="Z537" s="39"/>
      <c r="AA537" s="39"/>
      <c r="AB537" s="39"/>
      <c r="AC537" s="39"/>
      <c r="AD537" s="39"/>
      <c r="AE537" s="39"/>
      <c r="AT537" s="18" t="s">
        <v>385</v>
      </c>
      <c r="AU537" s="18" t="s">
        <v>85</v>
      </c>
    </row>
    <row r="538" s="2" customFormat="1" ht="21.75" customHeight="1">
      <c r="A538" s="39"/>
      <c r="B538" s="40"/>
      <c r="C538" s="222" t="s">
        <v>1629</v>
      </c>
      <c r="D538" s="222" t="s">
        <v>208</v>
      </c>
      <c r="E538" s="223" t="s">
        <v>3559</v>
      </c>
      <c r="F538" s="224" t="s">
        <v>3560</v>
      </c>
      <c r="G538" s="225" t="s">
        <v>1228</v>
      </c>
      <c r="H538" s="304"/>
      <c r="I538" s="227"/>
      <c r="J538" s="228">
        <f>ROUND(I538*H538,2)</f>
        <v>0</v>
      </c>
      <c r="K538" s="229"/>
      <c r="L538" s="45"/>
      <c r="M538" s="230" t="s">
        <v>1</v>
      </c>
      <c r="N538" s="231" t="s">
        <v>41</v>
      </c>
      <c r="O538" s="92"/>
      <c r="P538" s="232">
        <f>O538*H538</f>
        <v>0</v>
      </c>
      <c r="Q538" s="232">
        <v>0</v>
      </c>
      <c r="R538" s="232">
        <f>Q538*H538</f>
        <v>0</v>
      </c>
      <c r="S538" s="232">
        <v>0</v>
      </c>
      <c r="T538" s="233">
        <f>S538*H538</f>
        <v>0</v>
      </c>
      <c r="U538" s="39"/>
      <c r="V538" s="39"/>
      <c r="W538" s="39"/>
      <c r="X538" s="39"/>
      <c r="Y538" s="39"/>
      <c r="Z538" s="39"/>
      <c r="AA538" s="39"/>
      <c r="AB538" s="39"/>
      <c r="AC538" s="39"/>
      <c r="AD538" s="39"/>
      <c r="AE538" s="39"/>
      <c r="AR538" s="234" t="s">
        <v>361</v>
      </c>
      <c r="AT538" s="234" t="s">
        <v>208</v>
      </c>
      <c r="AU538" s="234" t="s">
        <v>85</v>
      </c>
      <c r="AY538" s="18" t="s">
        <v>207</v>
      </c>
      <c r="BE538" s="235">
        <f>IF(N538="základní",J538,0)</f>
        <v>0</v>
      </c>
      <c r="BF538" s="235">
        <f>IF(N538="snížená",J538,0)</f>
        <v>0</v>
      </c>
      <c r="BG538" s="235">
        <f>IF(N538="zákl. přenesená",J538,0)</f>
        <v>0</v>
      </c>
      <c r="BH538" s="235">
        <f>IF(N538="sníž. přenesená",J538,0)</f>
        <v>0</v>
      </c>
      <c r="BI538" s="235">
        <f>IF(N538="nulová",J538,0)</f>
        <v>0</v>
      </c>
      <c r="BJ538" s="18" t="s">
        <v>83</v>
      </c>
      <c r="BK538" s="235">
        <f>ROUND(I538*H538,2)</f>
        <v>0</v>
      </c>
      <c r="BL538" s="18" t="s">
        <v>361</v>
      </c>
      <c r="BM538" s="234" t="s">
        <v>3240</v>
      </c>
    </row>
    <row r="539" s="2" customFormat="1">
      <c r="A539" s="39"/>
      <c r="B539" s="40"/>
      <c r="C539" s="41"/>
      <c r="D539" s="236" t="s">
        <v>214</v>
      </c>
      <c r="E539" s="41"/>
      <c r="F539" s="237" t="s">
        <v>3560</v>
      </c>
      <c r="G539" s="41"/>
      <c r="H539" s="41"/>
      <c r="I539" s="238"/>
      <c r="J539" s="41"/>
      <c r="K539" s="41"/>
      <c r="L539" s="45"/>
      <c r="M539" s="239"/>
      <c r="N539" s="240"/>
      <c r="O539" s="92"/>
      <c r="P539" s="92"/>
      <c r="Q539" s="92"/>
      <c r="R539" s="92"/>
      <c r="S539" s="92"/>
      <c r="T539" s="93"/>
      <c r="U539" s="39"/>
      <c r="V539" s="39"/>
      <c r="W539" s="39"/>
      <c r="X539" s="39"/>
      <c r="Y539" s="39"/>
      <c r="Z539" s="39"/>
      <c r="AA539" s="39"/>
      <c r="AB539" s="39"/>
      <c r="AC539" s="39"/>
      <c r="AD539" s="39"/>
      <c r="AE539" s="39"/>
      <c r="AT539" s="18" t="s">
        <v>214</v>
      </c>
      <c r="AU539" s="18" t="s">
        <v>85</v>
      </c>
    </row>
    <row r="540" s="11" customFormat="1" ht="25.92" customHeight="1">
      <c r="A540" s="11"/>
      <c r="B540" s="208"/>
      <c r="C540" s="209"/>
      <c r="D540" s="210" t="s">
        <v>75</v>
      </c>
      <c r="E540" s="211" t="s">
        <v>3805</v>
      </c>
      <c r="F540" s="211" t="s">
        <v>3806</v>
      </c>
      <c r="G540" s="209"/>
      <c r="H540" s="209"/>
      <c r="I540" s="212"/>
      <c r="J540" s="213">
        <f>BK540</f>
        <v>0</v>
      </c>
      <c r="K540" s="209"/>
      <c r="L540" s="214"/>
      <c r="M540" s="215"/>
      <c r="N540" s="216"/>
      <c r="O540" s="216"/>
      <c r="P540" s="217">
        <f>P541+SUM(P542:P571)</f>
        <v>0</v>
      </c>
      <c r="Q540" s="216"/>
      <c r="R540" s="217">
        <f>R541+SUM(R542:R571)</f>
        <v>0</v>
      </c>
      <c r="S540" s="216"/>
      <c r="T540" s="218">
        <f>T541+SUM(T542:T571)</f>
        <v>0</v>
      </c>
      <c r="U540" s="11"/>
      <c r="V540" s="11"/>
      <c r="W540" s="11"/>
      <c r="X540" s="11"/>
      <c r="Y540" s="11"/>
      <c r="Z540" s="11"/>
      <c r="AA540" s="11"/>
      <c r="AB540" s="11"/>
      <c r="AC540" s="11"/>
      <c r="AD540" s="11"/>
      <c r="AE540" s="11"/>
      <c r="AR540" s="219" t="s">
        <v>83</v>
      </c>
      <c r="AT540" s="220" t="s">
        <v>75</v>
      </c>
      <c r="AU540" s="220" t="s">
        <v>76</v>
      </c>
      <c r="AY540" s="219" t="s">
        <v>207</v>
      </c>
      <c r="BK540" s="221">
        <f>BK541+SUM(BK542:BK571)</f>
        <v>0</v>
      </c>
    </row>
    <row r="541" s="2" customFormat="1" ht="24.15" customHeight="1">
      <c r="A541" s="39"/>
      <c r="B541" s="40"/>
      <c r="C541" s="222" t="s">
        <v>1637</v>
      </c>
      <c r="D541" s="222" t="s">
        <v>208</v>
      </c>
      <c r="E541" s="223" t="s">
        <v>3807</v>
      </c>
      <c r="F541" s="224" t="s">
        <v>3751</v>
      </c>
      <c r="G541" s="225" t="s">
        <v>931</v>
      </c>
      <c r="H541" s="226">
        <v>1</v>
      </c>
      <c r="I541" s="227"/>
      <c r="J541" s="228">
        <f>ROUND(I541*H541,2)</f>
        <v>0</v>
      </c>
      <c r="K541" s="229"/>
      <c r="L541" s="45"/>
      <c r="M541" s="230" t="s">
        <v>1</v>
      </c>
      <c r="N541" s="231" t="s">
        <v>41</v>
      </c>
      <c r="O541" s="92"/>
      <c r="P541" s="232">
        <f>O541*H541</f>
        <v>0</v>
      </c>
      <c r="Q541" s="232">
        <v>0</v>
      </c>
      <c r="R541" s="232">
        <f>Q541*H541</f>
        <v>0</v>
      </c>
      <c r="S541" s="232">
        <v>0</v>
      </c>
      <c r="T541" s="233">
        <f>S541*H541</f>
        <v>0</v>
      </c>
      <c r="U541" s="39"/>
      <c r="V541" s="39"/>
      <c r="W541" s="39"/>
      <c r="X541" s="39"/>
      <c r="Y541" s="39"/>
      <c r="Z541" s="39"/>
      <c r="AA541" s="39"/>
      <c r="AB541" s="39"/>
      <c r="AC541" s="39"/>
      <c r="AD541" s="39"/>
      <c r="AE541" s="39"/>
      <c r="AR541" s="234" t="s">
        <v>361</v>
      </c>
      <c r="AT541" s="234" t="s">
        <v>208</v>
      </c>
      <c r="AU541" s="234" t="s">
        <v>83</v>
      </c>
      <c r="AY541" s="18" t="s">
        <v>207</v>
      </c>
      <c r="BE541" s="235">
        <f>IF(N541="základní",J541,0)</f>
        <v>0</v>
      </c>
      <c r="BF541" s="235">
        <f>IF(N541="snížená",J541,0)</f>
        <v>0</v>
      </c>
      <c r="BG541" s="235">
        <f>IF(N541="zákl. přenesená",J541,0)</f>
        <v>0</v>
      </c>
      <c r="BH541" s="235">
        <f>IF(N541="sníž. přenesená",J541,0)</f>
        <v>0</v>
      </c>
      <c r="BI541" s="235">
        <f>IF(N541="nulová",J541,0)</f>
        <v>0</v>
      </c>
      <c r="BJ541" s="18" t="s">
        <v>83</v>
      </c>
      <c r="BK541" s="235">
        <f>ROUND(I541*H541,2)</f>
        <v>0</v>
      </c>
      <c r="BL541" s="18" t="s">
        <v>361</v>
      </c>
      <c r="BM541" s="234" t="s">
        <v>3243</v>
      </c>
    </row>
    <row r="542" s="2" customFormat="1">
      <c r="A542" s="39"/>
      <c r="B542" s="40"/>
      <c r="C542" s="41"/>
      <c r="D542" s="236" t="s">
        <v>214</v>
      </c>
      <c r="E542" s="41"/>
      <c r="F542" s="237" t="s">
        <v>3751</v>
      </c>
      <c r="G542" s="41"/>
      <c r="H542" s="41"/>
      <c r="I542" s="238"/>
      <c r="J542" s="41"/>
      <c r="K542" s="41"/>
      <c r="L542" s="45"/>
      <c r="M542" s="239"/>
      <c r="N542" s="240"/>
      <c r="O542" s="92"/>
      <c r="P542" s="92"/>
      <c r="Q542" s="92"/>
      <c r="R542" s="92"/>
      <c r="S542" s="92"/>
      <c r="T542" s="93"/>
      <c r="U542" s="39"/>
      <c r="V542" s="39"/>
      <c r="W542" s="39"/>
      <c r="X542" s="39"/>
      <c r="Y542" s="39"/>
      <c r="Z542" s="39"/>
      <c r="AA542" s="39"/>
      <c r="AB542" s="39"/>
      <c r="AC542" s="39"/>
      <c r="AD542" s="39"/>
      <c r="AE542" s="39"/>
      <c r="AT542" s="18" t="s">
        <v>214</v>
      </c>
      <c r="AU542" s="18" t="s">
        <v>83</v>
      </c>
    </row>
    <row r="543" s="2" customFormat="1" ht="16.5" customHeight="1">
      <c r="A543" s="39"/>
      <c r="B543" s="40"/>
      <c r="C543" s="222" t="s">
        <v>1641</v>
      </c>
      <c r="D543" s="222" t="s">
        <v>208</v>
      </c>
      <c r="E543" s="223" t="s">
        <v>3752</v>
      </c>
      <c r="F543" s="224" t="s">
        <v>3753</v>
      </c>
      <c r="G543" s="225" t="s">
        <v>931</v>
      </c>
      <c r="H543" s="226">
        <v>2</v>
      </c>
      <c r="I543" s="227"/>
      <c r="J543" s="228">
        <f>ROUND(I543*H543,2)</f>
        <v>0</v>
      </c>
      <c r="K543" s="229"/>
      <c r="L543" s="45"/>
      <c r="M543" s="230" t="s">
        <v>1</v>
      </c>
      <c r="N543" s="231" t="s">
        <v>41</v>
      </c>
      <c r="O543" s="92"/>
      <c r="P543" s="232">
        <f>O543*H543</f>
        <v>0</v>
      </c>
      <c r="Q543" s="232">
        <v>0</v>
      </c>
      <c r="R543" s="232">
        <f>Q543*H543</f>
        <v>0</v>
      </c>
      <c r="S543" s="232">
        <v>0</v>
      </c>
      <c r="T543" s="233">
        <f>S543*H543</f>
        <v>0</v>
      </c>
      <c r="U543" s="39"/>
      <c r="V543" s="39"/>
      <c r="W543" s="39"/>
      <c r="X543" s="39"/>
      <c r="Y543" s="39"/>
      <c r="Z543" s="39"/>
      <c r="AA543" s="39"/>
      <c r="AB543" s="39"/>
      <c r="AC543" s="39"/>
      <c r="AD543" s="39"/>
      <c r="AE543" s="39"/>
      <c r="AR543" s="234" t="s">
        <v>361</v>
      </c>
      <c r="AT543" s="234" t="s">
        <v>208</v>
      </c>
      <c r="AU543" s="234" t="s">
        <v>83</v>
      </c>
      <c r="AY543" s="18" t="s">
        <v>207</v>
      </c>
      <c r="BE543" s="235">
        <f>IF(N543="základní",J543,0)</f>
        <v>0</v>
      </c>
      <c r="BF543" s="235">
        <f>IF(N543="snížená",J543,0)</f>
        <v>0</v>
      </c>
      <c r="BG543" s="235">
        <f>IF(N543="zákl. přenesená",J543,0)</f>
        <v>0</v>
      </c>
      <c r="BH543" s="235">
        <f>IF(N543="sníž. přenesená",J543,0)</f>
        <v>0</v>
      </c>
      <c r="BI543" s="235">
        <f>IF(N543="nulová",J543,0)</f>
        <v>0</v>
      </c>
      <c r="BJ543" s="18" t="s">
        <v>83</v>
      </c>
      <c r="BK543" s="235">
        <f>ROUND(I543*H543,2)</f>
        <v>0</v>
      </c>
      <c r="BL543" s="18" t="s">
        <v>361</v>
      </c>
      <c r="BM543" s="234" t="s">
        <v>3246</v>
      </c>
    </row>
    <row r="544" s="2" customFormat="1">
      <c r="A544" s="39"/>
      <c r="B544" s="40"/>
      <c r="C544" s="41"/>
      <c r="D544" s="236" t="s">
        <v>214</v>
      </c>
      <c r="E544" s="41"/>
      <c r="F544" s="237" t="s">
        <v>3753</v>
      </c>
      <c r="G544" s="41"/>
      <c r="H544" s="41"/>
      <c r="I544" s="238"/>
      <c r="J544" s="41"/>
      <c r="K544" s="41"/>
      <c r="L544" s="45"/>
      <c r="M544" s="239"/>
      <c r="N544" s="240"/>
      <c r="O544" s="92"/>
      <c r="P544" s="92"/>
      <c r="Q544" s="92"/>
      <c r="R544" s="92"/>
      <c r="S544" s="92"/>
      <c r="T544" s="93"/>
      <c r="U544" s="39"/>
      <c r="V544" s="39"/>
      <c r="W544" s="39"/>
      <c r="X544" s="39"/>
      <c r="Y544" s="39"/>
      <c r="Z544" s="39"/>
      <c r="AA544" s="39"/>
      <c r="AB544" s="39"/>
      <c r="AC544" s="39"/>
      <c r="AD544" s="39"/>
      <c r="AE544" s="39"/>
      <c r="AT544" s="18" t="s">
        <v>214</v>
      </c>
      <c r="AU544" s="18" t="s">
        <v>83</v>
      </c>
    </row>
    <row r="545" s="2" customFormat="1" ht="16.5" customHeight="1">
      <c r="A545" s="39"/>
      <c r="B545" s="40"/>
      <c r="C545" s="222" t="s">
        <v>1645</v>
      </c>
      <c r="D545" s="222" t="s">
        <v>208</v>
      </c>
      <c r="E545" s="223" t="s">
        <v>3808</v>
      </c>
      <c r="F545" s="224" t="s">
        <v>3755</v>
      </c>
      <c r="G545" s="225" t="s">
        <v>931</v>
      </c>
      <c r="H545" s="226">
        <v>1</v>
      </c>
      <c r="I545" s="227"/>
      <c r="J545" s="228">
        <f>ROUND(I545*H545,2)</f>
        <v>0</v>
      </c>
      <c r="K545" s="229"/>
      <c r="L545" s="45"/>
      <c r="M545" s="230" t="s">
        <v>1</v>
      </c>
      <c r="N545" s="231" t="s">
        <v>41</v>
      </c>
      <c r="O545" s="92"/>
      <c r="P545" s="232">
        <f>O545*H545</f>
        <v>0</v>
      </c>
      <c r="Q545" s="232">
        <v>0</v>
      </c>
      <c r="R545" s="232">
        <f>Q545*H545</f>
        <v>0</v>
      </c>
      <c r="S545" s="232">
        <v>0</v>
      </c>
      <c r="T545" s="233">
        <f>S545*H545</f>
        <v>0</v>
      </c>
      <c r="U545" s="39"/>
      <c r="V545" s="39"/>
      <c r="W545" s="39"/>
      <c r="X545" s="39"/>
      <c r="Y545" s="39"/>
      <c r="Z545" s="39"/>
      <c r="AA545" s="39"/>
      <c r="AB545" s="39"/>
      <c r="AC545" s="39"/>
      <c r="AD545" s="39"/>
      <c r="AE545" s="39"/>
      <c r="AR545" s="234" t="s">
        <v>361</v>
      </c>
      <c r="AT545" s="234" t="s">
        <v>208</v>
      </c>
      <c r="AU545" s="234" t="s">
        <v>83</v>
      </c>
      <c r="AY545" s="18" t="s">
        <v>207</v>
      </c>
      <c r="BE545" s="235">
        <f>IF(N545="základní",J545,0)</f>
        <v>0</v>
      </c>
      <c r="BF545" s="235">
        <f>IF(N545="snížená",J545,0)</f>
        <v>0</v>
      </c>
      <c r="BG545" s="235">
        <f>IF(N545="zákl. přenesená",J545,0)</f>
        <v>0</v>
      </c>
      <c r="BH545" s="235">
        <f>IF(N545="sníž. přenesená",J545,0)</f>
        <v>0</v>
      </c>
      <c r="BI545" s="235">
        <f>IF(N545="nulová",J545,0)</f>
        <v>0</v>
      </c>
      <c r="BJ545" s="18" t="s">
        <v>83</v>
      </c>
      <c r="BK545" s="235">
        <f>ROUND(I545*H545,2)</f>
        <v>0</v>
      </c>
      <c r="BL545" s="18" t="s">
        <v>361</v>
      </c>
      <c r="BM545" s="234" t="s">
        <v>3249</v>
      </c>
    </row>
    <row r="546" s="2" customFormat="1">
      <c r="A546" s="39"/>
      <c r="B546" s="40"/>
      <c r="C546" s="41"/>
      <c r="D546" s="236" t="s">
        <v>214</v>
      </c>
      <c r="E546" s="41"/>
      <c r="F546" s="237" t="s">
        <v>3755</v>
      </c>
      <c r="G546" s="41"/>
      <c r="H546" s="41"/>
      <c r="I546" s="238"/>
      <c r="J546" s="41"/>
      <c r="K546" s="41"/>
      <c r="L546" s="45"/>
      <c r="M546" s="239"/>
      <c r="N546" s="240"/>
      <c r="O546" s="92"/>
      <c r="P546" s="92"/>
      <c r="Q546" s="92"/>
      <c r="R546" s="92"/>
      <c r="S546" s="92"/>
      <c r="T546" s="93"/>
      <c r="U546" s="39"/>
      <c r="V546" s="39"/>
      <c r="W546" s="39"/>
      <c r="X546" s="39"/>
      <c r="Y546" s="39"/>
      <c r="Z546" s="39"/>
      <c r="AA546" s="39"/>
      <c r="AB546" s="39"/>
      <c r="AC546" s="39"/>
      <c r="AD546" s="39"/>
      <c r="AE546" s="39"/>
      <c r="AT546" s="18" t="s">
        <v>214</v>
      </c>
      <c r="AU546" s="18" t="s">
        <v>83</v>
      </c>
    </row>
    <row r="547" s="2" customFormat="1" ht="24.15" customHeight="1">
      <c r="A547" s="39"/>
      <c r="B547" s="40"/>
      <c r="C547" s="222" t="s">
        <v>1648</v>
      </c>
      <c r="D547" s="222" t="s">
        <v>208</v>
      </c>
      <c r="E547" s="223" t="s">
        <v>3809</v>
      </c>
      <c r="F547" s="224" t="s">
        <v>3810</v>
      </c>
      <c r="G547" s="225" t="s">
        <v>931</v>
      </c>
      <c r="H547" s="226">
        <v>1</v>
      </c>
      <c r="I547" s="227"/>
      <c r="J547" s="228">
        <f>ROUND(I547*H547,2)</f>
        <v>0</v>
      </c>
      <c r="K547" s="229"/>
      <c r="L547" s="45"/>
      <c r="M547" s="230" t="s">
        <v>1</v>
      </c>
      <c r="N547" s="231" t="s">
        <v>41</v>
      </c>
      <c r="O547" s="92"/>
      <c r="P547" s="232">
        <f>O547*H547</f>
        <v>0</v>
      </c>
      <c r="Q547" s="232">
        <v>0</v>
      </c>
      <c r="R547" s="232">
        <f>Q547*H547</f>
        <v>0</v>
      </c>
      <c r="S547" s="232">
        <v>0</v>
      </c>
      <c r="T547" s="233">
        <f>S547*H547</f>
        <v>0</v>
      </c>
      <c r="U547" s="39"/>
      <c r="V547" s="39"/>
      <c r="W547" s="39"/>
      <c r="X547" s="39"/>
      <c r="Y547" s="39"/>
      <c r="Z547" s="39"/>
      <c r="AA547" s="39"/>
      <c r="AB547" s="39"/>
      <c r="AC547" s="39"/>
      <c r="AD547" s="39"/>
      <c r="AE547" s="39"/>
      <c r="AR547" s="234" t="s">
        <v>361</v>
      </c>
      <c r="AT547" s="234" t="s">
        <v>208</v>
      </c>
      <c r="AU547" s="234" t="s">
        <v>83</v>
      </c>
      <c r="AY547" s="18" t="s">
        <v>207</v>
      </c>
      <c r="BE547" s="235">
        <f>IF(N547="základní",J547,0)</f>
        <v>0</v>
      </c>
      <c r="BF547" s="235">
        <f>IF(N547="snížená",J547,0)</f>
        <v>0</v>
      </c>
      <c r="BG547" s="235">
        <f>IF(N547="zákl. přenesená",J547,0)</f>
        <v>0</v>
      </c>
      <c r="BH547" s="235">
        <f>IF(N547="sníž. přenesená",J547,0)</f>
        <v>0</v>
      </c>
      <c r="BI547" s="235">
        <f>IF(N547="nulová",J547,0)</f>
        <v>0</v>
      </c>
      <c r="BJ547" s="18" t="s">
        <v>83</v>
      </c>
      <c r="BK547" s="235">
        <f>ROUND(I547*H547,2)</f>
        <v>0</v>
      </c>
      <c r="BL547" s="18" t="s">
        <v>361</v>
      </c>
      <c r="BM547" s="234" t="s">
        <v>3252</v>
      </c>
    </row>
    <row r="548" s="2" customFormat="1">
      <c r="A548" s="39"/>
      <c r="B548" s="40"/>
      <c r="C548" s="41"/>
      <c r="D548" s="236" t="s">
        <v>214</v>
      </c>
      <c r="E548" s="41"/>
      <c r="F548" s="237" t="s">
        <v>3810</v>
      </c>
      <c r="G548" s="41"/>
      <c r="H548" s="41"/>
      <c r="I548" s="238"/>
      <c r="J548" s="41"/>
      <c r="K548" s="41"/>
      <c r="L548" s="45"/>
      <c r="M548" s="239"/>
      <c r="N548" s="240"/>
      <c r="O548" s="92"/>
      <c r="P548" s="92"/>
      <c r="Q548" s="92"/>
      <c r="R548" s="92"/>
      <c r="S548" s="92"/>
      <c r="T548" s="93"/>
      <c r="U548" s="39"/>
      <c r="V548" s="39"/>
      <c r="W548" s="39"/>
      <c r="X548" s="39"/>
      <c r="Y548" s="39"/>
      <c r="Z548" s="39"/>
      <c r="AA548" s="39"/>
      <c r="AB548" s="39"/>
      <c r="AC548" s="39"/>
      <c r="AD548" s="39"/>
      <c r="AE548" s="39"/>
      <c r="AT548" s="18" t="s">
        <v>214</v>
      </c>
      <c r="AU548" s="18" t="s">
        <v>83</v>
      </c>
    </row>
    <row r="549" s="2" customFormat="1" ht="16.5" customHeight="1">
      <c r="A549" s="39"/>
      <c r="B549" s="40"/>
      <c r="C549" s="222" t="s">
        <v>1652</v>
      </c>
      <c r="D549" s="222" t="s">
        <v>208</v>
      </c>
      <c r="E549" s="223" t="s">
        <v>3811</v>
      </c>
      <c r="F549" s="224" t="s">
        <v>3812</v>
      </c>
      <c r="G549" s="225" t="s">
        <v>931</v>
      </c>
      <c r="H549" s="226">
        <v>1</v>
      </c>
      <c r="I549" s="227"/>
      <c r="J549" s="228">
        <f>ROUND(I549*H549,2)</f>
        <v>0</v>
      </c>
      <c r="K549" s="229"/>
      <c r="L549" s="45"/>
      <c r="M549" s="230" t="s">
        <v>1</v>
      </c>
      <c r="N549" s="231" t="s">
        <v>41</v>
      </c>
      <c r="O549" s="92"/>
      <c r="P549" s="232">
        <f>O549*H549</f>
        <v>0</v>
      </c>
      <c r="Q549" s="232">
        <v>0</v>
      </c>
      <c r="R549" s="232">
        <f>Q549*H549</f>
        <v>0</v>
      </c>
      <c r="S549" s="232">
        <v>0</v>
      </c>
      <c r="T549" s="233">
        <f>S549*H549</f>
        <v>0</v>
      </c>
      <c r="U549" s="39"/>
      <c r="V549" s="39"/>
      <c r="W549" s="39"/>
      <c r="X549" s="39"/>
      <c r="Y549" s="39"/>
      <c r="Z549" s="39"/>
      <c r="AA549" s="39"/>
      <c r="AB549" s="39"/>
      <c r="AC549" s="39"/>
      <c r="AD549" s="39"/>
      <c r="AE549" s="39"/>
      <c r="AR549" s="234" t="s">
        <v>361</v>
      </c>
      <c r="AT549" s="234" t="s">
        <v>208</v>
      </c>
      <c r="AU549" s="234" t="s">
        <v>83</v>
      </c>
      <c r="AY549" s="18" t="s">
        <v>207</v>
      </c>
      <c r="BE549" s="235">
        <f>IF(N549="základní",J549,0)</f>
        <v>0</v>
      </c>
      <c r="BF549" s="235">
        <f>IF(N549="snížená",J549,0)</f>
        <v>0</v>
      </c>
      <c r="BG549" s="235">
        <f>IF(N549="zákl. přenesená",J549,0)</f>
        <v>0</v>
      </c>
      <c r="BH549" s="235">
        <f>IF(N549="sníž. přenesená",J549,0)</f>
        <v>0</v>
      </c>
      <c r="BI549" s="235">
        <f>IF(N549="nulová",J549,0)</f>
        <v>0</v>
      </c>
      <c r="BJ549" s="18" t="s">
        <v>83</v>
      </c>
      <c r="BK549" s="235">
        <f>ROUND(I549*H549,2)</f>
        <v>0</v>
      </c>
      <c r="BL549" s="18" t="s">
        <v>361</v>
      </c>
      <c r="BM549" s="234" t="s">
        <v>3255</v>
      </c>
    </row>
    <row r="550" s="2" customFormat="1">
      <c r="A550" s="39"/>
      <c r="B550" s="40"/>
      <c r="C550" s="41"/>
      <c r="D550" s="236" t="s">
        <v>214</v>
      </c>
      <c r="E550" s="41"/>
      <c r="F550" s="237" t="s">
        <v>3812</v>
      </c>
      <c r="G550" s="41"/>
      <c r="H550" s="41"/>
      <c r="I550" s="238"/>
      <c r="J550" s="41"/>
      <c r="K550" s="41"/>
      <c r="L550" s="45"/>
      <c r="M550" s="239"/>
      <c r="N550" s="240"/>
      <c r="O550" s="92"/>
      <c r="P550" s="92"/>
      <c r="Q550" s="92"/>
      <c r="R550" s="92"/>
      <c r="S550" s="92"/>
      <c r="T550" s="93"/>
      <c r="U550" s="39"/>
      <c r="V550" s="39"/>
      <c r="W550" s="39"/>
      <c r="X550" s="39"/>
      <c r="Y550" s="39"/>
      <c r="Z550" s="39"/>
      <c r="AA550" s="39"/>
      <c r="AB550" s="39"/>
      <c r="AC550" s="39"/>
      <c r="AD550" s="39"/>
      <c r="AE550" s="39"/>
      <c r="AT550" s="18" t="s">
        <v>214</v>
      </c>
      <c r="AU550" s="18" t="s">
        <v>83</v>
      </c>
    </row>
    <row r="551" s="2" customFormat="1" ht="21.75" customHeight="1">
      <c r="A551" s="39"/>
      <c r="B551" s="40"/>
      <c r="C551" s="222" t="s">
        <v>1656</v>
      </c>
      <c r="D551" s="222" t="s">
        <v>208</v>
      </c>
      <c r="E551" s="223" t="s">
        <v>3813</v>
      </c>
      <c r="F551" s="224" t="s">
        <v>3814</v>
      </c>
      <c r="G551" s="225" t="s">
        <v>931</v>
      </c>
      <c r="H551" s="226">
        <v>1</v>
      </c>
      <c r="I551" s="227"/>
      <c r="J551" s="228">
        <f>ROUND(I551*H551,2)</f>
        <v>0</v>
      </c>
      <c r="K551" s="229"/>
      <c r="L551" s="45"/>
      <c r="M551" s="230" t="s">
        <v>1</v>
      </c>
      <c r="N551" s="231" t="s">
        <v>41</v>
      </c>
      <c r="O551" s="92"/>
      <c r="P551" s="232">
        <f>O551*H551</f>
        <v>0</v>
      </c>
      <c r="Q551" s="232">
        <v>0</v>
      </c>
      <c r="R551" s="232">
        <f>Q551*H551</f>
        <v>0</v>
      </c>
      <c r="S551" s="232">
        <v>0</v>
      </c>
      <c r="T551" s="233">
        <f>S551*H551</f>
        <v>0</v>
      </c>
      <c r="U551" s="39"/>
      <c r="V551" s="39"/>
      <c r="W551" s="39"/>
      <c r="X551" s="39"/>
      <c r="Y551" s="39"/>
      <c r="Z551" s="39"/>
      <c r="AA551" s="39"/>
      <c r="AB551" s="39"/>
      <c r="AC551" s="39"/>
      <c r="AD551" s="39"/>
      <c r="AE551" s="39"/>
      <c r="AR551" s="234" t="s">
        <v>361</v>
      </c>
      <c r="AT551" s="234" t="s">
        <v>208</v>
      </c>
      <c r="AU551" s="234" t="s">
        <v>83</v>
      </c>
      <c r="AY551" s="18" t="s">
        <v>207</v>
      </c>
      <c r="BE551" s="235">
        <f>IF(N551="základní",J551,0)</f>
        <v>0</v>
      </c>
      <c r="BF551" s="235">
        <f>IF(N551="snížená",J551,0)</f>
        <v>0</v>
      </c>
      <c r="BG551" s="235">
        <f>IF(N551="zákl. přenesená",J551,0)</f>
        <v>0</v>
      </c>
      <c r="BH551" s="235">
        <f>IF(N551="sníž. přenesená",J551,0)</f>
        <v>0</v>
      </c>
      <c r="BI551" s="235">
        <f>IF(N551="nulová",J551,0)</f>
        <v>0</v>
      </c>
      <c r="BJ551" s="18" t="s">
        <v>83</v>
      </c>
      <c r="BK551" s="235">
        <f>ROUND(I551*H551,2)</f>
        <v>0</v>
      </c>
      <c r="BL551" s="18" t="s">
        <v>361</v>
      </c>
      <c r="BM551" s="234" t="s">
        <v>3258</v>
      </c>
    </row>
    <row r="552" s="2" customFormat="1">
      <c r="A552" s="39"/>
      <c r="B552" s="40"/>
      <c r="C552" s="41"/>
      <c r="D552" s="236" t="s">
        <v>214</v>
      </c>
      <c r="E552" s="41"/>
      <c r="F552" s="237" t="s">
        <v>3814</v>
      </c>
      <c r="G552" s="41"/>
      <c r="H552" s="41"/>
      <c r="I552" s="238"/>
      <c r="J552" s="41"/>
      <c r="K552" s="41"/>
      <c r="L552" s="45"/>
      <c r="M552" s="239"/>
      <c r="N552" s="240"/>
      <c r="O552" s="92"/>
      <c r="P552" s="92"/>
      <c r="Q552" s="92"/>
      <c r="R552" s="92"/>
      <c r="S552" s="92"/>
      <c r="T552" s="93"/>
      <c r="U552" s="39"/>
      <c r="V552" s="39"/>
      <c r="W552" s="39"/>
      <c r="X552" s="39"/>
      <c r="Y552" s="39"/>
      <c r="Z552" s="39"/>
      <c r="AA552" s="39"/>
      <c r="AB552" s="39"/>
      <c r="AC552" s="39"/>
      <c r="AD552" s="39"/>
      <c r="AE552" s="39"/>
      <c r="AT552" s="18" t="s">
        <v>214</v>
      </c>
      <c r="AU552" s="18" t="s">
        <v>83</v>
      </c>
    </row>
    <row r="553" s="2" customFormat="1">
      <c r="A553" s="39"/>
      <c r="B553" s="40"/>
      <c r="C553" s="41"/>
      <c r="D553" s="236" t="s">
        <v>385</v>
      </c>
      <c r="E553" s="41"/>
      <c r="F553" s="290" t="s">
        <v>3760</v>
      </c>
      <c r="G553" s="41"/>
      <c r="H553" s="41"/>
      <c r="I553" s="238"/>
      <c r="J553" s="41"/>
      <c r="K553" s="41"/>
      <c r="L553" s="45"/>
      <c r="M553" s="239"/>
      <c r="N553" s="240"/>
      <c r="O553" s="92"/>
      <c r="P553" s="92"/>
      <c r="Q553" s="92"/>
      <c r="R553" s="92"/>
      <c r="S553" s="92"/>
      <c r="T553" s="93"/>
      <c r="U553" s="39"/>
      <c r="V553" s="39"/>
      <c r="W553" s="39"/>
      <c r="X553" s="39"/>
      <c r="Y553" s="39"/>
      <c r="Z553" s="39"/>
      <c r="AA553" s="39"/>
      <c r="AB553" s="39"/>
      <c r="AC553" s="39"/>
      <c r="AD553" s="39"/>
      <c r="AE553" s="39"/>
      <c r="AT553" s="18" t="s">
        <v>385</v>
      </c>
      <c r="AU553" s="18" t="s">
        <v>83</v>
      </c>
    </row>
    <row r="554" s="2" customFormat="1" ht="21.75" customHeight="1">
      <c r="A554" s="39"/>
      <c r="B554" s="40"/>
      <c r="C554" s="222" t="s">
        <v>1661</v>
      </c>
      <c r="D554" s="222" t="s">
        <v>208</v>
      </c>
      <c r="E554" s="223" t="s">
        <v>3815</v>
      </c>
      <c r="F554" s="224" t="s">
        <v>3816</v>
      </c>
      <c r="G554" s="225" t="s">
        <v>931</v>
      </c>
      <c r="H554" s="226">
        <v>1</v>
      </c>
      <c r="I554" s="227"/>
      <c r="J554" s="228">
        <f>ROUND(I554*H554,2)</f>
        <v>0</v>
      </c>
      <c r="K554" s="229"/>
      <c r="L554" s="45"/>
      <c r="M554" s="230" t="s">
        <v>1</v>
      </c>
      <c r="N554" s="231" t="s">
        <v>41</v>
      </c>
      <c r="O554" s="92"/>
      <c r="P554" s="232">
        <f>O554*H554</f>
        <v>0</v>
      </c>
      <c r="Q554" s="232">
        <v>0</v>
      </c>
      <c r="R554" s="232">
        <f>Q554*H554</f>
        <v>0</v>
      </c>
      <c r="S554" s="232">
        <v>0</v>
      </c>
      <c r="T554" s="233">
        <f>S554*H554</f>
        <v>0</v>
      </c>
      <c r="U554" s="39"/>
      <c r="V554" s="39"/>
      <c r="W554" s="39"/>
      <c r="X554" s="39"/>
      <c r="Y554" s="39"/>
      <c r="Z554" s="39"/>
      <c r="AA554" s="39"/>
      <c r="AB554" s="39"/>
      <c r="AC554" s="39"/>
      <c r="AD554" s="39"/>
      <c r="AE554" s="39"/>
      <c r="AR554" s="234" t="s">
        <v>361</v>
      </c>
      <c r="AT554" s="234" t="s">
        <v>208</v>
      </c>
      <c r="AU554" s="234" t="s">
        <v>83</v>
      </c>
      <c r="AY554" s="18" t="s">
        <v>207</v>
      </c>
      <c r="BE554" s="235">
        <f>IF(N554="základní",J554,0)</f>
        <v>0</v>
      </c>
      <c r="BF554" s="235">
        <f>IF(N554="snížená",J554,0)</f>
        <v>0</v>
      </c>
      <c r="BG554" s="235">
        <f>IF(N554="zákl. přenesená",J554,0)</f>
        <v>0</v>
      </c>
      <c r="BH554" s="235">
        <f>IF(N554="sníž. přenesená",J554,0)</f>
        <v>0</v>
      </c>
      <c r="BI554" s="235">
        <f>IF(N554="nulová",J554,0)</f>
        <v>0</v>
      </c>
      <c r="BJ554" s="18" t="s">
        <v>83</v>
      </c>
      <c r="BK554" s="235">
        <f>ROUND(I554*H554,2)</f>
        <v>0</v>
      </c>
      <c r="BL554" s="18" t="s">
        <v>361</v>
      </c>
      <c r="BM554" s="234" t="s">
        <v>3261</v>
      </c>
    </row>
    <row r="555" s="2" customFormat="1">
      <c r="A555" s="39"/>
      <c r="B555" s="40"/>
      <c r="C555" s="41"/>
      <c r="D555" s="236" t="s">
        <v>214</v>
      </c>
      <c r="E555" s="41"/>
      <c r="F555" s="237" t="s">
        <v>3816</v>
      </c>
      <c r="G555" s="41"/>
      <c r="H555" s="41"/>
      <c r="I555" s="238"/>
      <c r="J555" s="41"/>
      <c r="K555" s="41"/>
      <c r="L555" s="45"/>
      <c r="M555" s="239"/>
      <c r="N555" s="240"/>
      <c r="O555" s="92"/>
      <c r="P555" s="92"/>
      <c r="Q555" s="92"/>
      <c r="R555" s="92"/>
      <c r="S555" s="92"/>
      <c r="T555" s="93"/>
      <c r="U555" s="39"/>
      <c r="V555" s="39"/>
      <c r="W555" s="39"/>
      <c r="X555" s="39"/>
      <c r="Y555" s="39"/>
      <c r="Z555" s="39"/>
      <c r="AA555" s="39"/>
      <c r="AB555" s="39"/>
      <c r="AC555" s="39"/>
      <c r="AD555" s="39"/>
      <c r="AE555" s="39"/>
      <c r="AT555" s="18" t="s">
        <v>214</v>
      </c>
      <c r="AU555" s="18" t="s">
        <v>83</v>
      </c>
    </row>
    <row r="556" s="2" customFormat="1" ht="16.5" customHeight="1">
      <c r="A556" s="39"/>
      <c r="B556" s="40"/>
      <c r="C556" s="222" t="s">
        <v>1670</v>
      </c>
      <c r="D556" s="222" t="s">
        <v>208</v>
      </c>
      <c r="E556" s="223" t="s">
        <v>3817</v>
      </c>
      <c r="F556" s="224" t="s">
        <v>3818</v>
      </c>
      <c r="G556" s="225" t="s">
        <v>931</v>
      </c>
      <c r="H556" s="226">
        <v>1</v>
      </c>
      <c r="I556" s="227"/>
      <c r="J556" s="228">
        <f>ROUND(I556*H556,2)</f>
        <v>0</v>
      </c>
      <c r="K556" s="229"/>
      <c r="L556" s="45"/>
      <c r="M556" s="230" t="s">
        <v>1</v>
      </c>
      <c r="N556" s="231" t="s">
        <v>41</v>
      </c>
      <c r="O556" s="92"/>
      <c r="P556" s="232">
        <f>O556*H556</f>
        <v>0</v>
      </c>
      <c r="Q556" s="232">
        <v>0</v>
      </c>
      <c r="R556" s="232">
        <f>Q556*H556</f>
        <v>0</v>
      </c>
      <c r="S556" s="232">
        <v>0</v>
      </c>
      <c r="T556" s="233">
        <f>S556*H556</f>
        <v>0</v>
      </c>
      <c r="U556" s="39"/>
      <c r="V556" s="39"/>
      <c r="W556" s="39"/>
      <c r="X556" s="39"/>
      <c r="Y556" s="39"/>
      <c r="Z556" s="39"/>
      <c r="AA556" s="39"/>
      <c r="AB556" s="39"/>
      <c r="AC556" s="39"/>
      <c r="AD556" s="39"/>
      <c r="AE556" s="39"/>
      <c r="AR556" s="234" t="s">
        <v>361</v>
      </c>
      <c r="AT556" s="234" t="s">
        <v>208</v>
      </c>
      <c r="AU556" s="234" t="s">
        <v>83</v>
      </c>
      <c r="AY556" s="18" t="s">
        <v>207</v>
      </c>
      <c r="BE556" s="235">
        <f>IF(N556="základní",J556,0)</f>
        <v>0</v>
      </c>
      <c r="BF556" s="235">
        <f>IF(N556="snížená",J556,0)</f>
        <v>0</v>
      </c>
      <c r="BG556" s="235">
        <f>IF(N556="zákl. přenesená",J556,0)</f>
        <v>0</v>
      </c>
      <c r="BH556" s="235">
        <f>IF(N556="sníž. přenesená",J556,0)</f>
        <v>0</v>
      </c>
      <c r="BI556" s="235">
        <f>IF(N556="nulová",J556,0)</f>
        <v>0</v>
      </c>
      <c r="BJ556" s="18" t="s">
        <v>83</v>
      </c>
      <c r="BK556" s="235">
        <f>ROUND(I556*H556,2)</f>
        <v>0</v>
      </c>
      <c r="BL556" s="18" t="s">
        <v>361</v>
      </c>
      <c r="BM556" s="234" t="s">
        <v>3264</v>
      </c>
    </row>
    <row r="557" s="2" customFormat="1">
      <c r="A557" s="39"/>
      <c r="B557" s="40"/>
      <c r="C557" s="41"/>
      <c r="D557" s="236" t="s">
        <v>214</v>
      </c>
      <c r="E557" s="41"/>
      <c r="F557" s="237" t="s">
        <v>3818</v>
      </c>
      <c r="G557" s="41"/>
      <c r="H557" s="41"/>
      <c r="I557" s="238"/>
      <c r="J557" s="41"/>
      <c r="K557" s="41"/>
      <c r="L557" s="45"/>
      <c r="M557" s="239"/>
      <c r="N557" s="240"/>
      <c r="O557" s="92"/>
      <c r="P557" s="92"/>
      <c r="Q557" s="92"/>
      <c r="R557" s="92"/>
      <c r="S557" s="92"/>
      <c r="T557" s="93"/>
      <c r="U557" s="39"/>
      <c r="V557" s="39"/>
      <c r="W557" s="39"/>
      <c r="X557" s="39"/>
      <c r="Y557" s="39"/>
      <c r="Z557" s="39"/>
      <c r="AA557" s="39"/>
      <c r="AB557" s="39"/>
      <c r="AC557" s="39"/>
      <c r="AD557" s="39"/>
      <c r="AE557" s="39"/>
      <c r="AT557" s="18" t="s">
        <v>214</v>
      </c>
      <c r="AU557" s="18" t="s">
        <v>83</v>
      </c>
    </row>
    <row r="558" s="2" customFormat="1">
      <c r="A558" s="39"/>
      <c r="B558" s="40"/>
      <c r="C558" s="41"/>
      <c r="D558" s="236" t="s">
        <v>385</v>
      </c>
      <c r="E558" s="41"/>
      <c r="F558" s="290" t="s">
        <v>3819</v>
      </c>
      <c r="G558" s="41"/>
      <c r="H558" s="41"/>
      <c r="I558" s="238"/>
      <c r="J558" s="41"/>
      <c r="K558" s="41"/>
      <c r="L558" s="45"/>
      <c r="M558" s="239"/>
      <c r="N558" s="240"/>
      <c r="O558" s="92"/>
      <c r="P558" s="92"/>
      <c r="Q558" s="92"/>
      <c r="R558" s="92"/>
      <c r="S558" s="92"/>
      <c r="T558" s="93"/>
      <c r="U558" s="39"/>
      <c r="V558" s="39"/>
      <c r="W558" s="39"/>
      <c r="X558" s="39"/>
      <c r="Y558" s="39"/>
      <c r="Z558" s="39"/>
      <c r="AA558" s="39"/>
      <c r="AB558" s="39"/>
      <c r="AC558" s="39"/>
      <c r="AD558" s="39"/>
      <c r="AE558" s="39"/>
      <c r="AT558" s="18" t="s">
        <v>385</v>
      </c>
      <c r="AU558" s="18" t="s">
        <v>83</v>
      </c>
    </row>
    <row r="559" s="2" customFormat="1" ht="24.15" customHeight="1">
      <c r="A559" s="39"/>
      <c r="B559" s="40"/>
      <c r="C559" s="222" t="s">
        <v>1674</v>
      </c>
      <c r="D559" s="222" t="s">
        <v>208</v>
      </c>
      <c r="E559" s="223" t="s">
        <v>3820</v>
      </c>
      <c r="F559" s="224" t="s">
        <v>3821</v>
      </c>
      <c r="G559" s="225" t="s">
        <v>931</v>
      </c>
      <c r="H559" s="226">
        <v>6</v>
      </c>
      <c r="I559" s="227"/>
      <c r="J559" s="228">
        <f>ROUND(I559*H559,2)</f>
        <v>0</v>
      </c>
      <c r="K559" s="229"/>
      <c r="L559" s="45"/>
      <c r="M559" s="230" t="s">
        <v>1</v>
      </c>
      <c r="N559" s="231" t="s">
        <v>41</v>
      </c>
      <c r="O559" s="92"/>
      <c r="P559" s="232">
        <f>O559*H559</f>
        <v>0</v>
      </c>
      <c r="Q559" s="232">
        <v>0</v>
      </c>
      <c r="R559" s="232">
        <f>Q559*H559</f>
        <v>0</v>
      </c>
      <c r="S559" s="232">
        <v>0</v>
      </c>
      <c r="T559" s="233">
        <f>S559*H559</f>
        <v>0</v>
      </c>
      <c r="U559" s="39"/>
      <c r="V559" s="39"/>
      <c r="W559" s="39"/>
      <c r="X559" s="39"/>
      <c r="Y559" s="39"/>
      <c r="Z559" s="39"/>
      <c r="AA559" s="39"/>
      <c r="AB559" s="39"/>
      <c r="AC559" s="39"/>
      <c r="AD559" s="39"/>
      <c r="AE559" s="39"/>
      <c r="AR559" s="234" t="s">
        <v>361</v>
      </c>
      <c r="AT559" s="234" t="s">
        <v>208</v>
      </c>
      <c r="AU559" s="234" t="s">
        <v>83</v>
      </c>
      <c r="AY559" s="18" t="s">
        <v>207</v>
      </c>
      <c r="BE559" s="235">
        <f>IF(N559="základní",J559,0)</f>
        <v>0</v>
      </c>
      <c r="BF559" s="235">
        <f>IF(N559="snížená",J559,0)</f>
        <v>0</v>
      </c>
      <c r="BG559" s="235">
        <f>IF(N559="zákl. přenesená",J559,0)</f>
        <v>0</v>
      </c>
      <c r="BH559" s="235">
        <f>IF(N559="sníž. přenesená",J559,0)</f>
        <v>0</v>
      </c>
      <c r="BI559" s="235">
        <f>IF(N559="nulová",J559,0)</f>
        <v>0</v>
      </c>
      <c r="BJ559" s="18" t="s">
        <v>83</v>
      </c>
      <c r="BK559" s="235">
        <f>ROUND(I559*H559,2)</f>
        <v>0</v>
      </c>
      <c r="BL559" s="18" t="s">
        <v>361</v>
      </c>
      <c r="BM559" s="234" t="s">
        <v>3822</v>
      </c>
    </row>
    <row r="560" s="2" customFormat="1">
      <c r="A560" s="39"/>
      <c r="B560" s="40"/>
      <c r="C560" s="41"/>
      <c r="D560" s="236" t="s">
        <v>214</v>
      </c>
      <c r="E560" s="41"/>
      <c r="F560" s="237" t="s">
        <v>3821</v>
      </c>
      <c r="G560" s="41"/>
      <c r="H560" s="41"/>
      <c r="I560" s="238"/>
      <c r="J560" s="41"/>
      <c r="K560" s="41"/>
      <c r="L560" s="45"/>
      <c r="M560" s="239"/>
      <c r="N560" s="240"/>
      <c r="O560" s="92"/>
      <c r="P560" s="92"/>
      <c r="Q560" s="92"/>
      <c r="R560" s="92"/>
      <c r="S560" s="92"/>
      <c r="T560" s="93"/>
      <c r="U560" s="39"/>
      <c r="V560" s="39"/>
      <c r="W560" s="39"/>
      <c r="X560" s="39"/>
      <c r="Y560" s="39"/>
      <c r="Z560" s="39"/>
      <c r="AA560" s="39"/>
      <c r="AB560" s="39"/>
      <c r="AC560" s="39"/>
      <c r="AD560" s="39"/>
      <c r="AE560" s="39"/>
      <c r="AT560" s="18" t="s">
        <v>214</v>
      </c>
      <c r="AU560" s="18" t="s">
        <v>83</v>
      </c>
    </row>
    <row r="561" s="2" customFormat="1" ht="24.15" customHeight="1">
      <c r="A561" s="39"/>
      <c r="B561" s="40"/>
      <c r="C561" s="222" t="s">
        <v>1678</v>
      </c>
      <c r="D561" s="222" t="s">
        <v>208</v>
      </c>
      <c r="E561" s="223" t="s">
        <v>3823</v>
      </c>
      <c r="F561" s="224" t="s">
        <v>3824</v>
      </c>
      <c r="G561" s="225" t="s">
        <v>931</v>
      </c>
      <c r="H561" s="226">
        <v>4</v>
      </c>
      <c r="I561" s="227"/>
      <c r="J561" s="228">
        <f>ROUND(I561*H561,2)</f>
        <v>0</v>
      </c>
      <c r="K561" s="229"/>
      <c r="L561" s="45"/>
      <c r="M561" s="230" t="s">
        <v>1</v>
      </c>
      <c r="N561" s="231" t="s">
        <v>41</v>
      </c>
      <c r="O561" s="92"/>
      <c r="P561" s="232">
        <f>O561*H561</f>
        <v>0</v>
      </c>
      <c r="Q561" s="232">
        <v>0</v>
      </c>
      <c r="R561" s="232">
        <f>Q561*H561</f>
        <v>0</v>
      </c>
      <c r="S561" s="232">
        <v>0</v>
      </c>
      <c r="T561" s="233">
        <f>S561*H561</f>
        <v>0</v>
      </c>
      <c r="U561" s="39"/>
      <c r="V561" s="39"/>
      <c r="W561" s="39"/>
      <c r="X561" s="39"/>
      <c r="Y561" s="39"/>
      <c r="Z561" s="39"/>
      <c r="AA561" s="39"/>
      <c r="AB561" s="39"/>
      <c r="AC561" s="39"/>
      <c r="AD561" s="39"/>
      <c r="AE561" s="39"/>
      <c r="AR561" s="234" t="s">
        <v>361</v>
      </c>
      <c r="AT561" s="234" t="s">
        <v>208</v>
      </c>
      <c r="AU561" s="234" t="s">
        <v>83</v>
      </c>
      <c r="AY561" s="18" t="s">
        <v>207</v>
      </c>
      <c r="BE561" s="235">
        <f>IF(N561="základní",J561,0)</f>
        <v>0</v>
      </c>
      <c r="BF561" s="235">
        <f>IF(N561="snížená",J561,0)</f>
        <v>0</v>
      </c>
      <c r="BG561" s="235">
        <f>IF(N561="zákl. přenesená",J561,0)</f>
        <v>0</v>
      </c>
      <c r="BH561" s="235">
        <f>IF(N561="sníž. přenesená",J561,0)</f>
        <v>0</v>
      </c>
      <c r="BI561" s="235">
        <f>IF(N561="nulová",J561,0)</f>
        <v>0</v>
      </c>
      <c r="BJ561" s="18" t="s">
        <v>83</v>
      </c>
      <c r="BK561" s="235">
        <f>ROUND(I561*H561,2)</f>
        <v>0</v>
      </c>
      <c r="BL561" s="18" t="s">
        <v>361</v>
      </c>
      <c r="BM561" s="234" t="s">
        <v>3825</v>
      </c>
    </row>
    <row r="562" s="2" customFormat="1">
      <c r="A562" s="39"/>
      <c r="B562" s="40"/>
      <c r="C562" s="41"/>
      <c r="D562" s="236" t="s">
        <v>214</v>
      </c>
      <c r="E562" s="41"/>
      <c r="F562" s="237" t="s">
        <v>3824</v>
      </c>
      <c r="G562" s="41"/>
      <c r="H562" s="41"/>
      <c r="I562" s="238"/>
      <c r="J562" s="41"/>
      <c r="K562" s="41"/>
      <c r="L562" s="45"/>
      <c r="M562" s="239"/>
      <c r="N562" s="240"/>
      <c r="O562" s="92"/>
      <c r="P562" s="92"/>
      <c r="Q562" s="92"/>
      <c r="R562" s="92"/>
      <c r="S562" s="92"/>
      <c r="T562" s="93"/>
      <c r="U562" s="39"/>
      <c r="V562" s="39"/>
      <c r="W562" s="39"/>
      <c r="X562" s="39"/>
      <c r="Y562" s="39"/>
      <c r="Z562" s="39"/>
      <c r="AA562" s="39"/>
      <c r="AB562" s="39"/>
      <c r="AC562" s="39"/>
      <c r="AD562" s="39"/>
      <c r="AE562" s="39"/>
      <c r="AT562" s="18" t="s">
        <v>214</v>
      </c>
      <c r="AU562" s="18" t="s">
        <v>83</v>
      </c>
    </row>
    <row r="563" s="2" customFormat="1" ht="16.5" customHeight="1">
      <c r="A563" s="39"/>
      <c r="B563" s="40"/>
      <c r="C563" s="222" t="s">
        <v>1682</v>
      </c>
      <c r="D563" s="222" t="s">
        <v>208</v>
      </c>
      <c r="E563" s="223" t="s">
        <v>3826</v>
      </c>
      <c r="F563" s="224" t="s">
        <v>3827</v>
      </c>
      <c r="G563" s="225" t="s">
        <v>931</v>
      </c>
      <c r="H563" s="226">
        <v>2</v>
      </c>
      <c r="I563" s="227"/>
      <c r="J563" s="228">
        <f>ROUND(I563*H563,2)</f>
        <v>0</v>
      </c>
      <c r="K563" s="229"/>
      <c r="L563" s="45"/>
      <c r="M563" s="230" t="s">
        <v>1</v>
      </c>
      <c r="N563" s="231" t="s">
        <v>41</v>
      </c>
      <c r="O563" s="92"/>
      <c r="P563" s="232">
        <f>O563*H563</f>
        <v>0</v>
      </c>
      <c r="Q563" s="232">
        <v>0</v>
      </c>
      <c r="R563" s="232">
        <f>Q563*H563</f>
        <v>0</v>
      </c>
      <c r="S563" s="232">
        <v>0</v>
      </c>
      <c r="T563" s="233">
        <f>S563*H563</f>
        <v>0</v>
      </c>
      <c r="U563" s="39"/>
      <c r="V563" s="39"/>
      <c r="W563" s="39"/>
      <c r="X563" s="39"/>
      <c r="Y563" s="39"/>
      <c r="Z563" s="39"/>
      <c r="AA563" s="39"/>
      <c r="AB563" s="39"/>
      <c r="AC563" s="39"/>
      <c r="AD563" s="39"/>
      <c r="AE563" s="39"/>
      <c r="AR563" s="234" t="s">
        <v>361</v>
      </c>
      <c r="AT563" s="234" t="s">
        <v>208</v>
      </c>
      <c r="AU563" s="234" t="s">
        <v>83</v>
      </c>
      <c r="AY563" s="18" t="s">
        <v>207</v>
      </c>
      <c r="BE563" s="235">
        <f>IF(N563="základní",J563,0)</f>
        <v>0</v>
      </c>
      <c r="BF563" s="235">
        <f>IF(N563="snížená",J563,0)</f>
        <v>0</v>
      </c>
      <c r="BG563" s="235">
        <f>IF(N563="zákl. přenesená",J563,0)</f>
        <v>0</v>
      </c>
      <c r="BH563" s="235">
        <f>IF(N563="sníž. přenesená",J563,0)</f>
        <v>0</v>
      </c>
      <c r="BI563" s="235">
        <f>IF(N563="nulová",J563,0)</f>
        <v>0</v>
      </c>
      <c r="BJ563" s="18" t="s">
        <v>83</v>
      </c>
      <c r="BK563" s="235">
        <f>ROUND(I563*H563,2)</f>
        <v>0</v>
      </c>
      <c r="BL563" s="18" t="s">
        <v>361</v>
      </c>
      <c r="BM563" s="234" t="s">
        <v>3828</v>
      </c>
    </row>
    <row r="564" s="2" customFormat="1">
      <c r="A564" s="39"/>
      <c r="B564" s="40"/>
      <c r="C564" s="41"/>
      <c r="D564" s="236" t="s">
        <v>214</v>
      </c>
      <c r="E564" s="41"/>
      <c r="F564" s="237" t="s">
        <v>3827</v>
      </c>
      <c r="G564" s="41"/>
      <c r="H564" s="41"/>
      <c r="I564" s="238"/>
      <c r="J564" s="41"/>
      <c r="K564" s="41"/>
      <c r="L564" s="45"/>
      <c r="M564" s="239"/>
      <c r="N564" s="240"/>
      <c r="O564" s="92"/>
      <c r="P564" s="92"/>
      <c r="Q564" s="92"/>
      <c r="R564" s="92"/>
      <c r="S564" s="92"/>
      <c r="T564" s="93"/>
      <c r="U564" s="39"/>
      <c r="V564" s="39"/>
      <c r="W564" s="39"/>
      <c r="X564" s="39"/>
      <c r="Y564" s="39"/>
      <c r="Z564" s="39"/>
      <c r="AA564" s="39"/>
      <c r="AB564" s="39"/>
      <c r="AC564" s="39"/>
      <c r="AD564" s="39"/>
      <c r="AE564" s="39"/>
      <c r="AT564" s="18" t="s">
        <v>214</v>
      </c>
      <c r="AU564" s="18" t="s">
        <v>83</v>
      </c>
    </row>
    <row r="565" s="2" customFormat="1" ht="24.15" customHeight="1">
      <c r="A565" s="39"/>
      <c r="B565" s="40"/>
      <c r="C565" s="222" t="s">
        <v>1686</v>
      </c>
      <c r="D565" s="222" t="s">
        <v>208</v>
      </c>
      <c r="E565" s="223" t="s">
        <v>3829</v>
      </c>
      <c r="F565" s="224" t="s">
        <v>3830</v>
      </c>
      <c r="G565" s="225" t="s">
        <v>931</v>
      </c>
      <c r="H565" s="226">
        <v>2</v>
      </c>
      <c r="I565" s="227"/>
      <c r="J565" s="228">
        <f>ROUND(I565*H565,2)</f>
        <v>0</v>
      </c>
      <c r="K565" s="229"/>
      <c r="L565" s="45"/>
      <c r="M565" s="230" t="s">
        <v>1</v>
      </c>
      <c r="N565" s="231" t="s">
        <v>41</v>
      </c>
      <c r="O565" s="92"/>
      <c r="P565" s="232">
        <f>O565*H565</f>
        <v>0</v>
      </c>
      <c r="Q565" s="232">
        <v>0</v>
      </c>
      <c r="R565" s="232">
        <f>Q565*H565</f>
        <v>0</v>
      </c>
      <c r="S565" s="232">
        <v>0</v>
      </c>
      <c r="T565" s="233">
        <f>S565*H565</f>
        <v>0</v>
      </c>
      <c r="U565" s="39"/>
      <c r="V565" s="39"/>
      <c r="W565" s="39"/>
      <c r="X565" s="39"/>
      <c r="Y565" s="39"/>
      <c r="Z565" s="39"/>
      <c r="AA565" s="39"/>
      <c r="AB565" s="39"/>
      <c r="AC565" s="39"/>
      <c r="AD565" s="39"/>
      <c r="AE565" s="39"/>
      <c r="AR565" s="234" t="s">
        <v>361</v>
      </c>
      <c r="AT565" s="234" t="s">
        <v>208</v>
      </c>
      <c r="AU565" s="234" t="s">
        <v>83</v>
      </c>
      <c r="AY565" s="18" t="s">
        <v>207</v>
      </c>
      <c r="BE565" s="235">
        <f>IF(N565="základní",J565,0)</f>
        <v>0</v>
      </c>
      <c r="BF565" s="235">
        <f>IF(N565="snížená",J565,0)</f>
        <v>0</v>
      </c>
      <c r="BG565" s="235">
        <f>IF(N565="zákl. přenesená",J565,0)</f>
        <v>0</v>
      </c>
      <c r="BH565" s="235">
        <f>IF(N565="sníž. přenesená",J565,0)</f>
        <v>0</v>
      </c>
      <c r="BI565" s="235">
        <f>IF(N565="nulová",J565,0)</f>
        <v>0</v>
      </c>
      <c r="BJ565" s="18" t="s">
        <v>83</v>
      </c>
      <c r="BK565" s="235">
        <f>ROUND(I565*H565,2)</f>
        <v>0</v>
      </c>
      <c r="BL565" s="18" t="s">
        <v>361</v>
      </c>
      <c r="BM565" s="234" t="s">
        <v>3831</v>
      </c>
    </row>
    <row r="566" s="2" customFormat="1">
      <c r="A566" s="39"/>
      <c r="B566" s="40"/>
      <c r="C566" s="41"/>
      <c r="D566" s="236" t="s">
        <v>214</v>
      </c>
      <c r="E566" s="41"/>
      <c r="F566" s="237" t="s">
        <v>3830</v>
      </c>
      <c r="G566" s="41"/>
      <c r="H566" s="41"/>
      <c r="I566" s="238"/>
      <c r="J566" s="41"/>
      <c r="K566" s="41"/>
      <c r="L566" s="45"/>
      <c r="M566" s="239"/>
      <c r="N566" s="240"/>
      <c r="O566" s="92"/>
      <c r="P566" s="92"/>
      <c r="Q566" s="92"/>
      <c r="R566" s="92"/>
      <c r="S566" s="92"/>
      <c r="T566" s="93"/>
      <c r="U566" s="39"/>
      <c r="V566" s="39"/>
      <c r="W566" s="39"/>
      <c r="X566" s="39"/>
      <c r="Y566" s="39"/>
      <c r="Z566" s="39"/>
      <c r="AA566" s="39"/>
      <c r="AB566" s="39"/>
      <c r="AC566" s="39"/>
      <c r="AD566" s="39"/>
      <c r="AE566" s="39"/>
      <c r="AT566" s="18" t="s">
        <v>214</v>
      </c>
      <c r="AU566" s="18" t="s">
        <v>83</v>
      </c>
    </row>
    <row r="567" s="2" customFormat="1" ht="21.75" customHeight="1">
      <c r="A567" s="39"/>
      <c r="B567" s="40"/>
      <c r="C567" s="222" t="s">
        <v>1689</v>
      </c>
      <c r="D567" s="222" t="s">
        <v>208</v>
      </c>
      <c r="E567" s="223" t="s">
        <v>3832</v>
      </c>
      <c r="F567" s="224" t="s">
        <v>3833</v>
      </c>
      <c r="G567" s="225" t="s">
        <v>931</v>
      </c>
      <c r="H567" s="226">
        <v>2</v>
      </c>
      <c r="I567" s="227"/>
      <c r="J567" s="228">
        <f>ROUND(I567*H567,2)</f>
        <v>0</v>
      </c>
      <c r="K567" s="229"/>
      <c r="L567" s="45"/>
      <c r="M567" s="230" t="s">
        <v>1</v>
      </c>
      <c r="N567" s="231" t="s">
        <v>41</v>
      </c>
      <c r="O567" s="92"/>
      <c r="P567" s="232">
        <f>O567*H567</f>
        <v>0</v>
      </c>
      <c r="Q567" s="232">
        <v>0</v>
      </c>
      <c r="R567" s="232">
        <f>Q567*H567</f>
        <v>0</v>
      </c>
      <c r="S567" s="232">
        <v>0</v>
      </c>
      <c r="T567" s="233">
        <f>S567*H567</f>
        <v>0</v>
      </c>
      <c r="U567" s="39"/>
      <c r="V567" s="39"/>
      <c r="W567" s="39"/>
      <c r="X567" s="39"/>
      <c r="Y567" s="39"/>
      <c r="Z567" s="39"/>
      <c r="AA567" s="39"/>
      <c r="AB567" s="39"/>
      <c r="AC567" s="39"/>
      <c r="AD567" s="39"/>
      <c r="AE567" s="39"/>
      <c r="AR567" s="234" t="s">
        <v>361</v>
      </c>
      <c r="AT567" s="234" t="s">
        <v>208</v>
      </c>
      <c r="AU567" s="234" t="s">
        <v>83</v>
      </c>
      <c r="AY567" s="18" t="s">
        <v>207</v>
      </c>
      <c r="BE567" s="235">
        <f>IF(N567="základní",J567,0)</f>
        <v>0</v>
      </c>
      <c r="BF567" s="235">
        <f>IF(N567="snížená",J567,0)</f>
        <v>0</v>
      </c>
      <c r="BG567" s="235">
        <f>IF(N567="zákl. přenesená",J567,0)</f>
        <v>0</v>
      </c>
      <c r="BH567" s="235">
        <f>IF(N567="sníž. přenesená",J567,0)</f>
        <v>0</v>
      </c>
      <c r="BI567" s="235">
        <f>IF(N567="nulová",J567,0)</f>
        <v>0</v>
      </c>
      <c r="BJ567" s="18" t="s">
        <v>83</v>
      </c>
      <c r="BK567" s="235">
        <f>ROUND(I567*H567,2)</f>
        <v>0</v>
      </c>
      <c r="BL567" s="18" t="s">
        <v>361</v>
      </c>
      <c r="BM567" s="234" t="s">
        <v>3834</v>
      </c>
    </row>
    <row r="568" s="2" customFormat="1">
      <c r="A568" s="39"/>
      <c r="B568" s="40"/>
      <c r="C568" s="41"/>
      <c r="D568" s="236" t="s">
        <v>214</v>
      </c>
      <c r="E568" s="41"/>
      <c r="F568" s="237" t="s">
        <v>3833</v>
      </c>
      <c r="G568" s="41"/>
      <c r="H568" s="41"/>
      <c r="I568" s="238"/>
      <c r="J568" s="41"/>
      <c r="K568" s="41"/>
      <c r="L568" s="45"/>
      <c r="M568" s="239"/>
      <c r="N568" s="240"/>
      <c r="O568" s="92"/>
      <c r="P568" s="92"/>
      <c r="Q568" s="92"/>
      <c r="R568" s="92"/>
      <c r="S568" s="92"/>
      <c r="T568" s="93"/>
      <c r="U568" s="39"/>
      <c r="V568" s="39"/>
      <c r="W568" s="39"/>
      <c r="X568" s="39"/>
      <c r="Y568" s="39"/>
      <c r="Z568" s="39"/>
      <c r="AA568" s="39"/>
      <c r="AB568" s="39"/>
      <c r="AC568" s="39"/>
      <c r="AD568" s="39"/>
      <c r="AE568" s="39"/>
      <c r="AT568" s="18" t="s">
        <v>214</v>
      </c>
      <c r="AU568" s="18" t="s">
        <v>83</v>
      </c>
    </row>
    <row r="569" s="2" customFormat="1" ht="16.5" customHeight="1">
      <c r="A569" s="39"/>
      <c r="B569" s="40"/>
      <c r="C569" s="222" t="s">
        <v>1692</v>
      </c>
      <c r="D569" s="222" t="s">
        <v>208</v>
      </c>
      <c r="E569" s="223" t="s">
        <v>3835</v>
      </c>
      <c r="F569" s="224" t="s">
        <v>3836</v>
      </c>
      <c r="G569" s="225" t="s">
        <v>2924</v>
      </c>
      <c r="H569" s="226">
        <v>1</v>
      </c>
      <c r="I569" s="227"/>
      <c r="J569" s="228">
        <f>ROUND(I569*H569,2)</f>
        <v>0</v>
      </c>
      <c r="K569" s="229"/>
      <c r="L569" s="45"/>
      <c r="M569" s="230" t="s">
        <v>1</v>
      </c>
      <c r="N569" s="231" t="s">
        <v>41</v>
      </c>
      <c r="O569" s="92"/>
      <c r="P569" s="232">
        <f>O569*H569</f>
        <v>0</v>
      </c>
      <c r="Q569" s="232">
        <v>0</v>
      </c>
      <c r="R569" s="232">
        <f>Q569*H569</f>
        <v>0</v>
      </c>
      <c r="S569" s="232">
        <v>0</v>
      </c>
      <c r="T569" s="233">
        <f>S569*H569</f>
        <v>0</v>
      </c>
      <c r="U569" s="39"/>
      <c r="V569" s="39"/>
      <c r="W569" s="39"/>
      <c r="X569" s="39"/>
      <c r="Y569" s="39"/>
      <c r="Z569" s="39"/>
      <c r="AA569" s="39"/>
      <c r="AB569" s="39"/>
      <c r="AC569" s="39"/>
      <c r="AD569" s="39"/>
      <c r="AE569" s="39"/>
      <c r="AR569" s="234" t="s">
        <v>361</v>
      </c>
      <c r="AT569" s="234" t="s">
        <v>208</v>
      </c>
      <c r="AU569" s="234" t="s">
        <v>83</v>
      </c>
      <c r="AY569" s="18" t="s">
        <v>207</v>
      </c>
      <c r="BE569" s="235">
        <f>IF(N569="základní",J569,0)</f>
        <v>0</v>
      </c>
      <c r="BF569" s="235">
        <f>IF(N569="snížená",J569,0)</f>
        <v>0</v>
      </c>
      <c r="BG569" s="235">
        <f>IF(N569="zákl. přenesená",J569,0)</f>
        <v>0</v>
      </c>
      <c r="BH569" s="235">
        <f>IF(N569="sníž. přenesená",J569,0)</f>
        <v>0</v>
      </c>
      <c r="BI569" s="235">
        <f>IF(N569="nulová",J569,0)</f>
        <v>0</v>
      </c>
      <c r="BJ569" s="18" t="s">
        <v>83</v>
      </c>
      <c r="BK569" s="235">
        <f>ROUND(I569*H569,2)</f>
        <v>0</v>
      </c>
      <c r="BL569" s="18" t="s">
        <v>361</v>
      </c>
      <c r="BM569" s="234" t="s">
        <v>3267</v>
      </c>
    </row>
    <row r="570" s="2" customFormat="1">
      <c r="A570" s="39"/>
      <c r="B570" s="40"/>
      <c r="C570" s="41"/>
      <c r="D570" s="236" t="s">
        <v>214</v>
      </c>
      <c r="E570" s="41"/>
      <c r="F570" s="237" t="s">
        <v>3836</v>
      </c>
      <c r="G570" s="41"/>
      <c r="H570" s="41"/>
      <c r="I570" s="238"/>
      <c r="J570" s="41"/>
      <c r="K570" s="41"/>
      <c r="L570" s="45"/>
      <c r="M570" s="239"/>
      <c r="N570" s="240"/>
      <c r="O570" s="92"/>
      <c r="P570" s="92"/>
      <c r="Q570" s="92"/>
      <c r="R570" s="92"/>
      <c r="S570" s="92"/>
      <c r="T570" s="93"/>
      <c r="U570" s="39"/>
      <c r="V570" s="39"/>
      <c r="W570" s="39"/>
      <c r="X570" s="39"/>
      <c r="Y570" s="39"/>
      <c r="Z570" s="39"/>
      <c r="AA570" s="39"/>
      <c r="AB570" s="39"/>
      <c r="AC570" s="39"/>
      <c r="AD570" s="39"/>
      <c r="AE570" s="39"/>
      <c r="AT570" s="18" t="s">
        <v>214</v>
      </c>
      <c r="AU570" s="18" t="s">
        <v>83</v>
      </c>
    </row>
    <row r="571" s="11" customFormat="1" ht="22.8" customHeight="1">
      <c r="A571" s="11"/>
      <c r="B571" s="208"/>
      <c r="C571" s="209"/>
      <c r="D571" s="210" t="s">
        <v>75</v>
      </c>
      <c r="E571" s="310" t="s">
        <v>3837</v>
      </c>
      <c r="F571" s="310" t="s">
        <v>3526</v>
      </c>
      <c r="G571" s="209"/>
      <c r="H571" s="209"/>
      <c r="I571" s="212"/>
      <c r="J571" s="311">
        <f>BK571</f>
        <v>0</v>
      </c>
      <c r="K571" s="209"/>
      <c r="L571" s="214"/>
      <c r="M571" s="215"/>
      <c r="N571" s="216"/>
      <c r="O571" s="216"/>
      <c r="P571" s="217">
        <f>SUM(P572:P577)</f>
        <v>0</v>
      </c>
      <c r="Q571" s="216"/>
      <c r="R571" s="217">
        <f>SUM(R572:R577)</f>
        <v>0</v>
      </c>
      <c r="S571" s="216"/>
      <c r="T571" s="218">
        <f>SUM(T572:T577)</f>
        <v>0</v>
      </c>
      <c r="U571" s="11"/>
      <c r="V571" s="11"/>
      <c r="W571" s="11"/>
      <c r="X571" s="11"/>
      <c r="Y571" s="11"/>
      <c r="Z571" s="11"/>
      <c r="AA571" s="11"/>
      <c r="AB571" s="11"/>
      <c r="AC571" s="11"/>
      <c r="AD571" s="11"/>
      <c r="AE571" s="11"/>
      <c r="AR571" s="219" t="s">
        <v>83</v>
      </c>
      <c r="AT571" s="220" t="s">
        <v>75</v>
      </c>
      <c r="AU571" s="220" t="s">
        <v>83</v>
      </c>
      <c r="AY571" s="219" t="s">
        <v>207</v>
      </c>
      <c r="BK571" s="221">
        <f>SUM(BK572:BK577)</f>
        <v>0</v>
      </c>
    </row>
    <row r="572" s="2" customFormat="1" ht="24.15" customHeight="1">
      <c r="A572" s="39"/>
      <c r="B572" s="40"/>
      <c r="C572" s="222" t="s">
        <v>1696</v>
      </c>
      <c r="D572" s="222" t="s">
        <v>208</v>
      </c>
      <c r="E572" s="223" t="s">
        <v>3686</v>
      </c>
      <c r="F572" s="224" t="s">
        <v>3687</v>
      </c>
      <c r="G572" s="225" t="s">
        <v>783</v>
      </c>
      <c r="H572" s="226">
        <v>6</v>
      </c>
      <c r="I572" s="227"/>
      <c r="J572" s="228">
        <f>ROUND(I572*H572,2)</f>
        <v>0</v>
      </c>
      <c r="K572" s="229"/>
      <c r="L572" s="45"/>
      <c r="M572" s="230" t="s">
        <v>1</v>
      </c>
      <c r="N572" s="231" t="s">
        <v>41</v>
      </c>
      <c r="O572" s="92"/>
      <c r="P572" s="232">
        <f>O572*H572</f>
        <v>0</v>
      </c>
      <c r="Q572" s="232">
        <v>0</v>
      </c>
      <c r="R572" s="232">
        <f>Q572*H572</f>
        <v>0</v>
      </c>
      <c r="S572" s="232">
        <v>0</v>
      </c>
      <c r="T572" s="233">
        <f>S572*H572</f>
        <v>0</v>
      </c>
      <c r="U572" s="39"/>
      <c r="V572" s="39"/>
      <c r="W572" s="39"/>
      <c r="X572" s="39"/>
      <c r="Y572" s="39"/>
      <c r="Z572" s="39"/>
      <c r="AA572" s="39"/>
      <c r="AB572" s="39"/>
      <c r="AC572" s="39"/>
      <c r="AD572" s="39"/>
      <c r="AE572" s="39"/>
      <c r="AR572" s="234" t="s">
        <v>361</v>
      </c>
      <c r="AT572" s="234" t="s">
        <v>208</v>
      </c>
      <c r="AU572" s="234" t="s">
        <v>85</v>
      </c>
      <c r="AY572" s="18" t="s">
        <v>207</v>
      </c>
      <c r="BE572" s="235">
        <f>IF(N572="základní",J572,0)</f>
        <v>0</v>
      </c>
      <c r="BF572" s="235">
        <f>IF(N572="snížená",J572,0)</f>
        <v>0</v>
      </c>
      <c r="BG572" s="235">
        <f>IF(N572="zákl. přenesená",J572,0)</f>
        <v>0</v>
      </c>
      <c r="BH572" s="235">
        <f>IF(N572="sníž. přenesená",J572,0)</f>
        <v>0</v>
      </c>
      <c r="BI572" s="235">
        <f>IF(N572="nulová",J572,0)</f>
        <v>0</v>
      </c>
      <c r="BJ572" s="18" t="s">
        <v>83</v>
      </c>
      <c r="BK572" s="235">
        <f>ROUND(I572*H572,2)</f>
        <v>0</v>
      </c>
      <c r="BL572" s="18" t="s">
        <v>361</v>
      </c>
      <c r="BM572" s="234" t="s">
        <v>3270</v>
      </c>
    </row>
    <row r="573" s="2" customFormat="1">
      <c r="A573" s="39"/>
      <c r="B573" s="40"/>
      <c r="C573" s="41"/>
      <c r="D573" s="236" t="s">
        <v>214</v>
      </c>
      <c r="E573" s="41"/>
      <c r="F573" s="237" t="s">
        <v>3687</v>
      </c>
      <c r="G573" s="41"/>
      <c r="H573" s="41"/>
      <c r="I573" s="238"/>
      <c r="J573" s="41"/>
      <c r="K573" s="41"/>
      <c r="L573" s="45"/>
      <c r="M573" s="239"/>
      <c r="N573" s="240"/>
      <c r="O573" s="92"/>
      <c r="P573" s="92"/>
      <c r="Q573" s="92"/>
      <c r="R573" s="92"/>
      <c r="S573" s="92"/>
      <c r="T573" s="93"/>
      <c r="U573" s="39"/>
      <c r="V573" s="39"/>
      <c r="W573" s="39"/>
      <c r="X573" s="39"/>
      <c r="Y573" s="39"/>
      <c r="Z573" s="39"/>
      <c r="AA573" s="39"/>
      <c r="AB573" s="39"/>
      <c r="AC573" s="39"/>
      <c r="AD573" s="39"/>
      <c r="AE573" s="39"/>
      <c r="AT573" s="18" t="s">
        <v>214</v>
      </c>
      <c r="AU573" s="18" t="s">
        <v>85</v>
      </c>
    </row>
    <row r="574" s="2" customFormat="1" ht="66.75" customHeight="1">
      <c r="A574" s="39"/>
      <c r="B574" s="40"/>
      <c r="C574" s="222" t="s">
        <v>1699</v>
      </c>
      <c r="D574" s="222" t="s">
        <v>208</v>
      </c>
      <c r="E574" s="223" t="s">
        <v>3600</v>
      </c>
      <c r="F574" s="224" t="s">
        <v>3601</v>
      </c>
      <c r="G574" s="225" t="s">
        <v>225</v>
      </c>
      <c r="H574" s="226">
        <v>1</v>
      </c>
      <c r="I574" s="227"/>
      <c r="J574" s="228">
        <f>ROUND(I574*H574,2)</f>
        <v>0</v>
      </c>
      <c r="K574" s="229"/>
      <c r="L574" s="45"/>
      <c r="M574" s="230" t="s">
        <v>1</v>
      </c>
      <c r="N574" s="231" t="s">
        <v>41</v>
      </c>
      <c r="O574" s="92"/>
      <c r="P574" s="232">
        <f>O574*H574</f>
        <v>0</v>
      </c>
      <c r="Q574" s="232">
        <v>0</v>
      </c>
      <c r="R574" s="232">
        <f>Q574*H574</f>
        <v>0</v>
      </c>
      <c r="S574" s="232">
        <v>0</v>
      </c>
      <c r="T574" s="233">
        <f>S574*H574</f>
        <v>0</v>
      </c>
      <c r="U574" s="39"/>
      <c r="V574" s="39"/>
      <c r="W574" s="39"/>
      <c r="X574" s="39"/>
      <c r="Y574" s="39"/>
      <c r="Z574" s="39"/>
      <c r="AA574" s="39"/>
      <c r="AB574" s="39"/>
      <c r="AC574" s="39"/>
      <c r="AD574" s="39"/>
      <c r="AE574" s="39"/>
      <c r="AR574" s="234" t="s">
        <v>361</v>
      </c>
      <c r="AT574" s="234" t="s">
        <v>208</v>
      </c>
      <c r="AU574" s="234" t="s">
        <v>85</v>
      </c>
      <c r="AY574" s="18" t="s">
        <v>207</v>
      </c>
      <c r="BE574" s="235">
        <f>IF(N574="základní",J574,0)</f>
        <v>0</v>
      </c>
      <c r="BF574" s="235">
        <f>IF(N574="snížená",J574,0)</f>
        <v>0</v>
      </c>
      <c r="BG574" s="235">
        <f>IF(N574="zákl. přenesená",J574,0)</f>
        <v>0</v>
      </c>
      <c r="BH574" s="235">
        <f>IF(N574="sníž. přenesená",J574,0)</f>
        <v>0</v>
      </c>
      <c r="BI574" s="235">
        <f>IF(N574="nulová",J574,0)</f>
        <v>0</v>
      </c>
      <c r="BJ574" s="18" t="s">
        <v>83</v>
      </c>
      <c r="BK574" s="235">
        <f>ROUND(I574*H574,2)</f>
        <v>0</v>
      </c>
      <c r="BL574" s="18" t="s">
        <v>361</v>
      </c>
      <c r="BM574" s="234" t="s">
        <v>3273</v>
      </c>
    </row>
    <row r="575" s="2" customFormat="1">
      <c r="A575" s="39"/>
      <c r="B575" s="40"/>
      <c r="C575" s="41"/>
      <c r="D575" s="236" t="s">
        <v>214</v>
      </c>
      <c r="E575" s="41"/>
      <c r="F575" s="237" t="s">
        <v>3602</v>
      </c>
      <c r="G575" s="41"/>
      <c r="H575" s="41"/>
      <c r="I575" s="238"/>
      <c r="J575" s="41"/>
      <c r="K575" s="41"/>
      <c r="L575" s="45"/>
      <c r="M575" s="239"/>
      <c r="N575" s="240"/>
      <c r="O575" s="92"/>
      <c r="P575" s="92"/>
      <c r="Q575" s="92"/>
      <c r="R575" s="92"/>
      <c r="S575" s="92"/>
      <c r="T575" s="93"/>
      <c r="U575" s="39"/>
      <c r="V575" s="39"/>
      <c r="W575" s="39"/>
      <c r="X575" s="39"/>
      <c r="Y575" s="39"/>
      <c r="Z575" s="39"/>
      <c r="AA575" s="39"/>
      <c r="AB575" s="39"/>
      <c r="AC575" s="39"/>
      <c r="AD575" s="39"/>
      <c r="AE575" s="39"/>
      <c r="AT575" s="18" t="s">
        <v>214</v>
      </c>
      <c r="AU575" s="18" t="s">
        <v>85</v>
      </c>
    </row>
    <row r="576" s="2" customFormat="1" ht="16.5" customHeight="1">
      <c r="A576" s="39"/>
      <c r="B576" s="40"/>
      <c r="C576" s="222" t="s">
        <v>1702</v>
      </c>
      <c r="D576" s="222" t="s">
        <v>208</v>
      </c>
      <c r="E576" s="223" t="s">
        <v>3838</v>
      </c>
      <c r="F576" s="224" t="s">
        <v>3538</v>
      </c>
      <c r="G576" s="225" t="s">
        <v>2924</v>
      </c>
      <c r="H576" s="226">
        <v>1</v>
      </c>
      <c r="I576" s="227"/>
      <c r="J576" s="228">
        <f>ROUND(I576*H576,2)</f>
        <v>0</v>
      </c>
      <c r="K576" s="229"/>
      <c r="L576" s="45"/>
      <c r="M576" s="230" t="s">
        <v>1</v>
      </c>
      <c r="N576" s="231" t="s">
        <v>41</v>
      </c>
      <c r="O576" s="92"/>
      <c r="P576" s="232">
        <f>O576*H576</f>
        <v>0</v>
      </c>
      <c r="Q576" s="232">
        <v>0</v>
      </c>
      <c r="R576" s="232">
        <f>Q576*H576</f>
        <v>0</v>
      </c>
      <c r="S576" s="232">
        <v>0</v>
      </c>
      <c r="T576" s="233">
        <f>S576*H576</f>
        <v>0</v>
      </c>
      <c r="U576" s="39"/>
      <c r="V576" s="39"/>
      <c r="W576" s="39"/>
      <c r="X576" s="39"/>
      <c r="Y576" s="39"/>
      <c r="Z576" s="39"/>
      <c r="AA576" s="39"/>
      <c r="AB576" s="39"/>
      <c r="AC576" s="39"/>
      <c r="AD576" s="39"/>
      <c r="AE576" s="39"/>
      <c r="AR576" s="234" t="s">
        <v>361</v>
      </c>
      <c r="AT576" s="234" t="s">
        <v>208</v>
      </c>
      <c r="AU576" s="234" t="s">
        <v>85</v>
      </c>
      <c r="AY576" s="18" t="s">
        <v>207</v>
      </c>
      <c r="BE576" s="235">
        <f>IF(N576="základní",J576,0)</f>
        <v>0</v>
      </c>
      <c r="BF576" s="235">
        <f>IF(N576="snížená",J576,0)</f>
        <v>0</v>
      </c>
      <c r="BG576" s="235">
        <f>IF(N576="zákl. přenesená",J576,0)</f>
        <v>0</v>
      </c>
      <c r="BH576" s="235">
        <f>IF(N576="sníž. přenesená",J576,0)</f>
        <v>0</v>
      </c>
      <c r="BI576" s="235">
        <f>IF(N576="nulová",J576,0)</f>
        <v>0</v>
      </c>
      <c r="BJ576" s="18" t="s">
        <v>83</v>
      </c>
      <c r="BK576" s="235">
        <f>ROUND(I576*H576,2)</f>
        <v>0</v>
      </c>
      <c r="BL576" s="18" t="s">
        <v>361</v>
      </c>
      <c r="BM576" s="234" t="s">
        <v>3276</v>
      </c>
    </row>
    <row r="577" s="2" customFormat="1">
      <c r="A577" s="39"/>
      <c r="B577" s="40"/>
      <c r="C577" s="41"/>
      <c r="D577" s="236" t="s">
        <v>214</v>
      </c>
      <c r="E577" s="41"/>
      <c r="F577" s="237" t="s">
        <v>3538</v>
      </c>
      <c r="G577" s="41"/>
      <c r="H577" s="41"/>
      <c r="I577" s="238"/>
      <c r="J577" s="41"/>
      <c r="K577" s="41"/>
      <c r="L577" s="45"/>
      <c r="M577" s="239"/>
      <c r="N577" s="240"/>
      <c r="O577" s="92"/>
      <c r="P577" s="92"/>
      <c r="Q577" s="92"/>
      <c r="R577" s="92"/>
      <c r="S577" s="92"/>
      <c r="T577" s="93"/>
      <c r="U577" s="39"/>
      <c r="V577" s="39"/>
      <c r="W577" s="39"/>
      <c r="X577" s="39"/>
      <c r="Y577" s="39"/>
      <c r="Z577" s="39"/>
      <c r="AA577" s="39"/>
      <c r="AB577" s="39"/>
      <c r="AC577" s="39"/>
      <c r="AD577" s="39"/>
      <c r="AE577" s="39"/>
      <c r="AT577" s="18" t="s">
        <v>214</v>
      </c>
      <c r="AU577" s="18" t="s">
        <v>85</v>
      </c>
    </row>
    <row r="578" s="11" customFormat="1" ht="25.92" customHeight="1">
      <c r="A578" s="11"/>
      <c r="B578" s="208"/>
      <c r="C578" s="209"/>
      <c r="D578" s="210" t="s">
        <v>75</v>
      </c>
      <c r="E578" s="211" t="s">
        <v>3839</v>
      </c>
      <c r="F578" s="211" t="s">
        <v>3552</v>
      </c>
      <c r="G578" s="209"/>
      <c r="H578" s="209"/>
      <c r="I578" s="212"/>
      <c r="J578" s="213">
        <f>BK578</f>
        <v>0</v>
      </c>
      <c r="K578" s="209"/>
      <c r="L578" s="214"/>
      <c r="M578" s="215"/>
      <c r="N578" s="216"/>
      <c r="O578" s="216"/>
      <c r="P578" s="217">
        <f>SUM(P579:P583)</f>
        <v>0</v>
      </c>
      <c r="Q578" s="216"/>
      <c r="R578" s="217">
        <f>SUM(R579:R583)</f>
        <v>0</v>
      </c>
      <c r="S578" s="216"/>
      <c r="T578" s="218">
        <f>SUM(T579:T583)</f>
        <v>0</v>
      </c>
      <c r="U578" s="11"/>
      <c r="V578" s="11"/>
      <c r="W578" s="11"/>
      <c r="X578" s="11"/>
      <c r="Y578" s="11"/>
      <c r="Z578" s="11"/>
      <c r="AA578" s="11"/>
      <c r="AB578" s="11"/>
      <c r="AC578" s="11"/>
      <c r="AD578" s="11"/>
      <c r="AE578" s="11"/>
      <c r="AR578" s="219" t="s">
        <v>83</v>
      </c>
      <c r="AT578" s="220" t="s">
        <v>75</v>
      </c>
      <c r="AU578" s="220" t="s">
        <v>76</v>
      </c>
      <c r="AY578" s="219" t="s">
        <v>207</v>
      </c>
      <c r="BK578" s="221">
        <f>SUM(BK579:BK583)</f>
        <v>0</v>
      </c>
    </row>
    <row r="579" s="2" customFormat="1" ht="16.5" customHeight="1">
      <c r="A579" s="39"/>
      <c r="B579" s="40"/>
      <c r="C579" s="222" t="s">
        <v>1706</v>
      </c>
      <c r="D579" s="222" t="s">
        <v>208</v>
      </c>
      <c r="E579" s="223" t="s">
        <v>3840</v>
      </c>
      <c r="F579" s="224" t="s">
        <v>3554</v>
      </c>
      <c r="G579" s="225" t="s">
        <v>2924</v>
      </c>
      <c r="H579" s="226">
        <v>1</v>
      </c>
      <c r="I579" s="227"/>
      <c r="J579" s="228">
        <f>ROUND(I579*H579,2)</f>
        <v>0</v>
      </c>
      <c r="K579" s="229"/>
      <c r="L579" s="45"/>
      <c r="M579" s="230" t="s">
        <v>1</v>
      </c>
      <c r="N579" s="231" t="s">
        <v>41</v>
      </c>
      <c r="O579" s="92"/>
      <c r="P579" s="232">
        <f>O579*H579</f>
        <v>0</v>
      </c>
      <c r="Q579" s="232">
        <v>0</v>
      </c>
      <c r="R579" s="232">
        <f>Q579*H579</f>
        <v>0</v>
      </c>
      <c r="S579" s="232">
        <v>0</v>
      </c>
      <c r="T579" s="233">
        <f>S579*H579</f>
        <v>0</v>
      </c>
      <c r="U579" s="39"/>
      <c r="V579" s="39"/>
      <c r="W579" s="39"/>
      <c r="X579" s="39"/>
      <c r="Y579" s="39"/>
      <c r="Z579" s="39"/>
      <c r="AA579" s="39"/>
      <c r="AB579" s="39"/>
      <c r="AC579" s="39"/>
      <c r="AD579" s="39"/>
      <c r="AE579" s="39"/>
      <c r="AR579" s="234" t="s">
        <v>361</v>
      </c>
      <c r="AT579" s="234" t="s">
        <v>208</v>
      </c>
      <c r="AU579" s="234" t="s">
        <v>83</v>
      </c>
      <c r="AY579" s="18" t="s">
        <v>207</v>
      </c>
      <c r="BE579" s="235">
        <f>IF(N579="základní",J579,0)</f>
        <v>0</v>
      </c>
      <c r="BF579" s="235">
        <f>IF(N579="snížená",J579,0)</f>
        <v>0</v>
      </c>
      <c r="BG579" s="235">
        <f>IF(N579="zákl. přenesená",J579,0)</f>
        <v>0</v>
      </c>
      <c r="BH579" s="235">
        <f>IF(N579="sníž. přenesená",J579,0)</f>
        <v>0</v>
      </c>
      <c r="BI579" s="235">
        <f>IF(N579="nulová",J579,0)</f>
        <v>0</v>
      </c>
      <c r="BJ579" s="18" t="s">
        <v>83</v>
      </c>
      <c r="BK579" s="235">
        <f>ROUND(I579*H579,2)</f>
        <v>0</v>
      </c>
      <c r="BL579" s="18" t="s">
        <v>361</v>
      </c>
      <c r="BM579" s="234" t="s">
        <v>3279</v>
      </c>
    </row>
    <row r="580" s="2" customFormat="1">
      <c r="A580" s="39"/>
      <c r="B580" s="40"/>
      <c r="C580" s="41"/>
      <c r="D580" s="236" t="s">
        <v>214</v>
      </c>
      <c r="E580" s="41"/>
      <c r="F580" s="237" t="s">
        <v>3554</v>
      </c>
      <c r="G580" s="41"/>
      <c r="H580" s="41"/>
      <c r="I580" s="238"/>
      <c r="J580" s="41"/>
      <c r="K580" s="41"/>
      <c r="L580" s="45"/>
      <c r="M580" s="239"/>
      <c r="N580" s="240"/>
      <c r="O580" s="92"/>
      <c r="P580" s="92"/>
      <c r="Q580" s="92"/>
      <c r="R580" s="92"/>
      <c r="S580" s="92"/>
      <c r="T580" s="93"/>
      <c r="U580" s="39"/>
      <c r="V580" s="39"/>
      <c r="W580" s="39"/>
      <c r="X580" s="39"/>
      <c r="Y580" s="39"/>
      <c r="Z580" s="39"/>
      <c r="AA580" s="39"/>
      <c r="AB580" s="39"/>
      <c r="AC580" s="39"/>
      <c r="AD580" s="39"/>
      <c r="AE580" s="39"/>
      <c r="AT580" s="18" t="s">
        <v>214</v>
      </c>
      <c r="AU580" s="18" t="s">
        <v>83</v>
      </c>
    </row>
    <row r="581" s="2" customFormat="1">
      <c r="A581" s="39"/>
      <c r="B581" s="40"/>
      <c r="C581" s="41"/>
      <c r="D581" s="236" t="s">
        <v>385</v>
      </c>
      <c r="E581" s="41"/>
      <c r="F581" s="290" t="s">
        <v>3015</v>
      </c>
      <c r="G581" s="41"/>
      <c r="H581" s="41"/>
      <c r="I581" s="238"/>
      <c r="J581" s="41"/>
      <c r="K581" s="41"/>
      <c r="L581" s="45"/>
      <c r="M581" s="239"/>
      <c r="N581" s="240"/>
      <c r="O581" s="92"/>
      <c r="P581" s="92"/>
      <c r="Q581" s="92"/>
      <c r="R581" s="92"/>
      <c r="S581" s="92"/>
      <c r="T581" s="93"/>
      <c r="U581" s="39"/>
      <c r="V581" s="39"/>
      <c r="W581" s="39"/>
      <c r="X581" s="39"/>
      <c r="Y581" s="39"/>
      <c r="Z581" s="39"/>
      <c r="AA581" s="39"/>
      <c r="AB581" s="39"/>
      <c r="AC581" s="39"/>
      <c r="AD581" s="39"/>
      <c r="AE581" s="39"/>
      <c r="AT581" s="18" t="s">
        <v>385</v>
      </c>
      <c r="AU581" s="18" t="s">
        <v>83</v>
      </c>
    </row>
    <row r="582" s="2" customFormat="1" ht="21.75" customHeight="1">
      <c r="A582" s="39"/>
      <c r="B582" s="40"/>
      <c r="C582" s="222" t="s">
        <v>1709</v>
      </c>
      <c r="D582" s="222" t="s">
        <v>208</v>
      </c>
      <c r="E582" s="223" t="s">
        <v>3559</v>
      </c>
      <c r="F582" s="224" t="s">
        <v>3560</v>
      </c>
      <c r="G582" s="225" t="s">
        <v>1228</v>
      </c>
      <c r="H582" s="304"/>
      <c r="I582" s="227"/>
      <c r="J582" s="228">
        <f>ROUND(I582*H582,2)</f>
        <v>0</v>
      </c>
      <c r="K582" s="229"/>
      <c r="L582" s="45"/>
      <c r="M582" s="230" t="s">
        <v>1</v>
      </c>
      <c r="N582" s="231" t="s">
        <v>41</v>
      </c>
      <c r="O582" s="92"/>
      <c r="P582" s="232">
        <f>O582*H582</f>
        <v>0</v>
      </c>
      <c r="Q582" s="232">
        <v>0</v>
      </c>
      <c r="R582" s="232">
        <f>Q582*H582</f>
        <v>0</v>
      </c>
      <c r="S582" s="232">
        <v>0</v>
      </c>
      <c r="T582" s="233">
        <f>S582*H582</f>
        <v>0</v>
      </c>
      <c r="U582" s="39"/>
      <c r="V582" s="39"/>
      <c r="W582" s="39"/>
      <c r="X582" s="39"/>
      <c r="Y582" s="39"/>
      <c r="Z582" s="39"/>
      <c r="AA582" s="39"/>
      <c r="AB582" s="39"/>
      <c r="AC582" s="39"/>
      <c r="AD582" s="39"/>
      <c r="AE582" s="39"/>
      <c r="AR582" s="234" t="s">
        <v>361</v>
      </c>
      <c r="AT582" s="234" t="s">
        <v>208</v>
      </c>
      <c r="AU582" s="234" t="s">
        <v>83</v>
      </c>
      <c r="AY582" s="18" t="s">
        <v>207</v>
      </c>
      <c r="BE582" s="235">
        <f>IF(N582="základní",J582,0)</f>
        <v>0</v>
      </c>
      <c r="BF582" s="235">
        <f>IF(N582="snížená",J582,0)</f>
        <v>0</v>
      </c>
      <c r="BG582" s="235">
        <f>IF(N582="zákl. přenesená",J582,0)</f>
        <v>0</v>
      </c>
      <c r="BH582" s="235">
        <f>IF(N582="sníž. přenesená",J582,0)</f>
        <v>0</v>
      </c>
      <c r="BI582" s="235">
        <f>IF(N582="nulová",J582,0)</f>
        <v>0</v>
      </c>
      <c r="BJ582" s="18" t="s">
        <v>83</v>
      </c>
      <c r="BK582" s="235">
        <f>ROUND(I582*H582,2)</f>
        <v>0</v>
      </c>
      <c r="BL582" s="18" t="s">
        <v>361</v>
      </c>
      <c r="BM582" s="234" t="s">
        <v>3282</v>
      </c>
    </row>
    <row r="583" s="2" customFormat="1">
      <c r="A583" s="39"/>
      <c r="B583" s="40"/>
      <c r="C583" s="41"/>
      <c r="D583" s="236" t="s">
        <v>214</v>
      </c>
      <c r="E583" s="41"/>
      <c r="F583" s="237" t="s">
        <v>3560</v>
      </c>
      <c r="G583" s="41"/>
      <c r="H583" s="41"/>
      <c r="I583" s="238"/>
      <c r="J583" s="41"/>
      <c r="K583" s="41"/>
      <c r="L583" s="45"/>
      <c r="M583" s="239"/>
      <c r="N583" s="240"/>
      <c r="O583" s="92"/>
      <c r="P583" s="92"/>
      <c r="Q583" s="92"/>
      <c r="R583" s="92"/>
      <c r="S583" s="92"/>
      <c r="T583" s="93"/>
      <c r="U583" s="39"/>
      <c r="V583" s="39"/>
      <c r="W583" s="39"/>
      <c r="X583" s="39"/>
      <c r="Y583" s="39"/>
      <c r="Z583" s="39"/>
      <c r="AA583" s="39"/>
      <c r="AB583" s="39"/>
      <c r="AC583" s="39"/>
      <c r="AD583" s="39"/>
      <c r="AE583" s="39"/>
      <c r="AT583" s="18" t="s">
        <v>214</v>
      </c>
      <c r="AU583" s="18" t="s">
        <v>83</v>
      </c>
    </row>
    <row r="584" s="11" customFormat="1" ht="25.92" customHeight="1">
      <c r="A584" s="11"/>
      <c r="B584" s="208"/>
      <c r="C584" s="209"/>
      <c r="D584" s="210" t="s">
        <v>75</v>
      </c>
      <c r="E584" s="211" t="s">
        <v>1234</v>
      </c>
      <c r="F584" s="211" t="s">
        <v>2870</v>
      </c>
      <c r="G584" s="209"/>
      <c r="H584" s="209"/>
      <c r="I584" s="212"/>
      <c r="J584" s="213">
        <f>BK584</f>
        <v>0</v>
      </c>
      <c r="K584" s="209"/>
      <c r="L584" s="214"/>
      <c r="M584" s="215"/>
      <c r="N584" s="216"/>
      <c r="O584" s="216"/>
      <c r="P584" s="217">
        <f>SUM(P585:P586)</f>
        <v>0</v>
      </c>
      <c r="Q584" s="216"/>
      <c r="R584" s="217">
        <f>SUM(R585:R586)</f>
        <v>0</v>
      </c>
      <c r="S584" s="216"/>
      <c r="T584" s="218">
        <f>SUM(T585:T586)</f>
        <v>0</v>
      </c>
      <c r="U584" s="11"/>
      <c r="V584" s="11"/>
      <c r="W584" s="11"/>
      <c r="X584" s="11"/>
      <c r="Y584" s="11"/>
      <c r="Z584" s="11"/>
      <c r="AA584" s="11"/>
      <c r="AB584" s="11"/>
      <c r="AC584" s="11"/>
      <c r="AD584" s="11"/>
      <c r="AE584" s="11"/>
      <c r="AR584" s="219" t="s">
        <v>83</v>
      </c>
      <c r="AT584" s="220" t="s">
        <v>75</v>
      </c>
      <c r="AU584" s="220" t="s">
        <v>76</v>
      </c>
      <c r="AY584" s="219" t="s">
        <v>207</v>
      </c>
      <c r="BK584" s="221">
        <f>SUM(BK585:BK586)</f>
        <v>0</v>
      </c>
    </row>
    <row r="585" s="2" customFormat="1" ht="66.75" customHeight="1">
      <c r="A585" s="39"/>
      <c r="B585" s="40"/>
      <c r="C585" s="222" t="s">
        <v>1712</v>
      </c>
      <c r="D585" s="222" t="s">
        <v>208</v>
      </c>
      <c r="E585" s="223" t="s">
        <v>2871</v>
      </c>
      <c r="F585" s="224" t="s">
        <v>2872</v>
      </c>
      <c r="G585" s="225" t="s">
        <v>975</v>
      </c>
      <c r="H585" s="226">
        <v>30</v>
      </c>
      <c r="I585" s="227"/>
      <c r="J585" s="228">
        <f>ROUND(I585*H585,2)</f>
        <v>0</v>
      </c>
      <c r="K585" s="229"/>
      <c r="L585" s="45"/>
      <c r="M585" s="230" t="s">
        <v>1</v>
      </c>
      <c r="N585" s="231" t="s">
        <v>41</v>
      </c>
      <c r="O585" s="92"/>
      <c r="P585" s="232">
        <f>O585*H585</f>
        <v>0</v>
      </c>
      <c r="Q585" s="232">
        <v>0</v>
      </c>
      <c r="R585" s="232">
        <f>Q585*H585</f>
        <v>0</v>
      </c>
      <c r="S585" s="232">
        <v>0</v>
      </c>
      <c r="T585" s="233">
        <f>S585*H585</f>
        <v>0</v>
      </c>
      <c r="U585" s="39"/>
      <c r="V585" s="39"/>
      <c r="W585" s="39"/>
      <c r="X585" s="39"/>
      <c r="Y585" s="39"/>
      <c r="Z585" s="39"/>
      <c r="AA585" s="39"/>
      <c r="AB585" s="39"/>
      <c r="AC585" s="39"/>
      <c r="AD585" s="39"/>
      <c r="AE585" s="39"/>
      <c r="AR585" s="234" t="s">
        <v>361</v>
      </c>
      <c r="AT585" s="234" t="s">
        <v>208</v>
      </c>
      <c r="AU585" s="234" t="s">
        <v>83</v>
      </c>
      <c r="AY585" s="18" t="s">
        <v>207</v>
      </c>
      <c r="BE585" s="235">
        <f>IF(N585="základní",J585,0)</f>
        <v>0</v>
      </c>
      <c r="BF585" s="235">
        <f>IF(N585="snížená",J585,0)</f>
        <v>0</v>
      </c>
      <c r="BG585" s="235">
        <f>IF(N585="zákl. přenesená",J585,0)</f>
        <v>0</v>
      </c>
      <c r="BH585" s="235">
        <f>IF(N585="sníž. přenesená",J585,0)</f>
        <v>0</v>
      </c>
      <c r="BI585" s="235">
        <f>IF(N585="nulová",J585,0)</f>
        <v>0</v>
      </c>
      <c r="BJ585" s="18" t="s">
        <v>83</v>
      </c>
      <c r="BK585" s="235">
        <f>ROUND(I585*H585,2)</f>
        <v>0</v>
      </c>
      <c r="BL585" s="18" t="s">
        <v>361</v>
      </c>
      <c r="BM585" s="234" t="s">
        <v>3285</v>
      </c>
    </row>
    <row r="586" s="2" customFormat="1">
      <c r="A586" s="39"/>
      <c r="B586" s="40"/>
      <c r="C586" s="41"/>
      <c r="D586" s="236" t="s">
        <v>214</v>
      </c>
      <c r="E586" s="41"/>
      <c r="F586" s="237" t="s">
        <v>2873</v>
      </c>
      <c r="G586" s="41"/>
      <c r="H586" s="41"/>
      <c r="I586" s="238"/>
      <c r="J586" s="41"/>
      <c r="K586" s="41"/>
      <c r="L586" s="45"/>
      <c r="M586" s="239"/>
      <c r="N586" s="240"/>
      <c r="O586" s="92"/>
      <c r="P586" s="92"/>
      <c r="Q586" s="92"/>
      <c r="R586" s="92"/>
      <c r="S586" s="92"/>
      <c r="T586" s="93"/>
      <c r="U586" s="39"/>
      <c r="V586" s="39"/>
      <c r="W586" s="39"/>
      <c r="X586" s="39"/>
      <c r="Y586" s="39"/>
      <c r="Z586" s="39"/>
      <c r="AA586" s="39"/>
      <c r="AB586" s="39"/>
      <c r="AC586" s="39"/>
      <c r="AD586" s="39"/>
      <c r="AE586" s="39"/>
      <c r="AT586" s="18" t="s">
        <v>214</v>
      </c>
      <c r="AU586" s="18" t="s">
        <v>83</v>
      </c>
    </row>
    <row r="587" s="11" customFormat="1" ht="25.92" customHeight="1">
      <c r="A587" s="11"/>
      <c r="B587" s="208"/>
      <c r="C587" s="209"/>
      <c r="D587" s="210" t="s">
        <v>75</v>
      </c>
      <c r="E587" s="211" t="s">
        <v>3418</v>
      </c>
      <c r="F587" s="211" t="s">
        <v>3419</v>
      </c>
      <c r="G587" s="209"/>
      <c r="H587" s="209"/>
      <c r="I587" s="212"/>
      <c r="J587" s="213">
        <f>BK587</f>
        <v>0</v>
      </c>
      <c r="K587" s="209"/>
      <c r="L587" s="214"/>
      <c r="M587" s="215"/>
      <c r="N587" s="216"/>
      <c r="O587" s="216"/>
      <c r="P587" s="217">
        <f>SUM(P588:P615)</f>
        <v>0</v>
      </c>
      <c r="Q587" s="216"/>
      <c r="R587" s="217">
        <f>SUM(R588:R615)</f>
        <v>0</v>
      </c>
      <c r="S587" s="216"/>
      <c r="T587" s="218">
        <f>SUM(T588:T615)</f>
        <v>0</v>
      </c>
      <c r="U587" s="11"/>
      <c r="V587" s="11"/>
      <c r="W587" s="11"/>
      <c r="X587" s="11"/>
      <c r="Y587" s="11"/>
      <c r="Z587" s="11"/>
      <c r="AA587" s="11"/>
      <c r="AB587" s="11"/>
      <c r="AC587" s="11"/>
      <c r="AD587" s="11"/>
      <c r="AE587" s="11"/>
      <c r="AR587" s="219" t="s">
        <v>83</v>
      </c>
      <c r="AT587" s="220" t="s">
        <v>75</v>
      </c>
      <c r="AU587" s="220" t="s">
        <v>76</v>
      </c>
      <c r="AY587" s="219" t="s">
        <v>207</v>
      </c>
      <c r="BK587" s="221">
        <f>SUM(BK588:BK615)</f>
        <v>0</v>
      </c>
    </row>
    <row r="588" s="2" customFormat="1" ht="24.15" customHeight="1">
      <c r="A588" s="39"/>
      <c r="B588" s="40"/>
      <c r="C588" s="222" t="s">
        <v>1716</v>
      </c>
      <c r="D588" s="222" t="s">
        <v>208</v>
      </c>
      <c r="E588" s="223" t="s">
        <v>3420</v>
      </c>
      <c r="F588" s="224" t="s">
        <v>3421</v>
      </c>
      <c r="G588" s="225" t="s">
        <v>2924</v>
      </c>
      <c r="H588" s="226">
        <v>1</v>
      </c>
      <c r="I588" s="227"/>
      <c r="J588" s="228">
        <f>ROUND(I588*H588,2)</f>
        <v>0</v>
      </c>
      <c r="K588" s="229"/>
      <c r="L588" s="45"/>
      <c r="M588" s="230" t="s">
        <v>1</v>
      </c>
      <c r="N588" s="231" t="s">
        <v>41</v>
      </c>
      <c r="O588" s="92"/>
      <c r="P588" s="232">
        <f>O588*H588</f>
        <v>0</v>
      </c>
      <c r="Q588" s="232">
        <v>0</v>
      </c>
      <c r="R588" s="232">
        <f>Q588*H588</f>
        <v>0</v>
      </c>
      <c r="S588" s="232">
        <v>0</v>
      </c>
      <c r="T588" s="233">
        <f>S588*H588</f>
        <v>0</v>
      </c>
      <c r="U588" s="39"/>
      <c r="V588" s="39"/>
      <c r="W588" s="39"/>
      <c r="X588" s="39"/>
      <c r="Y588" s="39"/>
      <c r="Z588" s="39"/>
      <c r="AA588" s="39"/>
      <c r="AB588" s="39"/>
      <c r="AC588" s="39"/>
      <c r="AD588" s="39"/>
      <c r="AE588" s="39"/>
      <c r="AR588" s="234" t="s">
        <v>361</v>
      </c>
      <c r="AT588" s="234" t="s">
        <v>208</v>
      </c>
      <c r="AU588" s="234" t="s">
        <v>83</v>
      </c>
      <c r="AY588" s="18" t="s">
        <v>207</v>
      </c>
      <c r="BE588" s="235">
        <f>IF(N588="základní",J588,0)</f>
        <v>0</v>
      </c>
      <c r="BF588" s="235">
        <f>IF(N588="snížená",J588,0)</f>
        <v>0</v>
      </c>
      <c r="BG588" s="235">
        <f>IF(N588="zákl. přenesená",J588,0)</f>
        <v>0</v>
      </c>
      <c r="BH588" s="235">
        <f>IF(N588="sníž. přenesená",J588,0)</f>
        <v>0</v>
      </c>
      <c r="BI588" s="235">
        <f>IF(N588="nulová",J588,0)</f>
        <v>0</v>
      </c>
      <c r="BJ588" s="18" t="s">
        <v>83</v>
      </c>
      <c r="BK588" s="235">
        <f>ROUND(I588*H588,2)</f>
        <v>0</v>
      </c>
      <c r="BL588" s="18" t="s">
        <v>361</v>
      </c>
      <c r="BM588" s="234" t="s">
        <v>3288</v>
      </c>
    </row>
    <row r="589" s="2" customFormat="1">
      <c r="A589" s="39"/>
      <c r="B589" s="40"/>
      <c r="C589" s="41"/>
      <c r="D589" s="236" t="s">
        <v>214</v>
      </c>
      <c r="E589" s="41"/>
      <c r="F589" s="237" t="s">
        <v>3421</v>
      </c>
      <c r="G589" s="41"/>
      <c r="H589" s="41"/>
      <c r="I589" s="238"/>
      <c r="J589" s="41"/>
      <c r="K589" s="41"/>
      <c r="L589" s="45"/>
      <c r="M589" s="239"/>
      <c r="N589" s="240"/>
      <c r="O589" s="92"/>
      <c r="P589" s="92"/>
      <c r="Q589" s="92"/>
      <c r="R589" s="92"/>
      <c r="S589" s="92"/>
      <c r="T589" s="93"/>
      <c r="U589" s="39"/>
      <c r="V589" s="39"/>
      <c r="W589" s="39"/>
      <c r="X589" s="39"/>
      <c r="Y589" s="39"/>
      <c r="Z589" s="39"/>
      <c r="AA589" s="39"/>
      <c r="AB589" s="39"/>
      <c r="AC589" s="39"/>
      <c r="AD589" s="39"/>
      <c r="AE589" s="39"/>
      <c r="AT589" s="18" t="s">
        <v>214</v>
      </c>
      <c r="AU589" s="18" t="s">
        <v>83</v>
      </c>
    </row>
    <row r="590" s="2" customFormat="1" ht="33" customHeight="1">
      <c r="A590" s="39"/>
      <c r="B590" s="40"/>
      <c r="C590" s="222" t="s">
        <v>1722</v>
      </c>
      <c r="D590" s="222" t="s">
        <v>208</v>
      </c>
      <c r="E590" s="223" t="s">
        <v>3423</v>
      </c>
      <c r="F590" s="224" t="s">
        <v>3424</v>
      </c>
      <c r="G590" s="225" t="s">
        <v>2924</v>
      </c>
      <c r="H590" s="226">
        <v>1</v>
      </c>
      <c r="I590" s="227"/>
      <c r="J590" s="228">
        <f>ROUND(I590*H590,2)</f>
        <v>0</v>
      </c>
      <c r="K590" s="229"/>
      <c r="L590" s="45"/>
      <c r="M590" s="230" t="s">
        <v>1</v>
      </c>
      <c r="N590" s="231" t="s">
        <v>41</v>
      </c>
      <c r="O590" s="92"/>
      <c r="P590" s="232">
        <f>O590*H590</f>
        <v>0</v>
      </c>
      <c r="Q590" s="232">
        <v>0</v>
      </c>
      <c r="R590" s="232">
        <f>Q590*H590</f>
        <v>0</v>
      </c>
      <c r="S590" s="232">
        <v>0</v>
      </c>
      <c r="T590" s="233">
        <f>S590*H590</f>
        <v>0</v>
      </c>
      <c r="U590" s="39"/>
      <c r="V590" s="39"/>
      <c r="W590" s="39"/>
      <c r="X590" s="39"/>
      <c r="Y590" s="39"/>
      <c r="Z590" s="39"/>
      <c r="AA590" s="39"/>
      <c r="AB590" s="39"/>
      <c r="AC590" s="39"/>
      <c r="AD590" s="39"/>
      <c r="AE590" s="39"/>
      <c r="AR590" s="234" t="s">
        <v>361</v>
      </c>
      <c r="AT590" s="234" t="s">
        <v>208</v>
      </c>
      <c r="AU590" s="234" t="s">
        <v>83</v>
      </c>
      <c r="AY590" s="18" t="s">
        <v>207</v>
      </c>
      <c r="BE590" s="235">
        <f>IF(N590="základní",J590,0)</f>
        <v>0</v>
      </c>
      <c r="BF590" s="235">
        <f>IF(N590="snížená",J590,0)</f>
        <v>0</v>
      </c>
      <c r="BG590" s="235">
        <f>IF(N590="zákl. přenesená",J590,0)</f>
        <v>0</v>
      </c>
      <c r="BH590" s="235">
        <f>IF(N590="sníž. přenesená",J590,0)</f>
        <v>0</v>
      </c>
      <c r="BI590" s="235">
        <f>IF(N590="nulová",J590,0)</f>
        <v>0</v>
      </c>
      <c r="BJ590" s="18" t="s">
        <v>83</v>
      </c>
      <c r="BK590" s="235">
        <f>ROUND(I590*H590,2)</f>
        <v>0</v>
      </c>
      <c r="BL590" s="18" t="s">
        <v>361</v>
      </c>
      <c r="BM590" s="234" t="s">
        <v>3291</v>
      </c>
    </row>
    <row r="591" s="2" customFormat="1">
      <c r="A591" s="39"/>
      <c r="B591" s="40"/>
      <c r="C591" s="41"/>
      <c r="D591" s="236" t="s">
        <v>214</v>
      </c>
      <c r="E591" s="41"/>
      <c r="F591" s="237" t="s">
        <v>3424</v>
      </c>
      <c r="G591" s="41"/>
      <c r="H591" s="41"/>
      <c r="I591" s="238"/>
      <c r="J591" s="41"/>
      <c r="K591" s="41"/>
      <c r="L591" s="45"/>
      <c r="M591" s="239"/>
      <c r="N591" s="240"/>
      <c r="O591" s="92"/>
      <c r="P591" s="92"/>
      <c r="Q591" s="92"/>
      <c r="R591" s="92"/>
      <c r="S591" s="92"/>
      <c r="T591" s="93"/>
      <c r="U591" s="39"/>
      <c r="V591" s="39"/>
      <c r="W591" s="39"/>
      <c r="X591" s="39"/>
      <c r="Y591" s="39"/>
      <c r="Z591" s="39"/>
      <c r="AA591" s="39"/>
      <c r="AB591" s="39"/>
      <c r="AC591" s="39"/>
      <c r="AD591" s="39"/>
      <c r="AE591" s="39"/>
      <c r="AT591" s="18" t="s">
        <v>214</v>
      </c>
      <c r="AU591" s="18" t="s">
        <v>83</v>
      </c>
    </row>
    <row r="592" s="2" customFormat="1" ht="55.5" customHeight="1">
      <c r="A592" s="39"/>
      <c r="B592" s="40"/>
      <c r="C592" s="222" t="s">
        <v>1726</v>
      </c>
      <c r="D592" s="222" t="s">
        <v>208</v>
      </c>
      <c r="E592" s="223" t="s">
        <v>3426</v>
      </c>
      <c r="F592" s="224" t="s">
        <v>3427</v>
      </c>
      <c r="G592" s="225" t="s">
        <v>2924</v>
      </c>
      <c r="H592" s="226">
        <v>1</v>
      </c>
      <c r="I592" s="227"/>
      <c r="J592" s="228">
        <f>ROUND(I592*H592,2)</f>
        <v>0</v>
      </c>
      <c r="K592" s="229"/>
      <c r="L592" s="45"/>
      <c r="M592" s="230" t="s">
        <v>1</v>
      </c>
      <c r="N592" s="231" t="s">
        <v>41</v>
      </c>
      <c r="O592" s="92"/>
      <c r="P592" s="232">
        <f>O592*H592</f>
        <v>0</v>
      </c>
      <c r="Q592" s="232">
        <v>0</v>
      </c>
      <c r="R592" s="232">
        <f>Q592*H592</f>
        <v>0</v>
      </c>
      <c r="S592" s="232">
        <v>0</v>
      </c>
      <c r="T592" s="233">
        <f>S592*H592</f>
        <v>0</v>
      </c>
      <c r="U592" s="39"/>
      <c r="V592" s="39"/>
      <c r="W592" s="39"/>
      <c r="X592" s="39"/>
      <c r="Y592" s="39"/>
      <c r="Z592" s="39"/>
      <c r="AA592" s="39"/>
      <c r="AB592" s="39"/>
      <c r="AC592" s="39"/>
      <c r="AD592" s="39"/>
      <c r="AE592" s="39"/>
      <c r="AR592" s="234" t="s">
        <v>361</v>
      </c>
      <c r="AT592" s="234" t="s">
        <v>208</v>
      </c>
      <c r="AU592" s="234" t="s">
        <v>83</v>
      </c>
      <c r="AY592" s="18" t="s">
        <v>207</v>
      </c>
      <c r="BE592" s="235">
        <f>IF(N592="základní",J592,0)</f>
        <v>0</v>
      </c>
      <c r="BF592" s="235">
        <f>IF(N592="snížená",J592,0)</f>
        <v>0</v>
      </c>
      <c r="BG592" s="235">
        <f>IF(N592="zákl. přenesená",J592,0)</f>
        <v>0</v>
      </c>
      <c r="BH592" s="235">
        <f>IF(N592="sníž. přenesená",J592,0)</f>
        <v>0</v>
      </c>
      <c r="BI592" s="235">
        <f>IF(N592="nulová",J592,0)</f>
        <v>0</v>
      </c>
      <c r="BJ592" s="18" t="s">
        <v>83</v>
      </c>
      <c r="BK592" s="235">
        <f>ROUND(I592*H592,2)</f>
        <v>0</v>
      </c>
      <c r="BL592" s="18" t="s">
        <v>361</v>
      </c>
      <c r="BM592" s="234" t="s">
        <v>3294</v>
      </c>
    </row>
    <row r="593" s="2" customFormat="1">
      <c r="A593" s="39"/>
      <c r="B593" s="40"/>
      <c r="C593" s="41"/>
      <c r="D593" s="236" t="s">
        <v>214</v>
      </c>
      <c r="E593" s="41"/>
      <c r="F593" s="237" t="s">
        <v>3427</v>
      </c>
      <c r="G593" s="41"/>
      <c r="H593" s="41"/>
      <c r="I593" s="238"/>
      <c r="J593" s="41"/>
      <c r="K593" s="41"/>
      <c r="L593" s="45"/>
      <c r="M593" s="239"/>
      <c r="N593" s="240"/>
      <c r="O593" s="92"/>
      <c r="P593" s="92"/>
      <c r="Q593" s="92"/>
      <c r="R593" s="92"/>
      <c r="S593" s="92"/>
      <c r="T593" s="93"/>
      <c r="U593" s="39"/>
      <c r="V593" s="39"/>
      <c r="W593" s="39"/>
      <c r="X593" s="39"/>
      <c r="Y593" s="39"/>
      <c r="Z593" s="39"/>
      <c r="AA593" s="39"/>
      <c r="AB593" s="39"/>
      <c r="AC593" s="39"/>
      <c r="AD593" s="39"/>
      <c r="AE593" s="39"/>
      <c r="AT593" s="18" t="s">
        <v>214</v>
      </c>
      <c r="AU593" s="18" t="s">
        <v>83</v>
      </c>
    </row>
    <row r="594" s="2" customFormat="1" ht="37.8" customHeight="1">
      <c r="A594" s="39"/>
      <c r="B594" s="40"/>
      <c r="C594" s="222" t="s">
        <v>1730</v>
      </c>
      <c r="D594" s="222" t="s">
        <v>208</v>
      </c>
      <c r="E594" s="223" t="s">
        <v>3429</v>
      </c>
      <c r="F594" s="224" t="s">
        <v>3430</v>
      </c>
      <c r="G594" s="225" t="s">
        <v>2924</v>
      </c>
      <c r="H594" s="226">
        <v>1</v>
      </c>
      <c r="I594" s="227"/>
      <c r="J594" s="228">
        <f>ROUND(I594*H594,2)</f>
        <v>0</v>
      </c>
      <c r="K594" s="229"/>
      <c r="L594" s="45"/>
      <c r="M594" s="230" t="s">
        <v>1</v>
      </c>
      <c r="N594" s="231" t="s">
        <v>41</v>
      </c>
      <c r="O594" s="92"/>
      <c r="P594" s="232">
        <f>O594*H594</f>
        <v>0</v>
      </c>
      <c r="Q594" s="232">
        <v>0</v>
      </c>
      <c r="R594" s="232">
        <f>Q594*H594</f>
        <v>0</v>
      </c>
      <c r="S594" s="232">
        <v>0</v>
      </c>
      <c r="T594" s="233">
        <f>S594*H594</f>
        <v>0</v>
      </c>
      <c r="U594" s="39"/>
      <c r="V594" s="39"/>
      <c r="W594" s="39"/>
      <c r="X594" s="39"/>
      <c r="Y594" s="39"/>
      <c r="Z594" s="39"/>
      <c r="AA594" s="39"/>
      <c r="AB594" s="39"/>
      <c r="AC594" s="39"/>
      <c r="AD594" s="39"/>
      <c r="AE594" s="39"/>
      <c r="AR594" s="234" t="s">
        <v>361</v>
      </c>
      <c r="AT594" s="234" t="s">
        <v>208</v>
      </c>
      <c r="AU594" s="234" t="s">
        <v>83</v>
      </c>
      <c r="AY594" s="18" t="s">
        <v>207</v>
      </c>
      <c r="BE594" s="235">
        <f>IF(N594="základní",J594,0)</f>
        <v>0</v>
      </c>
      <c r="BF594" s="235">
        <f>IF(N594="snížená",J594,0)</f>
        <v>0</v>
      </c>
      <c r="BG594" s="235">
        <f>IF(N594="zákl. přenesená",J594,0)</f>
        <v>0</v>
      </c>
      <c r="BH594" s="235">
        <f>IF(N594="sníž. přenesená",J594,0)</f>
        <v>0</v>
      </c>
      <c r="BI594" s="235">
        <f>IF(N594="nulová",J594,0)</f>
        <v>0</v>
      </c>
      <c r="BJ594" s="18" t="s">
        <v>83</v>
      </c>
      <c r="BK594" s="235">
        <f>ROUND(I594*H594,2)</f>
        <v>0</v>
      </c>
      <c r="BL594" s="18" t="s">
        <v>361</v>
      </c>
      <c r="BM594" s="234" t="s">
        <v>3297</v>
      </c>
    </row>
    <row r="595" s="2" customFormat="1">
      <c r="A595" s="39"/>
      <c r="B595" s="40"/>
      <c r="C595" s="41"/>
      <c r="D595" s="236" t="s">
        <v>214</v>
      </c>
      <c r="E595" s="41"/>
      <c r="F595" s="237" t="s">
        <v>3430</v>
      </c>
      <c r="G595" s="41"/>
      <c r="H595" s="41"/>
      <c r="I595" s="238"/>
      <c r="J595" s="41"/>
      <c r="K595" s="41"/>
      <c r="L595" s="45"/>
      <c r="M595" s="239"/>
      <c r="N595" s="240"/>
      <c r="O595" s="92"/>
      <c r="P595" s="92"/>
      <c r="Q595" s="92"/>
      <c r="R595" s="92"/>
      <c r="S595" s="92"/>
      <c r="T595" s="93"/>
      <c r="U595" s="39"/>
      <c r="V595" s="39"/>
      <c r="W595" s="39"/>
      <c r="X595" s="39"/>
      <c r="Y595" s="39"/>
      <c r="Z595" s="39"/>
      <c r="AA595" s="39"/>
      <c r="AB595" s="39"/>
      <c r="AC595" s="39"/>
      <c r="AD595" s="39"/>
      <c r="AE595" s="39"/>
      <c r="AT595" s="18" t="s">
        <v>214</v>
      </c>
      <c r="AU595" s="18" t="s">
        <v>83</v>
      </c>
    </row>
    <row r="596" s="2" customFormat="1" ht="21.75" customHeight="1">
      <c r="A596" s="39"/>
      <c r="B596" s="40"/>
      <c r="C596" s="222" t="s">
        <v>1734</v>
      </c>
      <c r="D596" s="222" t="s">
        <v>208</v>
      </c>
      <c r="E596" s="223" t="s">
        <v>3432</v>
      </c>
      <c r="F596" s="224" t="s">
        <v>3433</v>
      </c>
      <c r="G596" s="225" t="s">
        <v>2924</v>
      </c>
      <c r="H596" s="226">
        <v>1</v>
      </c>
      <c r="I596" s="227"/>
      <c r="J596" s="228">
        <f>ROUND(I596*H596,2)</f>
        <v>0</v>
      </c>
      <c r="K596" s="229"/>
      <c r="L596" s="45"/>
      <c r="M596" s="230" t="s">
        <v>1</v>
      </c>
      <c r="N596" s="231" t="s">
        <v>41</v>
      </c>
      <c r="O596" s="92"/>
      <c r="P596" s="232">
        <f>O596*H596</f>
        <v>0</v>
      </c>
      <c r="Q596" s="232">
        <v>0</v>
      </c>
      <c r="R596" s="232">
        <f>Q596*H596</f>
        <v>0</v>
      </c>
      <c r="S596" s="232">
        <v>0</v>
      </c>
      <c r="T596" s="233">
        <f>S596*H596</f>
        <v>0</v>
      </c>
      <c r="U596" s="39"/>
      <c r="V596" s="39"/>
      <c r="W596" s="39"/>
      <c r="X596" s="39"/>
      <c r="Y596" s="39"/>
      <c r="Z596" s="39"/>
      <c r="AA596" s="39"/>
      <c r="AB596" s="39"/>
      <c r="AC596" s="39"/>
      <c r="AD596" s="39"/>
      <c r="AE596" s="39"/>
      <c r="AR596" s="234" t="s">
        <v>361</v>
      </c>
      <c r="AT596" s="234" t="s">
        <v>208</v>
      </c>
      <c r="AU596" s="234" t="s">
        <v>83</v>
      </c>
      <c r="AY596" s="18" t="s">
        <v>207</v>
      </c>
      <c r="BE596" s="235">
        <f>IF(N596="základní",J596,0)</f>
        <v>0</v>
      </c>
      <c r="BF596" s="235">
        <f>IF(N596="snížená",J596,0)</f>
        <v>0</v>
      </c>
      <c r="BG596" s="235">
        <f>IF(N596="zákl. přenesená",J596,0)</f>
        <v>0</v>
      </c>
      <c r="BH596" s="235">
        <f>IF(N596="sníž. přenesená",J596,0)</f>
        <v>0</v>
      </c>
      <c r="BI596" s="235">
        <f>IF(N596="nulová",J596,0)</f>
        <v>0</v>
      </c>
      <c r="BJ596" s="18" t="s">
        <v>83</v>
      </c>
      <c r="BK596" s="235">
        <f>ROUND(I596*H596,2)</f>
        <v>0</v>
      </c>
      <c r="BL596" s="18" t="s">
        <v>361</v>
      </c>
      <c r="BM596" s="234" t="s">
        <v>3300</v>
      </c>
    </row>
    <row r="597" s="2" customFormat="1">
      <c r="A597" s="39"/>
      <c r="B597" s="40"/>
      <c r="C597" s="41"/>
      <c r="D597" s="236" t="s">
        <v>214</v>
      </c>
      <c r="E597" s="41"/>
      <c r="F597" s="237" t="s">
        <v>3433</v>
      </c>
      <c r="G597" s="41"/>
      <c r="H597" s="41"/>
      <c r="I597" s="238"/>
      <c r="J597" s="41"/>
      <c r="K597" s="41"/>
      <c r="L597" s="45"/>
      <c r="M597" s="239"/>
      <c r="N597" s="240"/>
      <c r="O597" s="92"/>
      <c r="P597" s="92"/>
      <c r="Q597" s="92"/>
      <c r="R597" s="92"/>
      <c r="S597" s="92"/>
      <c r="T597" s="93"/>
      <c r="U597" s="39"/>
      <c r="V597" s="39"/>
      <c r="W597" s="39"/>
      <c r="X597" s="39"/>
      <c r="Y597" s="39"/>
      <c r="Z597" s="39"/>
      <c r="AA597" s="39"/>
      <c r="AB597" s="39"/>
      <c r="AC597" s="39"/>
      <c r="AD597" s="39"/>
      <c r="AE597" s="39"/>
      <c r="AT597" s="18" t="s">
        <v>214</v>
      </c>
      <c r="AU597" s="18" t="s">
        <v>83</v>
      </c>
    </row>
    <row r="598" s="2" customFormat="1" ht="16.5" customHeight="1">
      <c r="A598" s="39"/>
      <c r="B598" s="40"/>
      <c r="C598" s="222" t="s">
        <v>1738</v>
      </c>
      <c r="D598" s="222" t="s">
        <v>208</v>
      </c>
      <c r="E598" s="223" t="s">
        <v>3435</v>
      </c>
      <c r="F598" s="224" t="s">
        <v>3436</v>
      </c>
      <c r="G598" s="225" t="s">
        <v>2924</v>
      </c>
      <c r="H598" s="226">
        <v>1</v>
      </c>
      <c r="I598" s="227"/>
      <c r="J598" s="228">
        <f>ROUND(I598*H598,2)</f>
        <v>0</v>
      </c>
      <c r="K598" s="229"/>
      <c r="L598" s="45"/>
      <c r="M598" s="230" t="s">
        <v>1</v>
      </c>
      <c r="N598" s="231" t="s">
        <v>41</v>
      </c>
      <c r="O598" s="92"/>
      <c r="P598" s="232">
        <f>O598*H598</f>
        <v>0</v>
      </c>
      <c r="Q598" s="232">
        <v>0</v>
      </c>
      <c r="R598" s="232">
        <f>Q598*H598</f>
        <v>0</v>
      </c>
      <c r="S598" s="232">
        <v>0</v>
      </c>
      <c r="T598" s="233">
        <f>S598*H598</f>
        <v>0</v>
      </c>
      <c r="U598" s="39"/>
      <c r="V598" s="39"/>
      <c r="W598" s="39"/>
      <c r="X598" s="39"/>
      <c r="Y598" s="39"/>
      <c r="Z598" s="39"/>
      <c r="AA598" s="39"/>
      <c r="AB598" s="39"/>
      <c r="AC598" s="39"/>
      <c r="AD598" s="39"/>
      <c r="AE598" s="39"/>
      <c r="AR598" s="234" t="s">
        <v>361</v>
      </c>
      <c r="AT598" s="234" t="s">
        <v>208</v>
      </c>
      <c r="AU598" s="234" t="s">
        <v>83</v>
      </c>
      <c r="AY598" s="18" t="s">
        <v>207</v>
      </c>
      <c r="BE598" s="235">
        <f>IF(N598="základní",J598,0)</f>
        <v>0</v>
      </c>
      <c r="BF598" s="235">
        <f>IF(N598="snížená",J598,0)</f>
        <v>0</v>
      </c>
      <c r="BG598" s="235">
        <f>IF(N598="zákl. přenesená",J598,0)</f>
        <v>0</v>
      </c>
      <c r="BH598" s="235">
        <f>IF(N598="sníž. přenesená",J598,0)</f>
        <v>0</v>
      </c>
      <c r="BI598" s="235">
        <f>IF(N598="nulová",J598,0)</f>
        <v>0</v>
      </c>
      <c r="BJ598" s="18" t="s">
        <v>83</v>
      </c>
      <c r="BK598" s="235">
        <f>ROUND(I598*H598,2)</f>
        <v>0</v>
      </c>
      <c r="BL598" s="18" t="s">
        <v>361</v>
      </c>
      <c r="BM598" s="234" t="s">
        <v>3302</v>
      </c>
    </row>
    <row r="599" s="2" customFormat="1">
      <c r="A599" s="39"/>
      <c r="B599" s="40"/>
      <c r="C599" s="41"/>
      <c r="D599" s="236" t="s">
        <v>214</v>
      </c>
      <c r="E599" s="41"/>
      <c r="F599" s="237" t="s">
        <v>3436</v>
      </c>
      <c r="G599" s="41"/>
      <c r="H599" s="41"/>
      <c r="I599" s="238"/>
      <c r="J599" s="41"/>
      <c r="K599" s="41"/>
      <c r="L599" s="45"/>
      <c r="M599" s="239"/>
      <c r="N599" s="240"/>
      <c r="O599" s="92"/>
      <c r="P599" s="92"/>
      <c r="Q599" s="92"/>
      <c r="R599" s="92"/>
      <c r="S599" s="92"/>
      <c r="T599" s="93"/>
      <c r="U599" s="39"/>
      <c r="V599" s="39"/>
      <c r="W599" s="39"/>
      <c r="X599" s="39"/>
      <c r="Y599" s="39"/>
      <c r="Z599" s="39"/>
      <c r="AA599" s="39"/>
      <c r="AB599" s="39"/>
      <c r="AC599" s="39"/>
      <c r="AD599" s="39"/>
      <c r="AE599" s="39"/>
      <c r="AT599" s="18" t="s">
        <v>214</v>
      </c>
      <c r="AU599" s="18" t="s">
        <v>83</v>
      </c>
    </row>
    <row r="600" s="2" customFormat="1" ht="33" customHeight="1">
      <c r="A600" s="39"/>
      <c r="B600" s="40"/>
      <c r="C600" s="222" t="s">
        <v>1742</v>
      </c>
      <c r="D600" s="222" t="s">
        <v>208</v>
      </c>
      <c r="E600" s="223" t="s">
        <v>3438</v>
      </c>
      <c r="F600" s="224" t="s">
        <v>3439</v>
      </c>
      <c r="G600" s="225" t="s">
        <v>2924</v>
      </c>
      <c r="H600" s="226">
        <v>1</v>
      </c>
      <c r="I600" s="227"/>
      <c r="J600" s="228">
        <f>ROUND(I600*H600,2)</f>
        <v>0</v>
      </c>
      <c r="K600" s="229"/>
      <c r="L600" s="45"/>
      <c r="M600" s="230" t="s">
        <v>1</v>
      </c>
      <c r="N600" s="231" t="s">
        <v>41</v>
      </c>
      <c r="O600" s="92"/>
      <c r="P600" s="232">
        <f>O600*H600</f>
        <v>0</v>
      </c>
      <c r="Q600" s="232">
        <v>0</v>
      </c>
      <c r="R600" s="232">
        <f>Q600*H600</f>
        <v>0</v>
      </c>
      <c r="S600" s="232">
        <v>0</v>
      </c>
      <c r="T600" s="233">
        <f>S600*H600</f>
        <v>0</v>
      </c>
      <c r="U600" s="39"/>
      <c r="V600" s="39"/>
      <c r="W600" s="39"/>
      <c r="X600" s="39"/>
      <c r="Y600" s="39"/>
      <c r="Z600" s="39"/>
      <c r="AA600" s="39"/>
      <c r="AB600" s="39"/>
      <c r="AC600" s="39"/>
      <c r="AD600" s="39"/>
      <c r="AE600" s="39"/>
      <c r="AR600" s="234" t="s">
        <v>361</v>
      </c>
      <c r="AT600" s="234" t="s">
        <v>208</v>
      </c>
      <c r="AU600" s="234" t="s">
        <v>83</v>
      </c>
      <c r="AY600" s="18" t="s">
        <v>207</v>
      </c>
      <c r="BE600" s="235">
        <f>IF(N600="základní",J600,0)</f>
        <v>0</v>
      </c>
      <c r="BF600" s="235">
        <f>IF(N600="snížená",J600,0)</f>
        <v>0</v>
      </c>
      <c r="BG600" s="235">
        <f>IF(N600="zákl. přenesená",J600,0)</f>
        <v>0</v>
      </c>
      <c r="BH600" s="235">
        <f>IF(N600="sníž. přenesená",J600,0)</f>
        <v>0</v>
      </c>
      <c r="BI600" s="235">
        <f>IF(N600="nulová",J600,0)</f>
        <v>0</v>
      </c>
      <c r="BJ600" s="18" t="s">
        <v>83</v>
      </c>
      <c r="BK600" s="235">
        <f>ROUND(I600*H600,2)</f>
        <v>0</v>
      </c>
      <c r="BL600" s="18" t="s">
        <v>361</v>
      </c>
      <c r="BM600" s="234" t="s">
        <v>3305</v>
      </c>
    </row>
    <row r="601" s="2" customFormat="1">
      <c r="A601" s="39"/>
      <c r="B601" s="40"/>
      <c r="C601" s="41"/>
      <c r="D601" s="236" t="s">
        <v>214</v>
      </c>
      <c r="E601" s="41"/>
      <c r="F601" s="237" t="s">
        <v>3439</v>
      </c>
      <c r="G601" s="41"/>
      <c r="H601" s="41"/>
      <c r="I601" s="238"/>
      <c r="J601" s="41"/>
      <c r="K601" s="41"/>
      <c r="L601" s="45"/>
      <c r="M601" s="239"/>
      <c r="N601" s="240"/>
      <c r="O601" s="92"/>
      <c r="P601" s="92"/>
      <c r="Q601" s="92"/>
      <c r="R601" s="92"/>
      <c r="S601" s="92"/>
      <c r="T601" s="93"/>
      <c r="U601" s="39"/>
      <c r="V601" s="39"/>
      <c r="W601" s="39"/>
      <c r="X601" s="39"/>
      <c r="Y601" s="39"/>
      <c r="Z601" s="39"/>
      <c r="AA601" s="39"/>
      <c r="AB601" s="39"/>
      <c r="AC601" s="39"/>
      <c r="AD601" s="39"/>
      <c r="AE601" s="39"/>
      <c r="AT601" s="18" t="s">
        <v>214</v>
      </c>
      <c r="AU601" s="18" t="s">
        <v>83</v>
      </c>
    </row>
    <row r="602" s="2" customFormat="1" ht="16.5" customHeight="1">
      <c r="A602" s="39"/>
      <c r="B602" s="40"/>
      <c r="C602" s="222" t="s">
        <v>1745</v>
      </c>
      <c r="D602" s="222" t="s">
        <v>208</v>
      </c>
      <c r="E602" s="223" t="s">
        <v>3441</v>
      </c>
      <c r="F602" s="224" t="s">
        <v>3442</v>
      </c>
      <c r="G602" s="225" t="s">
        <v>2924</v>
      </c>
      <c r="H602" s="226">
        <v>1</v>
      </c>
      <c r="I602" s="227"/>
      <c r="J602" s="228">
        <f>ROUND(I602*H602,2)</f>
        <v>0</v>
      </c>
      <c r="K602" s="229"/>
      <c r="L602" s="45"/>
      <c r="M602" s="230" t="s">
        <v>1</v>
      </c>
      <c r="N602" s="231" t="s">
        <v>41</v>
      </c>
      <c r="O602" s="92"/>
      <c r="P602" s="232">
        <f>O602*H602</f>
        <v>0</v>
      </c>
      <c r="Q602" s="232">
        <v>0</v>
      </c>
      <c r="R602" s="232">
        <f>Q602*H602</f>
        <v>0</v>
      </c>
      <c r="S602" s="232">
        <v>0</v>
      </c>
      <c r="T602" s="233">
        <f>S602*H602</f>
        <v>0</v>
      </c>
      <c r="U602" s="39"/>
      <c r="V602" s="39"/>
      <c r="W602" s="39"/>
      <c r="X602" s="39"/>
      <c r="Y602" s="39"/>
      <c r="Z602" s="39"/>
      <c r="AA602" s="39"/>
      <c r="AB602" s="39"/>
      <c r="AC602" s="39"/>
      <c r="AD602" s="39"/>
      <c r="AE602" s="39"/>
      <c r="AR602" s="234" t="s">
        <v>361</v>
      </c>
      <c r="AT602" s="234" t="s">
        <v>208</v>
      </c>
      <c r="AU602" s="234" t="s">
        <v>83</v>
      </c>
      <c r="AY602" s="18" t="s">
        <v>207</v>
      </c>
      <c r="BE602" s="235">
        <f>IF(N602="základní",J602,0)</f>
        <v>0</v>
      </c>
      <c r="BF602" s="235">
        <f>IF(N602="snížená",J602,0)</f>
        <v>0</v>
      </c>
      <c r="BG602" s="235">
        <f>IF(N602="zákl. přenesená",J602,0)</f>
        <v>0</v>
      </c>
      <c r="BH602" s="235">
        <f>IF(N602="sníž. přenesená",J602,0)</f>
        <v>0</v>
      </c>
      <c r="BI602" s="235">
        <f>IF(N602="nulová",J602,0)</f>
        <v>0</v>
      </c>
      <c r="BJ602" s="18" t="s">
        <v>83</v>
      </c>
      <c r="BK602" s="235">
        <f>ROUND(I602*H602,2)</f>
        <v>0</v>
      </c>
      <c r="BL602" s="18" t="s">
        <v>361</v>
      </c>
      <c r="BM602" s="234" t="s">
        <v>3308</v>
      </c>
    </row>
    <row r="603" s="2" customFormat="1">
      <c r="A603" s="39"/>
      <c r="B603" s="40"/>
      <c r="C603" s="41"/>
      <c r="D603" s="236" t="s">
        <v>214</v>
      </c>
      <c r="E603" s="41"/>
      <c r="F603" s="237" t="s">
        <v>3442</v>
      </c>
      <c r="G603" s="41"/>
      <c r="H603" s="41"/>
      <c r="I603" s="238"/>
      <c r="J603" s="41"/>
      <c r="K603" s="41"/>
      <c r="L603" s="45"/>
      <c r="M603" s="239"/>
      <c r="N603" s="240"/>
      <c r="O603" s="92"/>
      <c r="P603" s="92"/>
      <c r="Q603" s="92"/>
      <c r="R603" s="92"/>
      <c r="S603" s="92"/>
      <c r="T603" s="93"/>
      <c r="U603" s="39"/>
      <c r="V603" s="39"/>
      <c r="W603" s="39"/>
      <c r="X603" s="39"/>
      <c r="Y603" s="39"/>
      <c r="Z603" s="39"/>
      <c r="AA603" s="39"/>
      <c r="AB603" s="39"/>
      <c r="AC603" s="39"/>
      <c r="AD603" s="39"/>
      <c r="AE603" s="39"/>
      <c r="AT603" s="18" t="s">
        <v>214</v>
      </c>
      <c r="AU603" s="18" t="s">
        <v>83</v>
      </c>
    </row>
    <row r="604" s="2" customFormat="1" ht="24.15" customHeight="1">
      <c r="A604" s="39"/>
      <c r="B604" s="40"/>
      <c r="C604" s="222" t="s">
        <v>1748</v>
      </c>
      <c r="D604" s="222" t="s">
        <v>208</v>
      </c>
      <c r="E604" s="223" t="s">
        <v>3444</v>
      </c>
      <c r="F604" s="224" t="s">
        <v>3445</v>
      </c>
      <c r="G604" s="225" t="s">
        <v>2924</v>
      </c>
      <c r="H604" s="226">
        <v>1</v>
      </c>
      <c r="I604" s="227"/>
      <c r="J604" s="228">
        <f>ROUND(I604*H604,2)</f>
        <v>0</v>
      </c>
      <c r="K604" s="229"/>
      <c r="L604" s="45"/>
      <c r="M604" s="230" t="s">
        <v>1</v>
      </c>
      <c r="N604" s="231" t="s">
        <v>41</v>
      </c>
      <c r="O604" s="92"/>
      <c r="P604" s="232">
        <f>O604*H604</f>
        <v>0</v>
      </c>
      <c r="Q604" s="232">
        <v>0</v>
      </c>
      <c r="R604" s="232">
        <f>Q604*H604</f>
        <v>0</v>
      </c>
      <c r="S604" s="232">
        <v>0</v>
      </c>
      <c r="T604" s="233">
        <f>S604*H604</f>
        <v>0</v>
      </c>
      <c r="U604" s="39"/>
      <c r="V604" s="39"/>
      <c r="W604" s="39"/>
      <c r="X604" s="39"/>
      <c r="Y604" s="39"/>
      <c r="Z604" s="39"/>
      <c r="AA604" s="39"/>
      <c r="AB604" s="39"/>
      <c r="AC604" s="39"/>
      <c r="AD604" s="39"/>
      <c r="AE604" s="39"/>
      <c r="AR604" s="234" t="s">
        <v>361</v>
      </c>
      <c r="AT604" s="234" t="s">
        <v>208</v>
      </c>
      <c r="AU604" s="234" t="s">
        <v>83</v>
      </c>
      <c r="AY604" s="18" t="s">
        <v>207</v>
      </c>
      <c r="BE604" s="235">
        <f>IF(N604="základní",J604,0)</f>
        <v>0</v>
      </c>
      <c r="BF604" s="235">
        <f>IF(N604="snížená",J604,0)</f>
        <v>0</v>
      </c>
      <c r="BG604" s="235">
        <f>IF(N604="zákl. přenesená",J604,0)</f>
        <v>0</v>
      </c>
      <c r="BH604" s="235">
        <f>IF(N604="sníž. přenesená",J604,0)</f>
        <v>0</v>
      </c>
      <c r="BI604" s="235">
        <f>IF(N604="nulová",J604,0)</f>
        <v>0</v>
      </c>
      <c r="BJ604" s="18" t="s">
        <v>83</v>
      </c>
      <c r="BK604" s="235">
        <f>ROUND(I604*H604,2)</f>
        <v>0</v>
      </c>
      <c r="BL604" s="18" t="s">
        <v>361</v>
      </c>
      <c r="BM604" s="234" t="s">
        <v>3312</v>
      </c>
    </row>
    <row r="605" s="2" customFormat="1">
      <c r="A605" s="39"/>
      <c r="B605" s="40"/>
      <c r="C605" s="41"/>
      <c r="D605" s="236" t="s">
        <v>214</v>
      </c>
      <c r="E605" s="41"/>
      <c r="F605" s="237" t="s">
        <v>3445</v>
      </c>
      <c r="G605" s="41"/>
      <c r="H605" s="41"/>
      <c r="I605" s="238"/>
      <c r="J605" s="41"/>
      <c r="K605" s="41"/>
      <c r="L605" s="45"/>
      <c r="M605" s="239"/>
      <c r="N605" s="240"/>
      <c r="O605" s="92"/>
      <c r="P605" s="92"/>
      <c r="Q605" s="92"/>
      <c r="R605" s="92"/>
      <c r="S605" s="92"/>
      <c r="T605" s="93"/>
      <c r="U605" s="39"/>
      <c r="V605" s="39"/>
      <c r="W605" s="39"/>
      <c r="X605" s="39"/>
      <c r="Y605" s="39"/>
      <c r="Z605" s="39"/>
      <c r="AA605" s="39"/>
      <c r="AB605" s="39"/>
      <c r="AC605" s="39"/>
      <c r="AD605" s="39"/>
      <c r="AE605" s="39"/>
      <c r="AT605" s="18" t="s">
        <v>214</v>
      </c>
      <c r="AU605" s="18" t="s">
        <v>83</v>
      </c>
    </row>
    <row r="606" s="2" customFormat="1" ht="16.5" customHeight="1">
      <c r="A606" s="39"/>
      <c r="B606" s="40"/>
      <c r="C606" s="222" t="s">
        <v>1752</v>
      </c>
      <c r="D606" s="222" t="s">
        <v>208</v>
      </c>
      <c r="E606" s="223" t="s">
        <v>3447</v>
      </c>
      <c r="F606" s="224" t="s">
        <v>3841</v>
      </c>
      <c r="G606" s="225" t="s">
        <v>2924</v>
      </c>
      <c r="H606" s="226">
        <v>1</v>
      </c>
      <c r="I606" s="227"/>
      <c r="J606" s="228">
        <f>ROUND(I606*H606,2)</f>
        <v>0</v>
      </c>
      <c r="K606" s="229"/>
      <c r="L606" s="45"/>
      <c r="M606" s="230" t="s">
        <v>1</v>
      </c>
      <c r="N606" s="231" t="s">
        <v>41</v>
      </c>
      <c r="O606" s="92"/>
      <c r="P606" s="232">
        <f>O606*H606</f>
        <v>0</v>
      </c>
      <c r="Q606" s="232">
        <v>0</v>
      </c>
      <c r="R606" s="232">
        <f>Q606*H606</f>
        <v>0</v>
      </c>
      <c r="S606" s="232">
        <v>0</v>
      </c>
      <c r="T606" s="233">
        <f>S606*H606</f>
        <v>0</v>
      </c>
      <c r="U606" s="39"/>
      <c r="V606" s="39"/>
      <c r="W606" s="39"/>
      <c r="X606" s="39"/>
      <c r="Y606" s="39"/>
      <c r="Z606" s="39"/>
      <c r="AA606" s="39"/>
      <c r="AB606" s="39"/>
      <c r="AC606" s="39"/>
      <c r="AD606" s="39"/>
      <c r="AE606" s="39"/>
      <c r="AR606" s="234" t="s">
        <v>361</v>
      </c>
      <c r="AT606" s="234" t="s">
        <v>208</v>
      </c>
      <c r="AU606" s="234" t="s">
        <v>83</v>
      </c>
      <c r="AY606" s="18" t="s">
        <v>207</v>
      </c>
      <c r="BE606" s="235">
        <f>IF(N606="základní",J606,0)</f>
        <v>0</v>
      </c>
      <c r="BF606" s="235">
        <f>IF(N606="snížená",J606,0)</f>
        <v>0</v>
      </c>
      <c r="BG606" s="235">
        <f>IF(N606="zákl. přenesená",J606,0)</f>
        <v>0</v>
      </c>
      <c r="BH606" s="235">
        <f>IF(N606="sníž. přenesená",J606,0)</f>
        <v>0</v>
      </c>
      <c r="BI606" s="235">
        <f>IF(N606="nulová",J606,0)</f>
        <v>0</v>
      </c>
      <c r="BJ606" s="18" t="s">
        <v>83</v>
      </c>
      <c r="BK606" s="235">
        <f>ROUND(I606*H606,2)</f>
        <v>0</v>
      </c>
      <c r="BL606" s="18" t="s">
        <v>361</v>
      </c>
      <c r="BM606" s="234" t="s">
        <v>3315</v>
      </c>
    </row>
    <row r="607" s="2" customFormat="1">
      <c r="A607" s="39"/>
      <c r="B607" s="40"/>
      <c r="C607" s="41"/>
      <c r="D607" s="236" t="s">
        <v>214</v>
      </c>
      <c r="E607" s="41"/>
      <c r="F607" s="237" t="s">
        <v>3841</v>
      </c>
      <c r="G607" s="41"/>
      <c r="H607" s="41"/>
      <c r="I607" s="238"/>
      <c r="J607" s="41"/>
      <c r="K607" s="41"/>
      <c r="L607" s="45"/>
      <c r="M607" s="239"/>
      <c r="N607" s="240"/>
      <c r="O607" s="92"/>
      <c r="P607" s="92"/>
      <c r="Q607" s="92"/>
      <c r="R607" s="92"/>
      <c r="S607" s="92"/>
      <c r="T607" s="93"/>
      <c r="U607" s="39"/>
      <c r="V607" s="39"/>
      <c r="W607" s="39"/>
      <c r="X607" s="39"/>
      <c r="Y607" s="39"/>
      <c r="Z607" s="39"/>
      <c r="AA607" s="39"/>
      <c r="AB607" s="39"/>
      <c r="AC607" s="39"/>
      <c r="AD607" s="39"/>
      <c r="AE607" s="39"/>
      <c r="AT607" s="18" t="s">
        <v>214</v>
      </c>
      <c r="AU607" s="18" t="s">
        <v>83</v>
      </c>
    </row>
    <row r="608" s="2" customFormat="1" ht="16.5" customHeight="1">
      <c r="A608" s="39"/>
      <c r="B608" s="40"/>
      <c r="C608" s="222" t="s">
        <v>1776</v>
      </c>
      <c r="D608" s="222" t="s">
        <v>208</v>
      </c>
      <c r="E608" s="223" t="s">
        <v>3450</v>
      </c>
      <c r="F608" s="224" t="s">
        <v>3460</v>
      </c>
      <c r="G608" s="225" t="s">
        <v>2924</v>
      </c>
      <c r="H608" s="226">
        <v>1</v>
      </c>
      <c r="I608" s="227"/>
      <c r="J608" s="228">
        <f>ROUND(I608*H608,2)</f>
        <v>0</v>
      </c>
      <c r="K608" s="229"/>
      <c r="L608" s="45"/>
      <c r="M608" s="230" t="s">
        <v>1</v>
      </c>
      <c r="N608" s="231" t="s">
        <v>41</v>
      </c>
      <c r="O608" s="92"/>
      <c r="P608" s="232">
        <f>O608*H608</f>
        <v>0</v>
      </c>
      <c r="Q608" s="232">
        <v>0</v>
      </c>
      <c r="R608" s="232">
        <f>Q608*H608</f>
        <v>0</v>
      </c>
      <c r="S608" s="232">
        <v>0</v>
      </c>
      <c r="T608" s="233">
        <f>S608*H608</f>
        <v>0</v>
      </c>
      <c r="U608" s="39"/>
      <c r="V608" s="39"/>
      <c r="W608" s="39"/>
      <c r="X608" s="39"/>
      <c r="Y608" s="39"/>
      <c r="Z608" s="39"/>
      <c r="AA608" s="39"/>
      <c r="AB608" s="39"/>
      <c r="AC608" s="39"/>
      <c r="AD608" s="39"/>
      <c r="AE608" s="39"/>
      <c r="AR608" s="234" t="s">
        <v>361</v>
      </c>
      <c r="AT608" s="234" t="s">
        <v>208</v>
      </c>
      <c r="AU608" s="234" t="s">
        <v>83</v>
      </c>
      <c r="AY608" s="18" t="s">
        <v>207</v>
      </c>
      <c r="BE608" s="235">
        <f>IF(N608="základní",J608,0)</f>
        <v>0</v>
      </c>
      <c r="BF608" s="235">
        <f>IF(N608="snížená",J608,0)</f>
        <v>0</v>
      </c>
      <c r="BG608" s="235">
        <f>IF(N608="zákl. přenesená",J608,0)</f>
        <v>0</v>
      </c>
      <c r="BH608" s="235">
        <f>IF(N608="sníž. přenesená",J608,0)</f>
        <v>0</v>
      </c>
      <c r="BI608" s="235">
        <f>IF(N608="nulová",J608,0)</f>
        <v>0</v>
      </c>
      <c r="BJ608" s="18" t="s">
        <v>83</v>
      </c>
      <c r="BK608" s="235">
        <f>ROUND(I608*H608,2)</f>
        <v>0</v>
      </c>
      <c r="BL608" s="18" t="s">
        <v>361</v>
      </c>
      <c r="BM608" s="234" t="s">
        <v>3318</v>
      </c>
    </row>
    <row r="609" s="2" customFormat="1">
      <c r="A609" s="39"/>
      <c r="B609" s="40"/>
      <c r="C609" s="41"/>
      <c r="D609" s="236" t="s">
        <v>214</v>
      </c>
      <c r="E609" s="41"/>
      <c r="F609" s="237" t="s">
        <v>3460</v>
      </c>
      <c r="G609" s="41"/>
      <c r="H609" s="41"/>
      <c r="I609" s="238"/>
      <c r="J609" s="41"/>
      <c r="K609" s="41"/>
      <c r="L609" s="45"/>
      <c r="M609" s="239"/>
      <c r="N609" s="240"/>
      <c r="O609" s="92"/>
      <c r="P609" s="92"/>
      <c r="Q609" s="92"/>
      <c r="R609" s="92"/>
      <c r="S609" s="92"/>
      <c r="T609" s="93"/>
      <c r="U609" s="39"/>
      <c r="V609" s="39"/>
      <c r="W609" s="39"/>
      <c r="X609" s="39"/>
      <c r="Y609" s="39"/>
      <c r="Z609" s="39"/>
      <c r="AA609" s="39"/>
      <c r="AB609" s="39"/>
      <c r="AC609" s="39"/>
      <c r="AD609" s="39"/>
      <c r="AE609" s="39"/>
      <c r="AT609" s="18" t="s">
        <v>214</v>
      </c>
      <c r="AU609" s="18" t="s">
        <v>83</v>
      </c>
    </row>
    <row r="610" s="2" customFormat="1" ht="16.5" customHeight="1">
      <c r="A610" s="39"/>
      <c r="B610" s="40"/>
      <c r="C610" s="222" t="s">
        <v>1782</v>
      </c>
      <c r="D610" s="222" t="s">
        <v>208</v>
      </c>
      <c r="E610" s="223" t="s">
        <v>3462</v>
      </c>
      <c r="F610" s="224" t="s">
        <v>3463</v>
      </c>
      <c r="G610" s="225" t="s">
        <v>2924</v>
      </c>
      <c r="H610" s="226">
        <v>1</v>
      </c>
      <c r="I610" s="227"/>
      <c r="J610" s="228">
        <f>ROUND(I610*H610,2)</f>
        <v>0</v>
      </c>
      <c r="K610" s="229"/>
      <c r="L610" s="45"/>
      <c r="M610" s="230" t="s">
        <v>1</v>
      </c>
      <c r="N610" s="231" t="s">
        <v>41</v>
      </c>
      <c r="O610" s="92"/>
      <c r="P610" s="232">
        <f>O610*H610</f>
        <v>0</v>
      </c>
      <c r="Q610" s="232">
        <v>0</v>
      </c>
      <c r="R610" s="232">
        <f>Q610*H610</f>
        <v>0</v>
      </c>
      <c r="S610" s="232">
        <v>0</v>
      </c>
      <c r="T610" s="233">
        <f>S610*H610</f>
        <v>0</v>
      </c>
      <c r="U610" s="39"/>
      <c r="V610" s="39"/>
      <c r="W610" s="39"/>
      <c r="X610" s="39"/>
      <c r="Y610" s="39"/>
      <c r="Z610" s="39"/>
      <c r="AA610" s="39"/>
      <c r="AB610" s="39"/>
      <c r="AC610" s="39"/>
      <c r="AD610" s="39"/>
      <c r="AE610" s="39"/>
      <c r="AR610" s="234" t="s">
        <v>361</v>
      </c>
      <c r="AT610" s="234" t="s">
        <v>208</v>
      </c>
      <c r="AU610" s="234" t="s">
        <v>83</v>
      </c>
      <c r="AY610" s="18" t="s">
        <v>207</v>
      </c>
      <c r="BE610" s="235">
        <f>IF(N610="základní",J610,0)</f>
        <v>0</v>
      </c>
      <c r="BF610" s="235">
        <f>IF(N610="snížená",J610,0)</f>
        <v>0</v>
      </c>
      <c r="BG610" s="235">
        <f>IF(N610="zákl. přenesená",J610,0)</f>
        <v>0</v>
      </c>
      <c r="BH610" s="235">
        <f>IF(N610="sníž. přenesená",J610,0)</f>
        <v>0</v>
      </c>
      <c r="BI610" s="235">
        <f>IF(N610="nulová",J610,0)</f>
        <v>0</v>
      </c>
      <c r="BJ610" s="18" t="s">
        <v>83</v>
      </c>
      <c r="BK610" s="235">
        <f>ROUND(I610*H610,2)</f>
        <v>0</v>
      </c>
      <c r="BL610" s="18" t="s">
        <v>361</v>
      </c>
      <c r="BM610" s="234" t="s">
        <v>3321</v>
      </c>
    </row>
    <row r="611" s="2" customFormat="1">
      <c r="A611" s="39"/>
      <c r="B611" s="40"/>
      <c r="C611" s="41"/>
      <c r="D611" s="236" t="s">
        <v>214</v>
      </c>
      <c r="E611" s="41"/>
      <c r="F611" s="237" t="s">
        <v>3463</v>
      </c>
      <c r="G611" s="41"/>
      <c r="H611" s="41"/>
      <c r="I611" s="238"/>
      <c r="J611" s="41"/>
      <c r="K611" s="41"/>
      <c r="L611" s="45"/>
      <c r="M611" s="239"/>
      <c r="N611" s="240"/>
      <c r="O611" s="92"/>
      <c r="P611" s="92"/>
      <c r="Q611" s="92"/>
      <c r="R611" s="92"/>
      <c r="S611" s="92"/>
      <c r="T611" s="93"/>
      <c r="U611" s="39"/>
      <c r="V611" s="39"/>
      <c r="W611" s="39"/>
      <c r="X611" s="39"/>
      <c r="Y611" s="39"/>
      <c r="Z611" s="39"/>
      <c r="AA611" s="39"/>
      <c r="AB611" s="39"/>
      <c r="AC611" s="39"/>
      <c r="AD611" s="39"/>
      <c r="AE611" s="39"/>
      <c r="AT611" s="18" t="s">
        <v>214</v>
      </c>
      <c r="AU611" s="18" t="s">
        <v>83</v>
      </c>
    </row>
    <row r="612" s="2" customFormat="1" ht="16.5" customHeight="1">
      <c r="A612" s="39"/>
      <c r="B612" s="40"/>
      <c r="C612" s="222" t="s">
        <v>1787</v>
      </c>
      <c r="D612" s="222" t="s">
        <v>208</v>
      </c>
      <c r="E612" s="223" t="s">
        <v>3842</v>
      </c>
      <c r="F612" s="224" t="s">
        <v>3466</v>
      </c>
      <c r="G612" s="225" t="s">
        <v>1228</v>
      </c>
      <c r="H612" s="304"/>
      <c r="I612" s="227"/>
      <c r="J612" s="228">
        <f>ROUND(I612*H612,2)</f>
        <v>0</v>
      </c>
      <c r="K612" s="229"/>
      <c r="L612" s="45"/>
      <c r="M612" s="230" t="s">
        <v>1</v>
      </c>
      <c r="N612" s="231" t="s">
        <v>41</v>
      </c>
      <c r="O612" s="92"/>
      <c r="P612" s="232">
        <f>O612*H612</f>
        <v>0</v>
      </c>
      <c r="Q612" s="232">
        <v>0</v>
      </c>
      <c r="R612" s="232">
        <f>Q612*H612</f>
        <v>0</v>
      </c>
      <c r="S612" s="232">
        <v>0</v>
      </c>
      <c r="T612" s="233">
        <f>S612*H612</f>
        <v>0</v>
      </c>
      <c r="U612" s="39"/>
      <c r="V612" s="39"/>
      <c r="W612" s="39"/>
      <c r="X612" s="39"/>
      <c r="Y612" s="39"/>
      <c r="Z612" s="39"/>
      <c r="AA612" s="39"/>
      <c r="AB612" s="39"/>
      <c r="AC612" s="39"/>
      <c r="AD612" s="39"/>
      <c r="AE612" s="39"/>
      <c r="AR612" s="234" t="s">
        <v>361</v>
      </c>
      <c r="AT612" s="234" t="s">
        <v>208</v>
      </c>
      <c r="AU612" s="234" t="s">
        <v>83</v>
      </c>
      <c r="AY612" s="18" t="s">
        <v>207</v>
      </c>
      <c r="BE612" s="235">
        <f>IF(N612="základní",J612,0)</f>
        <v>0</v>
      </c>
      <c r="BF612" s="235">
        <f>IF(N612="snížená",J612,0)</f>
        <v>0</v>
      </c>
      <c r="BG612" s="235">
        <f>IF(N612="zákl. přenesená",J612,0)</f>
        <v>0</v>
      </c>
      <c r="BH612" s="235">
        <f>IF(N612="sníž. přenesená",J612,0)</f>
        <v>0</v>
      </c>
      <c r="BI612" s="235">
        <f>IF(N612="nulová",J612,0)</f>
        <v>0</v>
      </c>
      <c r="BJ612" s="18" t="s">
        <v>83</v>
      </c>
      <c r="BK612" s="235">
        <f>ROUND(I612*H612,2)</f>
        <v>0</v>
      </c>
      <c r="BL612" s="18" t="s">
        <v>361</v>
      </c>
      <c r="BM612" s="234" t="s">
        <v>3324</v>
      </c>
    </row>
    <row r="613" s="2" customFormat="1">
      <c r="A613" s="39"/>
      <c r="B613" s="40"/>
      <c r="C613" s="41"/>
      <c r="D613" s="236" t="s">
        <v>214</v>
      </c>
      <c r="E613" s="41"/>
      <c r="F613" s="237" t="s">
        <v>3466</v>
      </c>
      <c r="G613" s="41"/>
      <c r="H613" s="41"/>
      <c r="I613" s="238"/>
      <c r="J613" s="41"/>
      <c r="K613" s="41"/>
      <c r="L613" s="45"/>
      <c r="M613" s="239"/>
      <c r="N613" s="240"/>
      <c r="O613" s="92"/>
      <c r="P613" s="92"/>
      <c r="Q613" s="92"/>
      <c r="R613" s="92"/>
      <c r="S613" s="92"/>
      <c r="T613" s="93"/>
      <c r="U613" s="39"/>
      <c r="V613" s="39"/>
      <c r="W613" s="39"/>
      <c r="X613" s="39"/>
      <c r="Y613" s="39"/>
      <c r="Z613" s="39"/>
      <c r="AA613" s="39"/>
      <c r="AB613" s="39"/>
      <c r="AC613" s="39"/>
      <c r="AD613" s="39"/>
      <c r="AE613" s="39"/>
      <c r="AT613" s="18" t="s">
        <v>214</v>
      </c>
      <c r="AU613" s="18" t="s">
        <v>83</v>
      </c>
    </row>
    <row r="614" s="2" customFormat="1" ht="21.75" customHeight="1">
      <c r="A614" s="39"/>
      <c r="B614" s="40"/>
      <c r="C614" s="222" t="s">
        <v>1795</v>
      </c>
      <c r="D614" s="222" t="s">
        <v>208</v>
      </c>
      <c r="E614" s="223" t="s">
        <v>3465</v>
      </c>
      <c r="F614" s="224" t="s">
        <v>3469</v>
      </c>
      <c r="G614" s="225" t="s">
        <v>975</v>
      </c>
      <c r="H614" s="226">
        <v>30</v>
      </c>
      <c r="I614" s="227"/>
      <c r="J614" s="228">
        <f>ROUND(I614*H614,2)</f>
        <v>0</v>
      </c>
      <c r="K614" s="229"/>
      <c r="L614" s="45"/>
      <c r="M614" s="230" t="s">
        <v>1</v>
      </c>
      <c r="N614" s="231" t="s">
        <v>41</v>
      </c>
      <c r="O614" s="92"/>
      <c r="P614" s="232">
        <f>O614*H614</f>
        <v>0</v>
      </c>
      <c r="Q614" s="232">
        <v>0</v>
      </c>
      <c r="R614" s="232">
        <f>Q614*H614</f>
        <v>0</v>
      </c>
      <c r="S614" s="232">
        <v>0</v>
      </c>
      <c r="T614" s="233">
        <f>S614*H614</f>
        <v>0</v>
      </c>
      <c r="U614" s="39"/>
      <c r="V614" s="39"/>
      <c r="W614" s="39"/>
      <c r="X614" s="39"/>
      <c r="Y614" s="39"/>
      <c r="Z614" s="39"/>
      <c r="AA614" s="39"/>
      <c r="AB614" s="39"/>
      <c r="AC614" s="39"/>
      <c r="AD614" s="39"/>
      <c r="AE614" s="39"/>
      <c r="AR614" s="234" t="s">
        <v>361</v>
      </c>
      <c r="AT614" s="234" t="s">
        <v>208</v>
      </c>
      <c r="AU614" s="234" t="s">
        <v>83</v>
      </c>
      <c r="AY614" s="18" t="s">
        <v>207</v>
      </c>
      <c r="BE614" s="235">
        <f>IF(N614="základní",J614,0)</f>
        <v>0</v>
      </c>
      <c r="BF614" s="235">
        <f>IF(N614="snížená",J614,0)</f>
        <v>0</v>
      </c>
      <c r="BG614" s="235">
        <f>IF(N614="zákl. přenesená",J614,0)</f>
        <v>0</v>
      </c>
      <c r="BH614" s="235">
        <f>IF(N614="sníž. přenesená",J614,0)</f>
        <v>0</v>
      </c>
      <c r="BI614" s="235">
        <f>IF(N614="nulová",J614,0)</f>
        <v>0</v>
      </c>
      <c r="BJ614" s="18" t="s">
        <v>83</v>
      </c>
      <c r="BK614" s="235">
        <f>ROUND(I614*H614,2)</f>
        <v>0</v>
      </c>
      <c r="BL614" s="18" t="s">
        <v>361</v>
      </c>
      <c r="BM614" s="234" t="s">
        <v>3328</v>
      </c>
    </row>
    <row r="615" s="2" customFormat="1">
      <c r="A615" s="39"/>
      <c r="B615" s="40"/>
      <c r="C615" s="41"/>
      <c r="D615" s="236" t="s">
        <v>214</v>
      </c>
      <c r="E615" s="41"/>
      <c r="F615" s="237" t="s">
        <v>3469</v>
      </c>
      <c r="G615" s="41"/>
      <c r="H615" s="41"/>
      <c r="I615" s="238"/>
      <c r="J615" s="41"/>
      <c r="K615" s="41"/>
      <c r="L615" s="45"/>
      <c r="M615" s="286"/>
      <c r="N615" s="287"/>
      <c r="O615" s="288"/>
      <c r="P615" s="288"/>
      <c r="Q615" s="288"/>
      <c r="R615" s="288"/>
      <c r="S615" s="288"/>
      <c r="T615" s="289"/>
      <c r="U615" s="39"/>
      <c r="V615" s="39"/>
      <c r="W615" s="39"/>
      <c r="X615" s="39"/>
      <c r="Y615" s="39"/>
      <c r="Z615" s="39"/>
      <c r="AA615" s="39"/>
      <c r="AB615" s="39"/>
      <c r="AC615" s="39"/>
      <c r="AD615" s="39"/>
      <c r="AE615" s="39"/>
      <c r="AT615" s="18" t="s">
        <v>214</v>
      </c>
      <c r="AU615" s="18" t="s">
        <v>83</v>
      </c>
    </row>
    <row r="616" s="2" customFormat="1" ht="6.96" customHeight="1">
      <c r="A616" s="39"/>
      <c r="B616" s="67"/>
      <c r="C616" s="68"/>
      <c r="D616" s="68"/>
      <c r="E616" s="68"/>
      <c r="F616" s="68"/>
      <c r="G616" s="68"/>
      <c r="H616" s="68"/>
      <c r="I616" s="68"/>
      <c r="J616" s="68"/>
      <c r="K616" s="68"/>
      <c r="L616" s="45"/>
      <c r="M616" s="39"/>
      <c r="O616" s="39"/>
      <c r="P616" s="39"/>
      <c r="Q616" s="39"/>
      <c r="R616" s="39"/>
      <c r="S616" s="39"/>
      <c r="T616" s="39"/>
      <c r="U616" s="39"/>
      <c r="V616" s="39"/>
      <c r="W616" s="39"/>
      <c r="X616" s="39"/>
      <c r="Y616" s="39"/>
      <c r="Z616" s="39"/>
      <c r="AA616" s="39"/>
      <c r="AB616" s="39"/>
      <c r="AC616" s="39"/>
      <c r="AD616" s="39"/>
      <c r="AE616" s="39"/>
    </row>
  </sheetData>
  <sheetProtection sheet="1" autoFilter="0" formatColumns="0" formatRows="0" objects="1" scenarios="1" spinCount="100000" saltValue="I5eKIW7XZaJD7qWX0F3gOl53D6Gh9IxmBgfrlnd3pu6wbASDbgxGm6XGZotxdoskTZYg1ap8zHGkM+aYmmJaSQ==" hashValue="yC+r+2fucx6e9gaPwGwUQ/WDXH8SpeSteSDB6LEurIykgtYLPGa4Wf4zEXIunFSrSXZlYL+S8p9HW1nOBqQY8g==" algorithmName="SHA-512" password="CC35"/>
  <autoFilter ref="C155:K615"/>
  <mergeCells count="12">
    <mergeCell ref="E7:H7"/>
    <mergeCell ref="E9:H9"/>
    <mergeCell ref="E11:H11"/>
    <mergeCell ref="E20:H20"/>
    <mergeCell ref="E29:H29"/>
    <mergeCell ref="E85:H85"/>
    <mergeCell ref="E87:H87"/>
    <mergeCell ref="E89:H89"/>
    <mergeCell ref="E144:H144"/>
    <mergeCell ref="E146:H146"/>
    <mergeCell ref="E148:H14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8"/>
      <c r="C3" s="149"/>
      <c r="D3" s="149"/>
      <c r="E3" s="149"/>
      <c r="F3" s="149"/>
      <c r="G3" s="149"/>
      <c r="H3" s="149"/>
      <c r="I3" s="149"/>
      <c r="J3" s="149"/>
      <c r="K3" s="149"/>
      <c r="L3" s="21"/>
      <c r="AT3" s="18" t="s">
        <v>85</v>
      </c>
    </row>
    <row r="4" s="1" customFormat="1" ht="24.96" customHeight="1">
      <c r="B4" s="21"/>
      <c r="D4" s="150" t="s">
        <v>179</v>
      </c>
      <c r="L4" s="21"/>
      <c r="M4" s="151" t="s">
        <v>10</v>
      </c>
      <c r="AT4" s="18" t="s">
        <v>4</v>
      </c>
    </row>
    <row r="5" s="1" customFormat="1" ht="6.96" customHeight="1">
      <c r="B5" s="21"/>
      <c r="L5" s="21"/>
    </row>
    <row r="6" s="1" customFormat="1" ht="12" customHeight="1">
      <c r="B6" s="21"/>
      <c r="D6" s="152" t="s">
        <v>16</v>
      </c>
      <c r="L6" s="21"/>
    </row>
    <row r="7" s="1" customFormat="1" ht="26.25" customHeight="1">
      <c r="B7" s="21"/>
      <c r="E7" s="153" t="str">
        <f>'Rekapitulace stavby'!K6</f>
        <v>Konverze Vodárenské věže - výstavba větrné elektrárny Bohumín - Pudlov</v>
      </c>
      <c r="F7" s="152"/>
      <c r="G7" s="152"/>
      <c r="H7" s="152"/>
      <c r="L7" s="21"/>
    </row>
    <row r="8" s="1" customFormat="1" ht="12" customHeight="1">
      <c r="B8" s="21"/>
      <c r="D8" s="152" t="s">
        <v>180</v>
      </c>
      <c r="L8" s="21"/>
    </row>
    <row r="9" s="2" customFormat="1" ht="16.5" customHeight="1">
      <c r="A9" s="39"/>
      <c r="B9" s="45"/>
      <c r="C9" s="39"/>
      <c r="D9" s="39"/>
      <c r="E9" s="153" t="s">
        <v>411</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2" t="s">
        <v>182</v>
      </c>
      <c r="E10" s="39"/>
      <c r="F10" s="39"/>
      <c r="G10" s="39"/>
      <c r="H10" s="39"/>
      <c r="I10" s="39"/>
      <c r="J10" s="39"/>
      <c r="K10" s="39"/>
      <c r="L10" s="64"/>
      <c r="S10" s="39"/>
      <c r="T10" s="39"/>
      <c r="U10" s="39"/>
      <c r="V10" s="39"/>
      <c r="W10" s="39"/>
      <c r="X10" s="39"/>
      <c r="Y10" s="39"/>
      <c r="Z10" s="39"/>
      <c r="AA10" s="39"/>
      <c r="AB10" s="39"/>
      <c r="AC10" s="39"/>
      <c r="AD10" s="39"/>
      <c r="AE10" s="39"/>
    </row>
    <row r="11" s="2" customFormat="1" ht="30" customHeight="1">
      <c r="A11" s="39"/>
      <c r="B11" s="45"/>
      <c r="C11" s="39"/>
      <c r="D11" s="39"/>
      <c r="E11" s="154" t="s">
        <v>3843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2" t="s">
        <v>18</v>
      </c>
      <c r="E13" s="39"/>
      <c r="F13" s="142" t="s">
        <v>1</v>
      </c>
      <c r="G13" s="39"/>
      <c r="H13" s="39"/>
      <c r="I13" s="152"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2" t="s">
        <v>20</v>
      </c>
      <c r="E14" s="39"/>
      <c r="F14" s="142" t="s">
        <v>21</v>
      </c>
      <c r="G14" s="39"/>
      <c r="H14" s="39"/>
      <c r="I14" s="152" t="s">
        <v>22</v>
      </c>
      <c r="J14" s="155" t="str">
        <f>'Rekapitulace stavby'!AN8</f>
        <v>19. 3. 2025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2" t="s">
        <v>24</v>
      </c>
      <c r="E16" s="39"/>
      <c r="F16" s="39"/>
      <c r="G16" s="39"/>
      <c r="H16" s="39"/>
      <c r="I16" s="152" t="s">
        <v>25</v>
      </c>
      <c r="J16" s="142" t="s">
        <v>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26</v>
      </c>
      <c r="F17" s="39"/>
      <c r="G17" s="39"/>
      <c r="H17" s="39"/>
      <c r="I17" s="152" t="s">
        <v>27</v>
      </c>
      <c r="J17" s="142" t="s">
        <v>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2" t="s">
        <v>28</v>
      </c>
      <c r="E19" s="39"/>
      <c r="F19" s="39"/>
      <c r="G19" s="39"/>
      <c r="H19" s="39"/>
      <c r="I19" s="152"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2" t="s">
        <v>27</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2" t="s">
        <v>30</v>
      </c>
      <c r="E22" s="39"/>
      <c r="F22" s="39"/>
      <c r="G22" s="39"/>
      <c r="H22" s="39"/>
      <c r="I22" s="152" t="s">
        <v>25</v>
      </c>
      <c r="J22" s="142" t="s">
        <v>1</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31</v>
      </c>
      <c r="F23" s="39"/>
      <c r="G23" s="39"/>
      <c r="H23" s="39"/>
      <c r="I23" s="152" t="s">
        <v>27</v>
      </c>
      <c r="J23" s="142" t="s">
        <v>1</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2" t="s">
        <v>33</v>
      </c>
      <c r="E25" s="39"/>
      <c r="F25" s="39"/>
      <c r="G25" s="39"/>
      <c r="H25" s="39"/>
      <c r="I25" s="152" t="s">
        <v>25</v>
      </c>
      <c r="J25" s="142" t="s">
        <v>1</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34</v>
      </c>
      <c r="F26" s="39"/>
      <c r="G26" s="39"/>
      <c r="H26" s="39"/>
      <c r="I26" s="152" t="s">
        <v>27</v>
      </c>
      <c r="J26" s="142" t="s">
        <v>1</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2" t="s">
        <v>35</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6"/>
      <c r="B29" s="157"/>
      <c r="C29" s="156"/>
      <c r="D29" s="156"/>
      <c r="E29" s="158" t="s">
        <v>1</v>
      </c>
      <c r="F29" s="158"/>
      <c r="G29" s="158"/>
      <c r="H29" s="158"/>
      <c r="I29" s="156"/>
      <c r="J29" s="156"/>
      <c r="K29" s="156"/>
      <c r="L29" s="159"/>
      <c r="S29" s="156"/>
      <c r="T29" s="156"/>
      <c r="U29" s="156"/>
      <c r="V29" s="156"/>
      <c r="W29" s="156"/>
      <c r="X29" s="156"/>
      <c r="Y29" s="156"/>
      <c r="Z29" s="156"/>
      <c r="AA29" s="156"/>
      <c r="AB29" s="156"/>
      <c r="AC29" s="156"/>
      <c r="AD29" s="156"/>
      <c r="AE29" s="156"/>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0"/>
      <c r="E31" s="160"/>
      <c r="F31" s="160"/>
      <c r="G31" s="160"/>
      <c r="H31" s="160"/>
      <c r="I31" s="160"/>
      <c r="J31" s="160"/>
      <c r="K31" s="160"/>
      <c r="L31" s="64"/>
      <c r="S31" s="39"/>
      <c r="T31" s="39"/>
      <c r="U31" s="39"/>
      <c r="V31" s="39"/>
      <c r="W31" s="39"/>
      <c r="X31" s="39"/>
      <c r="Y31" s="39"/>
      <c r="Z31" s="39"/>
      <c r="AA31" s="39"/>
      <c r="AB31" s="39"/>
      <c r="AC31" s="39"/>
      <c r="AD31" s="39"/>
      <c r="AE31" s="39"/>
    </row>
    <row r="32" s="2" customFormat="1" ht="25.44" customHeight="1">
      <c r="A32" s="39"/>
      <c r="B32" s="45"/>
      <c r="C32" s="39"/>
      <c r="D32" s="161" t="s">
        <v>36</v>
      </c>
      <c r="E32" s="39"/>
      <c r="F32" s="39"/>
      <c r="G32" s="39"/>
      <c r="H32" s="39"/>
      <c r="I32" s="39"/>
      <c r="J32" s="162">
        <f>ROUND(J128, 2)</f>
        <v>0</v>
      </c>
      <c r="K32" s="39"/>
      <c r="L32" s="64"/>
      <c r="S32" s="39"/>
      <c r="T32" s="39"/>
      <c r="U32" s="39"/>
      <c r="V32" s="39"/>
      <c r="W32" s="39"/>
      <c r="X32" s="39"/>
      <c r="Y32" s="39"/>
      <c r="Z32" s="39"/>
      <c r="AA32" s="39"/>
      <c r="AB32" s="39"/>
      <c r="AC32" s="39"/>
      <c r="AD32" s="39"/>
      <c r="AE32" s="39"/>
    </row>
    <row r="33" s="2" customFormat="1" ht="6.96" customHeight="1">
      <c r="A33" s="39"/>
      <c r="B33" s="45"/>
      <c r="C33" s="39"/>
      <c r="D33" s="160"/>
      <c r="E33" s="160"/>
      <c r="F33" s="160"/>
      <c r="G33" s="160"/>
      <c r="H33" s="160"/>
      <c r="I33" s="160"/>
      <c r="J33" s="160"/>
      <c r="K33" s="160"/>
      <c r="L33" s="64"/>
      <c r="S33" s="39"/>
      <c r="T33" s="39"/>
      <c r="U33" s="39"/>
      <c r="V33" s="39"/>
      <c r="W33" s="39"/>
      <c r="X33" s="39"/>
      <c r="Y33" s="39"/>
      <c r="Z33" s="39"/>
      <c r="AA33" s="39"/>
      <c r="AB33" s="39"/>
      <c r="AC33" s="39"/>
      <c r="AD33" s="39"/>
      <c r="AE33" s="39"/>
    </row>
    <row r="34" s="2" customFormat="1" ht="14.4" customHeight="1">
      <c r="A34" s="39"/>
      <c r="B34" s="45"/>
      <c r="C34" s="39"/>
      <c r="D34" s="39"/>
      <c r="E34" s="39"/>
      <c r="F34" s="163" t="s">
        <v>38</v>
      </c>
      <c r="G34" s="39"/>
      <c r="H34" s="39"/>
      <c r="I34" s="163" t="s">
        <v>37</v>
      </c>
      <c r="J34" s="163" t="s">
        <v>39</v>
      </c>
      <c r="K34" s="39"/>
      <c r="L34" s="64"/>
      <c r="S34" s="39"/>
      <c r="T34" s="39"/>
      <c r="U34" s="39"/>
      <c r="V34" s="39"/>
      <c r="W34" s="39"/>
      <c r="X34" s="39"/>
      <c r="Y34" s="39"/>
      <c r="Z34" s="39"/>
      <c r="AA34" s="39"/>
      <c r="AB34" s="39"/>
      <c r="AC34" s="39"/>
      <c r="AD34" s="39"/>
      <c r="AE34" s="39"/>
    </row>
    <row r="35" s="2" customFormat="1" ht="14.4" customHeight="1">
      <c r="A35" s="39"/>
      <c r="B35" s="45"/>
      <c r="C35" s="39"/>
      <c r="D35" s="164" t="s">
        <v>40</v>
      </c>
      <c r="E35" s="152" t="s">
        <v>41</v>
      </c>
      <c r="F35" s="165">
        <f>ROUND((SUM(BE128:BE322)),  2)</f>
        <v>0</v>
      </c>
      <c r="G35" s="39"/>
      <c r="H35" s="39"/>
      <c r="I35" s="166">
        <v>0.20999999999999999</v>
      </c>
      <c r="J35" s="165">
        <f>ROUND(((SUM(BE128:BE322))*I35),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2" t="s">
        <v>42</v>
      </c>
      <c r="F36" s="165">
        <f>ROUND((SUM(BF128:BF322)),  2)</f>
        <v>0</v>
      </c>
      <c r="G36" s="39"/>
      <c r="H36" s="39"/>
      <c r="I36" s="166">
        <v>0.12</v>
      </c>
      <c r="J36" s="165">
        <f>ROUND(((SUM(BF128:BF322))*I36),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2" t="s">
        <v>43</v>
      </c>
      <c r="F37" s="165">
        <f>ROUND((SUM(BG128:BG322)),  2)</f>
        <v>0</v>
      </c>
      <c r="G37" s="39"/>
      <c r="H37" s="39"/>
      <c r="I37" s="166">
        <v>0.20999999999999999</v>
      </c>
      <c r="J37" s="165">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2" t="s">
        <v>44</v>
      </c>
      <c r="F38" s="165">
        <f>ROUND((SUM(BH128:BH322)),  2)</f>
        <v>0</v>
      </c>
      <c r="G38" s="39"/>
      <c r="H38" s="39"/>
      <c r="I38" s="166">
        <v>0.12</v>
      </c>
      <c r="J38" s="165">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2" t="s">
        <v>45</v>
      </c>
      <c r="F39" s="165">
        <f>ROUND((SUM(BI128:BI322)),  2)</f>
        <v>0</v>
      </c>
      <c r="G39" s="39"/>
      <c r="H39" s="39"/>
      <c r="I39" s="166">
        <v>0</v>
      </c>
      <c r="J39" s="165">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7"/>
      <c r="D41" s="168" t="s">
        <v>46</v>
      </c>
      <c r="E41" s="169"/>
      <c r="F41" s="169"/>
      <c r="G41" s="170" t="s">
        <v>47</v>
      </c>
      <c r="H41" s="171" t="s">
        <v>48</v>
      </c>
      <c r="I41" s="169"/>
      <c r="J41" s="172">
        <f>SUM(J32:J39)</f>
        <v>0</v>
      </c>
      <c r="K41" s="173"/>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4" t="s">
        <v>49</v>
      </c>
      <c r="E50" s="175"/>
      <c r="F50" s="175"/>
      <c r="G50" s="174" t="s">
        <v>50</v>
      </c>
      <c r="H50" s="175"/>
      <c r="I50" s="175"/>
      <c r="J50" s="175"/>
      <c r="K50" s="17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6" t="s">
        <v>51</v>
      </c>
      <c r="E61" s="177"/>
      <c r="F61" s="178" t="s">
        <v>52</v>
      </c>
      <c r="G61" s="176" t="s">
        <v>51</v>
      </c>
      <c r="H61" s="177"/>
      <c r="I61" s="177"/>
      <c r="J61" s="179" t="s">
        <v>52</v>
      </c>
      <c r="K61" s="17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4" t="s">
        <v>53</v>
      </c>
      <c r="E65" s="180"/>
      <c r="F65" s="180"/>
      <c r="G65" s="174" t="s">
        <v>54</v>
      </c>
      <c r="H65" s="180"/>
      <c r="I65" s="180"/>
      <c r="J65" s="180"/>
      <c r="K65" s="18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6" t="s">
        <v>51</v>
      </c>
      <c r="E76" s="177"/>
      <c r="F76" s="178" t="s">
        <v>52</v>
      </c>
      <c r="G76" s="176" t="s">
        <v>51</v>
      </c>
      <c r="H76" s="177"/>
      <c r="I76" s="177"/>
      <c r="J76" s="179" t="s">
        <v>52</v>
      </c>
      <c r="K76" s="177"/>
      <c r="L76" s="64"/>
      <c r="S76" s="39"/>
      <c r="T76" s="39"/>
      <c r="U76" s="39"/>
      <c r="V76" s="39"/>
      <c r="W76" s="39"/>
      <c r="X76" s="39"/>
      <c r="Y76" s="39"/>
      <c r="Z76" s="39"/>
      <c r="AA76" s="39"/>
      <c r="AB76" s="39"/>
      <c r="AC76" s="39"/>
      <c r="AD76" s="39"/>
      <c r="AE76" s="39"/>
    </row>
    <row r="77" s="2" customFormat="1" ht="14.4" customHeight="1">
      <c r="A77" s="39"/>
      <c r="B77" s="181"/>
      <c r="C77" s="182"/>
      <c r="D77" s="182"/>
      <c r="E77" s="182"/>
      <c r="F77" s="182"/>
      <c r="G77" s="182"/>
      <c r="H77" s="182"/>
      <c r="I77" s="182"/>
      <c r="J77" s="182"/>
      <c r="K77" s="182"/>
      <c r="L77" s="64"/>
      <c r="S77" s="39"/>
      <c r="T77" s="39"/>
      <c r="U77" s="39"/>
      <c r="V77" s="39"/>
      <c r="W77" s="39"/>
      <c r="X77" s="39"/>
      <c r="Y77" s="39"/>
      <c r="Z77" s="39"/>
      <c r="AA77" s="39"/>
      <c r="AB77" s="39"/>
      <c r="AC77" s="39"/>
      <c r="AD77" s="39"/>
      <c r="AE77" s="39"/>
    </row>
    <row r="81" s="2" customFormat="1" ht="6.96" customHeight="1">
      <c r="A81" s="39"/>
      <c r="B81" s="183"/>
      <c r="C81" s="184"/>
      <c r="D81" s="184"/>
      <c r="E81" s="184"/>
      <c r="F81" s="184"/>
      <c r="G81" s="184"/>
      <c r="H81" s="184"/>
      <c r="I81" s="184"/>
      <c r="J81" s="184"/>
      <c r="K81" s="184"/>
      <c r="L81" s="64"/>
      <c r="S81" s="39"/>
      <c r="T81" s="39"/>
      <c r="U81" s="39"/>
      <c r="V81" s="39"/>
      <c r="W81" s="39"/>
      <c r="X81" s="39"/>
      <c r="Y81" s="39"/>
      <c r="Z81" s="39"/>
      <c r="AA81" s="39"/>
      <c r="AB81" s="39"/>
      <c r="AC81" s="39"/>
      <c r="AD81" s="39"/>
      <c r="AE81" s="39"/>
    </row>
    <row r="82" s="2" customFormat="1" ht="24.96" customHeight="1">
      <c r="A82" s="39"/>
      <c r="B82" s="40"/>
      <c r="C82" s="24" t="s">
        <v>184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85" t="str">
        <f>E7</f>
        <v>Konverze Vodárenské věže - výstavba větrné elektrárny Bohumín - Pudlov</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180</v>
      </c>
      <c r="D86" s="23"/>
      <c r="E86" s="23"/>
      <c r="F86" s="23"/>
      <c r="G86" s="23"/>
      <c r="H86" s="23"/>
      <c r="I86" s="23"/>
      <c r="J86" s="23"/>
      <c r="K86" s="23"/>
      <c r="L86" s="21"/>
    </row>
    <row r="87" s="2" customFormat="1" ht="16.5" customHeight="1">
      <c r="A87" s="39"/>
      <c r="B87" s="40"/>
      <c r="C87" s="41"/>
      <c r="D87" s="41"/>
      <c r="E87" s="185" t="s">
        <v>411</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182</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30" customHeight="1">
      <c r="A89" s="39"/>
      <c r="B89" s="40"/>
      <c r="C89" s="41"/>
      <c r="D89" s="41"/>
      <c r="E89" s="77" t="str">
        <f>E11</f>
        <v>02-06 - Zařízení elektronické komunikace - Slaboprod a měření a regulace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 xml:space="preserve"> </v>
      </c>
      <c r="G91" s="41"/>
      <c r="H91" s="41"/>
      <c r="I91" s="33" t="s">
        <v>22</v>
      </c>
      <c r="J91" s="80" t="str">
        <f>IF(J14="","",J14)</f>
        <v>19. 3. 2025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5.15" customHeight="1">
      <c r="A93" s="39"/>
      <c r="B93" s="40"/>
      <c r="C93" s="33" t="s">
        <v>24</v>
      </c>
      <c r="D93" s="41"/>
      <c r="E93" s="41"/>
      <c r="F93" s="28" t="str">
        <f>E17</f>
        <v>Ing. Vladimír Cigánek</v>
      </c>
      <c r="G93" s="41"/>
      <c r="H93" s="41"/>
      <c r="I93" s="33" t="s">
        <v>30</v>
      </c>
      <c r="J93" s="37" t="str">
        <f>E23</f>
        <v>PPS Kania s.r.o.</v>
      </c>
      <c r="K93" s="41"/>
      <c r="L93" s="64"/>
      <c r="S93" s="39"/>
      <c r="T93" s="39"/>
      <c r="U93" s="39"/>
      <c r="V93" s="39"/>
      <c r="W93" s="39"/>
      <c r="X93" s="39"/>
      <c r="Y93" s="39"/>
      <c r="Z93" s="39"/>
      <c r="AA93" s="39"/>
      <c r="AB93" s="39"/>
      <c r="AC93" s="39"/>
      <c r="AD93" s="39"/>
      <c r="AE93" s="39"/>
    </row>
    <row r="94" s="2" customFormat="1" ht="15.15" customHeight="1">
      <c r="A94" s="39"/>
      <c r="B94" s="40"/>
      <c r="C94" s="33" t="s">
        <v>28</v>
      </c>
      <c r="D94" s="41"/>
      <c r="E94" s="41"/>
      <c r="F94" s="28" t="str">
        <f>IF(E20="","",E20)</f>
        <v>Vyplň údaj</v>
      </c>
      <c r="G94" s="41"/>
      <c r="H94" s="41"/>
      <c r="I94" s="33" t="s">
        <v>33</v>
      </c>
      <c r="J94" s="37" t="str">
        <f>E26</f>
        <v>kolektiv autorů</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6" t="s">
        <v>185</v>
      </c>
      <c r="D96" s="187"/>
      <c r="E96" s="187"/>
      <c r="F96" s="187"/>
      <c r="G96" s="187"/>
      <c r="H96" s="187"/>
      <c r="I96" s="187"/>
      <c r="J96" s="188" t="s">
        <v>186</v>
      </c>
      <c r="K96" s="187"/>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9" t="s">
        <v>187</v>
      </c>
      <c r="D98" s="41"/>
      <c r="E98" s="41"/>
      <c r="F98" s="41"/>
      <c r="G98" s="41"/>
      <c r="H98" s="41"/>
      <c r="I98" s="41"/>
      <c r="J98" s="111">
        <f>J128</f>
        <v>0</v>
      </c>
      <c r="K98" s="41"/>
      <c r="L98" s="64"/>
      <c r="S98" s="39"/>
      <c r="T98" s="39"/>
      <c r="U98" s="39"/>
      <c r="V98" s="39"/>
      <c r="W98" s="39"/>
      <c r="X98" s="39"/>
      <c r="Y98" s="39"/>
      <c r="Z98" s="39"/>
      <c r="AA98" s="39"/>
      <c r="AB98" s="39"/>
      <c r="AC98" s="39"/>
      <c r="AD98" s="39"/>
      <c r="AE98" s="39"/>
      <c r="AU98" s="18" t="s">
        <v>188</v>
      </c>
    </row>
    <row r="99" s="9" customFormat="1" ht="24.96" customHeight="1">
      <c r="A99" s="9"/>
      <c r="B99" s="190"/>
      <c r="C99" s="191"/>
      <c r="D99" s="192" t="s">
        <v>3844</v>
      </c>
      <c r="E99" s="193"/>
      <c r="F99" s="193"/>
      <c r="G99" s="193"/>
      <c r="H99" s="193"/>
      <c r="I99" s="193"/>
      <c r="J99" s="194">
        <f>J129</f>
        <v>0</v>
      </c>
      <c r="K99" s="191"/>
      <c r="L99" s="195"/>
      <c r="S99" s="9"/>
      <c r="T99" s="9"/>
      <c r="U99" s="9"/>
      <c r="V99" s="9"/>
      <c r="W99" s="9"/>
      <c r="X99" s="9"/>
      <c r="Y99" s="9"/>
      <c r="Z99" s="9"/>
      <c r="AA99" s="9"/>
      <c r="AB99" s="9"/>
      <c r="AC99" s="9"/>
      <c r="AD99" s="9"/>
      <c r="AE99" s="9"/>
    </row>
    <row r="100" s="9" customFormat="1" ht="24.96" customHeight="1">
      <c r="A100" s="9"/>
      <c r="B100" s="190"/>
      <c r="C100" s="191"/>
      <c r="D100" s="192" t="s">
        <v>3845</v>
      </c>
      <c r="E100" s="193"/>
      <c r="F100" s="193"/>
      <c r="G100" s="193"/>
      <c r="H100" s="193"/>
      <c r="I100" s="193"/>
      <c r="J100" s="194">
        <f>J160</f>
        <v>0</v>
      </c>
      <c r="K100" s="191"/>
      <c r="L100" s="195"/>
      <c r="S100" s="9"/>
      <c r="T100" s="9"/>
      <c r="U100" s="9"/>
      <c r="V100" s="9"/>
      <c r="W100" s="9"/>
      <c r="X100" s="9"/>
      <c r="Y100" s="9"/>
      <c r="Z100" s="9"/>
      <c r="AA100" s="9"/>
      <c r="AB100" s="9"/>
      <c r="AC100" s="9"/>
      <c r="AD100" s="9"/>
      <c r="AE100" s="9"/>
    </row>
    <row r="101" s="9" customFormat="1" ht="24.96" customHeight="1">
      <c r="A101" s="9"/>
      <c r="B101" s="190"/>
      <c r="C101" s="191"/>
      <c r="D101" s="192" t="s">
        <v>3846</v>
      </c>
      <c r="E101" s="193"/>
      <c r="F101" s="193"/>
      <c r="G101" s="193"/>
      <c r="H101" s="193"/>
      <c r="I101" s="193"/>
      <c r="J101" s="194">
        <f>J193</f>
        <v>0</v>
      </c>
      <c r="K101" s="191"/>
      <c r="L101" s="195"/>
      <c r="S101" s="9"/>
      <c r="T101" s="9"/>
      <c r="U101" s="9"/>
      <c r="V101" s="9"/>
      <c r="W101" s="9"/>
      <c r="X101" s="9"/>
      <c r="Y101" s="9"/>
      <c r="Z101" s="9"/>
      <c r="AA101" s="9"/>
      <c r="AB101" s="9"/>
      <c r="AC101" s="9"/>
      <c r="AD101" s="9"/>
      <c r="AE101" s="9"/>
    </row>
    <row r="102" s="9" customFormat="1" ht="24.96" customHeight="1">
      <c r="A102" s="9"/>
      <c r="B102" s="190"/>
      <c r="C102" s="191"/>
      <c r="D102" s="192" t="s">
        <v>3847</v>
      </c>
      <c r="E102" s="193"/>
      <c r="F102" s="193"/>
      <c r="G102" s="193"/>
      <c r="H102" s="193"/>
      <c r="I102" s="193"/>
      <c r="J102" s="194">
        <f>J214</f>
        <v>0</v>
      </c>
      <c r="K102" s="191"/>
      <c r="L102" s="195"/>
      <c r="S102" s="9"/>
      <c r="T102" s="9"/>
      <c r="U102" s="9"/>
      <c r="V102" s="9"/>
      <c r="W102" s="9"/>
      <c r="X102" s="9"/>
      <c r="Y102" s="9"/>
      <c r="Z102" s="9"/>
      <c r="AA102" s="9"/>
      <c r="AB102" s="9"/>
      <c r="AC102" s="9"/>
      <c r="AD102" s="9"/>
      <c r="AE102" s="9"/>
    </row>
    <row r="103" s="9" customFormat="1" ht="24.96" customHeight="1">
      <c r="A103" s="9"/>
      <c r="B103" s="190"/>
      <c r="C103" s="191"/>
      <c r="D103" s="192" t="s">
        <v>3848</v>
      </c>
      <c r="E103" s="193"/>
      <c r="F103" s="193"/>
      <c r="G103" s="193"/>
      <c r="H103" s="193"/>
      <c r="I103" s="193"/>
      <c r="J103" s="194">
        <f>J253</f>
        <v>0</v>
      </c>
      <c r="K103" s="191"/>
      <c r="L103" s="195"/>
      <c r="S103" s="9"/>
      <c r="T103" s="9"/>
      <c r="U103" s="9"/>
      <c r="V103" s="9"/>
      <c r="W103" s="9"/>
      <c r="X103" s="9"/>
      <c r="Y103" s="9"/>
      <c r="Z103" s="9"/>
      <c r="AA103" s="9"/>
      <c r="AB103" s="9"/>
      <c r="AC103" s="9"/>
      <c r="AD103" s="9"/>
      <c r="AE103" s="9"/>
    </row>
    <row r="104" s="9" customFormat="1" ht="24.96" customHeight="1">
      <c r="A104" s="9"/>
      <c r="B104" s="190"/>
      <c r="C104" s="191"/>
      <c r="D104" s="192" t="s">
        <v>3849</v>
      </c>
      <c r="E104" s="193"/>
      <c r="F104" s="193"/>
      <c r="G104" s="193"/>
      <c r="H104" s="193"/>
      <c r="I104" s="193"/>
      <c r="J104" s="194">
        <f>J272</f>
        <v>0</v>
      </c>
      <c r="K104" s="191"/>
      <c r="L104" s="195"/>
      <c r="S104" s="9"/>
      <c r="T104" s="9"/>
      <c r="U104" s="9"/>
      <c r="V104" s="9"/>
      <c r="W104" s="9"/>
      <c r="X104" s="9"/>
      <c r="Y104" s="9"/>
      <c r="Z104" s="9"/>
      <c r="AA104" s="9"/>
      <c r="AB104" s="9"/>
      <c r="AC104" s="9"/>
      <c r="AD104" s="9"/>
      <c r="AE104" s="9"/>
    </row>
    <row r="105" s="9" customFormat="1" ht="24.96" customHeight="1">
      <c r="A105" s="9"/>
      <c r="B105" s="190"/>
      <c r="C105" s="191"/>
      <c r="D105" s="192" t="s">
        <v>3850</v>
      </c>
      <c r="E105" s="193"/>
      <c r="F105" s="193"/>
      <c r="G105" s="193"/>
      <c r="H105" s="193"/>
      <c r="I105" s="193"/>
      <c r="J105" s="194">
        <f>J287</f>
        <v>0</v>
      </c>
      <c r="K105" s="191"/>
      <c r="L105" s="195"/>
      <c r="S105" s="9"/>
      <c r="T105" s="9"/>
      <c r="U105" s="9"/>
      <c r="V105" s="9"/>
      <c r="W105" s="9"/>
      <c r="X105" s="9"/>
      <c r="Y105" s="9"/>
      <c r="Z105" s="9"/>
      <c r="AA105" s="9"/>
      <c r="AB105" s="9"/>
      <c r="AC105" s="9"/>
      <c r="AD105" s="9"/>
      <c r="AE105" s="9"/>
    </row>
    <row r="106" s="9" customFormat="1" ht="24.96" customHeight="1">
      <c r="A106" s="9"/>
      <c r="B106" s="190"/>
      <c r="C106" s="191"/>
      <c r="D106" s="192" t="s">
        <v>3851</v>
      </c>
      <c r="E106" s="193"/>
      <c r="F106" s="193"/>
      <c r="G106" s="193"/>
      <c r="H106" s="193"/>
      <c r="I106" s="193"/>
      <c r="J106" s="194">
        <f>J306</f>
        <v>0</v>
      </c>
      <c r="K106" s="191"/>
      <c r="L106" s="195"/>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193</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6.25" customHeight="1">
      <c r="A116" s="39"/>
      <c r="B116" s="40"/>
      <c r="C116" s="41"/>
      <c r="D116" s="41"/>
      <c r="E116" s="185" t="str">
        <f>E7</f>
        <v>Konverze Vodárenské věže - výstavba větrné elektrárny Bohumín - Pudlov</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180</v>
      </c>
      <c r="D117" s="23"/>
      <c r="E117" s="23"/>
      <c r="F117" s="23"/>
      <c r="G117" s="23"/>
      <c r="H117" s="23"/>
      <c r="I117" s="23"/>
      <c r="J117" s="23"/>
      <c r="K117" s="23"/>
      <c r="L117" s="21"/>
    </row>
    <row r="118" s="2" customFormat="1" ht="16.5" customHeight="1">
      <c r="A118" s="39"/>
      <c r="B118" s="40"/>
      <c r="C118" s="41"/>
      <c r="D118" s="41"/>
      <c r="E118" s="185" t="s">
        <v>411</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182</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30" customHeight="1">
      <c r="A120" s="39"/>
      <c r="B120" s="40"/>
      <c r="C120" s="41"/>
      <c r="D120" s="41"/>
      <c r="E120" s="77" t="str">
        <f>E11</f>
        <v>02-06 - Zařízení elektronické komunikace - Slaboprod a měření a regulace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20</v>
      </c>
      <c r="D122" s="41"/>
      <c r="E122" s="41"/>
      <c r="F122" s="28" t="str">
        <f>F14</f>
        <v xml:space="preserve"> </v>
      </c>
      <c r="G122" s="41"/>
      <c r="H122" s="41"/>
      <c r="I122" s="33" t="s">
        <v>22</v>
      </c>
      <c r="J122" s="80" t="str">
        <f>IF(J14="","",J14)</f>
        <v>19. 3. 2025</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24</v>
      </c>
      <c r="D124" s="41"/>
      <c r="E124" s="41"/>
      <c r="F124" s="28" t="str">
        <f>E17</f>
        <v>Ing. Vladimír Cigánek</v>
      </c>
      <c r="G124" s="41"/>
      <c r="H124" s="41"/>
      <c r="I124" s="33" t="s">
        <v>30</v>
      </c>
      <c r="J124" s="37" t="str">
        <f>E23</f>
        <v>PPS Kania s.r.o.</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28</v>
      </c>
      <c r="D125" s="41"/>
      <c r="E125" s="41"/>
      <c r="F125" s="28" t="str">
        <f>IF(E20="","",E20)</f>
        <v>Vyplň údaj</v>
      </c>
      <c r="G125" s="41"/>
      <c r="H125" s="41"/>
      <c r="I125" s="33" t="s">
        <v>33</v>
      </c>
      <c r="J125" s="37" t="str">
        <f>E26</f>
        <v>kolektiv autorů</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0" customFormat="1" ht="29.28" customHeight="1">
      <c r="A127" s="196"/>
      <c r="B127" s="197"/>
      <c r="C127" s="198" t="s">
        <v>194</v>
      </c>
      <c r="D127" s="199" t="s">
        <v>61</v>
      </c>
      <c r="E127" s="199" t="s">
        <v>57</v>
      </c>
      <c r="F127" s="199" t="s">
        <v>58</v>
      </c>
      <c r="G127" s="199" t="s">
        <v>195</v>
      </c>
      <c r="H127" s="199" t="s">
        <v>196</v>
      </c>
      <c r="I127" s="199" t="s">
        <v>197</v>
      </c>
      <c r="J127" s="200" t="s">
        <v>186</v>
      </c>
      <c r="K127" s="201" t="s">
        <v>198</v>
      </c>
      <c r="L127" s="202"/>
      <c r="M127" s="101" t="s">
        <v>1</v>
      </c>
      <c r="N127" s="102" t="s">
        <v>40</v>
      </c>
      <c r="O127" s="102" t="s">
        <v>199</v>
      </c>
      <c r="P127" s="102" t="s">
        <v>200</v>
      </c>
      <c r="Q127" s="102" t="s">
        <v>201</v>
      </c>
      <c r="R127" s="102" t="s">
        <v>202</v>
      </c>
      <c r="S127" s="102" t="s">
        <v>203</v>
      </c>
      <c r="T127" s="103" t="s">
        <v>204</v>
      </c>
      <c r="U127" s="196"/>
      <c r="V127" s="196"/>
      <c r="W127" s="196"/>
      <c r="X127" s="196"/>
      <c r="Y127" s="196"/>
      <c r="Z127" s="196"/>
      <c r="AA127" s="196"/>
      <c r="AB127" s="196"/>
      <c r="AC127" s="196"/>
      <c r="AD127" s="196"/>
      <c r="AE127" s="196"/>
    </row>
    <row r="128" s="2" customFormat="1" ht="22.8" customHeight="1">
      <c r="A128" s="39"/>
      <c r="B128" s="40"/>
      <c r="C128" s="108" t="s">
        <v>205</v>
      </c>
      <c r="D128" s="41"/>
      <c r="E128" s="41"/>
      <c r="F128" s="41"/>
      <c r="G128" s="41"/>
      <c r="H128" s="41"/>
      <c r="I128" s="41"/>
      <c r="J128" s="203">
        <f>BK128</f>
        <v>0</v>
      </c>
      <c r="K128" s="41"/>
      <c r="L128" s="45"/>
      <c r="M128" s="104"/>
      <c r="N128" s="204"/>
      <c r="O128" s="105"/>
      <c r="P128" s="205">
        <f>P129+P160+P193+P214+P253+P272+P287+P306</f>
        <v>0</v>
      </c>
      <c r="Q128" s="105"/>
      <c r="R128" s="205">
        <f>R129+R160+R193+R214+R253+R272+R287+R306</f>
        <v>0</v>
      </c>
      <c r="S128" s="105"/>
      <c r="T128" s="206">
        <f>T129+T160+T193+T214+T253+T272+T287+T306</f>
        <v>0</v>
      </c>
      <c r="U128" s="39"/>
      <c r="V128" s="39"/>
      <c r="W128" s="39"/>
      <c r="X128" s="39"/>
      <c r="Y128" s="39"/>
      <c r="Z128" s="39"/>
      <c r="AA128" s="39"/>
      <c r="AB128" s="39"/>
      <c r="AC128" s="39"/>
      <c r="AD128" s="39"/>
      <c r="AE128" s="39"/>
      <c r="AT128" s="18" t="s">
        <v>75</v>
      </c>
      <c r="AU128" s="18" t="s">
        <v>188</v>
      </c>
      <c r="BK128" s="207">
        <f>BK129+BK160+BK193+BK214+BK253+BK272+BK287+BK306</f>
        <v>0</v>
      </c>
    </row>
    <row r="129" s="11" customFormat="1" ht="25.92" customHeight="1">
      <c r="A129" s="11"/>
      <c r="B129" s="208"/>
      <c r="C129" s="209"/>
      <c r="D129" s="210" t="s">
        <v>75</v>
      </c>
      <c r="E129" s="211" t="s">
        <v>1731</v>
      </c>
      <c r="F129" s="211" t="s">
        <v>3852</v>
      </c>
      <c r="G129" s="209"/>
      <c r="H129" s="209"/>
      <c r="I129" s="212"/>
      <c r="J129" s="213">
        <f>BK129</f>
        <v>0</v>
      </c>
      <c r="K129" s="209"/>
      <c r="L129" s="214"/>
      <c r="M129" s="215"/>
      <c r="N129" s="216"/>
      <c r="O129" s="216"/>
      <c r="P129" s="217">
        <f>SUM(P130:P159)</f>
        <v>0</v>
      </c>
      <c r="Q129" s="216"/>
      <c r="R129" s="217">
        <f>SUM(R130:R159)</f>
        <v>0</v>
      </c>
      <c r="S129" s="216"/>
      <c r="T129" s="218">
        <f>SUM(T130:T159)</f>
        <v>0</v>
      </c>
      <c r="U129" s="11"/>
      <c r="V129" s="11"/>
      <c r="W129" s="11"/>
      <c r="X129" s="11"/>
      <c r="Y129" s="11"/>
      <c r="Z129" s="11"/>
      <c r="AA129" s="11"/>
      <c r="AB129" s="11"/>
      <c r="AC129" s="11"/>
      <c r="AD129" s="11"/>
      <c r="AE129" s="11"/>
      <c r="AR129" s="219" t="s">
        <v>83</v>
      </c>
      <c r="AT129" s="220" t="s">
        <v>75</v>
      </c>
      <c r="AU129" s="220" t="s">
        <v>76</v>
      </c>
      <c r="AY129" s="219" t="s">
        <v>207</v>
      </c>
      <c r="BK129" s="221">
        <f>SUM(BK130:BK159)</f>
        <v>0</v>
      </c>
    </row>
    <row r="130" s="2" customFormat="1" ht="21.75" customHeight="1">
      <c r="A130" s="39"/>
      <c r="B130" s="40"/>
      <c r="C130" s="222" t="s">
        <v>83</v>
      </c>
      <c r="D130" s="222" t="s">
        <v>208</v>
      </c>
      <c r="E130" s="223" t="s">
        <v>3853</v>
      </c>
      <c r="F130" s="224" t="s">
        <v>3854</v>
      </c>
      <c r="G130" s="225" t="s">
        <v>931</v>
      </c>
      <c r="H130" s="226">
        <v>25</v>
      </c>
      <c r="I130" s="227"/>
      <c r="J130" s="228">
        <f>ROUND(I130*H130,2)</f>
        <v>0</v>
      </c>
      <c r="K130" s="229"/>
      <c r="L130" s="45"/>
      <c r="M130" s="230" t="s">
        <v>1</v>
      </c>
      <c r="N130" s="231" t="s">
        <v>41</v>
      </c>
      <c r="O130" s="92"/>
      <c r="P130" s="232">
        <f>O130*H130</f>
        <v>0</v>
      </c>
      <c r="Q130" s="232">
        <v>0</v>
      </c>
      <c r="R130" s="232">
        <f>Q130*H130</f>
        <v>0</v>
      </c>
      <c r="S130" s="232">
        <v>0</v>
      </c>
      <c r="T130" s="233">
        <f>S130*H130</f>
        <v>0</v>
      </c>
      <c r="U130" s="39"/>
      <c r="V130" s="39"/>
      <c r="W130" s="39"/>
      <c r="X130" s="39"/>
      <c r="Y130" s="39"/>
      <c r="Z130" s="39"/>
      <c r="AA130" s="39"/>
      <c r="AB130" s="39"/>
      <c r="AC130" s="39"/>
      <c r="AD130" s="39"/>
      <c r="AE130" s="39"/>
      <c r="AR130" s="234" t="s">
        <v>361</v>
      </c>
      <c r="AT130" s="234" t="s">
        <v>208</v>
      </c>
      <c r="AU130" s="234" t="s">
        <v>83</v>
      </c>
      <c r="AY130" s="18" t="s">
        <v>207</v>
      </c>
      <c r="BE130" s="235">
        <f>IF(N130="základní",J130,0)</f>
        <v>0</v>
      </c>
      <c r="BF130" s="235">
        <f>IF(N130="snížená",J130,0)</f>
        <v>0</v>
      </c>
      <c r="BG130" s="235">
        <f>IF(N130="zákl. přenesená",J130,0)</f>
        <v>0</v>
      </c>
      <c r="BH130" s="235">
        <f>IF(N130="sníž. přenesená",J130,0)</f>
        <v>0</v>
      </c>
      <c r="BI130" s="235">
        <f>IF(N130="nulová",J130,0)</f>
        <v>0</v>
      </c>
      <c r="BJ130" s="18" t="s">
        <v>83</v>
      </c>
      <c r="BK130" s="235">
        <f>ROUND(I130*H130,2)</f>
        <v>0</v>
      </c>
      <c r="BL130" s="18" t="s">
        <v>361</v>
      </c>
      <c r="BM130" s="234" t="s">
        <v>85</v>
      </c>
    </row>
    <row r="131" s="2" customFormat="1">
      <c r="A131" s="39"/>
      <c r="B131" s="40"/>
      <c r="C131" s="41"/>
      <c r="D131" s="236" t="s">
        <v>214</v>
      </c>
      <c r="E131" s="41"/>
      <c r="F131" s="237" t="s">
        <v>3854</v>
      </c>
      <c r="G131" s="41"/>
      <c r="H131" s="41"/>
      <c r="I131" s="238"/>
      <c r="J131" s="41"/>
      <c r="K131" s="41"/>
      <c r="L131" s="45"/>
      <c r="M131" s="239"/>
      <c r="N131" s="240"/>
      <c r="O131" s="92"/>
      <c r="P131" s="92"/>
      <c r="Q131" s="92"/>
      <c r="R131" s="92"/>
      <c r="S131" s="92"/>
      <c r="T131" s="93"/>
      <c r="U131" s="39"/>
      <c r="V131" s="39"/>
      <c r="W131" s="39"/>
      <c r="X131" s="39"/>
      <c r="Y131" s="39"/>
      <c r="Z131" s="39"/>
      <c r="AA131" s="39"/>
      <c r="AB131" s="39"/>
      <c r="AC131" s="39"/>
      <c r="AD131" s="39"/>
      <c r="AE131" s="39"/>
      <c r="AT131" s="18" t="s">
        <v>214</v>
      </c>
      <c r="AU131" s="18" t="s">
        <v>83</v>
      </c>
    </row>
    <row r="132" s="2" customFormat="1" ht="21.75" customHeight="1">
      <c r="A132" s="39"/>
      <c r="B132" s="40"/>
      <c r="C132" s="222" t="s">
        <v>85</v>
      </c>
      <c r="D132" s="222" t="s">
        <v>208</v>
      </c>
      <c r="E132" s="223" t="s">
        <v>3855</v>
      </c>
      <c r="F132" s="224" t="s">
        <v>3856</v>
      </c>
      <c r="G132" s="225" t="s">
        <v>931</v>
      </c>
      <c r="H132" s="226">
        <v>10</v>
      </c>
      <c r="I132" s="227"/>
      <c r="J132" s="228">
        <f>ROUND(I132*H132,2)</f>
        <v>0</v>
      </c>
      <c r="K132" s="229"/>
      <c r="L132" s="45"/>
      <c r="M132" s="230" t="s">
        <v>1</v>
      </c>
      <c r="N132" s="231" t="s">
        <v>41</v>
      </c>
      <c r="O132" s="92"/>
      <c r="P132" s="232">
        <f>O132*H132</f>
        <v>0</v>
      </c>
      <c r="Q132" s="232">
        <v>0</v>
      </c>
      <c r="R132" s="232">
        <f>Q132*H132</f>
        <v>0</v>
      </c>
      <c r="S132" s="232">
        <v>0</v>
      </c>
      <c r="T132" s="233">
        <f>S132*H132</f>
        <v>0</v>
      </c>
      <c r="U132" s="39"/>
      <c r="V132" s="39"/>
      <c r="W132" s="39"/>
      <c r="X132" s="39"/>
      <c r="Y132" s="39"/>
      <c r="Z132" s="39"/>
      <c r="AA132" s="39"/>
      <c r="AB132" s="39"/>
      <c r="AC132" s="39"/>
      <c r="AD132" s="39"/>
      <c r="AE132" s="39"/>
      <c r="AR132" s="234" t="s">
        <v>361</v>
      </c>
      <c r="AT132" s="234" t="s">
        <v>208</v>
      </c>
      <c r="AU132" s="234" t="s">
        <v>83</v>
      </c>
      <c r="AY132" s="18" t="s">
        <v>207</v>
      </c>
      <c r="BE132" s="235">
        <f>IF(N132="základní",J132,0)</f>
        <v>0</v>
      </c>
      <c r="BF132" s="235">
        <f>IF(N132="snížená",J132,0)</f>
        <v>0</v>
      </c>
      <c r="BG132" s="235">
        <f>IF(N132="zákl. přenesená",J132,0)</f>
        <v>0</v>
      </c>
      <c r="BH132" s="235">
        <f>IF(N132="sníž. přenesená",J132,0)</f>
        <v>0</v>
      </c>
      <c r="BI132" s="235">
        <f>IF(N132="nulová",J132,0)</f>
        <v>0</v>
      </c>
      <c r="BJ132" s="18" t="s">
        <v>83</v>
      </c>
      <c r="BK132" s="235">
        <f>ROUND(I132*H132,2)</f>
        <v>0</v>
      </c>
      <c r="BL132" s="18" t="s">
        <v>361</v>
      </c>
      <c r="BM132" s="234" t="s">
        <v>212</v>
      </c>
    </row>
    <row r="133" s="2" customFormat="1">
      <c r="A133" s="39"/>
      <c r="B133" s="40"/>
      <c r="C133" s="41"/>
      <c r="D133" s="236" t="s">
        <v>214</v>
      </c>
      <c r="E133" s="41"/>
      <c r="F133" s="237" t="s">
        <v>3856</v>
      </c>
      <c r="G133" s="41"/>
      <c r="H133" s="41"/>
      <c r="I133" s="238"/>
      <c r="J133" s="41"/>
      <c r="K133" s="41"/>
      <c r="L133" s="45"/>
      <c r="M133" s="239"/>
      <c r="N133" s="240"/>
      <c r="O133" s="92"/>
      <c r="P133" s="92"/>
      <c r="Q133" s="92"/>
      <c r="R133" s="92"/>
      <c r="S133" s="92"/>
      <c r="T133" s="93"/>
      <c r="U133" s="39"/>
      <c r="V133" s="39"/>
      <c r="W133" s="39"/>
      <c r="X133" s="39"/>
      <c r="Y133" s="39"/>
      <c r="Z133" s="39"/>
      <c r="AA133" s="39"/>
      <c r="AB133" s="39"/>
      <c r="AC133" s="39"/>
      <c r="AD133" s="39"/>
      <c r="AE133" s="39"/>
      <c r="AT133" s="18" t="s">
        <v>214</v>
      </c>
      <c r="AU133" s="18" t="s">
        <v>83</v>
      </c>
    </row>
    <row r="134" s="2" customFormat="1" ht="24.15" customHeight="1">
      <c r="A134" s="39"/>
      <c r="B134" s="40"/>
      <c r="C134" s="222" t="s">
        <v>138</v>
      </c>
      <c r="D134" s="222" t="s">
        <v>208</v>
      </c>
      <c r="E134" s="223" t="s">
        <v>3857</v>
      </c>
      <c r="F134" s="224" t="s">
        <v>3858</v>
      </c>
      <c r="G134" s="225" t="s">
        <v>931</v>
      </c>
      <c r="H134" s="226">
        <v>65</v>
      </c>
      <c r="I134" s="227"/>
      <c r="J134" s="228">
        <f>ROUND(I134*H134,2)</f>
        <v>0</v>
      </c>
      <c r="K134" s="229"/>
      <c r="L134" s="45"/>
      <c r="M134" s="230" t="s">
        <v>1</v>
      </c>
      <c r="N134" s="231" t="s">
        <v>41</v>
      </c>
      <c r="O134" s="92"/>
      <c r="P134" s="232">
        <f>O134*H134</f>
        <v>0</v>
      </c>
      <c r="Q134" s="232">
        <v>0</v>
      </c>
      <c r="R134" s="232">
        <f>Q134*H134</f>
        <v>0</v>
      </c>
      <c r="S134" s="232">
        <v>0</v>
      </c>
      <c r="T134" s="233">
        <f>S134*H134</f>
        <v>0</v>
      </c>
      <c r="U134" s="39"/>
      <c r="V134" s="39"/>
      <c r="W134" s="39"/>
      <c r="X134" s="39"/>
      <c r="Y134" s="39"/>
      <c r="Z134" s="39"/>
      <c r="AA134" s="39"/>
      <c r="AB134" s="39"/>
      <c r="AC134" s="39"/>
      <c r="AD134" s="39"/>
      <c r="AE134" s="39"/>
      <c r="AR134" s="234" t="s">
        <v>361</v>
      </c>
      <c r="AT134" s="234" t="s">
        <v>208</v>
      </c>
      <c r="AU134" s="234" t="s">
        <v>83</v>
      </c>
      <c r="AY134" s="18" t="s">
        <v>207</v>
      </c>
      <c r="BE134" s="235">
        <f>IF(N134="základní",J134,0)</f>
        <v>0</v>
      </c>
      <c r="BF134" s="235">
        <f>IF(N134="snížená",J134,0)</f>
        <v>0</v>
      </c>
      <c r="BG134" s="235">
        <f>IF(N134="zákl. přenesená",J134,0)</f>
        <v>0</v>
      </c>
      <c r="BH134" s="235">
        <f>IF(N134="sníž. přenesená",J134,0)</f>
        <v>0</v>
      </c>
      <c r="BI134" s="235">
        <f>IF(N134="nulová",J134,0)</f>
        <v>0</v>
      </c>
      <c r="BJ134" s="18" t="s">
        <v>83</v>
      </c>
      <c r="BK134" s="235">
        <f>ROUND(I134*H134,2)</f>
        <v>0</v>
      </c>
      <c r="BL134" s="18" t="s">
        <v>361</v>
      </c>
      <c r="BM134" s="234" t="s">
        <v>261</v>
      </c>
    </row>
    <row r="135" s="2" customFormat="1">
      <c r="A135" s="39"/>
      <c r="B135" s="40"/>
      <c r="C135" s="41"/>
      <c r="D135" s="236" t="s">
        <v>214</v>
      </c>
      <c r="E135" s="41"/>
      <c r="F135" s="237" t="s">
        <v>3858</v>
      </c>
      <c r="G135" s="41"/>
      <c r="H135" s="41"/>
      <c r="I135" s="238"/>
      <c r="J135" s="41"/>
      <c r="K135" s="41"/>
      <c r="L135" s="45"/>
      <c r="M135" s="239"/>
      <c r="N135" s="240"/>
      <c r="O135" s="92"/>
      <c r="P135" s="92"/>
      <c r="Q135" s="92"/>
      <c r="R135" s="92"/>
      <c r="S135" s="92"/>
      <c r="T135" s="93"/>
      <c r="U135" s="39"/>
      <c r="V135" s="39"/>
      <c r="W135" s="39"/>
      <c r="X135" s="39"/>
      <c r="Y135" s="39"/>
      <c r="Z135" s="39"/>
      <c r="AA135" s="39"/>
      <c r="AB135" s="39"/>
      <c r="AC135" s="39"/>
      <c r="AD135" s="39"/>
      <c r="AE135" s="39"/>
      <c r="AT135" s="18" t="s">
        <v>214</v>
      </c>
      <c r="AU135" s="18" t="s">
        <v>83</v>
      </c>
    </row>
    <row r="136" s="2" customFormat="1" ht="24.15" customHeight="1">
      <c r="A136" s="39"/>
      <c r="B136" s="40"/>
      <c r="C136" s="222" t="s">
        <v>212</v>
      </c>
      <c r="D136" s="222" t="s">
        <v>208</v>
      </c>
      <c r="E136" s="223" t="s">
        <v>3859</v>
      </c>
      <c r="F136" s="224" t="s">
        <v>3860</v>
      </c>
      <c r="G136" s="225" t="s">
        <v>931</v>
      </c>
      <c r="H136" s="226">
        <v>65</v>
      </c>
      <c r="I136" s="227"/>
      <c r="J136" s="228">
        <f>ROUND(I136*H136,2)</f>
        <v>0</v>
      </c>
      <c r="K136" s="229"/>
      <c r="L136" s="45"/>
      <c r="M136" s="230" t="s">
        <v>1</v>
      </c>
      <c r="N136" s="231" t="s">
        <v>41</v>
      </c>
      <c r="O136" s="92"/>
      <c r="P136" s="232">
        <f>O136*H136</f>
        <v>0</v>
      </c>
      <c r="Q136" s="232">
        <v>0</v>
      </c>
      <c r="R136" s="232">
        <f>Q136*H136</f>
        <v>0</v>
      </c>
      <c r="S136" s="232">
        <v>0</v>
      </c>
      <c r="T136" s="233">
        <f>S136*H136</f>
        <v>0</v>
      </c>
      <c r="U136" s="39"/>
      <c r="V136" s="39"/>
      <c r="W136" s="39"/>
      <c r="X136" s="39"/>
      <c r="Y136" s="39"/>
      <c r="Z136" s="39"/>
      <c r="AA136" s="39"/>
      <c r="AB136" s="39"/>
      <c r="AC136" s="39"/>
      <c r="AD136" s="39"/>
      <c r="AE136" s="39"/>
      <c r="AR136" s="234" t="s">
        <v>361</v>
      </c>
      <c r="AT136" s="234" t="s">
        <v>208</v>
      </c>
      <c r="AU136" s="234" t="s">
        <v>83</v>
      </c>
      <c r="AY136" s="18" t="s">
        <v>207</v>
      </c>
      <c r="BE136" s="235">
        <f>IF(N136="základní",J136,0)</f>
        <v>0</v>
      </c>
      <c r="BF136" s="235">
        <f>IF(N136="snížená",J136,0)</f>
        <v>0</v>
      </c>
      <c r="BG136" s="235">
        <f>IF(N136="zákl. přenesená",J136,0)</f>
        <v>0</v>
      </c>
      <c r="BH136" s="235">
        <f>IF(N136="sníž. přenesená",J136,0)</f>
        <v>0</v>
      </c>
      <c r="BI136" s="235">
        <f>IF(N136="nulová",J136,0)</f>
        <v>0</v>
      </c>
      <c r="BJ136" s="18" t="s">
        <v>83</v>
      </c>
      <c r="BK136" s="235">
        <f>ROUND(I136*H136,2)</f>
        <v>0</v>
      </c>
      <c r="BL136" s="18" t="s">
        <v>361</v>
      </c>
      <c r="BM136" s="234" t="s">
        <v>282</v>
      </c>
    </row>
    <row r="137" s="2" customFormat="1">
      <c r="A137" s="39"/>
      <c r="B137" s="40"/>
      <c r="C137" s="41"/>
      <c r="D137" s="236" t="s">
        <v>214</v>
      </c>
      <c r="E137" s="41"/>
      <c r="F137" s="237" t="s">
        <v>3860</v>
      </c>
      <c r="G137" s="41"/>
      <c r="H137" s="41"/>
      <c r="I137" s="238"/>
      <c r="J137" s="41"/>
      <c r="K137" s="41"/>
      <c r="L137" s="45"/>
      <c r="M137" s="239"/>
      <c r="N137" s="240"/>
      <c r="O137" s="92"/>
      <c r="P137" s="92"/>
      <c r="Q137" s="92"/>
      <c r="R137" s="92"/>
      <c r="S137" s="92"/>
      <c r="T137" s="93"/>
      <c r="U137" s="39"/>
      <c r="V137" s="39"/>
      <c r="W137" s="39"/>
      <c r="X137" s="39"/>
      <c r="Y137" s="39"/>
      <c r="Z137" s="39"/>
      <c r="AA137" s="39"/>
      <c r="AB137" s="39"/>
      <c r="AC137" s="39"/>
      <c r="AD137" s="39"/>
      <c r="AE137" s="39"/>
      <c r="AT137" s="18" t="s">
        <v>214</v>
      </c>
      <c r="AU137" s="18" t="s">
        <v>83</v>
      </c>
    </row>
    <row r="138" s="2" customFormat="1" ht="16.5" customHeight="1">
      <c r="A138" s="39"/>
      <c r="B138" s="40"/>
      <c r="C138" s="222" t="s">
        <v>251</v>
      </c>
      <c r="D138" s="222" t="s">
        <v>208</v>
      </c>
      <c r="E138" s="223" t="s">
        <v>3861</v>
      </c>
      <c r="F138" s="224" t="s">
        <v>3862</v>
      </c>
      <c r="G138" s="225" t="s">
        <v>783</v>
      </c>
      <c r="H138" s="226">
        <v>145</v>
      </c>
      <c r="I138" s="227"/>
      <c r="J138" s="228">
        <f>ROUND(I138*H138,2)</f>
        <v>0</v>
      </c>
      <c r="K138" s="229"/>
      <c r="L138" s="45"/>
      <c r="M138" s="230" t="s">
        <v>1</v>
      </c>
      <c r="N138" s="231" t="s">
        <v>41</v>
      </c>
      <c r="O138" s="92"/>
      <c r="P138" s="232">
        <f>O138*H138</f>
        <v>0</v>
      </c>
      <c r="Q138" s="232">
        <v>0</v>
      </c>
      <c r="R138" s="232">
        <f>Q138*H138</f>
        <v>0</v>
      </c>
      <c r="S138" s="232">
        <v>0</v>
      </c>
      <c r="T138" s="233">
        <f>S138*H138</f>
        <v>0</v>
      </c>
      <c r="U138" s="39"/>
      <c r="V138" s="39"/>
      <c r="W138" s="39"/>
      <c r="X138" s="39"/>
      <c r="Y138" s="39"/>
      <c r="Z138" s="39"/>
      <c r="AA138" s="39"/>
      <c r="AB138" s="39"/>
      <c r="AC138" s="39"/>
      <c r="AD138" s="39"/>
      <c r="AE138" s="39"/>
      <c r="AR138" s="234" t="s">
        <v>361</v>
      </c>
      <c r="AT138" s="234" t="s">
        <v>208</v>
      </c>
      <c r="AU138" s="234" t="s">
        <v>83</v>
      </c>
      <c r="AY138" s="18" t="s">
        <v>207</v>
      </c>
      <c r="BE138" s="235">
        <f>IF(N138="základní",J138,0)</f>
        <v>0</v>
      </c>
      <c r="BF138" s="235">
        <f>IF(N138="snížená",J138,0)</f>
        <v>0</v>
      </c>
      <c r="BG138" s="235">
        <f>IF(N138="zákl. přenesená",J138,0)</f>
        <v>0</v>
      </c>
      <c r="BH138" s="235">
        <f>IF(N138="sníž. přenesená",J138,0)</f>
        <v>0</v>
      </c>
      <c r="BI138" s="235">
        <f>IF(N138="nulová",J138,0)</f>
        <v>0</v>
      </c>
      <c r="BJ138" s="18" t="s">
        <v>83</v>
      </c>
      <c r="BK138" s="235">
        <f>ROUND(I138*H138,2)</f>
        <v>0</v>
      </c>
      <c r="BL138" s="18" t="s">
        <v>361</v>
      </c>
      <c r="BM138" s="234" t="s">
        <v>173</v>
      </c>
    </row>
    <row r="139" s="2" customFormat="1">
      <c r="A139" s="39"/>
      <c r="B139" s="40"/>
      <c r="C139" s="41"/>
      <c r="D139" s="236" t="s">
        <v>214</v>
      </c>
      <c r="E139" s="41"/>
      <c r="F139" s="237" t="s">
        <v>3862</v>
      </c>
      <c r="G139" s="41"/>
      <c r="H139" s="41"/>
      <c r="I139" s="238"/>
      <c r="J139" s="41"/>
      <c r="K139" s="41"/>
      <c r="L139" s="45"/>
      <c r="M139" s="239"/>
      <c r="N139" s="240"/>
      <c r="O139" s="92"/>
      <c r="P139" s="92"/>
      <c r="Q139" s="92"/>
      <c r="R139" s="92"/>
      <c r="S139" s="92"/>
      <c r="T139" s="93"/>
      <c r="U139" s="39"/>
      <c r="V139" s="39"/>
      <c r="W139" s="39"/>
      <c r="X139" s="39"/>
      <c r="Y139" s="39"/>
      <c r="Z139" s="39"/>
      <c r="AA139" s="39"/>
      <c r="AB139" s="39"/>
      <c r="AC139" s="39"/>
      <c r="AD139" s="39"/>
      <c r="AE139" s="39"/>
      <c r="AT139" s="18" t="s">
        <v>214</v>
      </c>
      <c r="AU139" s="18" t="s">
        <v>83</v>
      </c>
    </row>
    <row r="140" s="2" customFormat="1" ht="16.5" customHeight="1">
      <c r="A140" s="39"/>
      <c r="B140" s="40"/>
      <c r="C140" s="222" t="s">
        <v>261</v>
      </c>
      <c r="D140" s="222" t="s">
        <v>208</v>
      </c>
      <c r="E140" s="223" t="s">
        <v>3863</v>
      </c>
      <c r="F140" s="224" t="s">
        <v>3864</v>
      </c>
      <c r="G140" s="225" t="s">
        <v>783</v>
      </c>
      <c r="H140" s="226">
        <v>25</v>
      </c>
      <c r="I140" s="227"/>
      <c r="J140" s="228">
        <f>ROUND(I140*H140,2)</f>
        <v>0</v>
      </c>
      <c r="K140" s="229"/>
      <c r="L140" s="45"/>
      <c r="M140" s="230" t="s">
        <v>1</v>
      </c>
      <c r="N140" s="231" t="s">
        <v>41</v>
      </c>
      <c r="O140" s="92"/>
      <c r="P140" s="232">
        <f>O140*H140</f>
        <v>0</v>
      </c>
      <c r="Q140" s="232">
        <v>0</v>
      </c>
      <c r="R140" s="232">
        <f>Q140*H140</f>
        <v>0</v>
      </c>
      <c r="S140" s="232">
        <v>0</v>
      </c>
      <c r="T140" s="233">
        <f>S140*H140</f>
        <v>0</v>
      </c>
      <c r="U140" s="39"/>
      <c r="V140" s="39"/>
      <c r="W140" s="39"/>
      <c r="X140" s="39"/>
      <c r="Y140" s="39"/>
      <c r="Z140" s="39"/>
      <c r="AA140" s="39"/>
      <c r="AB140" s="39"/>
      <c r="AC140" s="39"/>
      <c r="AD140" s="39"/>
      <c r="AE140" s="39"/>
      <c r="AR140" s="234" t="s">
        <v>361</v>
      </c>
      <c r="AT140" s="234" t="s">
        <v>208</v>
      </c>
      <c r="AU140" s="234" t="s">
        <v>83</v>
      </c>
      <c r="AY140" s="18" t="s">
        <v>207</v>
      </c>
      <c r="BE140" s="235">
        <f>IF(N140="základní",J140,0)</f>
        <v>0</v>
      </c>
      <c r="BF140" s="235">
        <f>IF(N140="snížená",J140,0)</f>
        <v>0</v>
      </c>
      <c r="BG140" s="235">
        <f>IF(N140="zákl. přenesená",J140,0)</f>
        <v>0</v>
      </c>
      <c r="BH140" s="235">
        <f>IF(N140="sníž. přenesená",J140,0)</f>
        <v>0</v>
      </c>
      <c r="BI140" s="235">
        <f>IF(N140="nulová",J140,0)</f>
        <v>0</v>
      </c>
      <c r="BJ140" s="18" t="s">
        <v>83</v>
      </c>
      <c r="BK140" s="235">
        <f>ROUND(I140*H140,2)</f>
        <v>0</v>
      </c>
      <c r="BL140" s="18" t="s">
        <v>361</v>
      </c>
      <c r="BM140" s="234" t="s">
        <v>8</v>
      </c>
    </row>
    <row r="141" s="2" customFormat="1">
      <c r="A141" s="39"/>
      <c r="B141" s="40"/>
      <c r="C141" s="41"/>
      <c r="D141" s="236" t="s">
        <v>214</v>
      </c>
      <c r="E141" s="41"/>
      <c r="F141" s="237" t="s">
        <v>3864</v>
      </c>
      <c r="G141" s="41"/>
      <c r="H141" s="41"/>
      <c r="I141" s="238"/>
      <c r="J141" s="41"/>
      <c r="K141" s="41"/>
      <c r="L141" s="45"/>
      <c r="M141" s="239"/>
      <c r="N141" s="240"/>
      <c r="O141" s="92"/>
      <c r="P141" s="92"/>
      <c r="Q141" s="92"/>
      <c r="R141" s="92"/>
      <c r="S141" s="92"/>
      <c r="T141" s="93"/>
      <c r="U141" s="39"/>
      <c r="V141" s="39"/>
      <c r="W141" s="39"/>
      <c r="X141" s="39"/>
      <c r="Y141" s="39"/>
      <c r="Z141" s="39"/>
      <c r="AA141" s="39"/>
      <c r="AB141" s="39"/>
      <c r="AC141" s="39"/>
      <c r="AD141" s="39"/>
      <c r="AE141" s="39"/>
      <c r="AT141" s="18" t="s">
        <v>214</v>
      </c>
      <c r="AU141" s="18" t="s">
        <v>83</v>
      </c>
    </row>
    <row r="142" s="2" customFormat="1" ht="44.25" customHeight="1">
      <c r="A142" s="39"/>
      <c r="B142" s="40"/>
      <c r="C142" s="222" t="s">
        <v>276</v>
      </c>
      <c r="D142" s="222" t="s">
        <v>208</v>
      </c>
      <c r="E142" s="223" t="s">
        <v>3865</v>
      </c>
      <c r="F142" s="224" t="s">
        <v>3866</v>
      </c>
      <c r="G142" s="225" t="s">
        <v>931</v>
      </c>
      <c r="H142" s="226">
        <v>6</v>
      </c>
      <c r="I142" s="227"/>
      <c r="J142" s="228">
        <f>ROUND(I142*H142,2)</f>
        <v>0</v>
      </c>
      <c r="K142" s="229"/>
      <c r="L142" s="45"/>
      <c r="M142" s="230" t="s">
        <v>1</v>
      </c>
      <c r="N142" s="231" t="s">
        <v>41</v>
      </c>
      <c r="O142" s="92"/>
      <c r="P142" s="232">
        <f>O142*H142</f>
        <v>0</v>
      </c>
      <c r="Q142" s="232">
        <v>0</v>
      </c>
      <c r="R142" s="232">
        <f>Q142*H142</f>
        <v>0</v>
      </c>
      <c r="S142" s="232">
        <v>0</v>
      </c>
      <c r="T142" s="233">
        <f>S142*H142</f>
        <v>0</v>
      </c>
      <c r="U142" s="39"/>
      <c r="V142" s="39"/>
      <c r="W142" s="39"/>
      <c r="X142" s="39"/>
      <c r="Y142" s="39"/>
      <c r="Z142" s="39"/>
      <c r="AA142" s="39"/>
      <c r="AB142" s="39"/>
      <c r="AC142" s="39"/>
      <c r="AD142" s="39"/>
      <c r="AE142" s="39"/>
      <c r="AR142" s="234" t="s">
        <v>361</v>
      </c>
      <c r="AT142" s="234" t="s">
        <v>208</v>
      </c>
      <c r="AU142" s="234" t="s">
        <v>83</v>
      </c>
      <c r="AY142" s="18" t="s">
        <v>207</v>
      </c>
      <c r="BE142" s="235">
        <f>IF(N142="základní",J142,0)</f>
        <v>0</v>
      </c>
      <c r="BF142" s="235">
        <f>IF(N142="snížená",J142,0)</f>
        <v>0</v>
      </c>
      <c r="BG142" s="235">
        <f>IF(N142="zákl. přenesená",J142,0)</f>
        <v>0</v>
      </c>
      <c r="BH142" s="235">
        <f>IF(N142="sníž. přenesená",J142,0)</f>
        <v>0</v>
      </c>
      <c r="BI142" s="235">
        <f>IF(N142="nulová",J142,0)</f>
        <v>0</v>
      </c>
      <c r="BJ142" s="18" t="s">
        <v>83</v>
      </c>
      <c r="BK142" s="235">
        <f>ROUND(I142*H142,2)</f>
        <v>0</v>
      </c>
      <c r="BL142" s="18" t="s">
        <v>361</v>
      </c>
      <c r="BM142" s="234" t="s">
        <v>345</v>
      </c>
    </row>
    <row r="143" s="2" customFormat="1">
      <c r="A143" s="39"/>
      <c r="B143" s="40"/>
      <c r="C143" s="41"/>
      <c r="D143" s="236" t="s">
        <v>214</v>
      </c>
      <c r="E143" s="41"/>
      <c r="F143" s="237" t="s">
        <v>3866</v>
      </c>
      <c r="G143" s="41"/>
      <c r="H143" s="41"/>
      <c r="I143" s="238"/>
      <c r="J143" s="41"/>
      <c r="K143" s="41"/>
      <c r="L143" s="45"/>
      <c r="M143" s="239"/>
      <c r="N143" s="240"/>
      <c r="O143" s="92"/>
      <c r="P143" s="92"/>
      <c r="Q143" s="92"/>
      <c r="R143" s="92"/>
      <c r="S143" s="92"/>
      <c r="T143" s="93"/>
      <c r="U143" s="39"/>
      <c r="V143" s="39"/>
      <c r="W143" s="39"/>
      <c r="X143" s="39"/>
      <c r="Y143" s="39"/>
      <c r="Z143" s="39"/>
      <c r="AA143" s="39"/>
      <c r="AB143" s="39"/>
      <c r="AC143" s="39"/>
      <c r="AD143" s="39"/>
      <c r="AE143" s="39"/>
      <c r="AT143" s="18" t="s">
        <v>214</v>
      </c>
      <c r="AU143" s="18" t="s">
        <v>83</v>
      </c>
    </row>
    <row r="144" s="2" customFormat="1" ht="24.15" customHeight="1">
      <c r="A144" s="39"/>
      <c r="B144" s="40"/>
      <c r="C144" s="222" t="s">
        <v>282</v>
      </c>
      <c r="D144" s="222" t="s">
        <v>208</v>
      </c>
      <c r="E144" s="223" t="s">
        <v>3867</v>
      </c>
      <c r="F144" s="224" t="s">
        <v>3868</v>
      </c>
      <c r="G144" s="225" t="s">
        <v>783</v>
      </c>
      <c r="H144" s="226">
        <v>425</v>
      </c>
      <c r="I144" s="227"/>
      <c r="J144" s="228">
        <f>ROUND(I144*H144,2)</f>
        <v>0</v>
      </c>
      <c r="K144" s="229"/>
      <c r="L144" s="45"/>
      <c r="M144" s="230" t="s">
        <v>1</v>
      </c>
      <c r="N144" s="231" t="s">
        <v>41</v>
      </c>
      <c r="O144" s="92"/>
      <c r="P144" s="232">
        <f>O144*H144</f>
        <v>0</v>
      </c>
      <c r="Q144" s="232">
        <v>0</v>
      </c>
      <c r="R144" s="232">
        <f>Q144*H144</f>
        <v>0</v>
      </c>
      <c r="S144" s="232">
        <v>0</v>
      </c>
      <c r="T144" s="233">
        <f>S144*H144</f>
        <v>0</v>
      </c>
      <c r="U144" s="39"/>
      <c r="V144" s="39"/>
      <c r="W144" s="39"/>
      <c r="X144" s="39"/>
      <c r="Y144" s="39"/>
      <c r="Z144" s="39"/>
      <c r="AA144" s="39"/>
      <c r="AB144" s="39"/>
      <c r="AC144" s="39"/>
      <c r="AD144" s="39"/>
      <c r="AE144" s="39"/>
      <c r="AR144" s="234" t="s">
        <v>361</v>
      </c>
      <c r="AT144" s="234" t="s">
        <v>208</v>
      </c>
      <c r="AU144" s="234" t="s">
        <v>83</v>
      </c>
      <c r="AY144" s="18" t="s">
        <v>207</v>
      </c>
      <c r="BE144" s="235">
        <f>IF(N144="základní",J144,0)</f>
        <v>0</v>
      </c>
      <c r="BF144" s="235">
        <f>IF(N144="snížená",J144,0)</f>
        <v>0</v>
      </c>
      <c r="BG144" s="235">
        <f>IF(N144="zákl. přenesená",J144,0)</f>
        <v>0</v>
      </c>
      <c r="BH144" s="235">
        <f>IF(N144="sníž. přenesená",J144,0)</f>
        <v>0</v>
      </c>
      <c r="BI144" s="235">
        <f>IF(N144="nulová",J144,0)</f>
        <v>0</v>
      </c>
      <c r="BJ144" s="18" t="s">
        <v>83</v>
      </c>
      <c r="BK144" s="235">
        <f>ROUND(I144*H144,2)</f>
        <v>0</v>
      </c>
      <c r="BL144" s="18" t="s">
        <v>361</v>
      </c>
      <c r="BM144" s="234" t="s">
        <v>361</v>
      </c>
    </row>
    <row r="145" s="2" customFormat="1">
      <c r="A145" s="39"/>
      <c r="B145" s="40"/>
      <c r="C145" s="41"/>
      <c r="D145" s="236" t="s">
        <v>214</v>
      </c>
      <c r="E145" s="41"/>
      <c r="F145" s="237" t="s">
        <v>3868</v>
      </c>
      <c r="G145" s="41"/>
      <c r="H145" s="41"/>
      <c r="I145" s="238"/>
      <c r="J145" s="41"/>
      <c r="K145" s="41"/>
      <c r="L145" s="45"/>
      <c r="M145" s="239"/>
      <c r="N145" s="240"/>
      <c r="O145" s="92"/>
      <c r="P145" s="92"/>
      <c r="Q145" s="92"/>
      <c r="R145" s="92"/>
      <c r="S145" s="92"/>
      <c r="T145" s="93"/>
      <c r="U145" s="39"/>
      <c r="V145" s="39"/>
      <c r="W145" s="39"/>
      <c r="X145" s="39"/>
      <c r="Y145" s="39"/>
      <c r="Z145" s="39"/>
      <c r="AA145" s="39"/>
      <c r="AB145" s="39"/>
      <c r="AC145" s="39"/>
      <c r="AD145" s="39"/>
      <c r="AE145" s="39"/>
      <c r="AT145" s="18" t="s">
        <v>214</v>
      </c>
      <c r="AU145" s="18" t="s">
        <v>83</v>
      </c>
    </row>
    <row r="146" s="2" customFormat="1" ht="24.15" customHeight="1">
      <c r="A146" s="39"/>
      <c r="B146" s="40"/>
      <c r="C146" s="222" t="s">
        <v>301</v>
      </c>
      <c r="D146" s="222" t="s">
        <v>208</v>
      </c>
      <c r="E146" s="223" t="s">
        <v>3869</v>
      </c>
      <c r="F146" s="224" t="s">
        <v>3870</v>
      </c>
      <c r="G146" s="225" t="s">
        <v>783</v>
      </c>
      <c r="H146" s="226">
        <v>125</v>
      </c>
      <c r="I146" s="227"/>
      <c r="J146" s="228">
        <f>ROUND(I146*H146,2)</f>
        <v>0</v>
      </c>
      <c r="K146" s="229"/>
      <c r="L146" s="45"/>
      <c r="M146" s="230" t="s">
        <v>1</v>
      </c>
      <c r="N146" s="231" t="s">
        <v>41</v>
      </c>
      <c r="O146" s="92"/>
      <c r="P146" s="232">
        <f>O146*H146</f>
        <v>0</v>
      </c>
      <c r="Q146" s="232">
        <v>0</v>
      </c>
      <c r="R146" s="232">
        <f>Q146*H146</f>
        <v>0</v>
      </c>
      <c r="S146" s="232">
        <v>0</v>
      </c>
      <c r="T146" s="233">
        <f>S146*H146</f>
        <v>0</v>
      </c>
      <c r="U146" s="39"/>
      <c r="V146" s="39"/>
      <c r="W146" s="39"/>
      <c r="X146" s="39"/>
      <c r="Y146" s="39"/>
      <c r="Z146" s="39"/>
      <c r="AA146" s="39"/>
      <c r="AB146" s="39"/>
      <c r="AC146" s="39"/>
      <c r="AD146" s="39"/>
      <c r="AE146" s="39"/>
      <c r="AR146" s="234" t="s">
        <v>361</v>
      </c>
      <c r="AT146" s="234" t="s">
        <v>208</v>
      </c>
      <c r="AU146" s="234" t="s">
        <v>83</v>
      </c>
      <c r="AY146" s="18" t="s">
        <v>207</v>
      </c>
      <c r="BE146" s="235">
        <f>IF(N146="základní",J146,0)</f>
        <v>0</v>
      </c>
      <c r="BF146" s="235">
        <f>IF(N146="snížená",J146,0)</f>
        <v>0</v>
      </c>
      <c r="BG146" s="235">
        <f>IF(N146="zákl. přenesená",J146,0)</f>
        <v>0</v>
      </c>
      <c r="BH146" s="235">
        <f>IF(N146="sníž. přenesená",J146,0)</f>
        <v>0</v>
      </c>
      <c r="BI146" s="235">
        <f>IF(N146="nulová",J146,0)</f>
        <v>0</v>
      </c>
      <c r="BJ146" s="18" t="s">
        <v>83</v>
      </c>
      <c r="BK146" s="235">
        <f>ROUND(I146*H146,2)</f>
        <v>0</v>
      </c>
      <c r="BL146" s="18" t="s">
        <v>361</v>
      </c>
      <c r="BM146" s="234" t="s">
        <v>700</v>
      </c>
    </row>
    <row r="147" s="2" customFormat="1">
      <c r="A147" s="39"/>
      <c r="B147" s="40"/>
      <c r="C147" s="41"/>
      <c r="D147" s="236" t="s">
        <v>214</v>
      </c>
      <c r="E147" s="41"/>
      <c r="F147" s="237" t="s">
        <v>3870</v>
      </c>
      <c r="G147" s="41"/>
      <c r="H147" s="41"/>
      <c r="I147" s="238"/>
      <c r="J147" s="41"/>
      <c r="K147" s="41"/>
      <c r="L147" s="45"/>
      <c r="M147" s="239"/>
      <c r="N147" s="240"/>
      <c r="O147" s="92"/>
      <c r="P147" s="92"/>
      <c r="Q147" s="92"/>
      <c r="R147" s="92"/>
      <c r="S147" s="92"/>
      <c r="T147" s="93"/>
      <c r="U147" s="39"/>
      <c r="V147" s="39"/>
      <c r="W147" s="39"/>
      <c r="X147" s="39"/>
      <c r="Y147" s="39"/>
      <c r="Z147" s="39"/>
      <c r="AA147" s="39"/>
      <c r="AB147" s="39"/>
      <c r="AC147" s="39"/>
      <c r="AD147" s="39"/>
      <c r="AE147" s="39"/>
      <c r="AT147" s="18" t="s">
        <v>214</v>
      </c>
      <c r="AU147" s="18" t="s">
        <v>83</v>
      </c>
    </row>
    <row r="148" s="2" customFormat="1" ht="24.15" customHeight="1">
      <c r="A148" s="39"/>
      <c r="B148" s="40"/>
      <c r="C148" s="222" t="s">
        <v>173</v>
      </c>
      <c r="D148" s="222" t="s">
        <v>208</v>
      </c>
      <c r="E148" s="223" t="s">
        <v>3871</v>
      </c>
      <c r="F148" s="224" t="s">
        <v>3872</v>
      </c>
      <c r="G148" s="225" t="s">
        <v>783</v>
      </c>
      <c r="H148" s="226">
        <v>45</v>
      </c>
      <c r="I148" s="227"/>
      <c r="J148" s="228">
        <f>ROUND(I148*H148,2)</f>
        <v>0</v>
      </c>
      <c r="K148" s="229"/>
      <c r="L148" s="45"/>
      <c r="M148" s="230" t="s">
        <v>1</v>
      </c>
      <c r="N148" s="231" t="s">
        <v>41</v>
      </c>
      <c r="O148" s="92"/>
      <c r="P148" s="232">
        <f>O148*H148</f>
        <v>0</v>
      </c>
      <c r="Q148" s="232">
        <v>0</v>
      </c>
      <c r="R148" s="232">
        <f>Q148*H148</f>
        <v>0</v>
      </c>
      <c r="S148" s="232">
        <v>0</v>
      </c>
      <c r="T148" s="233">
        <f>S148*H148</f>
        <v>0</v>
      </c>
      <c r="U148" s="39"/>
      <c r="V148" s="39"/>
      <c r="W148" s="39"/>
      <c r="X148" s="39"/>
      <c r="Y148" s="39"/>
      <c r="Z148" s="39"/>
      <c r="AA148" s="39"/>
      <c r="AB148" s="39"/>
      <c r="AC148" s="39"/>
      <c r="AD148" s="39"/>
      <c r="AE148" s="39"/>
      <c r="AR148" s="234" t="s">
        <v>361</v>
      </c>
      <c r="AT148" s="234" t="s">
        <v>208</v>
      </c>
      <c r="AU148" s="234" t="s">
        <v>83</v>
      </c>
      <c r="AY148" s="18" t="s">
        <v>207</v>
      </c>
      <c r="BE148" s="235">
        <f>IF(N148="základní",J148,0)</f>
        <v>0</v>
      </c>
      <c r="BF148" s="235">
        <f>IF(N148="snížená",J148,0)</f>
        <v>0</v>
      </c>
      <c r="BG148" s="235">
        <f>IF(N148="zákl. přenesená",J148,0)</f>
        <v>0</v>
      </c>
      <c r="BH148" s="235">
        <f>IF(N148="sníž. přenesená",J148,0)</f>
        <v>0</v>
      </c>
      <c r="BI148" s="235">
        <f>IF(N148="nulová",J148,0)</f>
        <v>0</v>
      </c>
      <c r="BJ148" s="18" t="s">
        <v>83</v>
      </c>
      <c r="BK148" s="235">
        <f>ROUND(I148*H148,2)</f>
        <v>0</v>
      </c>
      <c r="BL148" s="18" t="s">
        <v>361</v>
      </c>
      <c r="BM148" s="234" t="s">
        <v>712</v>
      </c>
    </row>
    <row r="149" s="2" customFormat="1">
      <c r="A149" s="39"/>
      <c r="B149" s="40"/>
      <c r="C149" s="41"/>
      <c r="D149" s="236" t="s">
        <v>214</v>
      </c>
      <c r="E149" s="41"/>
      <c r="F149" s="237" t="s">
        <v>3872</v>
      </c>
      <c r="G149" s="41"/>
      <c r="H149" s="41"/>
      <c r="I149" s="238"/>
      <c r="J149" s="41"/>
      <c r="K149" s="41"/>
      <c r="L149" s="45"/>
      <c r="M149" s="239"/>
      <c r="N149" s="240"/>
      <c r="O149" s="92"/>
      <c r="P149" s="92"/>
      <c r="Q149" s="92"/>
      <c r="R149" s="92"/>
      <c r="S149" s="92"/>
      <c r="T149" s="93"/>
      <c r="U149" s="39"/>
      <c r="V149" s="39"/>
      <c r="W149" s="39"/>
      <c r="X149" s="39"/>
      <c r="Y149" s="39"/>
      <c r="Z149" s="39"/>
      <c r="AA149" s="39"/>
      <c r="AB149" s="39"/>
      <c r="AC149" s="39"/>
      <c r="AD149" s="39"/>
      <c r="AE149" s="39"/>
      <c r="AT149" s="18" t="s">
        <v>214</v>
      </c>
      <c r="AU149" s="18" t="s">
        <v>83</v>
      </c>
    </row>
    <row r="150" s="2" customFormat="1" ht="24.15" customHeight="1">
      <c r="A150" s="39"/>
      <c r="B150" s="40"/>
      <c r="C150" s="222" t="s">
        <v>176</v>
      </c>
      <c r="D150" s="222" t="s">
        <v>208</v>
      </c>
      <c r="E150" s="223" t="s">
        <v>3873</v>
      </c>
      <c r="F150" s="224" t="s">
        <v>3874</v>
      </c>
      <c r="G150" s="225" t="s">
        <v>783</v>
      </c>
      <c r="H150" s="226">
        <v>25</v>
      </c>
      <c r="I150" s="227"/>
      <c r="J150" s="228">
        <f>ROUND(I150*H150,2)</f>
        <v>0</v>
      </c>
      <c r="K150" s="229"/>
      <c r="L150" s="45"/>
      <c r="M150" s="230" t="s">
        <v>1</v>
      </c>
      <c r="N150" s="231" t="s">
        <v>41</v>
      </c>
      <c r="O150" s="92"/>
      <c r="P150" s="232">
        <f>O150*H150</f>
        <v>0</v>
      </c>
      <c r="Q150" s="232">
        <v>0</v>
      </c>
      <c r="R150" s="232">
        <f>Q150*H150</f>
        <v>0</v>
      </c>
      <c r="S150" s="232">
        <v>0</v>
      </c>
      <c r="T150" s="233">
        <f>S150*H150</f>
        <v>0</v>
      </c>
      <c r="U150" s="39"/>
      <c r="V150" s="39"/>
      <c r="W150" s="39"/>
      <c r="X150" s="39"/>
      <c r="Y150" s="39"/>
      <c r="Z150" s="39"/>
      <c r="AA150" s="39"/>
      <c r="AB150" s="39"/>
      <c r="AC150" s="39"/>
      <c r="AD150" s="39"/>
      <c r="AE150" s="39"/>
      <c r="AR150" s="234" t="s">
        <v>361</v>
      </c>
      <c r="AT150" s="234" t="s">
        <v>208</v>
      </c>
      <c r="AU150" s="234" t="s">
        <v>83</v>
      </c>
      <c r="AY150" s="18" t="s">
        <v>207</v>
      </c>
      <c r="BE150" s="235">
        <f>IF(N150="základní",J150,0)</f>
        <v>0</v>
      </c>
      <c r="BF150" s="235">
        <f>IF(N150="snížená",J150,0)</f>
        <v>0</v>
      </c>
      <c r="BG150" s="235">
        <f>IF(N150="zákl. přenesená",J150,0)</f>
        <v>0</v>
      </c>
      <c r="BH150" s="235">
        <f>IF(N150="sníž. přenesená",J150,0)</f>
        <v>0</v>
      </c>
      <c r="BI150" s="235">
        <f>IF(N150="nulová",J150,0)</f>
        <v>0</v>
      </c>
      <c r="BJ150" s="18" t="s">
        <v>83</v>
      </c>
      <c r="BK150" s="235">
        <f>ROUND(I150*H150,2)</f>
        <v>0</v>
      </c>
      <c r="BL150" s="18" t="s">
        <v>361</v>
      </c>
      <c r="BM150" s="234" t="s">
        <v>720</v>
      </c>
    </row>
    <row r="151" s="2" customFormat="1">
      <c r="A151" s="39"/>
      <c r="B151" s="40"/>
      <c r="C151" s="41"/>
      <c r="D151" s="236" t="s">
        <v>214</v>
      </c>
      <c r="E151" s="41"/>
      <c r="F151" s="237" t="s">
        <v>3874</v>
      </c>
      <c r="G151" s="41"/>
      <c r="H151" s="41"/>
      <c r="I151" s="238"/>
      <c r="J151" s="41"/>
      <c r="K151" s="41"/>
      <c r="L151" s="45"/>
      <c r="M151" s="239"/>
      <c r="N151" s="240"/>
      <c r="O151" s="92"/>
      <c r="P151" s="92"/>
      <c r="Q151" s="92"/>
      <c r="R151" s="92"/>
      <c r="S151" s="92"/>
      <c r="T151" s="93"/>
      <c r="U151" s="39"/>
      <c r="V151" s="39"/>
      <c r="W151" s="39"/>
      <c r="X151" s="39"/>
      <c r="Y151" s="39"/>
      <c r="Z151" s="39"/>
      <c r="AA151" s="39"/>
      <c r="AB151" s="39"/>
      <c r="AC151" s="39"/>
      <c r="AD151" s="39"/>
      <c r="AE151" s="39"/>
      <c r="AT151" s="18" t="s">
        <v>214</v>
      </c>
      <c r="AU151" s="18" t="s">
        <v>83</v>
      </c>
    </row>
    <row r="152" s="2" customFormat="1" ht="16.5" customHeight="1">
      <c r="A152" s="39"/>
      <c r="B152" s="40"/>
      <c r="C152" s="222" t="s">
        <v>8</v>
      </c>
      <c r="D152" s="222" t="s">
        <v>208</v>
      </c>
      <c r="E152" s="223" t="s">
        <v>3875</v>
      </c>
      <c r="F152" s="224" t="s">
        <v>3876</v>
      </c>
      <c r="G152" s="225" t="s">
        <v>783</v>
      </c>
      <c r="H152" s="226">
        <v>120</v>
      </c>
      <c r="I152" s="227"/>
      <c r="J152" s="228">
        <f>ROUND(I152*H152,2)</f>
        <v>0</v>
      </c>
      <c r="K152" s="229"/>
      <c r="L152" s="45"/>
      <c r="M152" s="230" t="s">
        <v>1</v>
      </c>
      <c r="N152" s="231" t="s">
        <v>41</v>
      </c>
      <c r="O152" s="92"/>
      <c r="P152" s="232">
        <f>O152*H152</f>
        <v>0</v>
      </c>
      <c r="Q152" s="232">
        <v>0</v>
      </c>
      <c r="R152" s="232">
        <f>Q152*H152</f>
        <v>0</v>
      </c>
      <c r="S152" s="232">
        <v>0</v>
      </c>
      <c r="T152" s="233">
        <f>S152*H152</f>
        <v>0</v>
      </c>
      <c r="U152" s="39"/>
      <c r="V152" s="39"/>
      <c r="W152" s="39"/>
      <c r="X152" s="39"/>
      <c r="Y152" s="39"/>
      <c r="Z152" s="39"/>
      <c r="AA152" s="39"/>
      <c r="AB152" s="39"/>
      <c r="AC152" s="39"/>
      <c r="AD152" s="39"/>
      <c r="AE152" s="39"/>
      <c r="AR152" s="234" t="s">
        <v>361</v>
      </c>
      <c r="AT152" s="234" t="s">
        <v>208</v>
      </c>
      <c r="AU152" s="234" t="s">
        <v>83</v>
      </c>
      <c r="AY152" s="18" t="s">
        <v>207</v>
      </c>
      <c r="BE152" s="235">
        <f>IF(N152="základní",J152,0)</f>
        <v>0</v>
      </c>
      <c r="BF152" s="235">
        <f>IF(N152="snížená",J152,0)</f>
        <v>0</v>
      </c>
      <c r="BG152" s="235">
        <f>IF(N152="zákl. přenesená",J152,0)</f>
        <v>0</v>
      </c>
      <c r="BH152" s="235">
        <f>IF(N152="sníž. přenesená",J152,0)</f>
        <v>0</v>
      </c>
      <c r="BI152" s="235">
        <f>IF(N152="nulová",J152,0)</f>
        <v>0</v>
      </c>
      <c r="BJ152" s="18" t="s">
        <v>83</v>
      </c>
      <c r="BK152" s="235">
        <f>ROUND(I152*H152,2)</f>
        <v>0</v>
      </c>
      <c r="BL152" s="18" t="s">
        <v>361</v>
      </c>
      <c r="BM152" s="234" t="s">
        <v>731</v>
      </c>
    </row>
    <row r="153" s="2" customFormat="1">
      <c r="A153" s="39"/>
      <c r="B153" s="40"/>
      <c r="C153" s="41"/>
      <c r="D153" s="236" t="s">
        <v>214</v>
      </c>
      <c r="E153" s="41"/>
      <c r="F153" s="237" t="s">
        <v>3876</v>
      </c>
      <c r="G153" s="41"/>
      <c r="H153" s="41"/>
      <c r="I153" s="238"/>
      <c r="J153" s="41"/>
      <c r="K153" s="41"/>
      <c r="L153" s="45"/>
      <c r="M153" s="239"/>
      <c r="N153" s="240"/>
      <c r="O153" s="92"/>
      <c r="P153" s="92"/>
      <c r="Q153" s="92"/>
      <c r="R153" s="92"/>
      <c r="S153" s="92"/>
      <c r="T153" s="93"/>
      <c r="U153" s="39"/>
      <c r="V153" s="39"/>
      <c r="W153" s="39"/>
      <c r="X153" s="39"/>
      <c r="Y153" s="39"/>
      <c r="Z153" s="39"/>
      <c r="AA153" s="39"/>
      <c r="AB153" s="39"/>
      <c r="AC153" s="39"/>
      <c r="AD153" s="39"/>
      <c r="AE153" s="39"/>
      <c r="AT153" s="18" t="s">
        <v>214</v>
      </c>
      <c r="AU153" s="18" t="s">
        <v>83</v>
      </c>
    </row>
    <row r="154" s="2" customFormat="1" ht="16.5" customHeight="1">
      <c r="A154" s="39"/>
      <c r="B154" s="40"/>
      <c r="C154" s="222" t="s">
        <v>339</v>
      </c>
      <c r="D154" s="222" t="s">
        <v>208</v>
      </c>
      <c r="E154" s="223" t="s">
        <v>3877</v>
      </c>
      <c r="F154" s="224" t="s">
        <v>3878</v>
      </c>
      <c r="G154" s="225" t="s">
        <v>783</v>
      </c>
      <c r="H154" s="226">
        <v>45</v>
      </c>
      <c r="I154" s="227"/>
      <c r="J154" s="228">
        <f>ROUND(I154*H154,2)</f>
        <v>0</v>
      </c>
      <c r="K154" s="229"/>
      <c r="L154" s="45"/>
      <c r="M154" s="230" t="s">
        <v>1</v>
      </c>
      <c r="N154" s="231" t="s">
        <v>41</v>
      </c>
      <c r="O154" s="92"/>
      <c r="P154" s="232">
        <f>O154*H154</f>
        <v>0</v>
      </c>
      <c r="Q154" s="232">
        <v>0</v>
      </c>
      <c r="R154" s="232">
        <f>Q154*H154</f>
        <v>0</v>
      </c>
      <c r="S154" s="232">
        <v>0</v>
      </c>
      <c r="T154" s="233">
        <f>S154*H154</f>
        <v>0</v>
      </c>
      <c r="U154" s="39"/>
      <c r="V154" s="39"/>
      <c r="W154" s="39"/>
      <c r="X154" s="39"/>
      <c r="Y154" s="39"/>
      <c r="Z154" s="39"/>
      <c r="AA154" s="39"/>
      <c r="AB154" s="39"/>
      <c r="AC154" s="39"/>
      <c r="AD154" s="39"/>
      <c r="AE154" s="39"/>
      <c r="AR154" s="234" t="s">
        <v>361</v>
      </c>
      <c r="AT154" s="234" t="s">
        <v>208</v>
      </c>
      <c r="AU154" s="234" t="s">
        <v>83</v>
      </c>
      <c r="AY154" s="18" t="s">
        <v>207</v>
      </c>
      <c r="BE154" s="235">
        <f>IF(N154="základní",J154,0)</f>
        <v>0</v>
      </c>
      <c r="BF154" s="235">
        <f>IF(N154="snížená",J154,0)</f>
        <v>0</v>
      </c>
      <c r="BG154" s="235">
        <f>IF(N154="zákl. přenesená",J154,0)</f>
        <v>0</v>
      </c>
      <c r="BH154" s="235">
        <f>IF(N154="sníž. přenesená",J154,0)</f>
        <v>0</v>
      </c>
      <c r="BI154" s="235">
        <f>IF(N154="nulová",J154,0)</f>
        <v>0</v>
      </c>
      <c r="BJ154" s="18" t="s">
        <v>83</v>
      </c>
      <c r="BK154" s="235">
        <f>ROUND(I154*H154,2)</f>
        <v>0</v>
      </c>
      <c r="BL154" s="18" t="s">
        <v>361</v>
      </c>
      <c r="BM154" s="234" t="s">
        <v>742</v>
      </c>
    </row>
    <row r="155" s="2" customFormat="1">
      <c r="A155" s="39"/>
      <c r="B155" s="40"/>
      <c r="C155" s="41"/>
      <c r="D155" s="236" t="s">
        <v>214</v>
      </c>
      <c r="E155" s="41"/>
      <c r="F155" s="237" t="s">
        <v>3878</v>
      </c>
      <c r="G155" s="41"/>
      <c r="H155" s="41"/>
      <c r="I155" s="238"/>
      <c r="J155" s="41"/>
      <c r="K155" s="41"/>
      <c r="L155" s="45"/>
      <c r="M155" s="239"/>
      <c r="N155" s="240"/>
      <c r="O155" s="92"/>
      <c r="P155" s="92"/>
      <c r="Q155" s="92"/>
      <c r="R155" s="92"/>
      <c r="S155" s="92"/>
      <c r="T155" s="93"/>
      <c r="U155" s="39"/>
      <c r="V155" s="39"/>
      <c r="W155" s="39"/>
      <c r="X155" s="39"/>
      <c r="Y155" s="39"/>
      <c r="Z155" s="39"/>
      <c r="AA155" s="39"/>
      <c r="AB155" s="39"/>
      <c r="AC155" s="39"/>
      <c r="AD155" s="39"/>
      <c r="AE155" s="39"/>
      <c r="AT155" s="18" t="s">
        <v>214</v>
      </c>
      <c r="AU155" s="18" t="s">
        <v>83</v>
      </c>
    </row>
    <row r="156" s="2" customFormat="1" ht="24.15" customHeight="1">
      <c r="A156" s="39"/>
      <c r="B156" s="40"/>
      <c r="C156" s="222" t="s">
        <v>345</v>
      </c>
      <c r="D156" s="222" t="s">
        <v>208</v>
      </c>
      <c r="E156" s="223" t="s">
        <v>3879</v>
      </c>
      <c r="F156" s="224" t="s">
        <v>3880</v>
      </c>
      <c r="G156" s="225" t="s">
        <v>783</v>
      </c>
      <c r="H156" s="226">
        <v>20</v>
      </c>
      <c r="I156" s="227"/>
      <c r="J156" s="228">
        <f>ROUND(I156*H156,2)</f>
        <v>0</v>
      </c>
      <c r="K156" s="229"/>
      <c r="L156" s="45"/>
      <c r="M156" s="230" t="s">
        <v>1</v>
      </c>
      <c r="N156" s="231" t="s">
        <v>41</v>
      </c>
      <c r="O156" s="92"/>
      <c r="P156" s="232">
        <f>O156*H156</f>
        <v>0</v>
      </c>
      <c r="Q156" s="232">
        <v>0</v>
      </c>
      <c r="R156" s="232">
        <f>Q156*H156</f>
        <v>0</v>
      </c>
      <c r="S156" s="232">
        <v>0</v>
      </c>
      <c r="T156" s="233">
        <f>S156*H156</f>
        <v>0</v>
      </c>
      <c r="U156" s="39"/>
      <c r="V156" s="39"/>
      <c r="W156" s="39"/>
      <c r="X156" s="39"/>
      <c r="Y156" s="39"/>
      <c r="Z156" s="39"/>
      <c r="AA156" s="39"/>
      <c r="AB156" s="39"/>
      <c r="AC156" s="39"/>
      <c r="AD156" s="39"/>
      <c r="AE156" s="39"/>
      <c r="AR156" s="234" t="s">
        <v>361</v>
      </c>
      <c r="AT156" s="234" t="s">
        <v>208</v>
      </c>
      <c r="AU156" s="234" t="s">
        <v>83</v>
      </c>
      <c r="AY156" s="18" t="s">
        <v>207</v>
      </c>
      <c r="BE156" s="235">
        <f>IF(N156="základní",J156,0)</f>
        <v>0</v>
      </c>
      <c r="BF156" s="235">
        <f>IF(N156="snížená",J156,0)</f>
        <v>0</v>
      </c>
      <c r="BG156" s="235">
        <f>IF(N156="zákl. přenesená",J156,0)</f>
        <v>0</v>
      </c>
      <c r="BH156" s="235">
        <f>IF(N156="sníž. přenesená",J156,0)</f>
        <v>0</v>
      </c>
      <c r="BI156" s="235">
        <f>IF(N156="nulová",J156,0)</f>
        <v>0</v>
      </c>
      <c r="BJ156" s="18" t="s">
        <v>83</v>
      </c>
      <c r="BK156" s="235">
        <f>ROUND(I156*H156,2)</f>
        <v>0</v>
      </c>
      <c r="BL156" s="18" t="s">
        <v>361</v>
      </c>
      <c r="BM156" s="234" t="s">
        <v>751</v>
      </c>
    </row>
    <row r="157" s="2" customFormat="1">
      <c r="A157" s="39"/>
      <c r="B157" s="40"/>
      <c r="C157" s="41"/>
      <c r="D157" s="236" t="s">
        <v>214</v>
      </c>
      <c r="E157" s="41"/>
      <c r="F157" s="237" t="s">
        <v>3880</v>
      </c>
      <c r="G157" s="41"/>
      <c r="H157" s="41"/>
      <c r="I157" s="238"/>
      <c r="J157" s="41"/>
      <c r="K157" s="41"/>
      <c r="L157" s="45"/>
      <c r="M157" s="239"/>
      <c r="N157" s="240"/>
      <c r="O157" s="92"/>
      <c r="P157" s="92"/>
      <c r="Q157" s="92"/>
      <c r="R157" s="92"/>
      <c r="S157" s="92"/>
      <c r="T157" s="93"/>
      <c r="U157" s="39"/>
      <c r="V157" s="39"/>
      <c r="W157" s="39"/>
      <c r="X157" s="39"/>
      <c r="Y157" s="39"/>
      <c r="Z157" s="39"/>
      <c r="AA157" s="39"/>
      <c r="AB157" s="39"/>
      <c r="AC157" s="39"/>
      <c r="AD157" s="39"/>
      <c r="AE157" s="39"/>
      <c r="AT157" s="18" t="s">
        <v>214</v>
      </c>
      <c r="AU157" s="18" t="s">
        <v>83</v>
      </c>
    </row>
    <row r="158" s="2" customFormat="1" ht="16.5" customHeight="1">
      <c r="A158" s="39"/>
      <c r="B158" s="40"/>
      <c r="C158" s="222" t="s">
        <v>351</v>
      </c>
      <c r="D158" s="222" t="s">
        <v>208</v>
      </c>
      <c r="E158" s="223" t="s">
        <v>3881</v>
      </c>
      <c r="F158" s="224" t="s">
        <v>3882</v>
      </c>
      <c r="G158" s="225" t="s">
        <v>1218</v>
      </c>
      <c r="H158" s="226">
        <v>100</v>
      </c>
      <c r="I158" s="227"/>
      <c r="J158" s="228">
        <f>ROUND(I158*H158,2)</f>
        <v>0</v>
      </c>
      <c r="K158" s="229"/>
      <c r="L158" s="45"/>
      <c r="M158" s="230" t="s">
        <v>1</v>
      </c>
      <c r="N158" s="231" t="s">
        <v>41</v>
      </c>
      <c r="O158" s="92"/>
      <c r="P158" s="232">
        <f>O158*H158</f>
        <v>0</v>
      </c>
      <c r="Q158" s="232">
        <v>0</v>
      </c>
      <c r="R158" s="232">
        <f>Q158*H158</f>
        <v>0</v>
      </c>
      <c r="S158" s="232">
        <v>0</v>
      </c>
      <c r="T158" s="233">
        <f>S158*H158</f>
        <v>0</v>
      </c>
      <c r="U158" s="39"/>
      <c r="V158" s="39"/>
      <c r="W158" s="39"/>
      <c r="X158" s="39"/>
      <c r="Y158" s="39"/>
      <c r="Z158" s="39"/>
      <c r="AA158" s="39"/>
      <c r="AB158" s="39"/>
      <c r="AC158" s="39"/>
      <c r="AD158" s="39"/>
      <c r="AE158" s="39"/>
      <c r="AR158" s="234" t="s">
        <v>361</v>
      </c>
      <c r="AT158" s="234" t="s">
        <v>208</v>
      </c>
      <c r="AU158" s="234" t="s">
        <v>83</v>
      </c>
      <c r="AY158" s="18" t="s">
        <v>207</v>
      </c>
      <c r="BE158" s="235">
        <f>IF(N158="základní",J158,0)</f>
        <v>0</v>
      </c>
      <c r="BF158" s="235">
        <f>IF(N158="snížená",J158,0)</f>
        <v>0</v>
      </c>
      <c r="BG158" s="235">
        <f>IF(N158="zákl. přenesená",J158,0)</f>
        <v>0</v>
      </c>
      <c r="BH158" s="235">
        <f>IF(N158="sníž. přenesená",J158,0)</f>
        <v>0</v>
      </c>
      <c r="BI158" s="235">
        <f>IF(N158="nulová",J158,0)</f>
        <v>0</v>
      </c>
      <c r="BJ158" s="18" t="s">
        <v>83</v>
      </c>
      <c r="BK158" s="235">
        <f>ROUND(I158*H158,2)</f>
        <v>0</v>
      </c>
      <c r="BL158" s="18" t="s">
        <v>361</v>
      </c>
      <c r="BM158" s="234" t="s">
        <v>763</v>
      </c>
    </row>
    <row r="159" s="2" customFormat="1">
      <c r="A159" s="39"/>
      <c r="B159" s="40"/>
      <c r="C159" s="41"/>
      <c r="D159" s="236" t="s">
        <v>214</v>
      </c>
      <c r="E159" s="41"/>
      <c r="F159" s="237" t="s">
        <v>3882</v>
      </c>
      <c r="G159" s="41"/>
      <c r="H159" s="41"/>
      <c r="I159" s="238"/>
      <c r="J159" s="41"/>
      <c r="K159" s="41"/>
      <c r="L159" s="45"/>
      <c r="M159" s="239"/>
      <c r="N159" s="240"/>
      <c r="O159" s="92"/>
      <c r="P159" s="92"/>
      <c r="Q159" s="92"/>
      <c r="R159" s="92"/>
      <c r="S159" s="92"/>
      <c r="T159" s="93"/>
      <c r="U159" s="39"/>
      <c r="V159" s="39"/>
      <c r="W159" s="39"/>
      <c r="X159" s="39"/>
      <c r="Y159" s="39"/>
      <c r="Z159" s="39"/>
      <c r="AA159" s="39"/>
      <c r="AB159" s="39"/>
      <c r="AC159" s="39"/>
      <c r="AD159" s="39"/>
      <c r="AE159" s="39"/>
      <c r="AT159" s="18" t="s">
        <v>214</v>
      </c>
      <c r="AU159" s="18" t="s">
        <v>83</v>
      </c>
    </row>
    <row r="160" s="11" customFormat="1" ht="25.92" customHeight="1">
      <c r="A160" s="11"/>
      <c r="B160" s="208"/>
      <c r="C160" s="209"/>
      <c r="D160" s="210" t="s">
        <v>75</v>
      </c>
      <c r="E160" s="211" t="s">
        <v>1594</v>
      </c>
      <c r="F160" s="211" t="s">
        <v>3883</v>
      </c>
      <c r="G160" s="209"/>
      <c r="H160" s="209"/>
      <c r="I160" s="212"/>
      <c r="J160" s="213">
        <f>BK160</f>
        <v>0</v>
      </c>
      <c r="K160" s="209"/>
      <c r="L160" s="214"/>
      <c r="M160" s="215"/>
      <c r="N160" s="216"/>
      <c r="O160" s="216"/>
      <c r="P160" s="217">
        <f>SUM(P161:P192)</f>
        <v>0</v>
      </c>
      <c r="Q160" s="216"/>
      <c r="R160" s="217">
        <f>SUM(R161:R192)</f>
        <v>0</v>
      </c>
      <c r="S160" s="216"/>
      <c r="T160" s="218">
        <f>SUM(T161:T192)</f>
        <v>0</v>
      </c>
      <c r="U160" s="11"/>
      <c r="V160" s="11"/>
      <c r="W160" s="11"/>
      <c r="X160" s="11"/>
      <c r="Y160" s="11"/>
      <c r="Z160" s="11"/>
      <c r="AA160" s="11"/>
      <c r="AB160" s="11"/>
      <c r="AC160" s="11"/>
      <c r="AD160" s="11"/>
      <c r="AE160" s="11"/>
      <c r="AR160" s="219" t="s">
        <v>83</v>
      </c>
      <c r="AT160" s="220" t="s">
        <v>75</v>
      </c>
      <c r="AU160" s="220" t="s">
        <v>76</v>
      </c>
      <c r="AY160" s="219" t="s">
        <v>207</v>
      </c>
      <c r="BK160" s="221">
        <f>SUM(BK161:BK192)</f>
        <v>0</v>
      </c>
    </row>
    <row r="161" s="2" customFormat="1" ht="66.75" customHeight="1">
      <c r="A161" s="39"/>
      <c r="B161" s="40"/>
      <c r="C161" s="222" t="s">
        <v>361</v>
      </c>
      <c r="D161" s="222" t="s">
        <v>208</v>
      </c>
      <c r="E161" s="223" t="s">
        <v>3884</v>
      </c>
      <c r="F161" s="224" t="s">
        <v>3885</v>
      </c>
      <c r="G161" s="225" t="s">
        <v>931</v>
      </c>
      <c r="H161" s="226">
        <v>7</v>
      </c>
      <c r="I161" s="227"/>
      <c r="J161" s="228">
        <f>ROUND(I161*H161,2)</f>
        <v>0</v>
      </c>
      <c r="K161" s="229"/>
      <c r="L161" s="45"/>
      <c r="M161" s="230" t="s">
        <v>1</v>
      </c>
      <c r="N161" s="231" t="s">
        <v>41</v>
      </c>
      <c r="O161" s="92"/>
      <c r="P161" s="232">
        <f>O161*H161</f>
        <v>0</v>
      </c>
      <c r="Q161" s="232">
        <v>0</v>
      </c>
      <c r="R161" s="232">
        <f>Q161*H161</f>
        <v>0</v>
      </c>
      <c r="S161" s="232">
        <v>0</v>
      </c>
      <c r="T161" s="233">
        <f>S161*H161</f>
        <v>0</v>
      </c>
      <c r="U161" s="39"/>
      <c r="V161" s="39"/>
      <c r="W161" s="39"/>
      <c r="X161" s="39"/>
      <c r="Y161" s="39"/>
      <c r="Z161" s="39"/>
      <c r="AA161" s="39"/>
      <c r="AB161" s="39"/>
      <c r="AC161" s="39"/>
      <c r="AD161" s="39"/>
      <c r="AE161" s="39"/>
      <c r="AR161" s="234" t="s">
        <v>361</v>
      </c>
      <c r="AT161" s="234" t="s">
        <v>208</v>
      </c>
      <c r="AU161" s="234" t="s">
        <v>83</v>
      </c>
      <c r="AY161" s="18" t="s">
        <v>207</v>
      </c>
      <c r="BE161" s="235">
        <f>IF(N161="základní",J161,0)</f>
        <v>0</v>
      </c>
      <c r="BF161" s="235">
        <f>IF(N161="snížená",J161,0)</f>
        <v>0</v>
      </c>
      <c r="BG161" s="235">
        <f>IF(N161="zákl. přenesená",J161,0)</f>
        <v>0</v>
      </c>
      <c r="BH161" s="235">
        <f>IF(N161="sníž. přenesená",J161,0)</f>
        <v>0</v>
      </c>
      <c r="BI161" s="235">
        <f>IF(N161="nulová",J161,0)</f>
        <v>0</v>
      </c>
      <c r="BJ161" s="18" t="s">
        <v>83</v>
      </c>
      <c r="BK161" s="235">
        <f>ROUND(I161*H161,2)</f>
        <v>0</v>
      </c>
      <c r="BL161" s="18" t="s">
        <v>361</v>
      </c>
      <c r="BM161" s="234" t="s">
        <v>774</v>
      </c>
    </row>
    <row r="162" s="2" customFormat="1">
      <c r="A162" s="39"/>
      <c r="B162" s="40"/>
      <c r="C162" s="41"/>
      <c r="D162" s="236" t="s">
        <v>214</v>
      </c>
      <c r="E162" s="41"/>
      <c r="F162" s="237" t="s">
        <v>3886</v>
      </c>
      <c r="G162" s="41"/>
      <c r="H162" s="41"/>
      <c r="I162" s="238"/>
      <c r="J162" s="41"/>
      <c r="K162" s="41"/>
      <c r="L162" s="45"/>
      <c r="M162" s="239"/>
      <c r="N162" s="240"/>
      <c r="O162" s="92"/>
      <c r="P162" s="92"/>
      <c r="Q162" s="92"/>
      <c r="R162" s="92"/>
      <c r="S162" s="92"/>
      <c r="T162" s="93"/>
      <c r="U162" s="39"/>
      <c r="V162" s="39"/>
      <c r="W162" s="39"/>
      <c r="X162" s="39"/>
      <c r="Y162" s="39"/>
      <c r="Z162" s="39"/>
      <c r="AA162" s="39"/>
      <c r="AB162" s="39"/>
      <c r="AC162" s="39"/>
      <c r="AD162" s="39"/>
      <c r="AE162" s="39"/>
      <c r="AT162" s="18" t="s">
        <v>214</v>
      </c>
      <c r="AU162" s="18" t="s">
        <v>83</v>
      </c>
    </row>
    <row r="163" s="2" customFormat="1" ht="55.5" customHeight="1">
      <c r="A163" s="39"/>
      <c r="B163" s="40"/>
      <c r="C163" s="222" t="s">
        <v>371</v>
      </c>
      <c r="D163" s="222" t="s">
        <v>208</v>
      </c>
      <c r="E163" s="223" t="s">
        <v>3887</v>
      </c>
      <c r="F163" s="224" t="s">
        <v>3888</v>
      </c>
      <c r="G163" s="225" t="s">
        <v>931</v>
      </c>
      <c r="H163" s="226">
        <v>1</v>
      </c>
      <c r="I163" s="227"/>
      <c r="J163" s="228">
        <f>ROUND(I163*H163,2)</f>
        <v>0</v>
      </c>
      <c r="K163" s="229"/>
      <c r="L163" s="45"/>
      <c r="M163" s="230" t="s">
        <v>1</v>
      </c>
      <c r="N163" s="231" t="s">
        <v>41</v>
      </c>
      <c r="O163" s="92"/>
      <c r="P163" s="232">
        <f>O163*H163</f>
        <v>0</v>
      </c>
      <c r="Q163" s="232">
        <v>0</v>
      </c>
      <c r="R163" s="232">
        <f>Q163*H163</f>
        <v>0</v>
      </c>
      <c r="S163" s="232">
        <v>0</v>
      </c>
      <c r="T163" s="233">
        <f>S163*H163</f>
        <v>0</v>
      </c>
      <c r="U163" s="39"/>
      <c r="V163" s="39"/>
      <c r="W163" s="39"/>
      <c r="X163" s="39"/>
      <c r="Y163" s="39"/>
      <c r="Z163" s="39"/>
      <c r="AA163" s="39"/>
      <c r="AB163" s="39"/>
      <c r="AC163" s="39"/>
      <c r="AD163" s="39"/>
      <c r="AE163" s="39"/>
      <c r="AR163" s="234" t="s">
        <v>361</v>
      </c>
      <c r="AT163" s="234" t="s">
        <v>208</v>
      </c>
      <c r="AU163" s="234" t="s">
        <v>83</v>
      </c>
      <c r="AY163" s="18" t="s">
        <v>207</v>
      </c>
      <c r="BE163" s="235">
        <f>IF(N163="základní",J163,0)</f>
        <v>0</v>
      </c>
      <c r="BF163" s="235">
        <f>IF(N163="snížená",J163,0)</f>
        <v>0</v>
      </c>
      <c r="BG163" s="235">
        <f>IF(N163="zákl. přenesená",J163,0)</f>
        <v>0</v>
      </c>
      <c r="BH163" s="235">
        <f>IF(N163="sníž. přenesená",J163,0)</f>
        <v>0</v>
      </c>
      <c r="BI163" s="235">
        <f>IF(N163="nulová",J163,0)</f>
        <v>0</v>
      </c>
      <c r="BJ163" s="18" t="s">
        <v>83</v>
      </c>
      <c r="BK163" s="235">
        <f>ROUND(I163*H163,2)</f>
        <v>0</v>
      </c>
      <c r="BL163" s="18" t="s">
        <v>361</v>
      </c>
      <c r="BM163" s="234" t="s">
        <v>788</v>
      </c>
    </row>
    <row r="164" s="2" customFormat="1">
      <c r="A164" s="39"/>
      <c r="B164" s="40"/>
      <c r="C164" s="41"/>
      <c r="D164" s="236" t="s">
        <v>214</v>
      </c>
      <c r="E164" s="41"/>
      <c r="F164" s="237" t="s">
        <v>3888</v>
      </c>
      <c r="G164" s="41"/>
      <c r="H164" s="41"/>
      <c r="I164" s="238"/>
      <c r="J164" s="41"/>
      <c r="K164" s="41"/>
      <c r="L164" s="45"/>
      <c r="M164" s="239"/>
      <c r="N164" s="240"/>
      <c r="O164" s="92"/>
      <c r="P164" s="92"/>
      <c r="Q164" s="92"/>
      <c r="R164" s="92"/>
      <c r="S164" s="92"/>
      <c r="T164" s="93"/>
      <c r="U164" s="39"/>
      <c r="V164" s="39"/>
      <c r="W164" s="39"/>
      <c r="X164" s="39"/>
      <c r="Y164" s="39"/>
      <c r="Z164" s="39"/>
      <c r="AA164" s="39"/>
      <c r="AB164" s="39"/>
      <c r="AC164" s="39"/>
      <c r="AD164" s="39"/>
      <c r="AE164" s="39"/>
      <c r="AT164" s="18" t="s">
        <v>214</v>
      </c>
      <c r="AU164" s="18" t="s">
        <v>83</v>
      </c>
    </row>
    <row r="165" s="2" customFormat="1" ht="55.5" customHeight="1">
      <c r="A165" s="39"/>
      <c r="B165" s="40"/>
      <c r="C165" s="222" t="s">
        <v>700</v>
      </c>
      <c r="D165" s="222" t="s">
        <v>208</v>
      </c>
      <c r="E165" s="223" t="s">
        <v>3889</v>
      </c>
      <c r="F165" s="224" t="s">
        <v>3890</v>
      </c>
      <c r="G165" s="225" t="s">
        <v>931</v>
      </c>
      <c r="H165" s="226">
        <v>2</v>
      </c>
      <c r="I165" s="227"/>
      <c r="J165" s="228">
        <f>ROUND(I165*H165,2)</f>
        <v>0</v>
      </c>
      <c r="K165" s="229"/>
      <c r="L165" s="45"/>
      <c r="M165" s="230" t="s">
        <v>1</v>
      </c>
      <c r="N165" s="231" t="s">
        <v>41</v>
      </c>
      <c r="O165" s="92"/>
      <c r="P165" s="232">
        <f>O165*H165</f>
        <v>0</v>
      </c>
      <c r="Q165" s="232">
        <v>0</v>
      </c>
      <c r="R165" s="232">
        <f>Q165*H165</f>
        <v>0</v>
      </c>
      <c r="S165" s="232">
        <v>0</v>
      </c>
      <c r="T165" s="233">
        <f>S165*H165</f>
        <v>0</v>
      </c>
      <c r="U165" s="39"/>
      <c r="V165" s="39"/>
      <c r="W165" s="39"/>
      <c r="X165" s="39"/>
      <c r="Y165" s="39"/>
      <c r="Z165" s="39"/>
      <c r="AA165" s="39"/>
      <c r="AB165" s="39"/>
      <c r="AC165" s="39"/>
      <c r="AD165" s="39"/>
      <c r="AE165" s="39"/>
      <c r="AR165" s="234" t="s">
        <v>361</v>
      </c>
      <c r="AT165" s="234" t="s">
        <v>208</v>
      </c>
      <c r="AU165" s="234" t="s">
        <v>83</v>
      </c>
      <c r="AY165" s="18" t="s">
        <v>207</v>
      </c>
      <c r="BE165" s="235">
        <f>IF(N165="základní",J165,0)</f>
        <v>0</v>
      </c>
      <c r="BF165" s="235">
        <f>IF(N165="snížená",J165,0)</f>
        <v>0</v>
      </c>
      <c r="BG165" s="235">
        <f>IF(N165="zákl. přenesená",J165,0)</f>
        <v>0</v>
      </c>
      <c r="BH165" s="235">
        <f>IF(N165="sníž. přenesená",J165,0)</f>
        <v>0</v>
      </c>
      <c r="BI165" s="235">
        <f>IF(N165="nulová",J165,0)</f>
        <v>0</v>
      </c>
      <c r="BJ165" s="18" t="s">
        <v>83</v>
      </c>
      <c r="BK165" s="235">
        <f>ROUND(I165*H165,2)</f>
        <v>0</v>
      </c>
      <c r="BL165" s="18" t="s">
        <v>361</v>
      </c>
      <c r="BM165" s="234" t="s">
        <v>799</v>
      </c>
    </row>
    <row r="166" s="2" customFormat="1">
      <c r="A166" s="39"/>
      <c r="B166" s="40"/>
      <c r="C166" s="41"/>
      <c r="D166" s="236" t="s">
        <v>214</v>
      </c>
      <c r="E166" s="41"/>
      <c r="F166" s="237" t="s">
        <v>3890</v>
      </c>
      <c r="G166" s="41"/>
      <c r="H166" s="41"/>
      <c r="I166" s="238"/>
      <c r="J166" s="41"/>
      <c r="K166" s="41"/>
      <c r="L166" s="45"/>
      <c r="M166" s="239"/>
      <c r="N166" s="240"/>
      <c r="O166" s="92"/>
      <c r="P166" s="92"/>
      <c r="Q166" s="92"/>
      <c r="R166" s="92"/>
      <c r="S166" s="92"/>
      <c r="T166" s="93"/>
      <c r="U166" s="39"/>
      <c r="V166" s="39"/>
      <c r="W166" s="39"/>
      <c r="X166" s="39"/>
      <c r="Y166" s="39"/>
      <c r="Z166" s="39"/>
      <c r="AA166" s="39"/>
      <c r="AB166" s="39"/>
      <c r="AC166" s="39"/>
      <c r="AD166" s="39"/>
      <c r="AE166" s="39"/>
      <c r="AT166" s="18" t="s">
        <v>214</v>
      </c>
      <c r="AU166" s="18" t="s">
        <v>83</v>
      </c>
    </row>
    <row r="167" s="2" customFormat="1" ht="33" customHeight="1">
      <c r="A167" s="39"/>
      <c r="B167" s="40"/>
      <c r="C167" s="222" t="s">
        <v>706</v>
      </c>
      <c r="D167" s="222" t="s">
        <v>208</v>
      </c>
      <c r="E167" s="223" t="s">
        <v>3891</v>
      </c>
      <c r="F167" s="224" t="s">
        <v>3892</v>
      </c>
      <c r="G167" s="225" t="s">
        <v>931</v>
      </c>
      <c r="H167" s="226">
        <v>12</v>
      </c>
      <c r="I167" s="227"/>
      <c r="J167" s="228">
        <f>ROUND(I167*H167,2)</f>
        <v>0</v>
      </c>
      <c r="K167" s="229"/>
      <c r="L167" s="45"/>
      <c r="M167" s="230" t="s">
        <v>1</v>
      </c>
      <c r="N167" s="231" t="s">
        <v>41</v>
      </c>
      <c r="O167" s="92"/>
      <c r="P167" s="232">
        <f>O167*H167</f>
        <v>0</v>
      </c>
      <c r="Q167" s="232">
        <v>0</v>
      </c>
      <c r="R167" s="232">
        <f>Q167*H167</f>
        <v>0</v>
      </c>
      <c r="S167" s="232">
        <v>0</v>
      </c>
      <c r="T167" s="233">
        <f>S167*H167</f>
        <v>0</v>
      </c>
      <c r="U167" s="39"/>
      <c r="V167" s="39"/>
      <c r="W167" s="39"/>
      <c r="X167" s="39"/>
      <c r="Y167" s="39"/>
      <c r="Z167" s="39"/>
      <c r="AA167" s="39"/>
      <c r="AB167" s="39"/>
      <c r="AC167" s="39"/>
      <c r="AD167" s="39"/>
      <c r="AE167" s="39"/>
      <c r="AR167" s="234" t="s">
        <v>361</v>
      </c>
      <c r="AT167" s="234" t="s">
        <v>208</v>
      </c>
      <c r="AU167" s="234" t="s">
        <v>83</v>
      </c>
      <c r="AY167" s="18" t="s">
        <v>207</v>
      </c>
      <c r="BE167" s="235">
        <f>IF(N167="základní",J167,0)</f>
        <v>0</v>
      </c>
      <c r="BF167" s="235">
        <f>IF(N167="snížená",J167,0)</f>
        <v>0</v>
      </c>
      <c r="BG167" s="235">
        <f>IF(N167="zákl. přenesená",J167,0)</f>
        <v>0</v>
      </c>
      <c r="BH167" s="235">
        <f>IF(N167="sníž. přenesená",J167,0)</f>
        <v>0</v>
      </c>
      <c r="BI167" s="235">
        <f>IF(N167="nulová",J167,0)</f>
        <v>0</v>
      </c>
      <c r="BJ167" s="18" t="s">
        <v>83</v>
      </c>
      <c r="BK167" s="235">
        <f>ROUND(I167*H167,2)</f>
        <v>0</v>
      </c>
      <c r="BL167" s="18" t="s">
        <v>361</v>
      </c>
      <c r="BM167" s="234" t="s">
        <v>828</v>
      </c>
    </row>
    <row r="168" s="2" customFormat="1">
      <c r="A168" s="39"/>
      <c r="B168" s="40"/>
      <c r="C168" s="41"/>
      <c r="D168" s="236" t="s">
        <v>214</v>
      </c>
      <c r="E168" s="41"/>
      <c r="F168" s="237" t="s">
        <v>3892</v>
      </c>
      <c r="G168" s="41"/>
      <c r="H168" s="41"/>
      <c r="I168" s="238"/>
      <c r="J168" s="41"/>
      <c r="K168" s="41"/>
      <c r="L168" s="45"/>
      <c r="M168" s="239"/>
      <c r="N168" s="240"/>
      <c r="O168" s="92"/>
      <c r="P168" s="92"/>
      <c r="Q168" s="92"/>
      <c r="R168" s="92"/>
      <c r="S168" s="92"/>
      <c r="T168" s="93"/>
      <c r="U168" s="39"/>
      <c r="V168" s="39"/>
      <c r="W168" s="39"/>
      <c r="X168" s="39"/>
      <c r="Y168" s="39"/>
      <c r="Z168" s="39"/>
      <c r="AA168" s="39"/>
      <c r="AB168" s="39"/>
      <c r="AC168" s="39"/>
      <c r="AD168" s="39"/>
      <c r="AE168" s="39"/>
      <c r="AT168" s="18" t="s">
        <v>214</v>
      </c>
      <c r="AU168" s="18" t="s">
        <v>83</v>
      </c>
    </row>
    <row r="169" s="2" customFormat="1" ht="49.05" customHeight="1">
      <c r="A169" s="39"/>
      <c r="B169" s="40"/>
      <c r="C169" s="222" t="s">
        <v>712</v>
      </c>
      <c r="D169" s="222" t="s">
        <v>208</v>
      </c>
      <c r="E169" s="223" t="s">
        <v>3893</v>
      </c>
      <c r="F169" s="224" t="s">
        <v>3894</v>
      </c>
      <c r="G169" s="225" t="s">
        <v>931</v>
      </c>
      <c r="H169" s="226">
        <v>6</v>
      </c>
      <c r="I169" s="227"/>
      <c r="J169" s="228">
        <f>ROUND(I169*H169,2)</f>
        <v>0</v>
      </c>
      <c r="K169" s="229"/>
      <c r="L169" s="45"/>
      <c r="M169" s="230" t="s">
        <v>1</v>
      </c>
      <c r="N169" s="231" t="s">
        <v>41</v>
      </c>
      <c r="O169" s="92"/>
      <c r="P169" s="232">
        <f>O169*H169</f>
        <v>0</v>
      </c>
      <c r="Q169" s="232">
        <v>0</v>
      </c>
      <c r="R169" s="232">
        <f>Q169*H169</f>
        <v>0</v>
      </c>
      <c r="S169" s="232">
        <v>0</v>
      </c>
      <c r="T169" s="233">
        <f>S169*H169</f>
        <v>0</v>
      </c>
      <c r="U169" s="39"/>
      <c r="V169" s="39"/>
      <c r="W169" s="39"/>
      <c r="X169" s="39"/>
      <c r="Y169" s="39"/>
      <c r="Z169" s="39"/>
      <c r="AA169" s="39"/>
      <c r="AB169" s="39"/>
      <c r="AC169" s="39"/>
      <c r="AD169" s="39"/>
      <c r="AE169" s="39"/>
      <c r="AR169" s="234" t="s">
        <v>361</v>
      </c>
      <c r="AT169" s="234" t="s">
        <v>208</v>
      </c>
      <c r="AU169" s="234" t="s">
        <v>83</v>
      </c>
      <c r="AY169" s="18" t="s">
        <v>207</v>
      </c>
      <c r="BE169" s="235">
        <f>IF(N169="základní",J169,0)</f>
        <v>0</v>
      </c>
      <c r="BF169" s="235">
        <f>IF(N169="snížená",J169,0)</f>
        <v>0</v>
      </c>
      <c r="BG169" s="235">
        <f>IF(N169="zákl. přenesená",J169,0)</f>
        <v>0</v>
      </c>
      <c r="BH169" s="235">
        <f>IF(N169="sníž. přenesená",J169,0)</f>
        <v>0</v>
      </c>
      <c r="BI169" s="235">
        <f>IF(N169="nulová",J169,0)</f>
        <v>0</v>
      </c>
      <c r="BJ169" s="18" t="s">
        <v>83</v>
      </c>
      <c r="BK169" s="235">
        <f>ROUND(I169*H169,2)</f>
        <v>0</v>
      </c>
      <c r="BL169" s="18" t="s">
        <v>361</v>
      </c>
      <c r="BM169" s="234" t="s">
        <v>840</v>
      </c>
    </row>
    <row r="170" s="2" customFormat="1">
      <c r="A170" s="39"/>
      <c r="B170" s="40"/>
      <c r="C170" s="41"/>
      <c r="D170" s="236" t="s">
        <v>214</v>
      </c>
      <c r="E170" s="41"/>
      <c r="F170" s="237" t="s">
        <v>3894</v>
      </c>
      <c r="G170" s="41"/>
      <c r="H170" s="41"/>
      <c r="I170" s="238"/>
      <c r="J170" s="41"/>
      <c r="K170" s="41"/>
      <c r="L170" s="45"/>
      <c r="M170" s="239"/>
      <c r="N170" s="240"/>
      <c r="O170" s="92"/>
      <c r="P170" s="92"/>
      <c r="Q170" s="92"/>
      <c r="R170" s="92"/>
      <c r="S170" s="92"/>
      <c r="T170" s="93"/>
      <c r="U170" s="39"/>
      <c r="V170" s="39"/>
      <c r="W170" s="39"/>
      <c r="X170" s="39"/>
      <c r="Y170" s="39"/>
      <c r="Z170" s="39"/>
      <c r="AA170" s="39"/>
      <c r="AB170" s="39"/>
      <c r="AC170" s="39"/>
      <c r="AD170" s="39"/>
      <c r="AE170" s="39"/>
      <c r="AT170" s="18" t="s">
        <v>214</v>
      </c>
      <c r="AU170" s="18" t="s">
        <v>83</v>
      </c>
    </row>
    <row r="171" s="2" customFormat="1" ht="55.5" customHeight="1">
      <c r="A171" s="39"/>
      <c r="B171" s="40"/>
      <c r="C171" s="222" t="s">
        <v>7</v>
      </c>
      <c r="D171" s="222" t="s">
        <v>208</v>
      </c>
      <c r="E171" s="223" t="s">
        <v>3895</v>
      </c>
      <c r="F171" s="224" t="s">
        <v>3896</v>
      </c>
      <c r="G171" s="225" t="s">
        <v>931</v>
      </c>
      <c r="H171" s="226">
        <v>1</v>
      </c>
      <c r="I171" s="227"/>
      <c r="J171" s="228">
        <f>ROUND(I171*H171,2)</f>
        <v>0</v>
      </c>
      <c r="K171" s="229"/>
      <c r="L171" s="45"/>
      <c r="M171" s="230" t="s">
        <v>1</v>
      </c>
      <c r="N171" s="231" t="s">
        <v>41</v>
      </c>
      <c r="O171" s="92"/>
      <c r="P171" s="232">
        <f>O171*H171</f>
        <v>0</v>
      </c>
      <c r="Q171" s="232">
        <v>0</v>
      </c>
      <c r="R171" s="232">
        <f>Q171*H171</f>
        <v>0</v>
      </c>
      <c r="S171" s="232">
        <v>0</v>
      </c>
      <c r="T171" s="233">
        <f>S171*H171</f>
        <v>0</v>
      </c>
      <c r="U171" s="39"/>
      <c r="V171" s="39"/>
      <c r="W171" s="39"/>
      <c r="X171" s="39"/>
      <c r="Y171" s="39"/>
      <c r="Z171" s="39"/>
      <c r="AA171" s="39"/>
      <c r="AB171" s="39"/>
      <c r="AC171" s="39"/>
      <c r="AD171" s="39"/>
      <c r="AE171" s="39"/>
      <c r="AR171" s="234" t="s">
        <v>361</v>
      </c>
      <c r="AT171" s="234" t="s">
        <v>208</v>
      </c>
      <c r="AU171" s="234" t="s">
        <v>83</v>
      </c>
      <c r="AY171" s="18" t="s">
        <v>207</v>
      </c>
      <c r="BE171" s="235">
        <f>IF(N171="základní",J171,0)</f>
        <v>0</v>
      </c>
      <c r="BF171" s="235">
        <f>IF(N171="snížená",J171,0)</f>
        <v>0</v>
      </c>
      <c r="BG171" s="235">
        <f>IF(N171="zákl. přenesená",J171,0)</f>
        <v>0</v>
      </c>
      <c r="BH171" s="235">
        <f>IF(N171="sníž. přenesená",J171,0)</f>
        <v>0</v>
      </c>
      <c r="BI171" s="235">
        <f>IF(N171="nulová",J171,0)</f>
        <v>0</v>
      </c>
      <c r="BJ171" s="18" t="s">
        <v>83</v>
      </c>
      <c r="BK171" s="235">
        <f>ROUND(I171*H171,2)</f>
        <v>0</v>
      </c>
      <c r="BL171" s="18" t="s">
        <v>361</v>
      </c>
      <c r="BM171" s="234" t="s">
        <v>852</v>
      </c>
    </row>
    <row r="172" s="2" customFormat="1">
      <c r="A172" s="39"/>
      <c r="B172" s="40"/>
      <c r="C172" s="41"/>
      <c r="D172" s="236" t="s">
        <v>214</v>
      </c>
      <c r="E172" s="41"/>
      <c r="F172" s="237" t="s">
        <v>3896</v>
      </c>
      <c r="G172" s="41"/>
      <c r="H172" s="41"/>
      <c r="I172" s="238"/>
      <c r="J172" s="41"/>
      <c r="K172" s="41"/>
      <c r="L172" s="45"/>
      <c r="M172" s="239"/>
      <c r="N172" s="240"/>
      <c r="O172" s="92"/>
      <c r="P172" s="92"/>
      <c r="Q172" s="92"/>
      <c r="R172" s="92"/>
      <c r="S172" s="92"/>
      <c r="T172" s="93"/>
      <c r="U172" s="39"/>
      <c r="V172" s="39"/>
      <c r="W172" s="39"/>
      <c r="X172" s="39"/>
      <c r="Y172" s="39"/>
      <c r="Z172" s="39"/>
      <c r="AA172" s="39"/>
      <c r="AB172" s="39"/>
      <c r="AC172" s="39"/>
      <c r="AD172" s="39"/>
      <c r="AE172" s="39"/>
      <c r="AT172" s="18" t="s">
        <v>214</v>
      </c>
      <c r="AU172" s="18" t="s">
        <v>83</v>
      </c>
    </row>
    <row r="173" s="2" customFormat="1" ht="49.05" customHeight="1">
      <c r="A173" s="39"/>
      <c r="B173" s="40"/>
      <c r="C173" s="222" t="s">
        <v>720</v>
      </c>
      <c r="D173" s="222" t="s">
        <v>208</v>
      </c>
      <c r="E173" s="223" t="s">
        <v>3897</v>
      </c>
      <c r="F173" s="224" t="s">
        <v>3898</v>
      </c>
      <c r="G173" s="225" t="s">
        <v>931</v>
      </c>
      <c r="H173" s="226">
        <v>4</v>
      </c>
      <c r="I173" s="227"/>
      <c r="J173" s="228">
        <f>ROUND(I173*H173,2)</f>
        <v>0</v>
      </c>
      <c r="K173" s="229"/>
      <c r="L173" s="45"/>
      <c r="M173" s="230" t="s">
        <v>1</v>
      </c>
      <c r="N173" s="231" t="s">
        <v>41</v>
      </c>
      <c r="O173" s="92"/>
      <c r="P173" s="232">
        <f>O173*H173</f>
        <v>0</v>
      </c>
      <c r="Q173" s="232">
        <v>0</v>
      </c>
      <c r="R173" s="232">
        <f>Q173*H173</f>
        <v>0</v>
      </c>
      <c r="S173" s="232">
        <v>0</v>
      </c>
      <c r="T173" s="233">
        <f>S173*H173</f>
        <v>0</v>
      </c>
      <c r="U173" s="39"/>
      <c r="V173" s="39"/>
      <c r="W173" s="39"/>
      <c r="X173" s="39"/>
      <c r="Y173" s="39"/>
      <c r="Z173" s="39"/>
      <c r="AA173" s="39"/>
      <c r="AB173" s="39"/>
      <c r="AC173" s="39"/>
      <c r="AD173" s="39"/>
      <c r="AE173" s="39"/>
      <c r="AR173" s="234" t="s">
        <v>361</v>
      </c>
      <c r="AT173" s="234" t="s">
        <v>208</v>
      </c>
      <c r="AU173" s="234" t="s">
        <v>83</v>
      </c>
      <c r="AY173" s="18" t="s">
        <v>207</v>
      </c>
      <c r="BE173" s="235">
        <f>IF(N173="základní",J173,0)</f>
        <v>0</v>
      </c>
      <c r="BF173" s="235">
        <f>IF(N173="snížená",J173,0)</f>
        <v>0</v>
      </c>
      <c r="BG173" s="235">
        <f>IF(N173="zákl. přenesená",J173,0)</f>
        <v>0</v>
      </c>
      <c r="BH173" s="235">
        <f>IF(N173="sníž. přenesená",J173,0)</f>
        <v>0</v>
      </c>
      <c r="BI173" s="235">
        <f>IF(N173="nulová",J173,0)</f>
        <v>0</v>
      </c>
      <c r="BJ173" s="18" t="s">
        <v>83</v>
      </c>
      <c r="BK173" s="235">
        <f>ROUND(I173*H173,2)</f>
        <v>0</v>
      </c>
      <c r="BL173" s="18" t="s">
        <v>361</v>
      </c>
      <c r="BM173" s="234" t="s">
        <v>866</v>
      </c>
    </row>
    <row r="174" s="2" customFormat="1">
      <c r="A174" s="39"/>
      <c r="B174" s="40"/>
      <c r="C174" s="41"/>
      <c r="D174" s="236" t="s">
        <v>214</v>
      </c>
      <c r="E174" s="41"/>
      <c r="F174" s="237" t="s">
        <v>3898</v>
      </c>
      <c r="G174" s="41"/>
      <c r="H174" s="41"/>
      <c r="I174" s="238"/>
      <c r="J174" s="41"/>
      <c r="K174" s="41"/>
      <c r="L174" s="45"/>
      <c r="M174" s="239"/>
      <c r="N174" s="240"/>
      <c r="O174" s="92"/>
      <c r="P174" s="92"/>
      <c r="Q174" s="92"/>
      <c r="R174" s="92"/>
      <c r="S174" s="92"/>
      <c r="T174" s="93"/>
      <c r="U174" s="39"/>
      <c r="V174" s="39"/>
      <c r="W174" s="39"/>
      <c r="X174" s="39"/>
      <c r="Y174" s="39"/>
      <c r="Z174" s="39"/>
      <c r="AA174" s="39"/>
      <c r="AB174" s="39"/>
      <c r="AC174" s="39"/>
      <c r="AD174" s="39"/>
      <c r="AE174" s="39"/>
      <c r="AT174" s="18" t="s">
        <v>214</v>
      </c>
      <c r="AU174" s="18" t="s">
        <v>83</v>
      </c>
    </row>
    <row r="175" s="2" customFormat="1" ht="76.35" customHeight="1">
      <c r="A175" s="39"/>
      <c r="B175" s="40"/>
      <c r="C175" s="222" t="s">
        <v>726</v>
      </c>
      <c r="D175" s="222" t="s">
        <v>208</v>
      </c>
      <c r="E175" s="223" t="s">
        <v>3899</v>
      </c>
      <c r="F175" s="224" t="s">
        <v>3900</v>
      </c>
      <c r="G175" s="225" t="s">
        <v>931</v>
      </c>
      <c r="H175" s="226">
        <v>1</v>
      </c>
      <c r="I175" s="227"/>
      <c r="J175" s="228">
        <f>ROUND(I175*H175,2)</f>
        <v>0</v>
      </c>
      <c r="K175" s="229"/>
      <c r="L175" s="45"/>
      <c r="M175" s="230" t="s">
        <v>1</v>
      </c>
      <c r="N175" s="231" t="s">
        <v>41</v>
      </c>
      <c r="O175" s="92"/>
      <c r="P175" s="232">
        <f>O175*H175</f>
        <v>0</v>
      </c>
      <c r="Q175" s="232">
        <v>0</v>
      </c>
      <c r="R175" s="232">
        <f>Q175*H175</f>
        <v>0</v>
      </c>
      <c r="S175" s="232">
        <v>0</v>
      </c>
      <c r="T175" s="233">
        <f>S175*H175</f>
        <v>0</v>
      </c>
      <c r="U175" s="39"/>
      <c r="V175" s="39"/>
      <c r="W175" s="39"/>
      <c r="X175" s="39"/>
      <c r="Y175" s="39"/>
      <c r="Z175" s="39"/>
      <c r="AA175" s="39"/>
      <c r="AB175" s="39"/>
      <c r="AC175" s="39"/>
      <c r="AD175" s="39"/>
      <c r="AE175" s="39"/>
      <c r="AR175" s="234" t="s">
        <v>361</v>
      </c>
      <c r="AT175" s="234" t="s">
        <v>208</v>
      </c>
      <c r="AU175" s="234" t="s">
        <v>83</v>
      </c>
      <c r="AY175" s="18" t="s">
        <v>207</v>
      </c>
      <c r="BE175" s="235">
        <f>IF(N175="základní",J175,0)</f>
        <v>0</v>
      </c>
      <c r="BF175" s="235">
        <f>IF(N175="snížená",J175,0)</f>
        <v>0</v>
      </c>
      <c r="BG175" s="235">
        <f>IF(N175="zákl. přenesená",J175,0)</f>
        <v>0</v>
      </c>
      <c r="BH175" s="235">
        <f>IF(N175="sníž. přenesená",J175,0)</f>
        <v>0</v>
      </c>
      <c r="BI175" s="235">
        <f>IF(N175="nulová",J175,0)</f>
        <v>0</v>
      </c>
      <c r="BJ175" s="18" t="s">
        <v>83</v>
      </c>
      <c r="BK175" s="235">
        <f>ROUND(I175*H175,2)</f>
        <v>0</v>
      </c>
      <c r="BL175" s="18" t="s">
        <v>361</v>
      </c>
      <c r="BM175" s="234" t="s">
        <v>879</v>
      </c>
    </row>
    <row r="176" s="2" customFormat="1">
      <c r="A176" s="39"/>
      <c r="B176" s="40"/>
      <c r="C176" s="41"/>
      <c r="D176" s="236" t="s">
        <v>214</v>
      </c>
      <c r="E176" s="41"/>
      <c r="F176" s="237" t="s">
        <v>3901</v>
      </c>
      <c r="G176" s="41"/>
      <c r="H176" s="41"/>
      <c r="I176" s="238"/>
      <c r="J176" s="41"/>
      <c r="K176" s="41"/>
      <c r="L176" s="45"/>
      <c r="M176" s="239"/>
      <c r="N176" s="240"/>
      <c r="O176" s="92"/>
      <c r="P176" s="92"/>
      <c r="Q176" s="92"/>
      <c r="R176" s="92"/>
      <c r="S176" s="92"/>
      <c r="T176" s="93"/>
      <c r="U176" s="39"/>
      <c r="V176" s="39"/>
      <c r="W176" s="39"/>
      <c r="X176" s="39"/>
      <c r="Y176" s="39"/>
      <c r="Z176" s="39"/>
      <c r="AA176" s="39"/>
      <c r="AB176" s="39"/>
      <c r="AC176" s="39"/>
      <c r="AD176" s="39"/>
      <c r="AE176" s="39"/>
      <c r="AT176" s="18" t="s">
        <v>214</v>
      </c>
      <c r="AU176" s="18" t="s">
        <v>83</v>
      </c>
    </row>
    <row r="177" s="2" customFormat="1" ht="55.5" customHeight="1">
      <c r="A177" s="39"/>
      <c r="B177" s="40"/>
      <c r="C177" s="222" t="s">
        <v>731</v>
      </c>
      <c r="D177" s="222" t="s">
        <v>208</v>
      </c>
      <c r="E177" s="223" t="s">
        <v>3902</v>
      </c>
      <c r="F177" s="224" t="s">
        <v>3903</v>
      </c>
      <c r="G177" s="225" t="s">
        <v>931</v>
      </c>
      <c r="H177" s="226">
        <v>4</v>
      </c>
      <c r="I177" s="227"/>
      <c r="J177" s="228">
        <f>ROUND(I177*H177,2)</f>
        <v>0</v>
      </c>
      <c r="K177" s="229"/>
      <c r="L177" s="45"/>
      <c r="M177" s="230" t="s">
        <v>1</v>
      </c>
      <c r="N177" s="231" t="s">
        <v>41</v>
      </c>
      <c r="O177" s="92"/>
      <c r="P177" s="232">
        <f>O177*H177</f>
        <v>0</v>
      </c>
      <c r="Q177" s="232">
        <v>0</v>
      </c>
      <c r="R177" s="232">
        <f>Q177*H177</f>
        <v>0</v>
      </c>
      <c r="S177" s="232">
        <v>0</v>
      </c>
      <c r="T177" s="233">
        <f>S177*H177</f>
        <v>0</v>
      </c>
      <c r="U177" s="39"/>
      <c r="V177" s="39"/>
      <c r="W177" s="39"/>
      <c r="X177" s="39"/>
      <c r="Y177" s="39"/>
      <c r="Z177" s="39"/>
      <c r="AA177" s="39"/>
      <c r="AB177" s="39"/>
      <c r="AC177" s="39"/>
      <c r="AD177" s="39"/>
      <c r="AE177" s="39"/>
      <c r="AR177" s="234" t="s">
        <v>361</v>
      </c>
      <c r="AT177" s="234" t="s">
        <v>208</v>
      </c>
      <c r="AU177" s="234" t="s">
        <v>83</v>
      </c>
      <c r="AY177" s="18" t="s">
        <v>207</v>
      </c>
      <c r="BE177" s="235">
        <f>IF(N177="základní",J177,0)</f>
        <v>0</v>
      </c>
      <c r="BF177" s="235">
        <f>IF(N177="snížená",J177,0)</f>
        <v>0</v>
      </c>
      <c r="BG177" s="235">
        <f>IF(N177="zákl. přenesená",J177,0)</f>
        <v>0</v>
      </c>
      <c r="BH177" s="235">
        <f>IF(N177="sníž. přenesená",J177,0)</f>
        <v>0</v>
      </c>
      <c r="BI177" s="235">
        <f>IF(N177="nulová",J177,0)</f>
        <v>0</v>
      </c>
      <c r="BJ177" s="18" t="s">
        <v>83</v>
      </c>
      <c r="BK177" s="235">
        <f>ROUND(I177*H177,2)</f>
        <v>0</v>
      </c>
      <c r="BL177" s="18" t="s">
        <v>361</v>
      </c>
      <c r="BM177" s="234" t="s">
        <v>910</v>
      </c>
    </row>
    <row r="178" s="2" customFormat="1">
      <c r="A178" s="39"/>
      <c r="B178" s="40"/>
      <c r="C178" s="41"/>
      <c r="D178" s="236" t="s">
        <v>214</v>
      </c>
      <c r="E178" s="41"/>
      <c r="F178" s="237" t="s">
        <v>3903</v>
      </c>
      <c r="G178" s="41"/>
      <c r="H178" s="41"/>
      <c r="I178" s="238"/>
      <c r="J178" s="41"/>
      <c r="K178" s="41"/>
      <c r="L178" s="45"/>
      <c r="M178" s="239"/>
      <c r="N178" s="240"/>
      <c r="O178" s="92"/>
      <c r="P178" s="92"/>
      <c r="Q178" s="92"/>
      <c r="R178" s="92"/>
      <c r="S178" s="92"/>
      <c r="T178" s="93"/>
      <c r="U178" s="39"/>
      <c r="V178" s="39"/>
      <c r="W178" s="39"/>
      <c r="X178" s="39"/>
      <c r="Y178" s="39"/>
      <c r="Z178" s="39"/>
      <c r="AA178" s="39"/>
      <c r="AB178" s="39"/>
      <c r="AC178" s="39"/>
      <c r="AD178" s="39"/>
      <c r="AE178" s="39"/>
      <c r="AT178" s="18" t="s">
        <v>214</v>
      </c>
      <c r="AU178" s="18" t="s">
        <v>83</v>
      </c>
    </row>
    <row r="179" s="2" customFormat="1" ht="66.75" customHeight="1">
      <c r="A179" s="39"/>
      <c r="B179" s="40"/>
      <c r="C179" s="222" t="s">
        <v>737</v>
      </c>
      <c r="D179" s="222" t="s">
        <v>208</v>
      </c>
      <c r="E179" s="223" t="s">
        <v>3904</v>
      </c>
      <c r="F179" s="224" t="s">
        <v>3905</v>
      </c>
      <c r="G179" s="225" t="s">
        <v>931</v>
      </c>
      <c r="H179" s="226">
        <v>24</v>
      </c>
      <c r="I179" s="227"/>
      <c r="J179" s="228">
        <f>ROUND(I179*H179,2)</f>
        <v>0</v>
      </c>
      <c r="K179" s="229"/>
      <c r="L179" s="45"/>
      <c r="M179" s="230" t="s">
        <v>1</v>
      </c>
      <c r="N179" s="231" t="s">
        <v>41</v>
      </c>
      <c r="O179" s="92"/>
      <c r="P179" s="232">
        <f>O179*H179</f>
        <v>0</v>
      </c>
      <c r="Q179" s="232">
        <v>0</v>
      </c>
      <c r="R179" s="232">
        <f>Q179*H179</f>
        <v>0</v>
      </c>
      <c r="S179" s="232">
        <v>0</v>
      </c>
      <c r="T179" s="233">
        <f>S179*H179</f>
        <v>0</v>
      </c>
      <c r="U179" s="39"/>
      <c r="V179" s="39"/>
      <c r="W179" s="39"/>
      <c r="X179" s="39"/>
      <c r="Y179" s="39"/>
      <c r="Z179" s="39"/>
      <c r="AA179" s="39"/>
      <c r="AB179" s="39"/>
      <c r="AC179" s="39"/>
      <c r="AD179" s="39"/>
      <c r="AE179" s="39"/>
      <c r="AR179" s="234" t="s">
        <v>361</v>
      </c>
      <c r="AT179" s="234" t="s">
        <v>208</v>
      </c>
      <c r="AU179" s="234" t="s">
        <v>83</v>
      </c>
      <c r="AY179" s="18" t="s">
        <v>207</v>
      </c>
      <c r="BE179" s="235">
        <f>IF(N179="základní",J179,0)</f>
        <v>0</v>
      </c>
      <c r="BF179" s="235">
        <f>IF(N179="snížená",J179,0)</f>
        <v>0</v>
      </c>
      <c r="BG179" s="235">
        <f>IF(N179="zákl. přenesená",J179,0)</f>
        <v>0</v>
      </c>
      <c r="BH179" s="235">
        <f>IF(N179="sníž. přenesená",J179,0)</f>
        <v>0</v>
      </c>
      <c r="BI179" s="235">
        <f>IF(N179="nulová",J179,0)</f>
        <v>0</v>
      </c>
      <c r="BJ179" s="18" t="s">
        <v>83</v>
      </c>
      <c r="BK179" s="235">
        <f>ROUND(I179*H179,2)</f>
        <v>0</v>
      </c>
      <c r="BL179" s="18" t="s">
        <v>361</v>
      </c>
      <c r="BM179" s="234" t="s">
        <v>923</v>
      </c>
    </row>
    <row r="180" s="2" customFormat="1">
      <c r="A180" s="39"/>
      <c r="B180" s="40"/>
      <c r="C180" s="41"/>
      <c r="D180" s="236" t="s">
        <v>214</v>
      </c>
      <c r="E180" s="41"/>
      <c r="F180" s="237" t="s">
        <v>3906</v>
      </c>
      <c r="G180" s="41"/>
      <c r="H180" s="41"/>
      <c r="I180" s="238"/>
      <c r="J180" s="41"/>
      <c r="K180" s="41"/>
      <c r="L180" s="45"/>
      <c r="M180" s="239"/>
      <c r="N180" s="240"/>
      <c r="O180" s="92"/>
      <c r="P180" s="92"/>
      <c r="Q180" s="92"/>
      <c r="R180" s="92"/>
      <c r="S180" s="92"/>
      <c r="T180" s="93"/>
      <c r="U180" s="39"/>
      <c r="V180" s="39"/>
      <c r="W180" s="39"/>
      <c r="X180" s="39"/>
      <c r="Y180" s="39"/>
      <c r="Z180" s="39"/>
      <c r="AA180" s="39"/>
      <c r="AB180" s="39"/>
      <c r="AC180" s="39"/>
      <c r="AD180" s="39"/>
      <c r="AE180" s="39"/>
      <c r="AT180" s="18" t="s">
        <v>214</v>
      </c>
      <c r="AU180" s="18" t="s">
        <v>83</v>
      </c>
    </row>
    <row r="181" s="2" customFormat="1" ht="49.05" customHeight="1">
      <c r="A181" s="39"/>
      <c r="B181" s="40"/>
      <c r="C181" s="222" t="s">
        <v>742</v>
      </c>
      <c r="D181" s="222" t="s">
        <v>208</v>
      </c>
      <c r="E181" s="223" t="s">
        <v>3907</v>
      </c>
      <c r="F181" s="224" t="s">
        <v>3908</v>
      </c>
      <c r="G181" s="225" t="s">
        <v>931</v>
      </c>
      <c r="H181" s="226">
        <v>82</v>
      </c>
      <c r="I181" s="227"/>
      <c r="J181" s="228">
        <f>ROUND(I181*H181,2)</f>
        <v>0</v>
      </c>
      <c r="K181" s="229"/>
      <c r="L181" s="45"/>
      <c r="M181" s="230" t="s">
        <v>1</v>
      </c>
      <c r="N181" s="231" t="s">
        <v>41</v>
      </c>
      <c r="O181" s="92"/>
      <c r="P181" s="232">
        <f>O181*H181</f>
        <v>0</v>
      </c>
      <c r="Q181" s="232">
        <v>0</v>
      </c>
      <c r="R181" s="232">
        <f>Q181*H181</f>
        <v>0</v>
      </c>
      <c r="S181" s="232">
        <v>0</v>
      </c>
      <c r="T181" s="233">
        <f>S181*H181</f>
        <v>0</v>
      </c>
      <c r="U181" s="39"/>
      <c r="V181" s="39"/>
      <c r="W181" s="39"/>
      <c r="X181" s="39"/>
      <c r="Y181" s="39"/>
      <c r="Z181" s="39"/>
      <c r="AA181" s="39"/>
      <c r="AB181" s="39"/>
      <c r="AC181" s="39"/>
      <c r="AD181" s="39"/>
      <c r="AE181" s="39"/>
      <c r="AR181" s="234" t="s">
        <v>361</v>
      </c>
      <c r="AT181" s="234" t="s">
        <v>208</v>
      </c>
      <c r="AU181" s="234" t="s">
        <v>83</v>
      </c>
      <c r="AY181" s="18" t="s">
        <v>207</v>
      </c>
      <c r="BE181" s="235">
        <f>IF(N181="základní",J181,0)</f>
        <v>0</v>
      </c>
      <c r="BF181" s="235">
        <f>IF(N181="snížená",J181,0)</f>
        <v>0</v>
      </c>
      <c r="BG181" s="235">
        <f>IF(N181="zákl. přenesená",J181,0)</f>
        <v>0</v>
      </c>
      <c r="BH181" s="235">
        <f>IF(N181="sníž. přenesená",J181,0)</f>
        <v>0</v>
      </c>
      <c r="BI181" s="235">
        <f>IF(N181="nulová",J181,0)</f>
        <v>0</v>
      </c>
      <c r="BJ181" s="18" t="s">
        <v>83</v>
      </c>
      <c r="BK181" s="235">
        <f>ROUND(I181*H181,2)</f>
        <v>0</v>
      </c>
      <c r="BL181" s="18" t="s">
        <v>361</v>
      </c>
      <c r="BM181" s="234" t="s">
        <v>934</v>
      </c>
    </row>
    <row r="182" s="2" customFormat="1">
      <c r="A182" s="39"/>
      <c r="B182" s="40"/>
      <c r="C182" s="41"/>
      <c r="D182" s="236" t="s">
        <v>214</v>
      </c>
      <c r="E182" s="41"/>
      <c r="F182" s="237" t="s">
        <v>3908</v>
      </c>
      <c r="G182" s="41"/>
      <c r="H182" s="41"/>
      <c r="I182" s="238"/>
      <c r="J182" s="41"/>
      <c r="K182" s="41"/>
      <c r="L182" s="45"/>
      <c r="M182" s="239"/>
      <c r="N182" s="240"/>
      <c r="O182" s="92"/>
      <c r="P182" s="92"/>
      <c r="Q182" s="92"/>
      <c r="R182" s="92"/>
      <c r="S182" s="92"/>
      <c r="T182" s="93"/>
      <c r="U182" s="39"/>
      <c r="V182" s="39"/>
      <c r="W182" s="39"/>
      <c r="X182" s="39"/>
      <c r="Y182" s="39"/>
      <c r="Z182" s="39"/>
      <c r="AA182" s="39"/>
      <c r="AB182" s="39"/>
      <c r="AC182" s="39"/>
      <c r="AD182" s="39"/>
      <c r="AE182" s="39"/>
      <c r="AT182" s="18" t="s">
        <v>214</v>
      </c>
      <c r="AU182" s="18" t="s">
        <v>83</v>
      </c>
    </row>
    <row r="183" s="2" customFormat="1" ht="55.5" customHeight="1">
      <c r="A183" s="39"/>
      <c r="B183" s="40"/>
      <c r="C183" s="222" t="s">
        <v>748</v>
      </c>
      <c r="D183" s="222" t="s">
        <v>208</v>
      </c>
      <c r="E183" s="223" t="s">
        <v>3909</v>
      </c>
      <c r="F183" s="224" t="s">
        <v>3910</v>
      </c>
      <c r="G183" s="225" t="s">
        <v>931</v>
      </c>
      <c r="H183" s="226">
        <v>20</v>
      </c>
      <c r="I183" s="227"/>
      <c r="J183" s="228">
        <f>ROUND(I183*H183,2)</f>
        <v>0</v>
      </c>
      <c r="K183" s="229"/>
      <c r="L183" s="45"/>
      <c r="M183" s="230" t="s">
        <v>1</v>
      </c>
      <c r="N183" s="231" t="s">
        <v>41</v>
      </c>
      <c r="O183" s="92"/>
      <c r="P183" s="232">
        <f>O183*H183</f>
        <v>0</v>
      </c>
      <c r="Q183" s="232">
        <v>0</v>
      </c>
      <c r="R183" s="232">
        <f>Q183*H183</f>
        <v>0</v>
      </c>
      <c r="S183" s="232">
        <v>0</v>
      </c>
      <c r="T183" s="233">
        <f>S183*H183</f>
        <v>0</v>
      </c>
      <c r="U183" s="39"/>
      <c r="V183" s="39"/>
      <c r="W183" s="39"/>
      <c r="X183" s="39"/>
      <c r="Y183" s="39"/>
      <c r="Z183" s="39"/>
      <c r="AA183" s="39"/>
      <c r="AB183" s="39"/>
      <c r="AC183" s="39"/>
      <c r="AD183" s="39"/>
      <c r="AE183" s="39"/>
      <c r="AR183" s="234" t="s">
        <v>361</v>
      </c>
      <c r="AT183" s="234" t="s">
        <v>208</v>
      </c>
      <c r="AU183" s="234" t="s">
        <v>83</v>
      </c>
      <c r="AY183" s="18" t="s">
        <v>207</v>
      </c>
      <c r="BE183" s="235">
        <f>IF(N183="základní",J183,0)</f>
        <v>0</v>
      </c>
      <c r="BF183" s="235">
        <f>IF(N183="snížená",J183,0)</f>
        <v>0</v>
      </c>
      <c r="BG183" s="235">
        <f>IF(N183="zákl. přenesená",J183,0)</f>
        <v>0</v>
      </c>
      <c r="BH183" s="235">
        <f>IF(N183="sníž. přenesená",J183,0)</f>
        <v>0</v>
      </c>
      <c r="BI183" s="235">
        <f>IF(N183="nulová",J183,0)</f>
        <v>0</v>
      </c>
      <c r="BJ183" s="18" t="s">
        <v>83</v>
      </c>
      <c r="BK183" s="235">
        <f>ROUND(I183*H183,2)</f>
        <v>0</v>
      </c>
      <c r="BL183" s="18" t="s">
        <v>361</v>
      </c>
      <c r="BM183" s="234" t="s">
        <v>948</v>
      </c>
    </row>
    <row r="184" s="2" customFormat="1">
      <c r="A184" s="39"/>
      <c r="B184" s="40"/>
      <c r="C184" s="41"/>
      <c r="D184" s="236" t="s">
        <v>214</v>
      </c>
      <c r="E184" s="41"/>
      <c r="F184" s="237" t="s">
        <v>3910</v>
      </c>
      <c r="G184" s="41"/>
      <c r="H184" s="41"/>
      <c r="I184" s="238"/>
      <c r="J184" s="41"/>
      <c r="K184" s="41"/>
      <c r="L184" s="45"/>
      <c r="M184" s="239"/>
      <c r="N184" s="240"/>
      <c r="O184" s="92"/>
      <c r="P184" s="92"/>
      <c r="Q184" s="92"/>
      <c r="R184" s="92"/>
      <c r="S184" s="92"/>
      <c r="T184" s="93"/>
      <c r="U184" s="39"/>
      <c r="V184" s="39"/>
      <c r="W184" s="39"/>
      <c r="X184" s="39"/>
      <c r="Y184" s="39"/>
      <c r="Z184" s="39"/>
      <c r="AA184" s="39"/>
      <c r="AB184" s="39"/>
      <c r="AC184" s="39"/>
      <c r="AD184" s="39"/>
      <c r="AE184" s="39"/>
      <c r="AT184" s="18" t="s">
        <v>214</v>
      </c>
      <c r="AU184" s="18" t="s">
        <v>83</v>
      </c>
    </row>
    <row r="185" s="2" customFormat="1" ht="66.75" customHeight="1">
      <c r="A185" s="39"/>
      <c r="B185" s="40"/>
      <c r="C185" s="222" t="s">
        <v>751</v>
      </c>
      <c r="D185" s="222" t="s">
        <v>208</v>
      </c>
      <c r="E185" s="223" t="s">
        <v>3911</v>
      </c>
      <c r="F185" s="224" t="s">
        <v>3912</v>
      </c>
      <c r="G185" s="225" t="s">
        <v>931</v>
      </c>
      <c r="H185" s="226">
        <v>7</v>
      </c>
      <c r="I185" s="227"/>
      <c r="J185" s="228">
        <f>ROUND(I185*H185,2)</f>
        <v>0</v>
      </c>
      <c r="K185" s="229"/>
      <c r="L185" s="45"/>
      <c r="M185" s="230" t="s">
        <v>1</v>
      </c>
      <c r="N185" s="231" t="s">
        <v>41</v>
      </c>
      <c r="O185" s="92"/>
      <c r="P185" s="232">
        <f>O185*H185</f>
        <v>0</v>
      </c>
      <c r="Q185" s="232">
        <v>0</v>
      </c>
      <c r="R185" s="232">
        <f>Q185*H185</f>
        <v>0</v>
      </c>
      <c r="S185" s="232">
        <v>0</v>
      </c>
      <c r="T185" s="233">
        <f>S185*H185</f>
        <v>0</v>
      </c>
      <c r="U185" s="39"/>
      <c r="V185" s="39"/>
      <c r="W185" s="39"/>
      <c r="X185" s="39"/>
      <c r="Y185" s="39"/>
      <c r="Z185" s="39"/>
      <c r="AA185" s="39"/>
      <c r="AB185" s="39"/>
      <c r="AC185" s="39"/>
      <c r="AD185" s="39"/>
      <c r="AE185" s="39"/>
      <c r="AR185" s="234" t="s">
        <v>361</v>
      </c>
      <c r="AT185" s="234" t="s">
        <v>208</v>
      </c>
      <c r="AU185" s="234" t="s">
        <v>83</v>
      </c>
      <c r="AY185" s="18" t="s">
        <v>207</v>
      </c>
      <c r="BE185" s="235">
        <f>IF(N185="základní",J185,0)</f>
        <v>0</v>
      </c>
      <c r="BF185" s="235">
        <f>IF(N185="snížená",J185,0)</f>
        <v>0</v>
      </c>
      <c r="BG185" s="235">
        <f>IF(N185="zákl. přenesená",J185,0)</f>
        <v>0</v>
      </c>
      <c r="BH185" s="235">
        <f>IF(N185="sníž. přenesená",J185,0)</f>
        <v>0</v>
      </c>
      <c r="BI185" s="235">
        <f>IF(N185="nulová",J185,0)</f>
        <v>0</v>
      </c>
      <c r="BJ185" s="18" t="s">
        <v>83</v>
      </c>
      <c r="BK185" s="235">
        <f>ROUND(I185*H185,2)</f>
        <v>0</v>
      </c>
      <c r="BL185" s="18" t="s">
        <v>361</v>
      </c>
      <c r="BM185" s="234" t="s">
        <v>960</v>
      </c>
    </row>
    <row r="186" s="2" customFormat="1">
      <c r="A186" s="39"/>
      <c r="B186" s="40"/>
      <c r="C186" s="41"/>
      <c r="D186" s="236" t="s">
        <v>214</v>
      </c>
      <c r="E186" s="41"/>
      <c r="F186" s="237" t="s">
        <v>3912</v>
      </c>
      <c r="G186" s="41"/>
      <c r="H186" s="41"/>
      <c r="I186" s="238"/>
      <c r="J186" s="41"/>
      <c r="K186" s="41"/>
      <c r="L186" s="45"/>
      <c r="M186" s="239"/>
      <c r="N186" s="240"/>
      <c r="O186" s="92"/>
      <c r="P186" s="92"/>
      <c r="Q186" s="92"/>
      <c r="R186" s="92"/>
      <c r="S186" s="92"/>
      <c r="T186" s="93"/>
      <c r="U186" s="39"/>
      <c r="V186" s="39"/>
      <c r="W186" s="39"/>
      <c r="X186" s="39"/>
      <c r="Y186" s="39"/>
      <c r="Z186" s="39"/>
      <c r="AA186" s="39"/>
      <c r="AB186" s="39"/>
      <c r="AC186" s="39"/>
      <c r="AD186" s="39"/>
      <c r="AE186" s="39"/>
      <c r="AT186" s="18" t="s">
        <v>214</v>
      </c>
      <c r="AU186" s="18" t="s">
        <v>83</v>
      </c>
    </row>
    <row r="187" s="2" customFormat="1" ht="55.5" customHeight="1">
      <c r="A187" s="39"/>
      <c r="B187" s="40"/>
      <c r="C187" s="222" t="s">
        <v>757</v>
      </c>
      <c r="D187" s="222" t="s">
        <v>208</v>
      </c>
      <c r="E187" s="223" t="s">
        <v>3913</v>
      </c>
      <c r="F187" s="224" t="s">
        <v>3914</v>
      </c>
      <c r="G187" s="225" t="s">
        <v>931</v>
      </c>
      <c r="H187" s="226">
        <v>5</v>
      </c>
      <c r="I187" s="227"/>
      <c r="J187" s="228">
        <f>ROUND(I187*H187,2)</f>
        <v>0</v>
      </c>
      <c r="K187" s="229"/>
      <c r="L187" s="45"/>
      <c r="M187" s="230" t="s">
        <v>1</v>
      </c>
      <c r="N187" s="231" t="s">
        <v>41</v>
      </c>
      <c r="O187" s="92"/>
      <c r="P187" s="232">
        <f>O187*H187</f>
        <v>0</v>
      </c>
      <c r="Q187" s="232">
        <v>0</v>
      </c>
      <c r="R187" s="232">
        <f>Q187*H187</f>
        <v>0</v>
      </c>
      <c r="S187" s="232">
        <v>0</v>
      </c>
      <c r="T187" s="233">
        <f>S187*H187</f>
        <v>0</v>
      </c>
      <c r="U187" s="39"/>
      <c r="V187" s="39"/>
      <c r="W187" s="39"/>
      <c r="X187" s="39"/>
      <c r="Y187" s="39"/>
      <c r="Z187" s="39"/>
      <c r="AA187" s="39"/>
      <c r="AB187" s="39"/>
      <c r="AC187" s="39"/>
      <c r="AD187" s="39"/>
      <c r="AE187" s="39"/>
      <c r="AR187" s="234" t="s">
        <v>361</v>
      </c>
      <c r="AT187" s="234" t="s">
        <v>208</v>
      </c>
      <c r="AU187" s="234" t="s">
        <v>83</v>
      </c>
      <c r="AY187" s="18" t="s">
        <v>207</v>
      </c>
      <c r="BE187" s="235">
        <f>IF(N187="základní",J187,0)</f>
        <v>0</v>
      </c>
      <c r="BF187" s="235">
        <f>IF(N187="snížená",J187,0)</f>
        <v>0</v>
      </c>
      <c r="BG187" s="235">
        <f>IF(N187="zákl. přenesená",J187,0)</f>
        <v>0</v>
      </c>
      <c r="BH187" s="235">
        <f>IF(N187="sníž. přenesená",J187,0)</f>
        <v>0</v>
      </c>
      <c r="BI187" s="235">
        <f>IF(N187="nulová",J187,0)</f>
        <v>0</v>
      </c>
      <c r="BJ187" s="18" t="s">
        <v>83</v>
      </c>
      <c r="BK187" s="235">
        <f>ROUND(I187*H187,2)</f>
        <v>0</v>
      </c>
      <c r="BL187" s="18" t="s">
        <v>361</v>
      </c>
      <c r="BM187" s="234" t="s">
        <v>972</v>
      </c>
    </row>
    <row r="188" s="2" customFormat="1">
      <c r="A188" s="39"/>
      <c r="B188" s="40"/>
      <c r="C188" s="41"/>
      <c r="D188" s="236" t="s">
        <v>214</v>
      </c>
      <c r="E188" s="41"/>
      <c r="F188" s="237" t="s">
        <v>3914</v>
      </c>
      <c r="G188" s="41"/>
      <c r="H188" s="41"/>
      <c r="I188" s="238"/>
      <c r="J188" s="41"/>
      <c r="K188" s="41"/>
      <c r="L188" s="45"/>
      <c r="M188" s="239"/>
      <c r="N188" s="240"/>
      <c r="O188" s="92"/>
      <c r="P188" s="92"/>
      <c r="Q188" s="92"/>
      <c r="R188" s="92"/>
      <c r="S188" s="92"/>
      <c r="T188" s="93"/>
      <c r="U188" s="39"/>
      <c r="V188" s="39"/>
      <c r="W188" s="39"/>
      <c r="X188" s="39"/>
      <c r="Y188" s="39"/>
      <c r="Z188" s="39"/>
      <c r="AA188" s="39"/>
      <c r="AB188" s="39"/>
      <c r="AC188" s="39"/>
      <c r="AD188" s="39"/>
      <c r="AE188" s="39"/>
      <c r="AT188" s="18" t="s">
        <v>214</v>
      </c>
      <c r="AU188" s="18" t="s">
        <v>83</v>
      </c>
    </row>
    <row r="189" s="2" customFormat="1" ht="66.75" customHeight="1">
      <c r="A189" s="39"/>
      <c r="B189" s="40"/>
      <c r="C189" s="222" t="s">
        <v>763</v>
      </c>
      <c r="D189" s="222" t="s">
        <v>208</v>
      </c>
      <c r="E189" s="223" t="s">
        <v>3915</v>
      </c>
      <c r="F189" s="224" t="s">
        <v>3916</v>
      </c>
      <c r="G189" s="225" t="s">
        <v>931</v>
      </c>
      <c r="H189" s="226">
        <v>2</v>
      </c>
      <c r="I189" s="227"/>
      <c r="J189" s="228">
        <f>ROUND(I189*H189,2)</f>
        <v>0</v>
      </c>
      <c r="K189" s="229"/>
      <c r="L189" s="45"/>
      <c r="M189" s="230" t="s">
        <v>1</v>
      </c>
      <c r="N189" s="231" t="s">
        <v>41</v>
      </c>
      <c r="O189" s="92"/>
      <c r="P189" s="232">
        <f>O189*H189</f>
        <v>0</v>
      </c>
      <c r="Q189" s="232">
        <v>0</v>
      </c>
      <c r="R189" s="232">
        <f>Q189*H189</f>
        <v>0</v>
      </c>
      <c r="S189" s="232">
        <v>0</v>
      </c>
      <c r="T189" s="233">
        <f>S189*H189</f>
        <v>0</v>
      </c>
      <c r="U189" s="39"/>
      <c r="V189" s="39"/>
      <c r="W189" s="39"/>
      <c r="X189" s="39"/>
      <c r="Y189" s="39"/>
      <c r="Z189" s="39"/>
      <c r="AA189" s="39"/>
      <c r="AB189" s="39"/>
      <c r="AC189" s="39"/>
      <c r="AD189" s="39"/>
      <c r="AE189" s="39"/>
      <c r="AR189" s="234" t="s">
        <v>361</v>
      </c>
      <c r="AT189" s="234" t="s">
        <v>208</v>
      </c>
      <c r="AU189" s="234" t="s">
        <v>83</v>
      </c>
      <c r="AY189" s="18" t="s">
        <v>207</v>
      </c>
      <c r="BE189" s="235">
        <f>IF(N189="základní",J189,0)</f>
        <v>0</v>
      </c>
      <c r="BF189" s="235">
        <f>IF(N189="snížená",J189,0)</f>
        <v>0</v>
      </c>
      <c r="BG189" s="235">
        <f>IF(N189="zákl. přenesená",J189,0)</f>
        <v>0</v>
      </c>
      <c r="BH189" s="235">
        <f>IF(N189="sníž. přenesená",J189,0)</f>
        <v>0</v>
      </c>
      <c r="BI189" s="235">
        <f>IF(N189="nulová",J189,0)</f>
        <v>0</v>
      </c>
      <c r="BJ189" s="18" t="s">
        <v>83</v>
      </c>
      <c r="BK189" s="235">
        <f>ROUND(I189*H189,2)</f>
        <v>0</v>
      </c>
      <c r="BL189" s="18" t="s">
        <v>361</v>
      </c>
      <c r="BM189" s="234" t="s">
        <v>993</v>
      </c>
    </row>
    <row r="190" s="2" customFormat="1">
      <c r="A190" s="39"/>
      <c r="B190" s="40"/>
      <c r="C190" s="41"/>
      <c r="D190" s="236" t="s">
        <v>214</v>
      </c>
      <c r="E190" s="41"/>
      <c r="F190" s="237" t="s">
        <v>3917</v>
      </c>
      <c r="G190" s="41"/>
      <c r="H190" s="41"/>
      <c r="I190" s="238"/>
      <c r="J190" s="41"/>
      <c r="K190" s="41"/>
      <c r="L190" s="45"/>
      <c r="M190" s="239"/>
      <c r="N190" s="240"/>
      <c r="O190" s="92"/>
      <c r="P190" s="92"/>
      <c r="Q190" s="92"/>
      <c r="R190" s="92"/>
      <c r="S190" s="92"/>
      <c r="T190" s="93"/>
      <c r="U190" s="39"/>
      <c r="V190" s="39"/>
      <c r="W190" s="39"/>
      <c r="X190" s="39"/>
      <c r="Y190" s="39"/>
      <c r="Z190" s="39"/>
      <c r="AA190" s="39"/>
      <c r="AB190" s="39"/>
      <c r="AC190" s="39"/>
      <c r="AD190" s="39"/>
      <c r="AE190" s="39"/>
      <c r="AT190" s="18" t="s">
        <v>214</v>
      </c>
      <c r="AU190" s="18" t="s">
        <v>83</v>
      </c>
    </row>
    <row r="191" s="2" customFormat="1" ht="16.5" customHeight="1">
      <c r="A191" s="39"/>
      <c r="B191" s="40"/>
      <c r="C191" s="222" t="s">
        <v>769</v>
      </c>
      <c r="D191" s="222" t="s">
        <v>208</v>
      </c>
      <c r="E191" s="223" t="s">
        <v>3918</v>
      </c>
      <c r="F191" s="224" t="s">
        <v>3919</v>
      </c>
      <c r="G191" s="225" t="s">
        <v>931</v>
      </c>
      <c r="H191" s="226">
        <v>1</v>
      </c>
      <c r="I191" s="227"/>
      <c r="J191" s="228">
        <f>ROUND(I191*H191,2)</f>
        <v>0</v>
      </c>
      <c r="K191" s="229"/>
      <c r="L191" s="45"/>
      <c r="M191" s="230" t="s">
        <v>1</v>
      </c>
      <c r="N191" s="231" t="s">
        <v>41</v>
      </c>
      <c r="O191" s="92"/>
      <c r="P191" s="232">
        <f>O191*H191</f>
        <v>0</v>
      </c>
      <c r="Q191" s="232">
        <v>0</v>
      </c>
      <c r="R191" s="232">
        <f>Q191*H191</f>
        <v>0</v>
      </c>
      <c r="S191" s="232">
        <v>0</v>
      </c>
      <c r="T191" s="233">
        <f>S191*H191</f>
        <v>0</v>
      </c>
      <c r="U191" s="39"/>
      <c r="V191" s="39"/>
      <c r="W191" s="39"/>
      <c r="X191" s="39"/>
      <c r="Y191" s="39"/>
      <c r="Z191" s="39"/>
      <c r="AA191" s="39"/>
      <c r="AB191" s="39"/>
      <c r="AC191" s="39"/>
      <c r="AD191" s="39"/>
      <c r="AE191" s="39"/>
      <c r="AR191" s="234" t="s">
        <v>361</v>
      </c>
      <c r="AT191" s="234" t="s">
        <v>208</v>
      </c>
      <c r="AU191" s="234" t="s">
        <v>83</v>
      </c>
      <c r="AY191" s="18" t="s">
        <v>207</v>
      </c>
      <c r="BE191" s="235">
        <f>IF(N191="základní",J191,0)</f>
        <v>0</v>
      </c>
      <c r="BF191" s="235">
        <f>IF(N191="snížená",J191,0)</f>
        <v>0</v>
      </c>
      <c r="BG191" s="235">
        <f>IF(N191="zákl. přenesená",J191,0)</f>
        <v>0</v>
      </c>
      <c r="BH191" s="235">
        <f>IF(N191="sníž. přenesená",J191,0)</f>
        <v>0</v>
      </c>
      <c r="BI191" s="235">
        <f>IF(N191="nulová",J191,0)</f>
        <v>0</v>
      </c>
      <c r="BJ191" s="18" t="s">
        <v>83</v>
      </c>
      <c r="BK191" s="235">
        <f>ROUND(I191*H191,2)</f>
        <v>0</v>
      </c>
      <c r="BL191" s="18" t="s">
        <v>361</v>
      </c>
      <c r="BM191" s="234" t="s">
        <v>1011</v>
      </c>
    </row>
    <row r="192" s="2" customFormat="1">
      <c r="A192" s="39"/>
      <c r="B192" s="40"/>
      <c r="C192" s="41"/>
      <c r="D192" s="236" t="s">
        <v>214</v>
      </c>
      <c r="E192" s="41"/>
      <c r="F192" s="237" t="s">
        <v>3919</v>
      </c>
      <c r="G192" s="41"/>
      <c r="H192" s="41"/>
      <c r="I192" s="238"/>
      <c r="J192" s="41"/>
      <c r="K192" s="41"/>
      <c r="L192" s="45"/>
      <c r="M192" s="239"/>
      <c r="N192" s="240"/>
      <c r="O192" s="92"/>
      <c r="P192" s="92"/>
      <c r="Q192" s="92"/>
      <c r="R192" s="92"/>
      <c r="S192" s="92"/>
      <c r="T192" s="93"/>
      <c r="U192" s="39"/>
      <c r="V192" s="39"/>
      <c r="W192" s="39"/>
      <c r="X192" s="39"/>
      <c r="Y192" s="39"/>
      <c r="Z192" s="39"/>
      <c r="AA192" s="39"/>
      <c r="AB192" s="39"/>
      <c r="AC192" s="39"/>
      <c r="AD192" s="39"/>
      <c r="AE192" s="39"/>
      <c r="AT192" s="18" t="s">
        <v>214</v>
      </c>
      <c r="AU192" s="18" t="s">
        <v>83</v>
      </c>
    </row>
    <row r="193" s="11" customFormat="1" ht="25.92" customHeight="1">
      <c r="A193" s="11"/>
      <c r="B193" s="208"/>
      <c r="C193" s="209"/>
      <c r="D193" s="210" t="s">
        <v>75</v>
      </c>
      <c r="E193" s="211" t="s">
        <v>1792</v>
      </c>
      <c r="F193" s="211" t="s">
        <v>3920</v>
      </c>
      <c r="G193" s="209"/>
      <c r="H193" s="209"/>
      <c r="I193" s="212"/>
      <c r="J193" s="213">
        <f>BK193</f>
        <v>0</v>
      </c>
      <c r="K193" s="209"/>
      <c r="L193" s="214"/>
      <c r="M193" s="215"/>
      <c r="N193" s="216"/>
      <c r="O193" s="216"/>
      <c r="P193" s="217">
        <f>SUM(P194:P213)</f>
        <v>0</v>
      </c>
      <c r="Q193" s="216"/>
      <c r="R193" s="217">
        <f>SUM(R194:R213)</f>
        <v>0</v>
      </c>
      <c r="S193" s="216"/>
      <c r="T193" s="218">
        <f>SUM(T194:T213)</f>
        <v>0</v>
      </c>
      <c r="U193" s="11"/>
      <c r="V193" s="11"/>
      <c r="W193" s="11"/>
      <c r="X193" s="11"/>
      <c r="Y193" s="11"/>
      <c r="Z193" s="11"/>
      <c r="AA193" s="11"/>
      <c r="AB193" s="11"/>
      <c r="AC193" s="11"/>
      <c r="AD193" s="11"/>
      <c r="AE193" s="11"/>
      <c r="AR193" s="219" t="s">
        <v>83</v>
      </c>
      <c r="AT193" s="220" t="s">
        <v>75</v>
      </c>
      <c r="AU193" s="220" t="s">
        <v>76</v>
      </c>
      <c r="AY193" s="219" t="s">
        <v>207</v>
      </c>
      <c r="BK193" s="221">
        <f>SUM(BK194:BK213)</f>
        <v>0</v>
      </c>
    </row>
    <row r="194" s="2" customFormat="1" ht="24.15" customHeight="1">
      <c r="A194" s="39"/>
      <c r="B194" s="40"/>
      <c r="C194" s="222" t="s">
        <v>774</v>
      </c>
      <c r="D194" s="222" t="s">
        <v>208</v>
      </c>
      <c r="E194" s="223" t="s">
        <v>3921</v>
      </c>
      <c r="F194" s="224" t="s">
        <v>3922</v>
      </c>
      <c r="G194" s="225" t="s">
        <v>931</v>
      </c>
      <c r="H194" s="226">
        <v>2</v>
      </c>
      <c r="I194" s="227"/>
      <c r="J194" s="228">
        <f>ROUND(I194*H194,2)</f>
        <v>0</v>
      </c>
      <c r="K194" s="229"/>
      <c r="L194" s="45"/>
      <c r="M194" s="230" t="s">
        <v>1</v>
      </c>
      <c r="N194" s="231" t="s">
        <v>41</v>
      </c>
      <c r="O194" s="92"/>
      <c r="P194" s="232">
        <f>O194*H194</f>
        <v>0</v>
      </c>
      <c r="Q194" s="232">
        <v>0</v>
      </c>
      <c r="R194" s="232">
        <f>Q194*H194</f>
        <v>0</v>
      </c>
      <c r="S194" s="232">
        <v>0</v>
      </c>
      <c r="T194" s="233">
        <f>S194*H194</f>
        <v>0</v>
      </c>
      <c r="U194" s="39"/>
      <c r="V194" s="39"/>
      <c r="W194" s="39"/>
      <c r="X194" s="39"/>
      <c r="Y194" s="39"/>
      <c r="Z194" s="39"/>
      <c r="AA194" s="39"/>
      <c r="AB194" s="39"/>
      <c r="AC194" s="39"/>
      <c r="AD194" s="39"/>
      <c r="AE194" s="39"/>
      <c r="AR194" s="234" t="s">
        <v>361</v>
      </c>
      <c r="AT194" s="234" t="s">
        <v>208</v>
      </c>
      <c r="AU194" s="234" t="s">
        <v>83</v>
      </c>
      <c r="AY194" s="18" t="s">
        <v>207</v>
      </c>
      <c r="BE194" s="235">
        <f>IF(N194="základní",J194,0)</f>
        <v>0</v>
      </c>
      <c r="BF194" s="235">
        <f>IF(N194="snížená",J194,0)</f>
        <v>0</v>
      </c>
      <c r="BG194" s="235">
        <f>IF(N194="zákl. přenesená",J194,0)</f>
        <v>0</v>
      </c>
      <c r="BH194" s="235">
        <f>IF(N194="sníž. přenesená",J194,0)</f>
        <v>0</v>
      </c>
      <c r="BI194" s="235">
        <f>IF(N194="nulová",J194,0)</f>
        <v>0</v>
      </c>
      <c r="BJ194" s="18" t="s">
        <v>83</v>
      </c>
      <c r="BK194" s="235">
        <f>ROUND(I194*H194,2)</f>
        <v>0</v>
      </c>
      <c r="BL194" s="18" t="s">
        <v>361</v>
      </c>
      <c r="BM194" s="234" t="s">
        <v>1032</v>
      </c>
    </row>
    <row r="195" s="2" customFormat="1">
      <c r="A195" s="39"/>
      <c r="B195" s="40"/>
      <c r="C195" s="41"/>
      <c r="D195" s="236" t="s">
        <v>214</v>
      </c>
      <c r="E195" s="41"/>
      <c r="F195" s="237" t="s">
        <v>3922</v>
      </c>
      <c r="G195" s="41"/>
      <c r="H195" s="41"/>
      <c r="I195" s="238"/>
      <c r="J195" s="41"/>
      <c r="K195" s="41"/>
      <c r="L195" s="45"/>
      <c r="M195" s="239"/>
      <c r="N195" s="240"/>
      <c r="O195" s="92"/>
      <c r="P195" s="92"/>
      <c r="Q195" s="92"/>
      <c r="R195" s="92"/>
      <c r="S195" s="92"/>
      <c r="T195" s="93"/>
      <c r="U195" s="39"/>
      <c r="V195" s="39"/>
      <c r="W195" s="39"/>
      <c r="X195" s="39"/>
      <c r="Y195" s="39"/>
      <c r="Z195" s="39"/>
      <c r="AA195" s="39"/>
      <c r="AB195" s="39"/>
      <c r="AC195" s="39"/>
      <c r="AD195" s="39"/>
      <c r="AE195" s="39"/>
      <c r="AT195" s="18" t="s">
        <v>214</v>
      </c>
      <c r="AU195" s="18" t="s">
        <v>83</v>
      </c>
    </row>
    <row r="196" s="2" customFormat="1" ht="24.15" customHeight="1">
      <c r="A196" s="39"/>
      <c r="B196" s="40"/>
      <c r="C196" s="222" t="s">
        <v>780</v>
      </c>
      <c r="D196" s="222" t="s">
        <v>208</v>
      </c>
      <c r="E196" s="223" t="s">
        <v>3923</v>
      </c>
      <c r="F196" s="224" t="s">
        <v>3924</v>
      </c>
      <c r="G196" s="225" t="s">
        <v>931</v>
      </c>
      <c r="H196" s="226">
        <v>1</v>
      </c>
      <c r="I196" s="227"/>
      <c r="J196" s="228">
        <f>ROUND(I196*H196,2)</f>
        <v>0</v>
      </c>
      <c r="K196" s="229"/>
      <c r="L196" s="45"/>
      <c r="M196" s="230" t="s">
        <v>1</v>
      </c>
      <c r="N196" s="231" t="s">
        <v>41</v>
      </c>
      <c r="O196" s="92"/>
      <c r="P196" s="232">
        <f>O196*H196</f>
        <v>0</v>
      </c>
      <c r="Q196" s="232">
        <v>0</v>
      </c>
      <c r="R196" s="232">
        <f>Q196*H196</f>
        <v>0</v>
      </c>
      <c r="S196" s="232">
        <v>0</v>
      </c>
      <c r="T196" s="233">
        <f>S196*H196</f>
        <v>0</v>
      </c>
      <c r="U196" s="39"/>
      <c r="V196" s="39"/>
      <c r="W196" s="39"/>
      <c r="X196" s="39"/>
      <c r="Y196" s="39"/>
      <c r="Z196" s="39"/>
      <c r="AA196" s="39"/>
      <c r="AB196" s="39"/>
      <c r="AC196" s="39"/>
      <c r="AD196" s="39"/>
      <c r="AE196" s="39"/>
      <c r="AR196" s="234" t="s">
        <v>361</v>
      </c>
      <c r="AT196" s="234" t="s">
        <v>208</v>
      </c>
      <c r="AU196" s="234" t="s">
        <v>83</v>
      </c>
      <c r="AY196" s="18" t="s">
        <v>207</v>
      </c>
      <c r="BE196" s="235">
        <f>IF(N196="základní",J196,0)</f>
        <v>0</v>
      </c>
      <c r="BF196" s="235">
        <f>IF(N196="snížená",J196,0)</f>
        <v>0</v>
      </c>
      <c r="BG196" s="235">
        <f>IF(N196="zákl. přenesená",J196,0)</f>
        <v>0</v>
      </c>
      <c r="BH196" s="235">
        <f>IF(N196="sníž. přenesená",J196,0)</f>
        <v>0</v>
      </c>
      <c r="BI196" s="235">
        <f>IF(N196="nulová",J196,0)</f>
        <v>0</v>
      </c>
      <c r="BJ196" s="18" t="s">
        <v>83</v>
      </c>
      <c r="BK196" s="235">
        <f>ROUND(I196*H196,2)</f>
        <v>0</v>
      </c>
      <c r="BL196" s="18" t="s">
        <v>361</v>
      </c>
      <c r="BM196" s="234" t="s">
        <v>1047</v>
      </c>
    </row>
    <row r="197" s="2" customFormat="1">
      <c r="A197" s="39"/>
      <c r="B197" s="40"/>
      <c r="C197" s="41"/>
      <c r="D197" s="236" t="s">
        <v>214</v>
      </c>
      <c r="E197" s="41"/>
      <c r="F197" s="237" t="s">
        <v>3924</v>
      </c>
      <c r="G197" s="41"/>
      <c r="H197" s="41"/>
      <c r="I197" s="238"/>
      <c r="J197" s="41"/>
      <c r="K197" s="41"/>
      <c r="L197" s="45"/>
      <c r="M197" s="239"/>
      <c r="N197" s="240"/>
      <c r="O197" s="92"/>
      <c r="P197" s="92"/>
      <c r="Q197" s="92"/>
      <c r="R197" s="92"/>
      <c r="S197" s="92"/>
      <c r="T197" s="93"/>
      <c r="U197" s="39"/>
      <c r="V197" s="39"/>
      <c r="W197" s="39"/>
      <c r="X197" s="39"/>
      <c r="Y197" s="39"/>
      <c r="Z197" s="39"/>
      <c r="AA197" s="39"/>
      <c r="AB197" s="39"/>
      <c r="AC197" s="39"/>
      <c r="AD197" s="39"/>
      <c r="AE197" s="39"/>
      <c r="AT197" s="18" t="s">
        <v>214</v>
      </c>
      <c r="AU197" s="18" t="s">
        <v>83</v>
      </c>
    </row>
    <row r="198" s="2" customFormat="1" ht="24.15" customHeight="1">
      <c r="A198" s="39"/>
      <c r="B198" s="40"/>
      <c r="C198" s="222" t="s">
        <v>788</v>
      </c>
      <c r="D198" s="222" t="s">
        <v>208</v>
      </c>
      <c r="E198" s="223" t="s">
        <v>3925</v>
      </c>
      <c r="F198" s="224" t="s">
        <v>3926</v>
      </c>
      <c r="G198" s="225" t="s">
        <v>931</v>
      </c>
      <c r="H198" s="226">
        <v>3</v>
      </c>
      <c r="I198" s="227"/>
      <c r="J198" s="228">
        <f>ROUND(I198*H198,2)</f>
        <v>0</v>
      </c>
      <c r="K198" s="229"/>
      <c r="L198" s="45"/>
      <c r="M198" s="230" t="s">
        <v>1</v>
      </c>
      <c r="N198" s="231" t="s">
        <v>41</v>
      </c>
      <c r="O198" s="92"/>
      <c r="P198" s="232">
        <f>O198*H198</f>
        <v>0</v>
      </c>
      <c r="Q198" s="232">
        <v>0</v>
      </c>
      <c r="R198" s="232">
        <f>Q198*H198</f>
        <v>0</v>
      </c>
      <c r="S198" s="232">
        <v>0</v>
      </c>
      <c r="T198" s="233">
        <f>S198*H198</f>
        <v>0</v>
      </c>
      <c r="U198" s="39"/>
      <c r="V198" s="39"/>
      <c r="W198" s="39"/>
      <c r="X198" s="39"/>
      <c r="Y198" s="39"/>
      <c r="Z198" s="39"/>
      <c r="AA198" s="39"/>
      <c r="AB198" s="39"/>
      <c r="AC198" s="39"/>
      <c r="AD198" s="39"/>
      <c r="AE198" s="39"/>
      <c r="AR198" s="234" t="s">
        <v>361</v>
      </c>
      <c r="AT198" s="234" t="s">
        <v>208</v>
      </c>
      <c r="AU198" s="234" t="s">
        <v>83</v>
      </c>
      <c r="AY198" s="18" t="s">
        <v>207</v>
      </c>
      <c r="BE198" s="235">
        <f>IF(N198="základní",J198,0)</f>
        <v>0</v>
      </c>
      <c r="BF198" s="235">
        <f>IF(N198="snížená",J198,0)</f>
        <v>0</v>
      </c>
      <c r="BG198" s="235">
        <f>IF(N198="zákl. přenesená",J198,0)</f>
        <v>0</v>
      </c>
      <c r="BH198" s="235">
        <f>IF(N198="sníž. přenesená",J198,0)</f>
        <v>0</v>
      </c>
      <c r="BI198" s="235">
        <f>IF(N198="nulová",J198,0)</f>
        <v>0</v>
      </c>
      <c r="BJ198" s="18" t="s">
        <v>83</v>
      </c>
      <c r="BK198" s="235">
        <f>ROUND(I198*H198,2)</f>
        <v>0</v>
      </c>
      <c r="BL198" s="18" t="s">
        <v>361</v>
      </c>
      <c r="BM198" s="234" t="s">
        <v>1079</v>
      </c>
    </row>
    <row r="199" s="2" customFormat="1">
      <c r="A199" s="39"/>
      <c r="B199" s="40"/>
      <c r="C199" s="41"/>
      <c r="D199" s="236" t="s">
        <v>214</v>
      </c>
      <c r="E199" s="41"/>
      <c r="F199" s="237" t="s">
        <v>3926</v>
      </c>
      <c r="G199" s="41"/>
      <c r="H199" s="41"/>
      <c r="I199" s="238"/>
      <c r="J199" s="41"/>
      <c r="K199" s="41"/>
      <c r="L199" s="45"/>
      <c r="M199" s="239"/>
      <c r="N199" s="240"/>
      <c r="O199" s="92"/>
      <c r="P199" s="92"/>
      <c r="Q199" s="92"/>
      <c r="R199" s="92"/>
      <c r="S199" s="92"/>
      <c r="T199" s="93"/>
      <c r="U199" s="39"/>
      <c r="V199" s="39"/>
      <c r="W199" s="39"/>
      <c r="X199" s="39"/>
      <c r="Y199" s="39"/>
      <c r="Z199" s="39"/>
      <c r="AA199" s="39"/>
      <c r="AB199" s="39"/>
      <c r="AC199" s="39"/>
      <c r="AD199" s="39"/>
      <c r="AE199" s="39"/>
      <c r="AT199" s="18" t="s">
        <v>214</v>
      </c>
      <c r="AU199" s="18" t="s">
        <v>83</v>
      </c>
    </row>
    <row r="200" s="2" customFormat="1" ht="24.15" customHeight="1">
      <c r="A200" s="39"/>
      <c r="B200" s="40"/>
      <c r="C200" s="222" t="s">
        <v>793</v>
      </c>
      <c r="D200" s="222" t="s">
        <v>208</v>
      </c>
      <c r="E200" s="223" t="s">
        <v>3927</v>
      </c>
      <c r="F200" s="224" t="s">
        <v>3928</v>
      </c>
      <c r="G200" s="225" t="s">
        <v>931</v>
      </c>
      <c r="H200" s="226">
        <v>3</v>
      </c>
      <c r="I200" s="227"/>
      <c r="J200" s="228">
        <f>ROUND(I200*H200,2)</f>
        <v>0</v>
      </c>
      <c r="K200" s="229"/>
      <c r="L200" s="45"/>
      <c r="M200" s="230" t="s">
        <v>1</v>
      </c>
      <c r="N200" s="231" t="s">
        <v>41</v>
      </c>
      <c r="O200" s="92"/>
      <c r="P200" s="232">
        <f>O200*H200</f>
        <v>0</v>
      </c>
      <c r="Q200" s="232">
        <v>0</v>
      </c>
      <c r="R200" s="232">
        <f>Q200*H200</f>
        <v>0</v>
      </c>
      <c r="S200" s="232">
        <v>0</v>
      </c>
      <c r="T200" s="233">
        <f>S200*H200</f>
        <v>0</v>
      </c>
      <c r="U200" s="39"/>
      <c r="V200" s="39"/>
      <c r="W200" s="39"/>
      <c r="X200" s="39"/>
      <c r="Y200" s="39"/>
      <c r="Z200" s="39"/>
      <c r="AA200" s="39"/>
      <c r="AB200" s="39"/>
      <c r="AC200" s="39"/>
      <c r="AD200" s="39"/>
      <c r="AE200" s="39"/>
      <c r="AR200" s="234" t="s">
        <v>361</v>
      </c>
      <c r="AT200" s="234" t="s">
        <v>208</v>
      </c>
      <c r="AU200" s="234" t="s">
        <v>83</v>
      </c>
      <c r="AY200" s="18" t="s">
        <v>207</v>
      </c>
      <c r="BE200" s="235">
        <f>IF(N200="základní",J200,0)</f>
        <v>0</v>
      </c>
      <c r="BF200" s="235">
        <f>IF(N200="snížená",J200,0)</f>
        <v>0</v>
      </c>
      <c r="BG200" s="235">
        <f>IF(N200="zákl. přenesená",J200,0)</f>
        <v>0</v>
      </c>
      <c r="BH200" s="235">
        <f>IF(N200="sníž. přenesená",J200,0)</f>
        <v>0</v>
      </c>
      <c r="BI200" s="235">
        <f>IF(N200="nulová",J200,0)</f>
        <v>0</v>
      </c>
      <c r="BJ200" s="18" t="s">
        <v>83</v>
      </c>
      <c r="BK200" s="235">
        <f>ROUND(I200*H200,2)</f>
        <v>0</v>
      </c>
      <c r="BL200" s="18" t="s">
        <v>361</v>
      </c>
      <c r="BM200" s="234" t="s">
        <v>1099</v>
      </c>
    </row>
    <row r="201" s="2" customFormat="1">
      <c r="A201" s="39"/>
      <c r="B201" s="40"/>
      <c r="C201" s="41"/>
      <c r="D201" s="236" t="s">
        <v>214</v>
      </c>
      <c r="E201" s="41"/>
      <c r="F201" s="237" t="s">
        <v>3928</v>
      </c>
      <c r="G201" s="41"/>
      <c r="H201" s="41"/>
      <c r="I201" s="238"/>
      <c r="J201" s="41"/>
      <c r="K201" s="41"/>
      <c r="L201" s="45"/>
      <c r="M201" s="239"/>
      <c r="N201" s="240"/>
      <c r="O201" s="92"/>
      <c r="P201" s="92"/>
      <c r="Q201" s="92"/>
      <c r="R201" s="92"/>
      <c r="S201" s="92"/>
      <c r="T201" s="93"/>
      <c r="U201" s="39"/>
      <c r="V201" s="39"/>
      <c r="W201" s="39"/>
      <c r="X201" s="39"/>
      <c r="Y201" s="39"/>
      <c r="Z201" s="39"/>
      <c r="AA201" s="39"/>
      <c r="AB201" s="39"/>
      <c r="AC201" s="39"/>
      <c r="AD201" s="39"/>
      <c r="AE201" s="39"/>
      <c r="AT201" s="18" t="s">
        <v>214</v>
      </c>
      <c r="AU201" s="18" t="s">
        <v>83</v>
      </c>
    </row>
    <row r="202" s="2" customFormat="1" ht="16.5" customHeight="1">
      <c r="A202" s="39"/>
      <c r="B202" s="40"/>
      <c r="C202" s="222" t="s">
        <v>799</v>
      </c>
      <c r="D202" s="222" t="s">
        <v>208</v>
      </c>
      <c r="E202" s="223" t="s">
        <v>3929</v>
      </c>
      <c r="F202" s="224" t="s">
        <v>3930</v>
      </c>
      <c r="G202" s="225" t="s">
        <v>931</v>
      </c>
      <c r="H202" s="226">
        <v>16</v>
      </c>
      <c r="I202" s="227"/>
      <c r="J202" s="228">
        <f>ROUND(I202*H202,2)</f>
        <v>0</v>
      </c>
      <c r="K202" s="229"/>
      <c r="L202" s="45"/>
      <c r="M202" s="230" t="s">
        <v>1</v>
      </c>
      <c r="N202" s="231" t="s">
        <v>41</v>
      </c>
      <c r="O202" s="92"/>
      <c r="P202" s="232">
        <f>O202*H202</f>
        <v>0</v>
      </c>
      <c r="Q202" s="232">
        <v>0</v>
      </c>
      <c r="R202" s="232">
        <f>Q202*H202</f>
        <v>0</v>
      </c>
      <c r="S202" s="232">
        <v>0</v>
      </c>
      <c r="T202" s="233">
        <f>S202*H202</f>
        <v>0</v>
      </c>
      <c r="U202" s="39"/>
      <c r="V202" s="39"/>
      <c r="W202" s="39"/>
      <c r="X202" s="39"/>
      <c r="Y202" s="39"/>
      <c r="Z202" s="39"/>
      <c r="AA202" s="39"/>
      <c r="AB202" s="39"/>
      <c r="AC202" s="39"/>
      <c r="AD202" s="39"/>
      <c r="AE202" s="39"/>
      <c r="AR202" s="234" t="s">
        <v>361</v>
      </c>
      <c r="AT202" s="234" t="s">
        <v>208</v>
      </c>
      <c r="AU202" s="234" t="s">
        <v>83</v>
      </c>
      <c r="AY202" s="18" t="s">
        <v>207</v>
      </c>
      <c r="BE202" s="235">
        <f>IF(N202="základní",J202,0)</f>
        <v>0</v>
      </c>
      <c r="BF202" s="235">
        <f>IF(N202="snížená",J202,0)</f>
        <v>0</v>
      </c>
      <c r="BG202" s="235">
        <f>IF(N202="zákl. přenesená",J202,0)</f>
        <v>0</v>
      </c>
      <c r="BH202" s="235">
        <f>IF(N202="sníž. přenesená",J202,0)</f>
        <v>0</v>
      </c>
      <c r="BI202" s="235">
        <f>IF(N202="nulová",J202,0)</f>
        <v>0</v>
      </c>
      <c r="BJ202" s="18" t="s">
        <v>83</v>
      </c>
      <c r="BK202" s="235">
        <f>ROUND(I202*H202,2)</f>
        <v>0</v>
      </c>
      <c r="BL202" s="18" t="s">
        <v>361</v>
      </c>
      <c r="BM202" s="234" t="s">
        <v>1111</v>
      </c>
    </row>
    <row r="203" s="2" customFormat="1">
      <c r="A203" s="39"/>
      <c r="B203" s="40"/>
      <c r="C203" s="41"/>
      <c r="D203" s="236" t="s">
        <v>214</v>
      </c>
      <c r="E203" s="41"/>
      <c r="F203" s="237" t="s">
        <v>3930</v>
      </c>
      <c r="G203" s="41"/>
      <c r="H203" s="41"/>
      <c r="I203" s="238"/>
      <c r="J203" s="41"/>
      <c r="K203" s="41"/>
      <c r="L203" s="45"/>
      <c r="M203" s="239"/>
      <c r="N203" s="240"/>
      <c r="O203" s="92"/>
      <c r="P203" s="92"/>
      <c r="Q203" s="92"/>
      <c r="R203" s="92"/>
      <c r="S203" s="92"/>
      <c r="T203" s="93"/>
      <c r="U203" s="39"/>
      <c r="V203" s="39"/>
      <c r="W203" s="39"/>
      <c r="X203" s="39"/>
      <c r="Y203" s="39"/>
      <c r="Z203" s="39"/>
      <c r="AA203" s="39"/>
      <c r="AB203" s="39"/>
      <c r="AC203" s="39"/>
      <c r="AD203" s="39"/>
      <c r="AE203" s="39"/>
      <c r="AT203" s="18" t="s">
        <v>214</v>
      </c>
      <c r="AU203" s="18" t="s">
        <v>83</v>
      </c>
    </row>
    <row r="204" s="2" customFormat="1" ht="49.05" customHeight="1">
      <c r="A204" s="39"/>
      <c r="B204" s="40"/>
      <c r="C204" s="222" t="s">
        <v>824</v>
      </c>
      <c r="D204" s="222" t="s">
        <v>208</v>
      </c>
      <c r="E204" s="223" t="s">
        <v>3931</v>
      </c>
      <c r="F204" s="224" t="s">
        <v>3932</v>
      </c>
      <c r="G204" s="225" t="s">
        <v>931</v>
      </c>
      <c r="H204" s="226">
        <v>6</v>
      </c>
      <c r="I204" s="227"/>
      <c r="J204" s="228">
        <f>ROUND(I204*H204,2)</f>
        <v>0</v>
      </c>
      <c r="K204" s="229"/>
      <c r="L204" s="45"/>
      <c r="M204" s="230" t="s">
        <v>1</v>
      </c>
      <c r="N204" s="231" t="s">
        <v>41</v>
      </c>
      <c r="O204" s="92"/>
      <c r="P204" s="232">
        <f>O204*H204</f>
        <v>0</v>
      </c>
      <c r="Q204" s="232">
        <v>0</v>
      </c>
      <c r="R204" s="232">
        <f>Q204*H204</f>
        <v>0</v>
      </c>
      <c r="S204" s="232">
        <v>0</v>
      </c>
      <c r="T204" s="233">
        <f>S204*H204</f>
        <v>0</v>
      </c>
      <c r="U204" s="39"/>
      <c r="V204" s="39"/>
      <c r="W204" s="39"/>
      <c r="X204" s="39"/>
      <c r="Y204" s="39"/>
      <c r="Z204" s="39"/>
      <c r="AA204" s="39"/>
      <c r="AB204" s="39"/>
      <c r="AC204" s="39"/>
      <c r="AD204" s="39"/>
      <c r="AE204" s="39"/>
      <c r="AR204" s="234" t="s">
        <v>361</v>
      </c>
      <c r="AT204" s="234" t="s">
        <v>208</v>
      </c>
      <c r="AU204" s="234" t="s">
        <v>83</v>
      </c>
      <c r="AY204" s="18" t="s">
        <v>207</v>
      </c>
      <c r="BE204" s="235">
        <f>IF(N204="základní",J204,0)</f>
        <v>0</v>
      </c>
      <c r="BF204" s="235">
        <f>IF(N204="snížená",J204,0)</f>
        <v>0</v>
      </c>
      <c r="BG204" s="235">
        <f>IF(N204="zákl. přenesená",J204,0)</f>
        <v>0</v>
      </c>
      <c r="BH204" s="235">
        <f>IF(N204="sníž. přenesená",J204,0)</f>
        <v>0</v>
      </c>
      <c r="BI204" s="235">
        <f>IF(N204="nulová",J204,0)</f>
        <v>0</v>
      </c>
      <c r="BJ204" s="18" t="s">
        <v>83</v>
      </c>
      <c r="BK204" s="235">
        <f>ROUND(I204*H204,2)</f>
        <v>0</v>
      </c>
      <c r="BL204" s="18" t="s">
        <v>361</v>
      </c>
      <c r="BM204" s="234" t="s">
        <v>1119</v>
      </c>
    </row>
    <row r="205" s="2" customFormat="1">
      <c r="A205" s="39"/>
      <c r="B205" s="40"/>
      <c r="C205" s="41"/>
      <c r="D205" s="236" t="s">
        <v>214</v>
      </c>
      <c r="E205" s="41"/>
      <c r="F205" s="237" t="s">
        <v>3932</v>
      </c>
      <c r="G205" s="41"/>
      <c r="H205" s="41"/>
      <c r="I205" s="238"/>
      <c r="J205" s="41"/>
      <c r="K205" s="41"/>
      <c r="L205" s="45"/>
      <c r="M205" s="239"/>
      <c r="N205" s="240"/>
      <c r="O205" s="92"/>
      <c r="P205" s="92"/>
      <c r="Q205" s="92"/>
      <c r="R205" s="92"/>
      <c r="S205" s="92"/>
      <c r="T205" s="93"/>
      <c r="U205" s="39"/>
      <c r="V205" s="39"/>
      <c r="W205" s="39"/>
      <c r="X205" s="39"/>
      <c r="Y205" s="39"/>
      <c r="Z205" s="39"/>
      <c r="AA205" s="39"/>
      <c r="AB205" s="39"/>
      <c r="AC205" s="39"/>
      <c r="AD205" s="39"/>
      <c r="AE205" s="39"/>
      <c r="AT205" s="18" t="s">
        <v>214</v>
      </c>
      <c r="AU205" s="18" t="s">
        <v>83</v>
      </c>
    </row>
    <row r="206" s="2" customFormat="1" ht="16.5" customHeight="1">
      <c r="A206" s="39"/>
      <c r="B206" s="40"/>
      <c r="C206" s="222" t="s">
        <v>828</v>
      </c>
      <c r="D206" s="222" t="s">
        <v>208</v>
      </c>
      <c r="E206" s="223" t="s">
        <v>3933</v>
      </c>
      <c r="F206" s="224" t="s">
        <v>3934</v>
      </c>
      <c r="G206" s="225" t="s">
        <v>931</v>
      </c>
      <c r="H206" s="226">
        <v>4</v>
      </c>
      <c r="I206" s="227"/>
      <c r="J206" s="228">
        <f>ROUND(I206*H206,2)</f>
        <v>0</v>
      </c>
      <c r="K206" s="229"/>
      <c r="L206" s="45"/>
      <c r="M206" s="230" t="s">
        <v>1</v>
      </c>
      <c r="N206" s="231" t="s">
        <v>41</v>
      </c>
      <c r="O206" s="92"/>
      <c r="P206" s="232">
        <f>O206*H206</f>
        <v>0</v>
      </c>
      <c r="Q206" s="232">
        <v>0</v>
      </c>
      <c r="R206" s="232">
        <f>Q206*H206</f>
        <v>0</v>
      </c>
      <c r="S206" s="232">
        <v>0</v>
      </c>
      <c r="T206" s="233">
        <f>S206*H206</f>
        <v>0</v>
      </c>
      <c r="U206" s="39"/>
      <c r="V206" s="39"/>
      <c r="W206" s="39"/>
      <c r="X206" s="39"/>
      <c r="Y206" s="39"/>
      <c r="Z206" s="39"/>
      <c r="AA206" s="39"/>
      <c r="AB206" s="39"/>
      <c r="AC206" s="39"/>
      <c r="AD206" s="39"/>
      <c r="AE206" s="39"/>
      <c r="AR206" s="234" t="s">
        <v>361</v>
      </c>
      <c r="AT206" s="234" t="s">
        <v>208</v>
      </c>
      <c r="AU206" s="234" t="s">
        <v>83</v>
      </c>
      <c r="AY206" s="18" t="s">
        <v>207</v>
      </c>
      <c r="BE206" s="235">
        <f>IF(N206="základní",J206,0)</f>
        <v>0</v>
      </c>
      <c r="BF206" s="235">
        <f>IF(N206="snížená",J206,0)</f>
        <v>0</v>
      </c>
      <c r="BG206" s="235">
        <f>IF(N206="zákl. přenesená",J206,0)</f>
        <v>0</v>
      </c>
      <c r="BH206" s="235">
        <f>IF(N206="sníž. přenesená",J206,0)</f>
        <v>0</v>
      </c>
      <c r="BI206" s="235">
        <f>IF(N206="nulová",J206,0)</f>
        <v>0</v>
      </c>
      <c r="BJ206" s="18" t="s">
        <v>83</v>
      </c>
      <c r="BK206" s="235">
        <f>ROUND(I206*H206,2)</f>
        <v>0</v>
      </c>
      <c r="BL206" s="18" t="s">
        <v>361</v>
      </c>
      <c r="BM206" s="234" t="s">
        <v>1127</v>
      </c>
    </row>
    <row r="207" s="2" customFormat="1">
      <c r="A207" s="39"/>
      <c r="B207" s="40"/>
      <c r="C207" s="41"/>
      <c r="D207" s="236" t="s">
        <v>214</v>
      </c>
      <c r="E207" s="41"/>
      <c r="F207" s="237" t="s">
        <v>3934</v>
      </c>
      <c r="G207" s="41"/>
      <c r="H207" s="41"/>
      <c r="I207" s="238"/>
      <c r="J207" s="41"/>
      <c r="K207" s="41"/>
      <c r="L207" s="45"/>
      <c r="M207" s="239"/>
      <c r="N207" s="240"/>
      <c r="O207" s="92"/>
      <c r="P207" s="92"/>
      <c r="Q207" s="92"/>
      <c r="R207" s="92"/>
      <c r="S207" s="92"/>
      <c r="T207" s="93"/>
      <c r="U207" s="39"/>
      <c r="V207" s="39"/>
      <c r="W207" s="39"/>
      <c r="X207" s="39"/>
      <c r="Y207" s="39"/>
      <c r="Z207" s="39"/>
      <c r="AA207" s="39"/>
      <c r="AB207" s="39"/>
      <c r="AC207" s="39"/>
      <c r="AD207" s="39"/>
      <c r="AE207" s="39"/>
      <c r="AT207" s="18" t="s">
        <v>214</v>
      </c>
      <c r="AU207" s="18" t="s">
        <v>83</v>
      </c>
    </row>
    <row r="208" s="2" customFormat="1" ht="24.15" customHeight="1">
      <c r="A208" s="39"/>
      <c r="B208" s="40"/>
      <c r="C208" s="222" t="s">
        <v>836</v>
      </c>
      <c r="D208" s="222" t="s">
        <v>208</v>
      </c>
      <c r="E208" s="223" t="s">
        <v>3935</v>
      </c>
      <c r="F208" s="224" t="s">
        <v>3936</v>
      </c>
      <c r="G208" s="225" t="s">
        <v>931</v>
      </c>
      <c r="H208" s="226">
        <v>4</v>
      </c>
      <c r="I208" s="227"/>
      <c r="J208" s="228">
        <f>ROUND(I208*H208,2)</f>
        <v>0</v>
      </c>
      <c r="K208" s="229"/>
      <c r="L208" s="45"/>
      <c r="M208" s="230" t="s">
        <v>1</v>
      </c>
      <c r="N208" s="231" t="s">
        <v>41</v>
      </c>
      <c r="O208" s="92"/>
      <c r="P208" s="232">
        <f>O208*H208</f>
        <v>0</v>
      </c>
      <c r="Q208" s="232">
        <v>0</v>
      </c>
      <c r="R208" s="232">
        <f>Q208*H208</f>
        <v>0</v>
      </c>
      <c r="S208" s="232">
        <v>0</v>
      </c>
      <c r="T208" s="233">
        <f>S208*H208</f>
        <v>0</v>
      </c>
      <c r="U208" s="39"/>
      <c r="V208" s="39"/>
      <c r="W208" s="39"/>
      <c r="X208" s="39"/>
      <c r="Y208" s="39"/>
      <c r="Z208" s="39"/>
      <c r="AA208" s="39"/>
      <c r="AB208" s="39"/>
      <c r="AC208" s="39"/>
      <c r="AD208" s="39"/>
      <c r="AE208" s="39"/>
      <c r="AR208" s="234" t="s">
        <v>361</v>
      </c>
      <c r="AT208" s="234" t="s">
        <v>208</v>
      </c>
      <c r="AU208" s="234" t="s">
        <v>83</v>
      </c>
      <c r="AY208" s="18" t="s">
        <v>207</v>
      </c>
      <c r="BE208" s="235">
        <f>IF(N208="základní",J208,0)</f>
        <v>0</v>
      </c>
      <c r="BF208" s="235">
        <f>IF(N208="snížená",J208,0)</f>
        <v>0</v>
      </c>
      <c r="BG208" s="235">
        <f>IF(N208="zákl. přenesená",J208,0)</f>
        <v>0</v>
      </c>
      <c r="BH208" s="235">
        <f>IF(N208="sníž. přenesená",J208,0)</f>
        <v>0</v>
      </c>
      <c r="BI208" s="235">
        <f>IF(N208="nulová",J208,0)</f>
        <v>0</v>
      </c>
      <c r="BJ208" s="18" t="s">
        <v>83</v>
      </c>
      <c r="BK208" s="235">
        <f>ROUND(I208*H208,2)</f>
        <v>0</v>
      </c>
      <c r="BL208" s="18" t="s">
        <v>361</v>
      </c>
      <c r="BM208" s="234" t="s">
        <v>1137</v>
      </c>
    </row>
    <row r="209" s="2" customFormat="1">
      <c r="A209" s="39"/>
      <c r="B209" s="40"/>
      <c r="C209" s="41"/>
      <c r="D209" s="236" t="s">
        <v>214</v>
      </c>
      <c r="E209" s="41"/>
      <c r="F209" s="237" t="s">
        <v>3936</v>
      </c>
      <c r="G209" s="41"/>
      <c r="H209" s="41"/>
      <c r="I209" s="238"/>
      <c r="J209" s="41"/>
      <c r="K209" s="41"/>
      <c r="L209" s="45"/>
      <c r="M209" s="239"/>
      <c r="N209" s="240"/>
      <c r="O209" s="92"/>
      <c r="P209" s="92"/>
      <c r="Q209" s="92"/>
      <c r="R209" s="92"/>
      <c r="S209" s="92"/>
      <c r="T209" s="93"/>
      <c r="U209" s="39"/>
      <c r="V209" s="39"/>
      <c r="W209" s="39"/>
      <c r="X209" s="39"/>
      <c r="Y209" s="39"/>
      <c r="Z209" s="39"/>
      <c r="AA209" s="39"/>
      <c r="AB209" s="39"/>
      <c r="AC209" s="39"/>
      <c r="AD209" s="39"/>
      <c r="AE209" s="39"/>
      <c r="AT209" s="18" t="s">
        <v>214</v>
      </c>
      <c r="AU209" s="18" t="s">
        <v>83</v>
      </c>
    </row>
    <row r="210" s="2" customFormat="1" ht="24.15" customHeight="1">
      <c r="A210" s="39"/>
      <c r="B210" s="40"/>
      <c r="C210" s="222" t="s">
        <v>840</v>
      </c>
      <c r="D210" s="222" t="s">
        <v>208</v>
      </c>
      <c r="E210" s="223" t="s">
        <v>3937</v>
      </c>
      <c r="F210" s="224" t="s">
        <v>3938</v>
      </c>
      <c r="G210" s="225" t="s">
        <v>931</v>
      </c>
      <c r="H210" s="226">
        <v>4</v>
      </c>
      <c r="I210" s="227"/>
      <c r="J210" s="228">
        <f>ROUND(I210*H210,2)</f>
        <v>0</v>
      </c>
      <c r="K210" s="229"/>
      <c r="L210" s="45"/>
      <c r="M210" s="230" t="s">
        <v>1</v>
      </c>
      <c r="N210" s="231" t="s">
        <v>41</v>
      </c>
      <c r="O210" s="92"/>
      <c r="P210" s="232">
        <f>O210*H210</f>
        <v>0</v>
      </c>
      <c r="Q210" s="232">
        <v>0</v>
      </c>
      <c r="R210" s="232">
        <f>Q210*H210</f>
        <v>0</v>
      </c>
      <c r="S210" s="232">
        <v>0</v>
      </c>
      <c r="T210" s="233">
        <f>S210*H210</f>
        <v>0</v>
      </c>
      <c r="U210" s="39"/>
      <c r="V210" s="39"/>
      <c r="W210" s="39"/>
      <c r="X210" s="39"/>
      <c r="Y210" s="39"/>
      <c r="Z210" s="39"/>
      <c r="AA210" s="39"/>
      <c r="AB210" s="39"/>
      <c r="AC210" s="39"/>
      <c r="AD210" s="39"/>
      <c r="AE210" s="39"/>
      <c r="AR210" s="234" t="s">
        <v>361</v>
      </c>
      <c r="AT210" s="234" t="s">
        <v>208</v>
      </c>
      <c r="AU210" s="234" t="s">
        <v>83</v>
      </c>
      <c r="AY210" s="18" t="s">
        <v>207</v>
      </c>
      <c r="BE210" s="235">
        <f>IF(N210="základní",J210,0)</f>
        <v>0</v>
      </c>
      <c r="BF210" s="235">
        <f>IF(N210="snížená",J210,0)</f>
        <v>0</v>
      </c>
      <c r="BG210" s="235">
        <f>IF(N210="zákl. přenesená",J210,0)</f>
        <v>0</v>
      </c>
      <c r="BH210" s="235">
        <f>IF(N210="sníž. přenesená",J210,0)</f>
        <v>0</v>
      </c>
      <c r="BI210" s="235">
        <f>IF(N210="nulová",J210,0)</f>
        <v>0</v>
      </c>
      <c r="BJ210" s="18" t="s">
        <v>83</v>
      </c>
      <c r="BK210" s="235">
        <f>ROUND(I210*H210,2)</f>
        <v>0</v>
      </c>
      <c r="BL210" s="18" t="s">
        <v>361</v>
      </c>
      <c r="BM210" s="234" t="s">
        <v>1149</v>
      </c>
    </row>
    <row r="211" s="2" customFormat="1">
      <c r="A211" s="39"/>
      <c r="B211" s="40"/>
      <c r="C211" s="41"/>
      <c r="D211" s="236" t="s">
        <v>214</v>
      </c>
      <c r="E211" s="41"/>
      <c r="F211" s="237" t="s">
        <v>3938</v>
      </c>
      <c r="G211" s="41"/>
      <c r="H211" s="41"/>
      <c r="I211" s="238"/>
      <c r="J211" s="41"/>
      <c r="K211" s="41"/>
      <c r="L211" s="45"/>
      <c r="M211" s="239"/>
      <c r="N211" s="240"/>
      <c r="O211" s="92"/>
      <c r="P211" s="92"/>
      <c r="Q211" s="92"/>
      <c r="R211" s="92"/>
      <c r="S211" s="92"/>
      <c r="T211" s="93"/>
      <c r="U211" s="39"/>
      <c r="V211" s="39"/>
      <c r="W211" s="39"/>
      <c r="X211" s="39"/>
      <c r="Y211" s="39"/>
      <c r="Z211" s="39"/>
      <c r="AA211" s="39"/>
      <c r="AB211" s="39"/>
      <c r="AC211" s="39"/>
      <c r="AD211" s="39"/>
      <c r="AE211" s="39"/>
      <c r="AT211" s="18" t="s">
        <v>214</v>
      </c>
      <c r="AU211" s="18" t="s">
        <v>83</v>
      </c>
    </row>
    <row r="212" s="2" customFormat="1" ht="37.8" customHeight="1">
      <c r="A212" s="39"/>
      <c r="B212" s="40"/>
      <c r="C212" s="222" t="s">
        <v>846</v>
      </c>
      <c r="D212" s="222" t="s">
        <v>208</v>
      </c>
      <c r="E212" s="223" t="s">
        <v>3939</v>
      </c>
      <c r="F212" s="224" t="s">
        <v>3940</v>
      </c>
      <c r="G212" s="225" t="s">
        <v>931</v>
      </c>
      <c r="H212" s="226">
        <v>20</v>
      </c>
      <c r="I212" s="227"/>
      <c r="J212" s="228">
        <f>ROUND(I212*H212,2)</f>
        <v>0</v>
      </c>
      <c r="K212" s="229"/>
      <c r="L212" s="45"/>
      <c r="M212" s="230" t="s">
        <v>1</v>
      </c>
      <c r="N212" s="231" t="s">
        <v>41</v>
      </c>
      <c r="O212" s="92"/>
      <c r="P212" s="232">
        <f>O212*H212</f>
        <v>0</v>
      </c>
      <c r="Q212" s="232">
        <v>0</v>
      </c>
      <c r="R212" s="232">
        <f>Q212*H212</f>
        <v>0</v>
      </c>
      <c r="S212" s="232">
        <v>0</v>
      </c>
      <c r="T212" s="233">
        <f>S212*H212</f>
        <v>0</v>
      </c>
      <c r="U212" s="39"/>
      <c r="V212" s="39"/>
      <c r="W212" s="39"/>
      <c r="X212" s="39"/>
      <c r="Y212" s="39"/>
      <c r="Z212" s="39"/>
      <c r="AA212" s="39"/>
      <c r="AB212" s="39"/>
      <c r="AC212" s="39"/>
      <c r="AD212" s="39"/>
      <c r="AE212" s="39"/>
      <c r="AR212" s="234" t="s">
        <v>361</v>
      </c>
      <c r="AT212" s="234" t="s">
        <v>208</v>
      </c>
      <c r="AU212" s="234" t="s">
        <v>83</v>
      </c>
      <c r="AY212" s="18" t="s">
        <v>207</v>
      </c>
      <c r="BE212" s="235">
        <f>IF(N212="základní",J212,0)</f>
        <v>0</v>
      </c>
      <c r="BF212" s="235">
        <f>IF(N212="snížená",J212,0)</f>
        <v>0</v>
      </c>
      <c r="BG212" s="235">
        <f>IF(N212="zákl. přenesená",J212,0)</f>
        <v>0</v>
      </c>
      <c r="BH212" s="235">
        <f>IF(N212="sníž. přenesená",J212,0)</f>
        <v>0</v>
      </c>
      <c r="BI212" s="235">
        <f>IF(N212="nulová",J212,0)</f>
        <v>0</v>
      </c>
      <c r="BJ212" s="18" t="s">
        <v>83</v>
      </c>
      <c r="BK212" s="235">
        <f>ROUND(I212*H212,2)</f>
        <v>0</v>
      </c>
      <c r="BL212" s="18" t="s">
        <v>361</v>
      </c>
      <c r="BM212" s="234" t="s">
        <v>1159</v>
      </c>
    </row>
    <row r="213" s="2" customFormat="1">
      <c r="A213" s="39"/>
      <c r="B213" s="40"/>
      <c r="C213" s="41"/>
      <c r="D213" s="236" t="s">
        <v>214</v>
      </c>
      <c r="E213" s="41"/>
      <c r="F213" s="237" t="s">
        <v>3940</v>
      </c>
      <c r="G213" s="41"/>
      <c r="H213" s="41"/>
      <c r="I213" s="238"/>
      <c r="J213" s="41"/>
      <c r="K213" s="41"/>
      <c r="L213" s="45"/>
      <c r="M213" s="239"/>
      <c r="N213" s="240"/>
      <c r="O213" s="92"/>
      <c r="P213" s="92"/>
      <c r="Q213" s="92"/>
      <c r="R213" s="92"/>
      <c r="S213" s="92"/>
      <c r="T213" s="93"/>
      <c r="U213" s="39"/>
      <c r="V213" s="39"/>
      <c r="W213" s="39"/>
      <c r="X213" s="39"/>
      <c r="Y213" s="39"/>
      <c r="Z213" s="39"/>
      <c r="AA213" s="39"/>
      <c r="AB213" s="39"/>
      <c r="AC213" s="39"/>
      <c r="AD213" s="39"/>
      <c r="AE213" s="39"/>
      <c r="AT213" s="18" t="s">
        <v>214</v>
      </c>
      <c r="AU213" s="18" t="s">
        <v>83</v>
      </c>
    </row>
    <row r="214" s="11" customFormat="1" ht="25.92" customHeight="1">
      <c r="A214" s="11"/>
      <c r="B214" s="208"/>
      <c r="C214" s="209"/>
      <c r="D214" s="210" t="s">
        <v>75</v>
      </c>
      <c r="E214" s="211" t="s">
        <v>1793</v>
      </c>
      <c r="F214" s="211" t="s">
        <v>3941</v>
      </c>
      <c r="G214" s="209"/>
      <c r="H214" s="209"/>
      <c r="I214" s="212"/>
      <c r="J214" s="213">
        <f>BK214</f>
        <v>0</v>
      </c>
      <c r="K214" s="209"/>
      <c r="L214" s="214"/>
      <c r="M214" s="215"/>
      <c r="N214" s="216"/>
      <c r="O214" s="216"/>
      <c r="P214" s="217">
        <f>SUM(P215:P252)</f>
        <v>0</v>
      </c>
      <c r="Q214" s="216"/>
      <c r="R214" s="217">
        <f>SUM(R215:R252)</f>
        <v>0</v>
      </c>
      <c r="S214" s="216"/>
      <c r="T214" s="218">
        <f>SUM(T215:T252)</f>
        <v>0</v>
      </c>
      <c r="U214" s="11"/>
      <c r="V214" s="11"/>
      <c r="W214" s="11"/>
      <c r="X214" s="11"/>
      <c r="Y214" s="11"/>
      <c r="Z214" s="11"/>
      <c r="AA214" s="11"/>
      <c r="AB214" s="11"/>
      <c r="AC214" s="11"/>
      <c r="AD214" s="11"/>
      <c r="AE214" s="11"/>
      <c r="AR214" s="219" t="s">
        <v>83</v>
      </c>
      <c r="AT214" s="220" t="s">
        <v>75</v>
      </c>
      <c r="AU214" s="220" t="s">
        <v>76</v>
      </c>
      <c r="AY214" s="219" t="s">
        <v>207</v>
      </c>
      <c r="BK214" s="221">
        <f>SUM(BK215:BK252)</f>
        <v>0</v>
      </c>
    </row>
    <row r="215" s="2" customFormat="1" ht="66.75" customHeight="1">
      <c r="A215" s="39"/>
      <c r="B215" s="40"/>
      <c r="C215" s="222" t="s">
        <v>852</v>
      </c>
      <c r="D215" s="222" t="s">
        <v>208</v>
      </c>
      <c r="E215" s="223" t="s">
        <v>3942</v>
      </c>
      <c r="F215" s="224" t="s">
        <v>3943</v>
      </c>
      <c r="G215" s="225" t="s">
        <v>931</v>
      </c>
      <c r="H215" s="226">
        <v>12</v>
      </c>
      <c r="I215" s="227"/>
      <c r="J215" s="228">
        <f>ROUND(I215*H215,2)</f>
        <v>0</v>
      </c>
      <c r="K215" s="229"/>
      <c r="L215" s="45"/>
      <c r="M215" s="230" t="s">
        <v>1</v>
      </c>
      <c r="N215" s="231" t="s">
        <v>41</v>
      </c>
      <c r="O215" s="92"/>
      <c r="P215" s="232">
        <f>O215*H215</f>
        <v>0</v>
      </c>
      <c r="Q215" s="232">
        <v>0</v>
      </c>
      <c r="R215" s="232">
        <f>Q215*H215</f>
        <v>0</v>
      </c>
      <c r="S215" s="232">
        <v>0</v>
      </c>
      <c r="T215" s="233">
        <f>S215*H215</f>
        <v>0</v>
      </c>
      <c r="U215" s="39"/>
      <c r="V215" s="39"/>
      <c r="W215" s="39"/>
      <c r="X215" s="39"/>
      <c r="Y215" s="39"/>
      <c r="Z215" s="39"/>
      <c r="AA215" s="39"/>
      <c r="AB215" s="39"/>
      <c r="AC215" s="39"/>
      <c r="AD215" s="39"/>
      <c r="AE215" s="39"/>
      <c r="AR215" s="234" t="s">
        <v>361</v>
      </c>
      <c r="AT215" s="234" t="s">
        <v>208</v>
      </c>
      <c r="AU215" s="234" t="s">
        <v>83</v>
      </c>
      <c r="AY215" s="18" t="s">
        <v>207</v>
      </c>
      <c r="BE215" s="235">
        <f>IF(N215="základní",J215,0)</f>
        <v>0</v>
      </c>
      <c r="BF215" s="235">
        <f>IF(N215="snížená",J215,0)</f>
        <v>0</v>
      </c>
      <c r="BG215" s="235">
        <f>IF(N215="zákl. přenesená",J215,0)</f>
        <v>0</v>
      </c>
      <c r="BH215" s="235">
        <f>IF(N215="sníž. přenesená",J215,0)</f>
        <v>0</v>
      </c>
      <c r="BI215" s="235">
        <f>IF(N215="nulová",J215,0)</f>
        <v>0</v>
      </c>
      <c r="BJ215" s="18" t="s">
        <v>83</v>
      </c>
      <c r="BK215" s="235">
        <f>ROUND(I215*H215,2)</f>
        <v>0</v>
      </c>
      <c r="BL215" s="18" t="s">
        <v>361</v>
      </c>
      <c r="BM215" s="234" t="s">
        <v>1171</v>
      </c>
    </row>
    <row r="216" s="2" customFormat="1">
      <c r="A216" s="39"/>
      <c r="B216" s="40"/>
      <c r="C216" s="41"/>
      <c r="D216" s="236" t="s">
        <v>214</v>
      </c>
      <c r="E216" s="41"/>
      <c r="F216" s="237" t="s">
        <v>3943</v>
      </c>
      <c r="G216" s="41"/>
      <c r="H216" s="41"/>
      <c r="I216" s="238"/>
      <c r="J216" s="41"/>
      <c r="K216" s="41"/>
      <c r="L216" s="45"/>
      <c r="M216" s="239"/>
      <c r="N216" s="240"/>
      <c r="O216" s="92"/>
      <c r="P216" s="92"/>
      <c r="Q216" s="92"/>
      <c r="R216" s="92"/>
      <c r="S216" s="92"/>
      <c r="T216" s="93"/>
      <c r="U216" s="39"/>
      <c r="V216" s="39"/>
      <c r="W216" s="39"/>
      <c r="X216" s="39"/>
      <c r="Y216" s="39"/>
      <c r="Z216" s="39"/>
      <c r="AA216" s="39"/>
      <c r="AB216" s="39"/>
      <c r="AC216" s="39"/>
      <c r="AD216" s="39"/>
      <c r="AE216" s="39"/>
      <c r="AT216" s="18" t="s">
        <v>214</v>
      </c>
      <c r="AU216" s="18" t="s">
        <v>83</v>
      </c>
    </row>
    <row r="217" s="2" customFormat="1" ht="55.5" customHeight="1">
      <c r="A217" s="39"/>
      <c r="B217" s="40"/>
      <c r="C217" s="222" t="s">
        <v>860</v>
      </c>
      <c r="D217" s="222" t="s">
        <v>208</v>
      </c>
      <c r="E217" s="223" t="s">
        <v>3944</v>
      </c>
      <c r="F217" s="224" t="s">
        <v>3945</v>
      </c>
      <c r="G217" s="225" t="s">
        <v>931</v>
      </c>
      <c r="H217" s="226">
        <v>15</v>
      </c>
      <c r="I217" s="227"/>
      <c r="J217" s="228">
        <f>ROUND(I217*H217,2)</f>
        <v>0</v>
      </c>
      <c r="K217" s="229"/>
      <c r="L217" s="45"/>
      <c r="M217" s="230" t="s">
        <v>1</v>
      </c>
      <c r="N217" s="231" t="s">
        <v>41</v>
      </c>
      <c r="O217" s="92"/>
      <c r="P217" s="232">
        <f>O217*H217</f>
        <v>0</v>
      </c>
      <c r="Q217" s="232">
        <v>0</v>
      </c>
      <c r="R217" s="232">
        <f>Q217*H217</f>
        <v>0</v>
      </c>
      <c r="S217" s="232">
        <v>0</v>
      </c>
      <c r="T217" s="233">
        <f>S217*H217</f>
        <v>0</v>
      </c>
      <c r="U217" s="39"/>
      <c r="V217" s="39"/>
      <c r="W217" s="39"/>
      <c r="X217" s="39"/>
      <c r="Y217" s="39"/>
      <c r="Z217" s="39"/>
      <c r="AA217" s="39"/>
      <c r="AB217" s="39"/>
      <c r="AC217" s="39"/>
      <c r="AD217" s="39"/>
      <c r="AE217" s="39"/>
      <c r="AR217" s="234" t="s">
        <v>361</v>
      </c>
      <c r="AT217" s="234" t="s">
        <v>208</v>
      </c>
      <c r="AU217" s="234" t="s">
        <v>83</v>
      </c>
      <c r="AY217" s="18" t="s">
        <v>207</v>
      </c>
      <c r="BE217" s="235">
        <f>IF(N217="základní",J217,0)</f>
        <v>0</v>
      </c>
      <c r="BF217" s="235">
        <f>IF(N217="snížená",J217,0)</f>
        <v>0</v>
      </c>
      <c r="BG217" s="235">
        <f>IF(N217="zákl. přenesená",J217,0)</f>
        <v>0</v>
      </c>
      <c r="BH217" s="235">
        <f>IF(N217="sníž. přenesená",J217,0)</f>
        <v>0</v>
      </c>
      <c r="BI217" s="235">
        <f>IF(N217="nulová",J217,0)</f>
        <v>0</v>
      </c>
      <c r="BJ217" s="18" t="s">
        <v>83</v>
      </c>
      <c r="BK217" s="235">
        <f>ROUND(I217*H217,2)</f>
        <v>0</v>
      </c>
      <c r="BL217" s="18" t="s">
        <v>361</v>
      </c>
      <c r="BM217" s="234" t="s">
        <v>1179</v>
      </c>
    </row>
    <row r="218" s="2" customFormat="1">
      <c r="A218" s="39"/>
      <c r="B218" s="40"/>
      <c r="C218" s="41"/>
      <c r="D218" s="236" t="s">
        <v>214</v>
      </c>
      <c r="E218" s="41"/>
      <c r="F218" s="237" t="s">
        <v>3945</v>
      </c>
      <c r="G218" s="41"/>
      <c r="H218" s="41"/>
      <c r="I218" s="238"/>
      <c r="J218" s="41"/>
      <c r="K218" s="41"/>
      <c r="L218" s="45"/>
      <c r="M218" s="239"/>
      <c r="N218" s="240"/>
      <c r="O218" s="92"/>
      <c r="P218" s="92"/>
      <c r="Q218" s="92"/>
      <c r="R218" s="92"/>
      <c r="S218" s="92"/>
      <c r="T218" s="93"/>
      <c r="U218" s="39"/>
      <c r="V218" s="39"/>
      <c r="W218" s="39"/>
      <c r="X218" s="39"/>
      <c r="Y218" s="39"/>
      <c r="Z218" s="39"/>
      <c r="AA218" s="39"/>
      <c r="AB218" s="39"/>
      <c r="AC218" s="39"/>
      <c r="AD218" s="39"/>
      <c r="AE218" s="39"/>
      <c r="AT218" s="18" t="s">
        <v>214</v>
      </c>
      <c r="AU218" s="18" t="s">
        <v>83</v>
      </c>
    </row>
    <row r="219" s="2" customFormat="1" ht="66.75" customHeight="1">
      <c r="A219" s="39"/>
      <c r="B219" s="40"/>
      <c r="C219" s="222" t="s">
        <v>866</v>
      </c>
      <c r="D219" s="222" t="s">
        <v>208</v>
      </c>
      <c r="E219" s="223" t="s">
        <v>3946</v>
      </c>
      <c r="F219" s="224" t="s">
        <v>3947</v>
      </c>
      <c r="G219" s="225" t="s">
        <v>931</v>
      </c>
      <c r="H219" s="226">
        <v>4</v>
      </c>
      <c r="I219" s="227"/>
      <c r="J219" s="228">
        <f>ROUND(I219*H219,2)</f>
        <v>0</v>
      </c>
      <c r="K219" s="229"/>
      <c r="L219" s="45"/>
      <c r="M219" s="230" t="s">
        <v>1</v>
      </c>
      <c r="N219" s="231" t="s">
        <v>41</v>
      </c>
      <c r="O219" s="92"/>
      <c r="P219" s="232">
        <f>O219*H219</f>
        <v>0</v>
      </c>
      <c r="Q219" s="232">
        <v>0</v>
      </c>
      <c r="R219" s="232">
        <f>Q219*H219</f>
        <v>0</v>
      </c>
      <c r="S219" s="232">
        <v>0</v>
      </c>
      <c r="T219" s="233">
        <f>S219*H219</f>
        <v>0</v>
      </c>
      <c r="U219" s="39"/>
      <c r="V219" s="39"/>
      <c r="W219" s="39"/>
      <c r="X219" s="39"/>
      <c r="Y219" s="39"/>
      <c r="Z219" s="39"/>
      <c r="AA219" s="39"/>
      <c r="AB219" s="39"/>
      <c r="AC219" s="39"/>
      <c r="AD219" s="39"/>
      <c r="AE219" s="39"/>
      <c r="AR219" s="234" t="s">
        <v>361</v>
      </c>
      <c r="AT219" s="234" t="s">
        <v>208</v>
      </c>
      <c r="AU219" s="234" t="s">
        <v>83</v>
      </c>
      <c r="AY219" s="18" t="s">
        <v>207</v>
      </c>
      <c r="BE219" s="235">
        <f>IF(N219="základní",J219,0)</f>
        <v>0</v>
      </c>
      <c r="BF219" s="235">
        <f>IF(N219="snížená",J219,0)</f>
        <v>0</v>
      </c>
      <c r="BG219" s="235">
        <f>IF(N219="zákl. přenesená",J219,0)</f>
        <v>0</v>
      </c>
      <c r="BH219" s="235">
        <f>IF(N219="sníž. přenesená",J219,0)</f>
        <v>0</v>
      </c>
      <c r="BI219" s="235">
        <f>IF(N219="nulová",J219,0)</f>
        <v>0</v>
      </c>
      <c r="BJ219" s="18" t="s">
        <v>83</v>
      </c>
      <c r="BK219" s="235">
        <f>ROUND(I219*H219,2)</f>
        <v>0</v>
      </c>
      <c r="BL219" s="18" t="s">
        <v>361</v>
      </c>
      <c r="BM219" s="234" t="s">
        <v>1191</v>
      </c>
    </row>
    <row r="220" s="2" customFormat="1">
      <c r="A220" s="39"/>
      <c r="B220" s="40"/>
      <c r="C220" s="41"/>
      <c r="D220" s="236" t="s">
        <v>214</v>
      </c>
      <c r="E220" s="41"/>
      <c r="F220" s="237" t="s">
        <v>3948</v>
      </c>
      <c r="G220" s="41"/>
      <c r="H220" s="41"/>
      <c r="I220" s="238"/>
      <c r="J220" s="41"/>
      <c r="K220" s="41"/>
      <c r="L220" s="45"/>
      <c r="M220" s="239"/>
      <c r="N220" s="240"/>
      <c r="O220" s="92"/>
      <c r="P220" s="92"/>
      <c r="Q220" s="92"/>
      <c r="R220" s="92"/>
      <c r="S220" s="92"/>
      <c r="T220" s="93"/>
      <c r="U220" s="39"/>
      <c r="V220" s="39"/>
      <c r="W220" s="39"/>
      <c r="X220" s="39"/>
      <c r="Y220" s="39"/>
      <c r="Z220" s="39"/>
      <c r="AA220" s="39"/>
      <c r="AB220" s="39"/>
      <c r="AC220" s="39"/>
      <c r="AD220" s="39"/>
      <c r="AE220" s="39"/>
      <c r="AT220" s="18" t="s">
        <v>214</v>
      </c>
      <c r="AU220" s="18" t="s">
        <v>83</v>
      </c>
    </row>
    <row r="221" s="2" customFormat="1" ht="66.75" customHeight="1">
      <c r="A221" s="39"/>
      <c r="B221" s="40"/>
      <c r="C221" s="222" t="s">
        <v>870</v>
      </c>
      <c r="D221" s="222" t="s">
        <v>208</v>
      </c>
      <c r="E221" s="223" t="s">
        <v>3949</v>
      </c>
      <c r="F221" s="224" t="s">
        <v>3950</v>
      </c>
      <c r="G221" s="225" t="s">
        <v>931</v>
      </c>
      <c r="H221" s="226">
        <v>1</v>
      </c>
      <c r="I221" s="227"/>
      <c r="J221" s="228">
        <f>ROUND(I221*H221,2)</f>
        <v>0</v>
      </c>
      <c r="K221" s="229"/>
      <c r="L221" s="45"/>
      <c r="M221" s="230" t="s">
        <v>1</v>
      </c>
      <c r="N221" s="231" t="s">
        <v>41</v>
      </c>
      <c r="O221" s="92"/>
      <c r="P221" s="232">
        <f>O221*H221</f>
        <v>0</v>
      </c>
      <c r="Q221" s="232">
        <v>0</v>
      </c>
      <c r="R221" s="232">
        <f>Q221*H221</f>
        <v>0</v>
      </c>
      <c r="S221" s="232">
        <v>0</v>
      </c>
      <c r="T221" s="233">
        <f>S221*H221</f>
        <v>0</v>
      </c>
      <c r="U221" s="39"/>
      <c r="V221" s="39"/>
      <c r="W221" s="39"/>
      <c r="X221" s="39"/>
      <c r="Y221" s="39"/>
      <c r="Z221" s="39"/>
      <c r="AA221" s="39"/>
      <c r="AB221" s="39"/>
      <c r="AC221" s="39"/>
      <c r="AD221" s="39"/>
      <c r="AE221" s="39"/>
      <c r="AR221" s="234" t="s">
        <v>361</v>
      </c>
      <c r="AT221" s="234" t="s">
        <v>208</v>
      </c>
      <c r="AU221" s="234" t="s">
        <v>83</v>
      </c>
      <c r="AY221" s="18" t="s">
        <v>207</v>
      </c>
      <c r="BE221" s="235">
        <f>IF(N221="základní",J221,0)</f>
        <v>0</v>
      </c>
      <c r="BF221" s="235">
        <f>IF(N221="snížená",J221,0)</f>
        <v>0</v>
      </c>
      <c r="BG221" s="235">
        <f>IF(N221="zákl. přenesená",J221,0)</f>
        <v>0</v>
      </c>
      <c r="BH221" s="235">
        <f>IF(N221="sníž. přenesená",J221,0)</f>
        <v>0</v>
      </c>
      <c r="BI221" s="235">
        <f>IF(N221="nulová",J221,0)</f>
        <v>0</v>
      </c>
      <c r="BJ221" s="18" t="s">
        <v>83</v>
      </c>
      <c r="BK221" s="235">
        <f>ROUND(I221*H221,2)</f>
        <v>0</v>
      </c>
      <c r="BL221" s="18" t="s">
        <v>361</v>
      </c>
      <c r="BM221" s="234" t="s">
        <v>1198</v>
      </c>
    </row>
    <row r="222" s="2" customFormat="1">
      <c r="A222" s="39"/>
      <c r="B222" s="40"/>
      <c r="C222" s="41"/>
      <c r="D222" s="236" t="s">
        <v>214</v>
      </c>
      <c r="E222" s="41"/>
      <c r="F222" s="237" t="s">
        <v>3951</v>
      </c>
      <c r="G222" s="41"/>
      <c r="H222" s="41"/>
      <c r="I222" s="238"/>
      <c r="J222" s="41"/>
      <c r="K222" s="41"/>
      <c r="L222" s="45"/>
      <c r="M222" s="239"/>
      <c r="N222" s="240"/>
      <c r="O222" s="92"/>
      <c r="P222" s="92"/>
      <c r="Q222" s="92"/>
      <c r="R222" s="92"/>
      <c r="S222" s="92"/>
      <c r="T222" s="93"/>
      <c r="U222" s="39"/>
      <c r="V222" s="39"/>
      <c r="W222" s="39"/>
      <c r="X222" s="39"/>
      <c r="Y222" s="39"/>
      <c r="Z222" s="39"/>
      <c r="AA222" s="39"/>
      <c r="AB222" s="39"/>
      <c r="AC222" s="39"/>
      <c r="AD222" s="39"/>
      <c r="AE222" s="39"/>
      <c r="AT222" s="18" t="s">
        <v>214</v>
      </c>
      <c r="AU222" s="18" t="s">
        <v>83</v>
      </c>
    </row>
    <row r="223" s="2" customFormat="1" ht="66.75" customHeight="1">
      <c r="A223" s="39"/>
      <c r="B223" s="40"/>
      <c r="C223" s="222" t="s">
        <v>879</v>
      </c>
      <c r="D223" s="222" t="s">
        <v>208</v>
      </c>
      <c r="E223" s="223" t="s">
        <v>3952</v>
      </c>
      <c r="F223" s="224" t="s">
        <v>3953</v>
      </c>
      <c r="G223" s="225" t="s">
        <v>931</v>
      </c>
      <c r="H223" s="226">
        <v>10</v>
      </c>
      <c r="I223" s="227"/>
      <c r="J223" s="228">
        <f>ROUND(I223*H223,2)</f>
        <v>0</v>
      </c>
      <c r="K223" s="229"/>
      <c r="L223" s="45"/>
      <c r="M223" s="230" t="s">
        <v>1</v>
      </c>
      <c r="N223" s="231" t="s">
        <v>41</v>
      </c>
      <c r="O223" s="92"/>
      <c r="P223" s="232">
        <f>O223*H223</f>
        <v>0</v>
      </c>
      <c r="Q223" s="232">
        <v>0</v>
      </c>
      <c r="R223" s="232">
        <f>Q223*H223</f>
        <v>0</v>
      </c>
      <c r="S223" s="232">
        <v>0</v>
      </c>
      <c r="T223" s="233">
        <f>S223*H223</f>
        <v>0</v>
      </c>
      <c r="U223" s="39"/>
      <c r="V223" s="39"/>
      <c r="W223" s="39"/>
      <c r="X223" s="39"/>
      <c r="Y223" s="39"/>
      <c r="Z223" s="39"/>
      <c r="AA223" s="39"/>
      <c r="AB223" s="39"/>
      <c r="AC223" s="39"/>
      <c r="AD223" s="39"/>
      <c r="AE223" s="39"/>
      <c r="AR223" s="234" t="s">
        <v>361</v>
      </c>
      <c r="AT223" s="234" t="s">
        <v>208</v>
      </c>
      <c r="AU223" s="234" t="s">
        <v>83</v>
      </c>
      <c r="AY223" s="18" t="s">
        <v>207</v>
      </c>
      <c r="BE223" s="235">
        <f>IF(N223="základní",J223,0)</f>
        <v>0</v>
      </c>
      <c r="BF223" s="235">
        <f>IF(N223="snížená",J223,0)</f>
        <v>0</v>
      </c>
      <c r="BG223" s="235">
        <f>IF(N223="zákl. přenesená",J223,0)</f>
        <v>0</v>
      </c>
      <c r="BH223" s="235">
        <f>IF(N223="sníž. přenesená",J223,0)</f>
        <v>0</v>
      </c>
      <c r="BI223" s="235">
        <f>IF(N223="nulová",J223,0)</f>
        <v>0</v>
      </c>
      <c r="BJ223" s="18" t="s">
        <v>83</v>
      </c>
      <c r="BK223" s="235">
        <f>ROUND(I223*H223,2)</f>
        <v>0</v>
      </c>
      <c r="BL223" s="18" t="s">
        <v>361</v>
      </c>
      <c r="BM223" s="234" t="s">
        <v>1209</v>
      </c>
    </row>
    <row r="224" s="2" customFormat="1">
      <c r="A224" s="39"/>
      <c r="B224" s="40"/>
      <c r="C224" s="41"/>
      <c r="D224" s="236" t="s">
        <v>214</v>
      </c>
      <c r="E224" s="41"/>
      <c r="F224" s="237" t="s">
        <v>3954</v>
      </c>
      <c r="G224" s="41"/>
      <c r="H224" s="41"/>
      <c r="I224" s="238"/>
      <c r="J224" s="41"/>
      <c r="K224" s="41"/>
      <c r="L224" s="45"/>
      <c r="M224" s="239"/>
      <c r="N224" s="240"/>
      <c r="O224" s="92"/>
      <c r="P224" s="92"/>
      <c r="Q224" s="92"/>
      <c r="R224" s="92"/>
      <c r="S224" s="92"/>
      <c r="T224" s="93"/>
      <c r="U224" s="39"/>
      <c r="V224" s="39"/>
      <c r="W224" s="39"/>
      <c r="X224" s="39"/>
      <c r="Y224" s="39"/>
      <c r="Z224" s="39"/>
      <c r="AA224" s="39"/>
      <c r="AB224" s="39"/>
      <c r="AC224" s="39"/>
      <c r="AD224" s="39"/>
      <c r="AE224" s="39"/>
      <c r="AT224" s="18" t="s">
        <v>214</v>
      </c>
      <c r="AU224" s="18" t="s">
        <v>83</v>
      </c>
    </row>
    <row r="225" s="2" customFormat="1" ht="66.75" customHeight="1">
      <c r="A225" s="39"/>
      <c r="B225" s="40"/>
      <c r="C225" s="222" t="s">
        <v>892</v>
      </c>
      <c r="D225" s="222" t="s">
        <v>208</v>
      </c>
      <c r="E225" s="223" t="s">
        <v>3955</v>
      </c>
      <c r="F225" s="224" t="s">
        <v>3956</v>
      </c>
      <c r="G225" s="225" t="s">
        <v>931</v>
      </c>
      <c r="H225" s="226">
        <v>3</v>
      </c>
      <c r="I225" s="227"/>
      <c r="J225" s="228">
        <f>ROUND(I225*H225,2)</f>
        <v>0</v>
      </c>
      <c r="K225" s="229"/>
      <c r="L225" s="45"/>
      <c r="M225" s="230" t="s">
        <v>1</v>
      </c>
      <c r="N225" s="231" t="s">
        <v>41</v>
      </c>
      <c r="O225" s="92"/>
      <c r="P225" s="232">
        <f>O225*H225</f>
        <v>0</v>
      </c>
      <c r="Q225" s="232">
        <v>0</v>
      </c>
      <c r="R225" s="232">
        <f>Q225*H225</f>
        <v>0</v>
      </c>
      <c r="S225" s="232">
        <v>0</v>
      </c>
      <c r="T225" s="233">
        <f>S225*H225</f>
        <v>0</v>
      </c>
      <c r="U225" s="39"/>
      <c r="V225" s="39"/>
      <c r="W225" s="39"/>
      <c r="X225" s="39"/>
      <c r="Y225" s="39"/>
      <c r="Z225" s="39"/>
      <c r="AA225" s="39"/>
      <c r="AB225" s="39"/>
      <c r="AC225" s="39"/>
      <c r="AD225" s="39"/>
      <c r="AE225" s="39"/>
      <c r="AR225" s="234" t="s">
        <v>361</v>
      </c>
      <c r="AT225" s="234" t="s">
        <v>208</v>
      </c>
      <c r="AU225" s="234" t="s">
        <v>83</v>
      </c>
      <c r="AY225" s="18" t="s">
        <v>207</v>
      </c>
      <c r="BE225" s="235">
        <f>IF(N225="základní",J225,0)</f>
        <v>0</v>
      </c>
      <c r="BF225" s="235">
        <f>IF(N225="snížená",J225,0)</f>
        <v>0</v>
      </c>
      <c r="BG225" s="235">
        <f>IF(N225="zákl. přenesená",J225,0)</f>
        <v>0</v>
      </c>
      <c r="BH225" s="235">
        <f>IF(N225="sníž. přenesená",J225,0)</f>
        <v>0</v>
      </c>
      <c r="BI225" s="235">
        <f>IF(N225="nulová",J225,0)</f>
        <v>0</v>
      </c>
      <c r="BJ225" s="18" t="s">
        <v>83</v>
      </c>
      <c r="BK225" s="235">
        <f>ROUND(I225*H225,2)</f>
        <v>0</v>
      </c>
      <c r="BL225" s="18" t="s">
        <v>361</v>
      </c>
      <c r="BM225" s="234" t="s">
        <v>1225</v>
      </c>
    </row>
    <row r="226" s="2" customFormat="1">
      <c r="A226" s="39"/>
      <c r="B226" s="40"/>
      <c r="C226" s="41"/>
      <c r="D226" s="236" t="s">
        <v>214</v>
      </c>
      <c r="E226" s="41"/>
      <c r="F226" s="237" t="s">
        <v>3957</v>
      </c>
      <c r="G226" s="41"/>
      <c r="H226" s="41"/>
      <c r="I226" s="238"/>
      <c r="J226" s="41"/>
      <c r="K226" s="41"/>
      <c r="L226" s="45"/>
      <c r="M226" s="239"/>
      <c r="N226" s="240"/>
      <c r="O226" s="92"/>
      <c r="P226" s="92"/>
      <c r="Q226" s="92"/>
      <c r="R226" s="92"/>
      <c r="S226" s="92"/>
      <c r="T226" s="93"/>
      <c r="U226" s="39"/>
      <c r="V226" s="39"/>
      <c r="W226" s="39"/>
      <c r="X226" s="39"/>
      <c r="Y226" s="39"/>
      <c r="Z226" s="39"/>
      <c r="AA226" s="39"/>
      <c r="AB226" s="39"/>
      <c r="AC226" s="39"/>
      <c r="AD226" s="39"/>
      <c r="AE226" s="39"/>
      <c r="AT226" s="18" t="s">
        <v>214</v>
      </c>
      <c r="AU226" s="18" t="s">
        <v>83</v>
      </c>
    </row>
    <row r="227" s="2" customFormat="1" ht="76.35" customHeight="1">
      <c r="A227" s="39"/>
      <c r="B227" s="40"/>
      <c r="C227" s="222" t="s">
        <v>910</v>
      </c>
      <c r="D227" s="222" t="s">
        <v>208</v>
      </c>
      <c r="E227" s="223" t="s">
        <v>3958</v>
      </c>
      <c r="F227" s="224" t="s">
        <v>3959</v>
      </c>
      <c r="G227" s="225" t="s">
        <v>931</v>
      </c>
      <c r="H227" s="226">
        <v>10</v>
      </c>
      <c r="I227" s="227"/>
      <c r="J227" s="228">
        <f>ROUND(I227*H227,2)</f>
        <v>0</v>
      </c>
      <c r="K227" s="229"/>
      <c r="L227" s="45"/>
      <c r="M227" s="230" t="s">
        <v>1</v>
      </c>
      <c r="N227" s="231" t="s">
        <v>41</v>
      </c>
      <c r="O227" s="92"/>
      <c r="P227" s="232">
        <f>O227*H227</f>
        <v>0</v>
      </c>
      <c r="Q227" s="232">
        <v>0</v>
      </c>
      <c r="R227" s="232">
        <f>Q227*H227</f>
        <v>0</v>
      </c>
      <c r="S227" s="232">
        <v>0</v>
      </c>
      <c r="T227" s="233">
        <f>S227*H227</f>
        <v>0</v>
      </c>
      <c r="U227" s="39"/>
      <c r="V227" s="39"/>
      <c r="W227" s="39"/>
      <c r="X227" s="39"/>
      <c r="Y227" s="39"/>
      <c r="Z227" s="39"/>
      <c r="AA227" s="39"/>
      <c r="AB227" s="39"/>
      <c r="AC227" s="39"/>
      <c r="AD227" s="39"/>
      <c r="AE227" s="39"/>
      <c r="AR227" s="234" t="s">
        <v>361</v>
      </c>
      <c r="AT227" s="234" t="s">
        <v>208</v>
      </c>
      <c r="AU227" s="234" t="s">
        <v>83</v>
      </c>
      <c r="AY227" s="18" t="s">
        <v>207</v>
      </c>
      <c r="BE227" s="235">
        <f>IF(N227="základní",J227,0)</f>
        <v>0</v>
      </c>
      <c r="BF227" s="235">
        <f>IF(N227="snížená",J227,0)</f>
        <v>0</v>
      </c>
      <c r="BG227" s="235">
        <f>IF(N227="zákl. přenesená",J227,0)</f>
        <v>0</v>
      </c>
      <c r="BH227" s="235">
        <f>IF(N227="sníž. přenesená",J227,0)</f>
        <v>0</v>
      </c>
      <c r="BI227" s="235">
        <f>IF(N227="nulová",J227,0)</f>
        <v>0</v>
      </c>
      <c r="BJ227" s="18" t="s">
        <v>83</v>
      </c>
      <c r="BK227" s="235">
        <f>ROUND(I227*H227,2)</f>
        <v>0</v>
      </c>
      <c r="BL227" s="18" t="s">
        <v>361</v>
      </c>
      <c r="BM227" s="234" t="s">
        <v>1240</v>
      </c>
    </row>
    <row r="228" s="2" customFormat="1">
      <c r="A228" s="39"/>
      <c r="B228" s="40"/>
      <c r="C228" s="41"/>
      <c r="D228" s="236" t="s">
        <v>214</v>
      </c>
      <c r="E228" s="41"/>
      <c r="F228" s="237" t="s">
        <v>3960</v>
      </c>
      <c r="G228" s="41"/>
      <c r="H228" s="41"/>
      <c r="I228" s="238"/>
      <c r="J228" s="41"/>
      <c r="K228" s="41"/>
      <c r="L228" s="45"/>
      <c r="M228" s="239"/>
      <c r="N228" s="240"/>
      <c r="O228" s="92"/>
      <c r="P228" s="92"/>
      <c r="Q228" s="92"/>
      <c r="R228" s="92"/>
      <c r="S228" s="92"/>
      <c r="T228" s="93"/>
      <c r="U228" s="39"/>
      <c r="V228" s="39"/>
      <c r="W228" s="39"/>
      <c r="X228" s="39"/>
      <c r="Y228" s="39"/>
      <c r="Z228" s="39"/>
      <c r="AA228" s="39"/>
      <c r="AB228" s="39"/>
      <c r="AC228" s="39"/>
      <c r="AD228" s="39"/>
      <c r="AE228" s="39"/>
      <c r="AT228" s="18" t="s">
        <v>214</v>
      </c>
      <c r="AU228" s="18" t="s">
        <v>83</v>
      </c>
    </row>
    <row r="229" s="2" customFormat="1" ht="76.35" customHeight="1">
      <c r="A229" s="39"/>
      <c r="B229" s="40"/>
      <c r="C229" s="222" t="s">
        <v>918</v>
      </c>
      <c r="D229" s="222" t="s">
        <v>208</v>
      </c>
      <c r="E229" s="223" t="s">
        <v>3961</v>
      </c>
      <c r="F229" s="224" t="s">
        <v>3962</v>
      </c>
      <c r="G229" s="225" t="s">
        <v>931</v>
      </c>
      <c r="H229" s="226">
        <v>3</v>
      </c>
      <c r="I229" s="227"/>
      <c r="J229" s="228">
        <f>ROUND(I229*H229,2)</f>
        <v>0</v>
      </c>
      <c r="K229" s="229"/>
      <c r="L229" s="45"/>
      <c r="M229" s="230" t="s">
        <v>1</v>
      </c>
      <c r="N229" s="231" t="s">
        <v>41</v>
      </c>
      <c r="O229" s="92"/>
      <c r="P229" s="232">
        <f>O229*H229</f>
        <v>0</v>
      </c>
      <c r="Q229" s="232">
        <v>0</v>
      </c>
      <c r="R229" s="232">
        <f>Q229*H229</f>
        <v>0</v>
      </c>
      <c r="S229" s="232">
        <v>0</v>
      </c>
      <c r="T229" s="233">
        <f>S229*H229</f>
        <v>0</v>
      </c>
      <c r="U229" s="39"/>
      <c r="V229" s="39"/>
      <c r="W229" s="39"/>
      <c r="X229" s="39"/>
      <c r="Y229" s="39"/>
      <c r="Z229" s="39"/>
      <c r="AA229" s="39"/>
      <c r="AB229" s="39"/>
      <c r="AC229" s="39"/>
      <c r="AD229" s="39"/>
      <c r="AE229" s="39"/>
      <c r="AR229" s="234" t="s">
        <v>361</v>
      </c>
      <c r="AT229" s="234" t="s">
        <v>208</v>
      </c>
      <c r="AU229" s="234" t="s">
        <v>83</v>
      </c>
      <c r="AY229" s="18" t="s">
        <v>207</v>
      </c>
      <c r="BE229" s="235">
        <f>IF(N229="základní",J229,0)</f>
        <v>0</v>
      </c>
      <c r="BF229" s="235">
        <f>IF(N229="snížená",J229,0)</f>
        <v>0</v>
      </c>
      <c r="BG229" s="235">
        <f>IF(N229="zákl. přenesená",J229,0)</f>
        <v>0</v>
      </c>
      <c r="BH229" s="235">
        <f>IF(N229="sníž. přenesená",J229,0)</f>
        <v>0</v>
      </c>
      <c r="BI229" s="235">
        <f>IF(N229="nulová",J229,0)</f>
        <v>0</v>
      </c>
      <c r="BJ229" s="18" t="s">
        <v>83</v>
      </c>
      <c r="BK229" s="235">
        <f>ROUND(I229*H229,2)</f>
        <v>0</v>
      </c>
      <c r="BL229" s="18" t="s">
        <v>361</v>
      </c>
      <c r="BM229" s="234" t="s">
        <v>1251</v>
      </c>
    </row>
    <row r="230" s="2" customFormat="1">
      <c r="A230" s="39"/>
      <c r="B230" s="40"/>
      <c r="C230" s="41"/>
      <c r="D230" s="236" t="s">
        <v>214</v>
      </c>
      <c r="E230" s="41"/>
      <c r="F230" s="237" t="s">
        <v>3963</v>
      </c>
      <c r="G230" s="41"/>
      <c r="H230" s="41"/>
      <c r="I230" s="238"/>
      <c r="J230" s="41"/>
      <c r="K230" s="41"/>
      <c r="L230" s="45"/>
      <c r="M230" s="239"/>
      <c r="N230" s="240"/>
      <c r="O230" s="92"/>
      <c r="P230" s="92"/>
      <c r="Q230" s="92"/>
      <c r="R230" s="92"/>
      <c r="S230" s="92"/>
      <c r="T230" s="93"/>
      <c r="U230" s="39"/>
      <c r="V230" s="39"/>
      <c r="W230" s="39"/>
      <c r="X230" s="39"/>
      <c r="Y230" s="39"/>
      <c r="Z230" s="39"/>
      <c r="AA230" s="39"/>
      <c r="AB230" s="39"/>
      <c r="AC230" s="39"/>
      <c r="AD230" s="39"/>
      <c r="AE230" s="39"/>
      <c r="AT230" s="18" t="s">
        <v>214</v>
      </c>
      <c r="AU230" s="18" t="s">
        <v>83</v>
      </c>
    </row>
    <row r="231" s="2" customFormat="1" ht="66.75" customHeight="1">
      <c r="A231" s="39"/>
      <c r="B231" s="40"/>
      <c r="C231" s="222" t="s">
        <v>923</v>
      </c>
      <c r="D231" s="222" t="s">
        <v>208</v>
      </c>
      <c r="E231" s="223" t="s">
        <v>3964</v>
      </c>
      <c r="F231" s="224" t="s">
        <v>3965</v>
      </c>
      <c r="G231" s="225" t="s">
        <v>931</v>
      </c>
      <c r="H231" s="226">
        <v>39</v>
      </c>
      <c r="I231" s="227"/>
      <c r="J231" s="228">
        <f>ROUND(I231*H231,2)</f>
        <v>0</v>
      </c>
      <c r="K231" s="229"/>
      <c r="L231" s="45"/>
      <c r="M231" s="230" t="s">
        <v>1</v>
      </c>
      <c r="N231" s="231" t="s">
        <v>41</v>
      </c>
      <c r="O231" s="92"/>
      <c r="P231" s="232">
        <f>O231*H231</f>
        <v>0</v>
      </c>
      <c r="Q231" s="232">
        <v>0</v>
      </c>
      <c r="R231" s="232">
        <f>Q231*H231</f>
        <v>0</v>
      </c>
      <c r="S231" s="232">
        <v>0</v>
      </c>
      <c r="T231" s="233">
        <f>S231*H231</f>
        <v>0</v>
      </c>
      <c r="U231" s="39"/>
      <c r="V231" s="39"/>
      <c r="W231" s="39"/>
      <c r="X231" s="39"/>
      <c r="Y231" s="39"/>
      <c r="Z231" s="39"/>
      <c r="AA231" s="39"/>
      <c r="AB231" s="39"/>
      <c r="AC231" s="39"/>
      <c r="AD231" s="39"/>
      <c r="AE231" s="39"/>
      <c r="AR231" s="234" t="s">
        <v>361</v>
      </c>
      <c r="AT231" s="234" t="s">
        <v>208</v>
      </c>
      <c r="AU231" s="234" t="s">
        <v>83</v>
      </c>
      <c r="AY231" s="18" t="s">
        <v>207</v>
      </c>
      <c r="BE231" s="235">
        <f>IF(N231="základní",J231,0)</f>
        <v>0</v>
      </c>
      <c r="BF231" s="235">
        <f>IF(N231="snížená",J231,0)</f>
        <v>0</v>
      </c>
      <c r="BG231" s="235">
        <f>IF(N231="zákl. přenesená",J231,0)</f>
        <v>0</v>
      </c>
      <c r="BH231" s="235">
        <f>IF(N231="sníž. přenesená",J231,0)</f>
        <v>0</v>
      </c>
      <c r="BI231" s="235">
        <f>IF(N231="nulová",J231,0)</f>
        <v>0</v>
      </c>
      <c r="BJ231" s="18" t="s">
        <v>83</v>
      </c>
      <c r="BK231" s="235">
        <f>ROUND(I231*H231,2)</f>
        <v>0</v>
      </c>
      <c r="BL231" s="18" t="s">
        <v>361</v>
      </c>
      <c r="BM231" s="234" t="s">
        <v>1258</v>
      </c>
    </row>
    <row r="232" s="2" customFormat="1">
      <c r="A232" s="39"/>
      <c r="B232" s="40"/>
      <c r="C232" s="41"/>
      <c r="D232" s="236" t="s">
        <v>214</v>
      </c>
      <c r="E232" s="41"/>
      <c r="F232" s="237" t="s">
        <v>3966</v>
      </c>
      <c r="G232" s="41"/>
      <c r="H232" s="41"/>
      <c r="I232" s="238"/>
      <c r="J232" s="41"/>
      <c r="K232" s="41"/>
      <c r="L232" s="45"/>
      <c r="M232" s="239"/>
      <c r="N232" s="240"/>
      <c r="O232" s="92"/>
      <c r="P232" s="92"/>
      <c r="Q232" s="92"/>
      <c r="R232" s="92"/>
      <c r="S232" s="92"/>
      <c r="T232" s="93"/>
      <c r="U232" s="39"/>
      <c r="V232" s="39"/>
      <c r="W232" s="39"/>
      <c r="X232" s="39"/>
      <c r="Y232" s="39"/>
      <c r="Z232" s="39"/>
      <c r="AA232" s="39"/>
      <c r="AB232" s="39"/>
      <c r="AC232" s="39"/>
      <c r="AD232" s="39"/>
      <c r="AE232" s="39"/>
      <c r="AT232" s="18" t="s">
        <v>214</v>
      </c>
      <c r="AU232" s="18" t="s">
        <v>83</v>
      </c>
    </row>
    <row r="233" s="2" customFormat="1" ht="66.75" customHeight="1">
      <c r="A233" s="39"/>
      <c r="B233" s="40"/>
      <c r="C233" s="222" t="s">
        <v>928</v>
      </c>
      <c r="D233" s="222" t="s">
        <v>208</v>
      </c>
      <c r="E233" s="223" t="s">
        <v>3967</v>
      </c>
      <c r="F233" s="224" t="s">
        <v>3968</v>
      </c>
      <c r="G233" s="225" t="s">
        <v>931</v>
      </c>
      <c r="H233" s="226">
        <v>22</v>
      </c>
      <c r="I233" s="227"/>
      <c r="J233" s="228">
        <f>ROUND(I233*H233,2)</f>
        <v>0</v>
      </c>
      <c r="K233" s="229"/>
      <c r="L233" s="45"/>
      <c r="M233" s="230" t="s">
        <v>1</v>
      </c>
      <c r="N233" s="231" t="s">
        <v>41</v>
      </c>
      <c r="O233" s="92"/>
      <c r="P233" s="232">
        <f>O233*H233</f>
        <v>0</v>
      </c>
      <c r="Q233" s="232">
        <v>0</v>
      </c>
      <c r="R233" s="232">
        <f>Q233*H233</f>
        <v>0</v>
      </c>
      <c r="S233" s="232">
        <v>0</v>
      </c>
      <c r="T233" s="233">
        <f>S233*H233</f>
        <v>0</v>
      </c>
      <c r="U233" s="39"/>
      <c r="V233" s="39"/>
      <c r="W233" s="39"/>
      <c r="X233" s="39"/>
      <c r="Y233" s="39"/>
      <c r="Z233" s="39"/>
      <c r="AA233" s="39"/>
      <c r="AB233" s="39"/>
      <c r="AC233" s="39"/>
      <c r="AD233" s="39"/>
      <c r="AE233" s="39"/>
      <c r="AR233" s="234" t="s">
        <v>361</v>
      </c>
      <c r="AT233" s="234" t="s">
        <v>208</v>
      </c>
      <c r="AU233" s="234" t="s">
        <v>83</v>
      </c>
      <c r="AY233" s="18" t="s">
        <v>207</v>
      </c>
      <c r="BE233" s="235">
        <f>IF(N233="základní",J233,0)</f>
        <v>0</v>
      </c>
      <c r="BF233" s="235">
        <f>IF(N233="snížená",J233,0)</f>
        <v>0</v>
      </c>
      <c r="BG233" s="235">
        <f>IF(N233="zákl. přenesená",J233,0)</f>
        <v>0</v>
      </c>
      <c r="BH233" s="235">
        <f>IF(N233="sníž. přenesená",J233,0)</f>
        <v>0</v>
      </c>
      <c r="BI233" s="235">
        <f>IF(N233="nulová",J233,0)</f>
        <v>0</v>
      </c>
      <c r="BJ233" s="18" t="s">
        <v>83</v>
      </c>
      <c r="BK233" s="235">
        <f>ROUND(I233*H233,2)</f>
        <v>0</v>
      </c>
      <c r="BL233" s="18" t="s">
        <v>361</v>
      </c>
      <c r="BM233" s="234" t="s">
        <v>1276</v>
      </c>
    </row>
    <row r="234" s="2" customFormat="1">
      <c r="A234" s="39"/>
      <c r="B234" s="40"/>
      <c r="C234" s="41"/>
      <c r="D234" s="236" t="s">
        <v>214</v>
      </c>
      <c r="E234" s="41"/>
      <c r="F234" s="237" t="s">
        <v>3969</v>
      </c>
      <c r="G234" s="41"/>
      <c r="H234" s="41"/>
      <c r="I234" s="238"/>
      <c r="J234" s="41"/>
      <c r="K234" s="41"/>
      <c r="L234" s="45"/>
      <c r="M234" s="239"/>
      <c r="N234" s="240"/>
      <c r="O234" s="92"/>
      <c r="P234" s="92"/>
      <c r="Q234" s="92"/>
      <c r="R234" s="92"/>
      <c r="S234" s="92"/>
      <c r="T234" s="93"/>
      <c r="U234" s="39"/>
      <c r="V234" s="39"/>
      <c r="W234" s="39"/>
      <c r="X234" s="39"/>
      <c r="Y234" s="39"/>
      <c r="Z234" s="39"/>
      <c r="AA234" s="39"/>
      <c r="AB234" s="39"/>
      <c r="AC234" s="39"/>
      <c r="AD234" s="39"/>
      <c r="AE234" s="39"/>
      <c r="AT234" s="18" t="s">
        <v>214</v>
      </c>
      <c r="AU234" s="18" t="s">
        <v>83</v>
      </c>
    </row>
    <row r="235" s="2" customFormat="1" ht="66.75" customHeight="1">
      <c r="A235" s="39"/>
      <c r="B235" s="40"/>
      <c r="C235" s="222" t="s">
        <v>934</v>
      </c>
      <c r="D235" s="222" t="s">
        <v>208</v>
      </c>
      <c r="E235" s="223" t="s">
        <v>3970</v>
      </c>
      <c r="F235" s="224" t="s">
        <v>3971</v>
      </c>
      <c r="G235" s="225" t="s">
        <v>931</v>
      </c>
      <c r="H235" s="226">
        <v>18</v>
      </c>
      <c r="I235" s="227"/>
      <c r="J235" s="228">
        <f>ROUND(I235*H235,2)</f>
        <v>0</v>
      </c>
      <c r="K235" s="229"/>
      <c r="L235" s="45"/>
      <c r="M235" s="230" t="s">
        <v>1</v>
      </c>
      <c r="N235" s="231" t="s">
        <v>41</v>
      </c>
      <c r="O235" s="92"/>
      <c r="P235" s="232">
        <f>O235*H235</f>
        <v>0</v>
      </c>
      <c r="Q235" s="232">
        <v>0</v>
      </c>
      <c r="R235" s="232">
        <f>Q235*H235</f>
        <v>0</v>
      </c>
      <c r="S235" s="232">
        <v>0</v>
      </c>
      <c r="T235" s="233">
        <f>S235*H235</f>
        <v>0</v>
      </c>
      <c r="U235" s="39"/>
      <c r="V235" s="39"/>
      <c r="W235" s="39"/>
      <c r="X235" s="39"/>
      <c r="Y235" s="39"/>
      <c r="Z235" s="39"/>
      <c r="AA235" s="39"/>
      <c r="AB235" s="39"/>
      <c r="AC235" s="39"/>
      <c r="AD235" s="39"/>
      <c r="AE235" s="39"/>
      <c r="AR235" s="234" t="s">
        <v>361</v>
      </c>
      <c r="AT235" s="234" t="s">
        <v>208</v>
      </c>
      <c r="AU235" s="234" t="s">
        <v>83</v>
      </c>
      <c r="AY235" s="18" t="s">
        <v>207</v>
      </c>
      <c r="BE235" s="235">
        <f>IF(N235="základní",J235,0)</f>
        <v>0</v>
      </c>
      <c r="BF235" s="235">
        <f>IF(N235="snížená",J235,0)</f>
        <v>0</v>
      </c>
      <c r="BG235" s="235">
        <f>IF(N235="zákl. přenesená",J235,0)</f>
        <v>0</v>
      </c>
      <c r="BH235" s="235">
        <f>IF(N235="sníž. přenesená",J235,0)</f>
        <v>0</v>
      </c>
      <c r="BI235" s="235">
        <f>IF(N235="nulová",J235,0)</f>
        <v>0</v>
      </c>
      <c r="BJ235" s="18" t="s">
        <v>83</v>
      </c>
      <c r="BK235" s="235">
        <f>ROUND(I235*H235,2)</f>
        <v>0</v>
      </c>
      <c r="BL235" s="18" t="s">
        <v>361</v>
      </c>
      <c r="BM235" s="234" t="s">
        <v>1290</v>
      </c>
    </row>
    <row r="236" s="2" customFormat="1">
      <c r="A236" s="39"/>
      <c r="B236" s="40"/>
      <c r="C236" s="41"/>
      <c r="D236" s="236" t="s">
        <v>214</v>
      </c>
      <c r="E236" s="41"/>
      <c r="F236" s="237" t="s">
        <v>3972</v>
      </c>
      <c r="G236" s="41"/>
      <c r="H236" s="41"/>
      <c r="I236" s="238"/>
      <c r="J236" s="41"/>
      <c r="K236" s="41"/>
      <c r="L236" s="45"/>
      <c r="M236" s="239"/>
      <c r="N236" s="240"/>
      <c r="O236" s="92"/>
      <c r="P236" s="92"/>
      <c r="Q236" s="92"/>
      <c r="R236" s="92"/>
      <c r="S236" s="92"/>
      <c r="T236" s="93"/>
      <c r="U236" s="39"/>
      <c r="V236" s="39"/>
      <c r="W236" s="39"/>
      <c r="X236" s="39"/>
      <c r="Y236" s="39"/>
      <c r="Z236" s="39"/>
      <c r="AA236" s="39"/>
      <c r="AB236" s="39"/>
      <c r="AC236" s="39"/>
      <c r="AD236" s="39"/>
      <c r="AE236" s="39"/>
      <c r="AT236" s="18" t="s">
        <v>214</v>
      </c>
      <c r="AU236" s="18" t="s">
        <v>83</v>
      </c>
    </row>
    <row r="237" s="2" customFormat="1" ht="66.75" customHeight="1">
      <c r="A237" s="39"/>
      <c r="B237" s="40"/>
      <c r="C237" s="222" t="s">
        <v>941</v>
      </c>
      <c r="D237" s="222" t="s">
        <v>208</v>
      </c>
      <c r="E237" s="223" t="s">
        <v>3973</v>
      </c>
      <c r="F237" s="224" t="s">
        <v>3974</v>
      </c>
      <c r="G237" s="225" t="s">
        <v>931</v>
      </c>
      <c r="H237" s="226">
        <v>10</v>
      </c>
      <c r="I237" s="227"/>
      <c r="J237" s="228">
        <f>ROUND(I237*H237,2)</f>
        <v>0</v>
      </c>
      <c r="K237" s="229"/>
      <c r="L237" s="45"/>
      <c r="M237" s="230" t="s">
        <v>1</v>
      </c>
      <c r="N237" s="231" t="s">
        <v>41</v>
      </c>
      <c r="O237" s="92"/>
      <c r="P237" s="232">
        <f>O237*H237</f>
        <v>0</v>
      </c>
      <c r="Q237" s="232">
        <v>0</v>
      </c>
      <c r="R237" s="232">
        <f>Q237*H237</f>
        <v>0</v>
      </c>
      <c r="S237" s="232">
        <v>0</v>
      </c>
      <c r="T237" s="233">
        <f>S237*H237</f>
        <v>0</v>
      </c>
      <c r="U237" s="39"/>
      <c r="V237" s="39"/>
      <c r="W237" s="39"/>
      <c r="X237" s="39"/>
      <c r="Y237" s="39"/>
      <c r="Z237" s="39"/>
      <c r="AA237" s="39"/>
      <c r="AB237" s="39"/>
      <c r="AC237" s="39"/>
      <c r="AD237" s="39"/>
      <c r="AE237" s="39"/>
      <c r="AR237" s="234" t="s">
        <v>361</v>
      </c>
      <c r="AT237" s="234" t="s">
        <v>208</v>
      </c>
      <c r="AU237" s="234" t="s">
        <v>83</v>
      </c>
      <c r="AY237" s="18" t="s">
        <v>207</v>
      </c>
      <c r="BE237" s="235">
        <f>IF(N237="základní",J237,0)</f>
        <v>0</v>
      </c>
      <c r="BF237" s="235">
        <f>IF(N237="snížená",J237,0)</f>
        <v>0</v>
      </c>
      <c r="BG237" s="235">
        <f>IF(N237="zákl. přenesená",J237,0)</f>
        <v>0</v>
      </c>
      <c r="BH237" s="235">
        <f>IF(N237="sníž. přenesená",J237,0)</f>
        <v>0</v>
      </c>
      <c r="BI237" s="235">
        <f>IF(N237="nulová",J237,0)</f>
        <v>0</v>
      </c>
      <c r="BJ237" s="18" t="s">
        <v>83</v>
      </c>
      <c r="BK237" s="235">
        <f>ROUND(I237*H237,2)</f>
        <v>0</v>
      </c>
      <c r="BL237" s="18" t="s">
        <v>361</v>
      </c>
      <c r="BM237" s="234" t="s">
        <v>1305</v>
      </c>
    </row>
    <row r="238" s="2" customFormat="1">
      <c r="A238" s="39"/>
      <c r="B238" s="40"/>
      <c r="C238" s="41"/>
      <c r="D238" s="236" t="s">
        <v>214</v>
      </c>
      <c r="E238" s="41"/>
      <c r="F238" s="237" t="s">
        <v>3974</v>
      </c>
      <c r="G238" s="41"/>
      <c r="H238" s="41"/>
      <c r="I238" s="238"/>
      <c r="J238" s="41"/>
      <c r="K238" s="41"/>
      <c r="L238" s="45"/>
      <c r="M238" s="239"/>
      <c r="N238" s="240"/>
      <c r="O238" s="92"/>
      <c r="P238" s="92"/>
      <c r="Q238" s="92"/>
      <c r="R238" s="92"/>
      <c r="S238" s="92"/>
      <c r="T238" s="93"/>
      <c r="U238" s="39"/>
      <c r="V238" s="39"/>
      <c r="W238" s="39"/>
      <c r="X238" s="39"/>
      <c r="Y238" s="39"/>
      <c r="Z238" s="39"/>
      <c r="AA238" s="39"/>
      <c r="AB238" s="39"/>
      <c r="AC238" s="39"/>
      <c r="AD238" s="39"/>
      <c r="AE238" s="39"/>
      <c r="AT238" s="18" t="s">
        <v>214</v>
      </c>
      <c r="AU238" s="18" t="s">
        <v>83</v>
      </c>
    </row>
    <row r="239" s="2" customFormat="1" ht="66.75" customHeight="1">
      <c r="A239" s="39"/>
      <c r="B239" s="40"/>
      <c r="C239" s="222" t="s">
        <v>948</v>
      </c>
      <c r="D239" s="222" t="s">
        <v>208</v>
      </c>
      <c r="E239" s="223" t="s">
        <v>3975</v>
      </c>
      <c r="F239" s="224" t="s">
        <v>3976</v>
      </c>
      <c r="G239" s="225" t="s">
        <v>931</v>
      </c>
      <c r="H239" s="226">
        <v>41</v>
      </c>
      <c r="I239" s="227"/>
      <c r="J239" s="228">
        <f>ROUND(I239*H239,2)</f>
        <v>0</v>
      </c>
      <c r="K239" s="229"/>
      <c r="L239" s="45"/>
      <c r="M239" s="230" t="s">
        <v>1</v>
      </c>
      <c r="N239" s="231" t="s">
        <v>41</v>
      </c>
      <c r="O239" s="92"/>
      <c r="P239" s="232">
        <f>O239*H239</f>
        <v>0</v>
      </c>
      <c r="Q239" s="232">
        <v>0</v>
      </c>
      <c r="R239" s="232">
        <f>Q239*H239</f>
        <v>0</v>
      </c>
      <c r="S239" s="232">
        <v>0</v>
      </c>
      <c r="T239" s="233">
        <f>S239*H239</f>
        <v>0</v>
      </c>
      <c r="U239" s="39"/>
      <c r="V239" s="39"/>
      <c r="W239" s="39"/>
      <c r="X239" s="39"/>
      <c r="Y239" s="39"/>
      <c r="Z239" s="39"/>
      <c r="AA239" s="39"/>
      <c r="AB239" s="39"/>
      <c r="AC239" s="39"/>
      <c r="AD239" s="39"/>
      <c r="AE239" s="39"/>
      <c r="AR239" s="234" t="s">
        <v>361</v>
      </c>
      <c r="AT239" s="234" t="s">
        <v>208</v>
      </c>
      <c r="AU239" s="234" t="s">
        <v>83</v>
      </c>
      <c r="AY239" s="18" t="s">
        <v>207</v>
      </c>
      <c r="BE239" s="235">
        <f>IF(N239="základní",J239,0)</f>
        <v>0</v>
      </c>
      <c r="BF239" s="235">
        <f>IF(N239="snížená",J239,0)</f>
        <v>0</v>
      </c>
      <c r="BG239" s="235">
        <f>IF(N239="zákl. přenesená",J239,0)</f>
        <v>0</v>
      </c>
      <c r="BH239" s="235">
        <f>IF(N239="sníž. přenesená",J239,0)</f>
        <v>0</v>
      </c>
      <c r="BI239" s="235">
        <f>IF(N239="nulová",J239,0)</f>
        <v>0</v>
      </c>
      <c r="BJ239" s="18" t="s">
        <v>83</v>
      </c>
      <c r="BK239" s="235">
        <f>ROUND(I239*H239,2)</f>
        <v>0</v>
      </c>
      <c r="BL239" s="18" t="s">
        <v>361</v>
      </c>
      <c r="BM239" s="234" t="s">
        <v>1322</v>
      </c>
    </row>
    <row r="240" s="2" customFormat="1">
      <c r="A240" s="39"/>
      <c r="B240" s="40"/>
      <c r="C240" s="41"/>
      <c r="D240" s="236" t="s">
        <v>214</v>
      </c>
      <c r="E240" s="41"/>
      <c r="F240" s="237" t="s">
        <v>3977</v>
      </c>
      <c r="G240" s="41"/>
      <c r="H240" s="41"/>
      <c r="I240" s="238"/>
      <c r="J240" s="41"/>
      <c r="K240" s="41"/>
      <c r="L240" s="45"/>
      <c r="M240" s="239"/>
      <c r="N240" s="240"/>
      <c r="O240" s="92"/>
      <c r="P240" s="92"/>
      <c r="Q240" s="92"/>
      <c r="R240" s="92"/>
      <c r="S240" s="92"/>
      <c r="T240" s="93"/>
      <c r="U240" s="39"/>
      <c r="V240" s="39"/>
      <c r="W240" s="39"/>
      <c r="X240" s="39"/>
      <c r="Y240" s="39"/>
      <c r="Z240" s="39"/>
      <c r="AA240" s="39"/>
      <c r="AB240" s="39"/>
      <c r="AC240" s="39"/>
      <c r="AD240" s="39"/>
      <c r="AE240" s="39"/>
      <c r="AT240" s="18" t="s">
        <v>214</v>
      </c>
      <c r="AU240" s="18" t="s">
        <v>83</v>
      </c>
    </row>
    <row r="241" s="2" customFormat="1" ht="66.75" customHeight="1">
      <c r="A241" s="39"/>
      <c r="B241" s="40"/>
      <c r="C241" s="222" t="s">
        <v>954</v>
      </c>
      <c r="D241" s="222" t="s">
        <v>208</v>
      </c>
      <c r="E241" s="223" t="s">
        <v>3978</v>
      </c>
      <c r="F241" s="224" t="s">
        <v>3979</v>
      </c>
      <c r="G241" s="225" t="s">
        <v>931</v>
      </c>
      <c r="H241" s="226">
        <v>6</v>
      </c>
      <c r="I241" s="227"/>
      <c r="J241" s="228">
        <f>ROUND(I241*H241,2)</f>
        <v>0</v>
      </c>
      <c r="K241" s="229"/>
      <c r="L241" s="45"/>
      <c r="M241" s="230" t="s">
        <v>1</v>
      </c>
      <c r="N241" s="231" t="s">
        <v>41</v>
      </c>
      <c r="O241" s="92"/>
      <c r="P241" s="232">
        <f>O241*H241</f>
        <v>0</v>
      </c>
      <c r="Q241" s="232">
        <v>0</v>
      </c>
      <c r="R241" s="232">
        <f>Q241*H241</f>
        <v>0</v>
      </c>
      <c r="S241" s="232">
        <v>0</v>
      </c>
      <c r="T241" s="233">
        <f>S241*H241</f>
        <v>0</v>
      </c>
      <c r="U241" s="39"/>
      <c r="V241" s="39"/>
      <c r="W241" s="39"/>
      <c r="X241" s="39"/>
      <c r="Y241" s="39"/>
      <c r="Z241" s="39"/>
      <c r="AA241" s="39"/>
      <c r="AB241" s="39"/>
      <c r="AC241" s="39"/>
      <c r="AD241" s="39"/>
      <c r="AE241" s="39"/>
      <c r="AR241" s="234" t="s">
        <v>361</v>
      </c>
      <c r="AT241" s="234" t="s">
        <v>208</v>
      </c>
      <c r="AU241" s="234" t="s">
        <v>83</v>
      </c>
      <c r="AY241" s="18" t="s">
        <v>207</v>
      </c>
      <c r="BE241" s="235">
        <f>IF(N241="základní",J241,0)</f>
        <v>0</v>
      </c>
      <c r="BF241" s="235">
        <f>IF(N241="snížená",J241,0)</f>
        <v>0</v>
      </c>
      <c r="BG241" s="235">
        <f>IF(N241="zákl. přenesená",J241,0)</f>
        <v>0</v>
      </c>
      <c r="BH241" s="235">
        <f>IF(N241="sníž. přenesená",J241,0)</f>
        <v>0</v>
      </c>
      <c r="BI241" s="235">
        <f>IF(N241="nulová",J241,0)</f>
        <v>0</v>
      </c>
      <c r="BJ241" s="18" t="s">
        <v>83</v>
      </c>
      <c r="BK241" s="235">
        <f>ROUND(I241*H241,2)</f>
        <v>0</v>
      </c>
      <c r="BL241" s="18" t="s">
        <v>361</v>
      </c>
      <c r="BM241" s="234" t="s">
        <v>1337</v>
      </c>
    </row>
    <row r="242" s="2" customFormat="1">
      <c r="A242" s="39"/>
      <c r="B242" s="40"/>
      <c r="C242" s="41"/>
      <c r="D242" s="236" t="s">
        <v>214</v>
      </c>
      <c r="E242" s="41"/>
      <c r="F242" s="237" t="s">
        <v>3980</v>
      </c>
      <c r="G242" s="41"/>
      <c r="H242" s="41"/>
      <c r="I242" s="238"/>
      <c r="J242" s="41"/>
      <c r="K242" s="41"/>
      <c r="L242" s="45"/>
      <c r="M242" s="239"/>
      <c r="N242" s="240"/>
      <c r="O242" s="92"/>
      <c r="P242" s="92"/>
      <c r="Q242" s="92"/>
      <c r="R242" s="92"/>
      <c r="S242" s="92"/>
      <c r="T242" s="93"/>
      <c r="U242" s="39"/>
      <c r="V242" s="39"/>
      <c r="W242" s="39"/>
      <c r="X242" s="39"/>
      <c r="Y242" s="39"/>
      <c r="Z242" s="39"/>
      <c r="AA242" s="39"/>
      <c r="AB242" s="39"/>
      <c r="AC242" s="39"/>
      <c r="AD242" s="39"/>
      <c r="AE242" s="39"/>
      <c r="AT242" s="18" t="s">
        <v>214</v>
      </c>
      <c r="AU242" s="18" t="s">
        <v>83</v>
      </c>
    </row>
    <row r="243" s="2" customFormat="1" ht="24.15" customHeight="1">
      <c r="A243" s="39"/>
      <c r="B243" s="40"/>
      <c r="C243" s="222" t="s">
        <v>960</v>
      </c>
      <c r="D243" s="222" t="s">
        <v>208</v>
      </c>
      <c r="E243" s="223" t="s">
        <v>3981</v>
      </c>
      <c r="F243" s="224" t="s">
        <v>3982</v>
      </c>
      <c r="G243" s="225" t="s">
        <v>931</v>
      </c>
      <c r="H243" s="226">
        <v>6</v>
      </c>
      <c r="I243" s="227"/>
      <c r="J243" s="228">
        <f>ROUND(I243*H243,2)</f>
        <v>0</v>
      </c>
      <c r="K243" s="229"/>
      <c r="L243" s="45"/>
      <c r="M243" s="230" t="s">
        <v>1</v>
      </c>
      <c r="N243" s="231" t="s">
        <v>41</v>
      </c>
      <c r="O243" s="92"/>
      <c r="P243" s="232">
        <f>O243*H243</f>
        <v>0</v>
      </c>
      <c r="Q243" s="232">
        <v>0</v>
      </c>
      <c r="R243" s="232">
        <f>Q243*H243</f>
        <v>0</v>
      </c>
      <c r="S243" s="232">
        <v>0</v>
      </c>
      <c r="T243" s="233">
        <f>S243*H243</f>
        <v>0</v>
      </c>
      <c r="U243" s="39"/>
      <c r="V243" s="39"/>
      <c r="W243" s="39"/>
      <c r="X243" s="39"/>
      <c r="Y243" s="39"/>
      <c r="Z243" s="39"/>
      <c r="AA243" s="39"/>
      <c r="AB243" s="39"/>
      <c r="AC243" s="39"/>
      <c r="AD243" s="39"/>
      <c r="AE243" s="39"/>
      <c r="AR243" s="234" t="s">
        <v>361</v>
      </c>
      <c r="AT243" s="234" t="s">
        <v>208</v>
      </c>
      <c r="AU243" s="234" t="s">
        <v>83</v>
      </c>
      <c r="AY243" s="18" t="s">
        <v>207</v>
      </c>
      <c r="BE243" s="235">
        <f>IF(N243="základní",J243,0)</f>
        <v>0</v>
      </c>
      <c r="BF243" s="235">
        <f>IF(N243="snížená",J243,0)</f>
        <v>0</v>
      </c>
      <c r="BG243" s="235">
        <f>IF(N243="zákl. přenesená",J243,0)</f>
        <v>0</v>
      </c>
      <c r="BH243" s="235">
        <f>IF(N243="sníž. přenesená",J243,0)</f>
        <v>0</v>
      </c>
      <c r="BI243" s="235">
        <f>IF(N243="nulová",J243,0)</f>
        <v>0</v>
      </c>
      <c r="BJ243" s="18" t="s">
        <v>83</v>
      </c>
      <c r="BK243" s="235">
        <f>ROUND(I243*H243,2)</f>
        <v>0</v>
      </c>
      <c r="BL243" s="18" t="s">
        <v>361</v>
      </c>
      <c r="BM243" s="234" t="s">
        <v>1350</v>
      </c>
    </row>
    <row r="244" s="2" customFormat="1">
      <c r="A244" s="39"/>
      <c r="B244" s="40"/>
      <c r="C244" s="41"/>
      <c r="D244" s="236" t="s">
        <v>214</v>
      </c>
      <c r="E244" s="41"/>
      <c r="F244" s="237" t="s">
        <v>3982</v>
      </c>
      <c r="G244" s="41"/>
      <c r="H244" s="41"/>
      <c r="I244" s="238"/>
      <c r="J244" s="41"/>
      <c r="K244" s="41"/>
      <c r="L244" s="45"/>
      <c r="M244" s="239"/>
      <c r="N244" s="240"/>
      <c r="O244" s="92"/>
      <c r="P244" s="92"/>
      <c r="Q244" s="92"/>
      <c r="R244" s="92"/>
      <c r="S244" s="92"/>
      <c r="T244" s="93"/>
      <c r="U244" s="39"/>
      <c r="V244" s="39"/>
      <c r="W244" s="39"/>
      <c r="X244" s="39"/>
      <c r="Y244" s="39"/>
      <c r="Z244" s="39"/>
      <c r="AA244" s="39"/>
      <c r="AB244" s="39"/>
      <c r="AC244" s="39"/>
      <c r="AD244" s="39"/>
      <c r="AE244" s="39"/>
      <c r="AT244" s="18" t="s">
        <v>214</v>
      </c>
      <c r="AU244" s="18" t="s">
        <v>83</v>
      </c>
    </row>
    <row r="245" s="2" customFormat="1" ht="33" customHeight="1">
      <c r="A245" s="39"/>
      <c r="B245" s="40"/>
      <c r="C245" s="222" t="s">
        <v>966</v>
      </c>
      <c r="D245" s="222" t="s">
        <v>208</v>
      </c>
      <c r="E245" s="223" t="s">
        <v>3983</v>
      </c>
      <c r="F245" s="224" t="s">
        <v>3984</v>
      </c>
      <c r="G245" s="225" t="s">
        <v>931</v>
      </c>
      <c r="H245" s="226">
        <v>1</v>
      </c>
      <c r="I245" s="227"/>
      <c r="J245" s="228">
        <f>ROUND(I245*H245,2)</f>
        <v>0</v>
      </c>
      <c r="K245" s="229"/>
      <c r="L245" s="45"/>
      <c r="M245" s="230" t="s">
        <v>1</v>
      </c>
      <c r="N245" s="231" t="s">
        <v>41</v>
      </c>
      <c r="O245" s="92"/>
      <c r="P245" s="232">
        <f>O245*H245</f>
        <v>0</v>
      </c>
      <c r="Q245" s="232">
        <v>0</v>
      </c>
      <c r="R245" s="232">
        <f>Q245*H245</f>
        <v>0</v>
      </c>
      <c r="S245" s="232">
        <v>0</v>
      </c>
      <c r="T245" s="233">
        <f>S245*H245</f>
        <v>0</v>
      </c>
      <c r="U245" s="39"/>
      <c r="V245" s="39"/>
      <c r="W245" s="39"/>
      <c r="X245" s="39"/>
      <c r="Y245" s="39"/>
      <c r="Z245" s="39"/>
      <c r="AA245" s="39"/>
      <c r="AB245" s="39"/>
      <c r="AC245" s="39"/>
      <c r="AD245" s="39"/>
      <c r="AE245" s="39"/>
      <c r="AR245" s="234" t="s">
        <v>361</v>
      </c>
      <c r="AT245" s="234" t="s">
        <v>208</v>
      </c>
      <c r="AU245" s="234" t="s">
        <v>83</v>
      </c>
      <c r="AY245" s="18" t="s">
        <v>207</v>
      </c>
      <c r="BE245" s="235">
        <f>IF(N245="základní",J245,0)</f>
        <v>0</v>
      </c>
      <c r="BF245" s="235">
        <f>IF(N245="snížená",J245,0)</f>
        <v>0</v>
      </c>
      <c r="BG245" s="235">
        <f>IF(N245="zákl. přenesená",J245,0)</f>
        <v>0</v>
      </c>
      <c r="BH245" s="235">
        <f>IF(N245="sníž. přenesená",J245,0)</f>
        <v>0</v>
      </c>
      <c r="BI245" s="235">
        <f>IF(N245="nulová",J245,0)</f>
        <v>0</v>
      </c>
      <c r="BJ245" s="18" t="s">
        <v>83</v>
      </c>
      <c r="BK245" s="235">
        <f>ROUND(I245*H245,2)</f>
        <v>0</v>
      </c>
      <c r="BL245" s="18" t="s">
        <v>361</v>
      </c>
      <c r="BM245" s="234" t="s">
        <v>1359</v>
      </c>
    </row>
    <row r="246" s="2" customFormat="1">
      <c r="A246" s="39"/>
      <c r="B246" s="40"/>
      <c r="C246" s="41"/>
      <c r="D246" s="236" t="s">
        <v>214</v>
      </c>
      <c r="E246" s="41"/>
      <c r="F246" s="237" t="s">
        <v>3984</v>
      </c>
      <c r="G246" s="41"/>
      <c r="H246" s="41"/>
      <c r="I246" s="238"/>
      <c r="J246" s="41"/>
      <c r="K246" s="41"/>
      <c r="L246" s="45"/>
      <c r="M246" s="239"/>
      <c r="N246" s="240"/>
      <c r="O246" s="92"/>
      <c r="P246" s="92"/>
      <c r="Q246" s="92"/>
      <c r="R246" s="92"/>
      <c r="S246" s="92"/>
      <c r="T246" s="93"/>
      <c r="U246" s="39"/>
      <c r="V246" s="39"/>
      <c r="W246" s="39"/>
      <c r="X246" s="39"/>
      <c r="Y246" s="39"/>
      <c r="Z246" s="39"/>
      <c r="AA246" s="39"/>
      <c r="AB246" s="39"/>
      <c r="AC246" s="39"/>
      <c r="AD246" s="39"/>
      <c r="AE246" s="39"/>
      <c r="AT246" s="18" t="s">
        <v>214</v>
      </c>
      <c r="AU246" s="18" t="s">
        <v>83</v>
      </c>
    </row>
    <row r="247" s="2" customFormat="1" ht="66.75" customHeight="1">
      <c r="A247" s="39"/>
      <c r="B247" s="40"/>
      <c r="C247" s="222" t="s">
        <v>972</v>
      </c>
      <c r="D247" s="222" t="s">
        <v>208</v>
      </c>
      <c r="E247" s="223" t="s">
        <v>3985</v>
      </c>
      <c r="F247" s="224" t="s">
        <v>3986</v>
      </c>
      <c r="G247" s="225" t="s">
        <v>931</v>
      </c>
      <c r="H247" s="226">
        <v>1</v>
      </c>
      <c r="I247" s="227"/>
      <c r="J247" s="228">
        <f>ROUND(I247*H247,2)</f>
        <v>0</v>
      </c>
      <c r="K247" s="229"/>
      <c r="L247" s="45"/>
      <c r="M247" s="230" t="s">
        <v>1</v>
      </c>
      <c r="N247" s="231" t="s">
        <v>41</v>
      </c>
      <c r="O247" s="92"/>
      <c r="P247" s="232">
        <f>O247*H247</f>
        <v>0</v>
      </c>
      <c r="Q247" s="232">
        <v>0</v>
      </c>
      <c r="R247" s="232">
        <f>Q247*H247</f>
        <v>0</v>
      </c>
      <c r="S247" s="232">
        <v>0</v>
      </c>
      <c r="T247" s="233">
        <f>S247*H247</f>
        <v>0</v>
      </c>
      <c r="U247" s="39"/>
      <c r="V247" s="39"/>
      <c r="W247" s="39"/>
      <c r="X247" s="39"/>
      <c r="Y247" s="39"/>
      <c r="Z247" s="39"/>
      <c r="AA247" s="39"/>
      <c r="AB247" s="39"/>
      <c r="AC247" s="39"/>
      <c r="AD247" s="39"/>
      <c r="AE247" s="39"/>
      <c r="AR247" s="234" t="s">
        <v>361</v>
      </c>
      <c r="AT247" s="234" t="s">
        <v>208</v>
      </c>
      <c r="AU247" s="234" t="s">
        <v>83</v>
      </c>
      <c r="AY247" s="18" t="s">
        <v>207</v>
      </c>
      <c r="BE247" s="235">
        <f>IF(N247="základní",J247,0)</f>
        <v>0</v>
      </c>
      <c r="BF247" s="235">
        <f>IF(N247="snížená",J247,0)</f>
        <v>0</v>
      </c>
      <c r="BG247" s="235">
        <f>IF(N247="zákl. přenesená",J247,0)</f>
        <v>0</v>
      </c>
      <c r="BH247" s="235">
        <f>IF(N247="sníž. přenesená",J247,0)</f>
        <v>0</v>
      </c>
      <c r="BI247" s="235">
        <f>IF(N247="nulová",J247,0)</f>
        <v>0</v>
      </c>
      <c r="BJ247" s="18" t="s">
        <v>83</v>
      </c>
      <c r="BK247" s="235">
        <f>ROUND(I247*H247,2)</f>
        <v>0</v>
      </c>
      <c r="BL247" s="18" t="s">
        <v>361</v>
      </c>
      <c r="BM247" s="234" t="s">
        <v>1367</v>
      </c>
    </row>
    <row r="248" s="2" customFormat="1">
      <c r="A248" s="39"/>
      <c r="B248" s="40"/>
      <c r="C248" s="41"/>
      <c r="D248" s="236" t="s">
        <v>214</v>
      </c>
      <c r="E248" s="41"/>
      <c r="F248" s="237" t="s">
        <v>3987</v>
      </c>
      <c r="G248" s="41"/>
      <c r="H248" s="41"/>
      <c r="I248" s="238"/>
      <c r="J248" s="41"/>
      <c r="K248" s="41"/>
      <c r="L248" s="45"/>
      <c r="M248" s="239"/>
      <c r="N248" s="240"/>
      <c r="O248" s="92"/>
      <c r="P248" s="92"/>
      <c r="Q248" s="92"/>
      <c r="R248" s="92"/>
      <c r="S248" s="92"/>
      <c r="T248" s="93"/>
      <c r="U248" s="39"/>
      <c r="V248" s="39"/>
      <c r="W248" s="39"/>
      <c r="X248" s="39"/>
      <c r="Y248" s="39"/>
      <c r="Z248" s="39"/>
      <c r="AA248" s="39"/>
      <c r="AB248" s="39"/>
      <c r="AC248" s="39"/>
      <c r="AD248" s="39"/>
      <c r="AE248" s="39"/>
      <c r="AT248" s="18" t="s">
        <v>214</v>
      </c>
      <c r="AU248" s="18" t="s">
        <v>83</v>
      </c>
    </row>
    <row r="249" s="2" customFormat="1" ht="66.75" customHeight="1">
      <c r="A249" s="39"/>
      <c r="B249" s="40"/>
      <c r="C249" s="222" t="s">
        <v>979</v>
      </c>
      <c r="D249" s="222" t="s">
        <v>208</v>
      </c>
      <c r="E249" s="223" t="s">
        <v>3988</v>
      </c>
      <c r="F249" s="224" t="s">
        <v>3989</v>
      </c>
      <c r="G249" s="225" t="s">
        <v>931</v>
      </c>
      <c r="H249" s="226">
        <v>10</v>
      </c>
      <c r="I249" s="227"/>
      <c r="J249" s="228">
        <f>ROUND(I249*H249,2)</f>
        <v>0</v>
      </c>
      <c r="K249" s="229"/>
      <c r="L249" s="45"/>
      <c r="M249" s="230" t="s">
        <v>1</v>
      </c>
      <c r="N249" s="231" t="s">
        <v>41</v>
      </c>
      <c r="O249" s="92"/>
      <c r="P249" s="232">
        <f>O249*H249</f>
        <v>0</v>
      </c>
      <c r="Q249" s="232">
        <v>0</v>
      </c>
      <c r="R249" s="232">
        <f>Q249*H249</f>
        <v>0</v>
      </c>
      <c r="S249" s="232">
        <v>0</v>
      </c>
      <c r="T249" s="233">
        <f>S249*H249</f>
        <v>0</v>
      </c>
      <c r="U249" s="39"/>
      <c r="V249" s="39"/>
      <c r="W249" s="39"/>
      <c r="X249" s="39"/>
      <c r="Y249" s="39"/>
      <c r="Z249" s="39"/>
      <c r="AA249" s="39"/>
      <c r="AB249" s="39"/>
      <c r="AC249" s="39"/>
      <c r="AD249" s="39"/>
      <c r="AE249" s="39"/>
      <c r="AR249" s="234" t="s">
        <v>361</v>
      </c>
      <c r="AT249" s="234" t="s">
        <v>208</v>
      </c>
      <c r="AU249" s="234" t="s">
        <v>83</v>
      </c>
      <c r="AY249" s="18" t="s">
        <v>207</v>
      </c>
      <c r="BE249" s="235">
        <f>IF(N249="základní",J249,0)</f>
        <v>0</v>
      </c>
      <c r="BF249" s="235">
        <f>IF(N249="snížená",J249,0)</f>
        <v>0</v>
      </c>
      <c r="BG249" s="235">
        <f>IF(N249="zákl. přenesená",J249,0)</f>
        <v>0</v>
      </c>
      <c r="BH249" s="235">
        <f>IF(N249="sníž. přenesená",J249,0)</f>
        <v>0</v>
      </c>
      <c r="BI249" s="235">
        <f>IF(N249="nulová",J249,0)</f>
        <v>0</v>
      </c>
      <c r="BJ249" s="18" t="s">
        <v>83</v>
      </c>
      <c r="BK249" s="235">
        <f>ROUND(I249*H249,2)</f>
        <v>0</v>
      </c>
      <c r="BL249" s="18" t="s">
        <v>361</v>
      </c>
      <c r="BM249" s="234" t="s">
        <v>1377</v>
      </c>
    </row>
    <row r="250" s="2" customFormat="1">
      <c r="A250" s="39"/>
      <c r="B250" s="40"/>
      <c r="C250" s="41"/>
      <c r="D250" s="236" t="s">
        <v>214</v>
      </c>
      <c r="E250" s="41"/>
      <c r="F250" s="237" t="s">
        <v>3990</v>
      </c>
      <c r="G250" s="41"/>
      <c r="H250" s="41"/>
      <c r="I250" s="238"/>
      <c r="J250" s="41"/>
      <c r="K250" s="41"/>
      <c r="L250" s="45"/>
      <c r="M250" s="239"/>
      <c r="N250" s="240"/>
      <c r="O250" s="92"/>
      <c r="P250" s="92"/>
      <c r="Q250" s="92"/>
      <c r="R250" s="92"/>
      <c r="S250" s="92"/>
      <c r="T250" s="93"/>
      <c r="U250" s="39"/>
      <c r="V250" s="39"/>
      <c r="W250" s="39"/>
      <c r="X250" s="39"/>
      <c r="Y250" s="39"/>
      <c r="Z250" s="39"/>
      <c r="AA250" s="39"/>
      <c r="AB250" s="39"/>
      <c r="AC250" s="39"/>
      <c r="AD250" s="39"/>
      <c r="AE250" s="39"/>
      <c r="AT250" s="18" t="s">
        <v>214</v>
      </c>
      <c r="AU250" s="18" t="s">
        <v>83</v>
      </c>
    </row>
    <row r="251" s="2" customFormat="1" ht="37.8" customHeight="1">
      <c r="A251" s="39"/>
      <c r="B251" s="40"/>
      <c r="C251" s="222" t="s">
        <v>993</v>
      </c>
      <c r="D251" s="222" t="s">
        <v>208</v>
      </c>
      <c r="E251" s="223" t="s">
        <v>3991</v>
      </c>
      <c r="F251" s="224" t="s">
        <v>3992</v>
      </c>
      <c r="G251" s="225" t="s">
        <v>931</v>
      </c>
      <c r="H251" s="226">
        <v>10</v>
      </c>
      <c r="I251" s="227"/>
      <c r="J251" s="228">
        <f>ROUND(I251*H251,2)</f>
        <v>0</v>
      </c>
      <c r="K251" s="229"/>
      <c r="L251" s="45"/>
      <c r="M251" s="230" t="s">
        <v>1</v>
      </c>
      <c r="N251" s="231" t="s">
        <v>41</v>
      </c>
      <c r="O251" s="92"/>
      <c r="P251" s="232">
        <f>O251*H251</f>
        <v>0</v>
      </c>
      <c r="Q251" s="232">
        <v>0</v>
      </c>
      <c r="R251" s="232">
        <f>Q251*H251</f>
        <v>0</v>
      </c>
      <c r="S251" s="232">
        <v>0</v>
      </c>
      <c r="T251" s="233">
        <f>S251*H251</f>
        <v>0</v>
      </c>
      <c r="U251" s="39"/>
      <c r="V251" s="39"/>
      <c r="W251" s="39"/>
      <c r="X251" s="39"/>
      <c r="Y251" s="39"/>
      <c r="Z251" s="39"/>
      <c r="AA251" s="39"/>
      <c r="AB251" s="39"/>
      <c r="AC251" s="39"/>
      <c r="AD251" s="39"/>
      <c r="AE251" s="39"/>
      <c r="AR251" s="234" t="s">
        <v>361</v>
      </c>
      <c r="AT251" s="234" t="s">
        <v>208</v>
      </c>
      <c r="AU251" s="234" t="s">
        <v>83</v>
      </c>
      <c r="AY251" s="18" t="s">
        <v>207</v>
      </c>
      <c r="BE251" s="235">
        <f>IF(N251="základní",J251,0)</f>
        <v>0</v>
      </c>
      <c r="BF251" s="235">
        <f>IF(N251="snížená",J251,0)</f>
        <v>0</v>
      </c>
      <c r="BG251" s="235">
        <f>IF(N251="zákl. přenesená",J251,0)</f>
        <v>0</v>
      </c>
      <c r="BH251" s="235">
        <f>IF(N251="sníž. přenesená",J251,0)</f>
        <v>0</v>
      </c>
      <c r="BI251" s="235">
        <f>IF(N251="nulová",J251,0)</f>
        <v>0</v>
      </c>
      <c r="BJ251" s="18" t="s">
        <v>83</v>
      </c>
      <c r="BK251" s="235">
        <f>ROUND(I251*H251,2)</f>
        <v>0</v>
      </c>
      <c r="BL251" s="18" t="s">
        <v>361</v>
      </c>
      <c r="BM251" s="234" t="s">
        <v>1388</v>
      </c>
    </row>
    <row r="252" s="2" customFormat="1">
      <c r="A252" s="39"/>
      <c r="B252" s="40"/>
      <c r="C252" s="41"/>
      <c r="D252" s="236" t="s">
        <v>214</v>
      </c>
      <c r="E252" s="41"/>
      <c r="F252" s="237" t="s">
        <v>3992</v>
      </c>
      <c r="G252" s="41"/>
      <c r="H252" s="41"/>
      <c r="I252" s="238"/>
      <c r="J252" s="41"/>
      <c r="K252" s="41"/>
      <c r="L252" s="45"/>
      <c r="M252" s="239"/>
      <c r="N252" s="240"/>
      <c r="O252" s="92"/>
      <c r="P252" s="92"/>
      <c r="Q252" s="92"/>
      <c r="R252" s="92"/>
      <c r="S252" s="92"/>
      <c r="T252" s="93"/>
      <c r="U252" s="39"/>
      <c r="V252" s="39"/>
      <c r="W252" s="39"/>
      <c r="X252" s="39"/>
      <c r="Y252" s="39"/>
      <c r="Z252" s="39"/>
      <c r="AA252" s="39"/>
      <c r="AB252" s="39"/>
      <c r="AC252" s="39"/>
      <c r="AD252" s="39"/>
      <c r="AE252" s="39"/>
      <c r="AT252" s="18" t="s">
        <v>214</v>
      </c>
      <c r="AU252" s="18" t="s">
        <v>83</v>
      </c>
    </row>
    <row r="253" s="11" customFormat="1" ht="25.92" customHeight="1">
      <c r="A253" s="11"/>
      <c r="B253" s="208"/>
      <c r="C253" s="209"/>
      <c r="D253" s="210" t="s">
        <v>75</v>
      </c>
      <c r="E253" s="211" t="s">
        <v>1618</v>
      </c>
      <c r="F253" s="211" t="s">
        <v>2104</v>
      </c>
      <c r="G253" s="209"/>
      <c r="H253" s="209"/>
      <c r="I253" s="212"/>
      <c r="J253" s="213">
        <f>BK253</f>
        <v>0</v>
      </c>
      <c r="K253" s="209"/>
      <c r="L253" s="214"/>
      <c r="M253" s="215"/>
      <c r="N253" s="216"/>
      <c r="O253" s="216"/>
      <c r="P253" s="217">
        <f>SUM(P254:P271)</f>
        <v>0</v>
      </c>
      <c r="Q253" s="216"/>
      <c r="R253" s="217">
        <f>SUM(R254:R271)</f>
        <v>0</v>
      </c>
      <c r="S253" s="216"/>
      <c r="T253" s="218">
        <f>SUM(T254:T271)</f>
        <v>0</v>
      </c>
      <c r="U253" s="11"/>
      <c r="V253" s="11"/>
      <c r="W253" s="11"/>
      <c r="X253" s="11"/>
      <c r="Y253" s="11"/>
      <c r="Z253" s="11"/>
      <c r="AA253" s="11"/>
      <c r="AB253" s="11"/>
      <c r="AC253" s="11"/>
      <c r="AD253" s="11"/>
      <c r="AE253" s="11"/>
      <c r="AR253" s="219" t="s">
        <v>83</v>
      </c>
      <c r="AT253" s="220" t="s">
        <v>75</v>
      </c>
      <c r="AU253" s="220" t="s">
        <v>76</v>
      </c>
      <c r="AY253" s="219" t="s">
        <v>207</v>
      </c>
      <c r="BK253" s="221">
        <f>SUM(BK254:BK271)</f>
        <v>0</v>
      </c>
    </row>
    <row r="254" s="2" customFormat="1" ht="16.5" customHeight="1">
      <c r="A254" s="39"/>
      <c r="B254" s="40"/>
      <c r="C254" s="222" t="s">
        <v>1001</v>
      </c>
      <c r="D254" s="222" t="s">
        <v>208</v>
      </c>
      <c r="E254" s="223" t="s">
        <v>3993</v>
      </c>
      <c r="F254" s="224" t="s">
        <v>3994</v>
      </c>
      <c r="G254" s="225" t="s">
        <v>783</v>
      </c>
      <c r="H254" s="226">
        <v>25</v>
      </c>
      <c r="I254" s="227"/>
      <c r="J254" s="228">
        <f>ROUND(I254*H254,2)</f>
        <v>0</v>
      </c>
      <c r="K254" s="229"/>
      <c r="L254" s="45"/>
      <c r="M254" s="230" t="s">
        <v>1</v>
      </c>
      <c r="N254" s="231" t="s">
        <v>41</v>
      </c>
      <c r="O254" s="92"/>
      <c r="P254" s="232">
        <f>O254*H254</f>
        <v>0</v>
      </c>
      <c r="Q254" s="232">
        <v>0</v>
      </c>
      <c r="R254" s="232">
        <f>Q254*H254</f>
        <v>0</v>
      </c>
      <c r="S254" s="232">
        <v>0</v>
      </c>
      <c r="T254" s="233">
        <f>S254*H254</f>
        <v>0</v>
      </c>
      <c r="U254" s="39"/>
      <c r="V254" s="39"/>
      <c r="W254" s="39"/>
      <c r="X254" s="39"/>
      <c r="Y254" s="39"/>
      <c r="Z254" s="39"/>
      <c r="AA254" s="39"/>
      <c r="AB254" s="39"/>
      <c r="AC254" s="39"/>
      <c r="AD254" s="39"/>
      <c r="AE254" s="39"/>
      <c r="AR254" s="234" t="s">
        <v>361</v>
      </c>
      <c r="AT254" s="234" t="s">
        <v>208</v>
      </c>
      <c r="AU254" s="234" t="s">
        <v>83</v>
      </c>
      <c r="AY254" s="18" t="s">
        <v>207</v>
      </c>
      <c r="BE254" s="235">
        <f>IF(N254="základní",J254,0)</f>
        <v>0</v>
      </c>
      <c r="BF254" s="235">
        <f>IF(N254="snížená",J254,0)</f>
        <v>0</v>
      </c>
      <c r="BG254" s="235">
        <f>IF(N254="zákl. přenesená",J254,0)</f>
        <v>0</v>
      </c>
      <c r="BH254" s="235">
        <f>IF(N254="sníž. přenesená",J254,0)</f>
        <v>0</v>
      </c>
      <c r="BI254" s="235">
        <f>IF(N254="nulová",J254,0)</f>
        <v>0</v>
      </c>
      <c r="BJ254" s="18" t="s">
        <v>83</v>
      </c>
      <c r="BK254" s="235">
        <f>ROUND(I254*H254,2)</f>
        <v>0</v>
      </c>
      <c r="BL254" s="18" t="s">
        <v>361</v>
      </c>
      <c r="BM254" s="234" t="s">
        <v>1397</v>
      </c>
    </row>
    <row r="255" s="2" customFormat="1">
      <c r="A255" s="39"/>
      <c r="B255" s="40"/>
      <c r="C255" s="41"/>
      <c r="D255" s="236" t="s">
        <v>214</v>
      </c>
      <c r="E255" s="41"/>
      <c r="F255" s="237" t="s">
        <v>3994</v>
      </c>
      <c r="G255" s="41"/>
      <c r="H255" s="41"/>
      <c r="I255" s="238"/>
      <c r="J255" s="41"/>
      <c r="K255" s="41"/>
      <c r="L255" s="45"/>
      <c r="M255" s="239"/>
      <c r="N255" s="240"/>
      <c r="O255" s="92"/>
      <c r="P255" s="92"/>
      <c r="Q255" s="92"/>
      <c r="R255" s="92"/>
      <c r="S255" s="92"/>
      <c r="T255" s="93"/>
      <c r="U255" s="39"/>
      <c r="V255" s="39"/>
      <c r="W255" s="39"/>
      <c r="X255" s="39"/>
      <c r="Y255" s="39"/>
      <c r="Z255" s="39"/>
      <c r="AA255" s="39"/>
      <c r="AB255" s="39"/>
      <c r="AC255" s="39"/>
      <c r="AD255" s="39"/>
      <c r="AE255" s="39"/>
      <c r="AT255" s="18" t="s">
        <v>214</v>
      </c>
      <c r="AU255" s="18" t="s">
        <v>83</v>
      </c>
    </row>
    <row r="256" s="2" customFormat="1" ht="16.5" customHeight="1">
      <c r="A256" s="39"/>
      <c r="B256" s="40"/>
      <c r="C256" s="222" t="s">
        <v>1011</v>
      </c>
      <c r="D256" s="222" t="s">
        <v>208</v>
      </c>
      <c r="E256" s="223" t="s">
        <v>3995</v>
      </c>
      <c r="F256" s="224" t="s">
        <v>3996</v>
      </c>
      <c r="G256" s="225" t="s">
        <v>783</v>
      </c>
      <c r="H256" s="226">
        <v>145</v>
      </c>
      <c r="I256" s="227"/>
      <c r="J256" s="228">
        <f>ROUND(I256*H256,2)</f>
        <v>0</v>
      </c>
      <c r="K256" s="229"/>
      <c r="L256" s="45"/>
      <c r="M256" s="230" t="s">
        <v>1</v>
      </c>
      <c r="N256" s="231" t="s">
        <v>41</v>
      </c>
      <c r="O256" s="92"/>
      <c r="P256" s="232">
        <f>O256*H256</f>
        <v>0</v>
      </c>
      <c r="Q256" s="232">
        <v>0</v>
      </c>
      <c r="R256" s="232">
        <f>Q256*H256</f>
        <v>0</v>
      </c>
      <c r="S256" s="232">
        <v>0</v>
      </c>
      <c r="T256" s="233">
        <f>S256*H256</f>
        <v>0</v>
      </c>
      <c r="U256" s="39"/>
      <c r="V256" s="39"/>
      <c r="W256" s="39"/>
      <c r="X256" s="39"/>
      <c r="Y256" s="39"/>
      <c r="Z256" s="39"/>
      <c r="AA256" s="39"/>
      <c r="AB256" s="39"/>
      <c r="AC256" s="39"/>
      <c r="AD256" s="39"/>
      <c r="AE256" s="39"/>
      <c r="AR256" s="234" t="s">
        <v>361</v>
      </c>
      <c r="AT256" s="234" t="s">
        <v>208</v>
      </c>
      <c r="AU256" s="234" t="s">
        <v>83</v>
      </c>
      <c r="AY256" s="18" t="s">
        <v>207</v>
      </c>
      <c r="BE256" s="235">
        <f>IF(N256="základní",J256,0)</f>
        <v>0</v>
      </c>
      <c r="BF256" s="235">
        <f>IF(N256="snížená",J256,0)</f>
        <v>0</v>
      </c>
      <c r="BG256" s="235">
        <f>IF(N256="zákl. přenesená",J256,0)</f>
        <v>0</v>
      </c>
      <c r="BH256" s="235">
        <f>IF(N256="sníž. přenesená",J256,0)</f>
        <v>0</v>
      </c>
      <c r="BI256" s="235">
        <f>IF(N256="nulová",J256,0)</f>
        <v>0</v>
      </c>
      <c r="BJ256" s="18" t="s">
        <v>83</v>
      </c>
      <c r="BK256" s="235">
        <f>ROUND(I256*H256,2)</f>
        <v>0</v>
      </c>
      <c r="BL256" s="18" t="s">
        <v>361</v>
      </c>
      <c r="BM256" s="234" t="s">
        <v>1406</v>
      </c>
    </row>
    <row r="257" s="2" customFormat="1">
      <c r="A257" s="39"/>
      <c r="B257" s="40"/>
      <c r="C257" s="41"/>
      <c r="D257" s="236" t="s">
        <v>214</v>
      </c>
      <c r="E257" s="41"/>
      <c r="F257" s="237" t="s">
        <v>3996</v>
      </c>
      <c r="G257" s="41"/>
      <c r="H257" s="41"/>
      <c r="I257" s="238"/>
      <c r="J257" s="41"/>
      <c r="K257" s="41"/>
      <c r="L257" s="45"/>
      <c r="M257" s="239"/>
      <c r="N257" s="240"/>
      <c r="O257" s="92"/>
      <c r="P257" s="92"/>
      <c r="Q257" s="92"/>
      <c r="R257" s="92"/>
      <c r="S257" s="92"/>
      <c r="T257" s="93"/>
      <c r="U257" s="39"/>
      <c r="V257" s="39"/>
      <c r="W257" s="39"/>
      <c r="X257" s="39"/>
      <c r="Y257" s="39"/>
      <c r="Z257" s="39"/>
      <c r="AA257" s="39"/>
      <c r="AB257" s="39"/>
      <c r="AC257" s="39"/>
      <c r="AD257" s="39"/>
      <c r="AE257" s="39"/>
      <c r="AT257" s="18" t="s">
        <v>214</v>
      </c>
      <c r="AU257" s="18" t="s">
        <v>83</v>
      </c>
    </row>
    <row r="258" s="2" customFormat="1" ht="16.5" customHeight="1">
      <c r="A258" s="39"/>
      <c r="B258" s="40"/>
      <c r="C258" s="222" t="s">
        <v>1019</v>
      </c>
      <c r="D258" s="222" t="s">
        <v>208</v>
      </c>
      <c r="E258" s="223" t="s">
        <v>3997</v>
      </c>
      <c r="F258" s="224" t="s">
        <v>3998</v>
      </c>
      <c r="G258" s="225" t="s">
        <v>783</v>
      </c>
      <c r="H258" s="226">
        <v>650</v>
      </c>
      <c r="I258" s="227"/>
      <c r="J258" s="228">
        <f>ROUND(I258*H258,2)</f>
        <v>0</v>
      </c>
      <c r="K258" s="229"/>
      <c r="L258" s="45"/>
      <c r="M258" s="230" t="s">
        <v>1</v>
      </c>
      <c r="N258" s="231" t="s">
        <v>41</v>
      </c>
      <c r="O258" s="92"/>
      <c r="P258" s="232">
        <f>O258*H258</f>
        <v>0</v>
      </c>
      <c r="Q258" s="232">
        <v>0</v>
      </c>
      <c r="R258" s="232">
        <f>Q258*H258</f>
        <v>0</v>
      </c>
      <c r="S258" s="232">
        <v>0</v>
      </c>
      <c r="T258" s="233">
        <f>S258*H258</f>
        <v>0</v>
      </c>
      <c r="U258" s="39"/>
      <c r="V258" s="39"/>
      <c r="W258" s="39"/>
      <c r="X258" s="39"/>
      <c r="Y258" s="39"/>
      <c r="Z258" s="39"/>
      <c r="AA258" s="39"/>
      <c r="AB258" s="39"/>
      <c r="AC258" s="39"/>
      <c r="AD258" s="39"/>
      <c r="AE258" s="39"/>
      <c r="AR258" s="234" t="s">
        <v>361</v>
      </c>
      <c r="AT258" s="234" t="s">
        <v>208</v>
      </c>
      <c r="AU258" s="234" t="s">
        <v>83</v>
      </c>
      <c r="AY258" s="18" t="s">
        <v>207</v>
      </c>
      <c r="BE258" s="235">
        <f>IF(N258="základní",J258,0)</f>
        <v>0</v>
      </c>
      <c r="BF258" s="235">
        <f>IF(N258="snížená",J258,0)</f>
        <v>0</v>
      </c>
      <c r="BG258" s="235">
        <f>IF(N258="zákl. přenesená",J258,0)</f>
        <v>0</v>
      </c>
      <c r="BH258" s="235">
        <f>IF(N258="sníž. přenesená",J258,0)</f>
        <v>0</v>
      </c>
      <c r="BI258" s="235">
        <f>IF(N258="nulová",J258,0)</f>
        <v>0</v>
      </c>
      <c r="BJ258" s="18" t="s">
        <v>83</v>
      </c>
      <c r="BK258" s="235">
        <f>ROUND(I258*H258,2)</f>
        <v>0</v>
      </c>
      <c r="BL258" s="18" t="s">
        <v>361</v>
      </c>
      <c r="BM258" s="234" t="s">
        <v>1414</v>
      </c>
    </row>
    <row r="259" s="2" customFormat="1">
      <c r="A259" s="39"/>
      <c r="B259" s="40"/>
      <c r="C259" s="41"/>
      <c r="D259" s="236" t="s">
        <v>214</v>
      </c>
      <c r="E259" s="41"/>
      <c r="F259" s="237" t="s">
        <v>3998</v>
      </c>
      <c r="G259" s="41"/>
      <c r="H259" s="41"/>
      <c r="I259" s="238"/>
      <c r="J259" s="41"/>
      <c r="K259" s="41"/>
      <c r="L259" s="45"/>
      <c r="M259" s="239"/>
      <c r="N259" s="240"/>
      <c r="O259" s="92"/>
      <c r="P259" s="92"/>
      <c r="Q259" s="92"/>
      <c r="R259" s="92"/>
      <c r="S259" s="92"/>
      <c r="T259" s="93"/>
      <c r="U259" s="39"/>
      <c r="V259" s="39"/>
      <c r="W259" s="39"/>
      <c r="X259" s="39"/>
      <c r="Y259" s="39"/>
      <c r="Z259" s="39"/>
      <c r="AA259" s="39"/>
      <c r="AB259" s="39"/>
      <c r="AC259" s="39"/>
      <c r="AD259" s="39"/>
      <c r="AE259" s="39"/>
      <c r="AT259" s="18" t="s">
        <v>214</v>
      </c>
      <c r="AU259" s="18" t="s">
        <v>83</v>
      </c>
    </row>
    <row r="260" s="2" customFormat="1" ht="16.5" customHeight="1">
      <c r="A260" s="39"/>
      <c r="B260" s="40"/>
      <c r="C260" s="222" t="s">
        <v>1032</v>
      </c>
      <c r="D260" s="222" t="s">
        <v>208</v>
      </c>
      <c r="E260" s="223" t="s">
        <v>3999</v>
      </c>
      <c r="F260" s="224" t="s">
        <v>4000</v>
      </c>
      <c r="G260" s="225" t="s">
        <v>783</v>
      </c>
      <c r="H260" s="226">
        <v>225</v>
      </c>
      <c r="I260" s="227"/>
      <c r="J260" s="228">
        <f>ROUND(I260*H260,2)</f>
        <v>0</v>
      </c>
      <c r="K260" s="229"/>
      <c r="L260" s="45"/>
      <c r="M260" s="230" t="s">
        <v>1</v>
      </c>
      <c r="N260" s="231" t="s">
        <v>41</v>
      </c>
      <c r="O260" s="92"/>
      <c r="P260" s="232">
        <f>O260*H260</f>
        <v>0</v>
      </c>
      <c r="Q260" s="232">
        <v>0</v>
      </c>
      <c r="R260" s="232">
        <f>Q260*H260</f>
        <v>0</v>
      </c>
      <c r="S260" s="232">
        <v>0</v>
      </c>
      <c r="T260" s="233">
        <f>S260*H260</f>
        <v>0</v>
      </c>
      <c r="U260" s="39"/>
      <c r="V260" s="39"/>
      <c r="W260" s="39"/>
      <c r="X260" s="39"/>
      <c r="Y260" s="39"/>
      <c r="Z260" s="39"/>
      <c r="AA260" s="39"/>
      <c r="AB260" s="39"/>
      <c r="AC260" s="39"/>
      <c r="AD260" s="39"/>
      <c r="AE260" s="39"/>
      <c r="AR260" s="234" t="s">
        <v>361</v>
      </c>
      <c r="AT260" s="234" t="s">
        <v>208</v>
      </c>
      <c r="AU260" s="234" t="s">
        <v>83</v>
      </c>
      <c r="AY260" s="18" t="s">
        <v>207</v>
      </c>
      <c r="BE260" s="235">
        <f>IF(N260="základní",J260,0)</f>
        <v>0</v>
      </c>
      <c r="BF260" s="235">
        <f>IF(N260="snížená",J260,0)</f>
        <v>0</v>
      </c>
      <c r="BG260" s="235">
        <f>IF(N260="zákl. přenesená",J260,0)</f>
        <v>0</v>
      </c>
      <c r="BH260" s="235">
        <f>IF(N260="sníž. přenesená",J260,0)</f>
        <v>0</v>
      </c>
      <c r="BI260" s="235">
        <f>IF(N260="nulová",J260,0)</f>
        <v>0</v>
      </c>
      <c r="BJ260" s="18" t="s">
        <v>83</v>
      </c>
      <c r="BK260" s="235">
        <f>ROUND(I260*H260,2)</f>
        <v>0</v>
      </c>
      <c r="BL260" s="18" t="s">
        <v>361</v>
      </c>
      <c r="BM260" s="234" t="s">
        <v>1425</v>
      </c>
    </row>
    <row r="261" s="2" customFormat="1">
      <c r="A261" s="39"/>
      <c r="B261" s="40"/>
      <c r="C261" s="41"/>
      <c r="D261" s="236" t="s">
        <v>214</v>
      </c>
      <c r="E261" s="41"/>
      <c r="F261" s="237" t="s">
        <v>4000</v>
      </c>
      <c r="G261" s="41"/>
      <c r="H261" s="41"/>
      <c r="I261" s="238"/>
      <c r="J261" s="41"/>
      <c r="K261" s="41"/>
      <c r="L261" s="45"/>
      <c r="M261" s="239"/>
      <c r="N261" s="240"/>
      <c r="O261" s="92"/>
      <c r="P261" s="92"/>
      <c r="Q261" s="92"/>
      <c r="R261" s="92"/>
      <c r="S261" s="92"/>
      <c r="T261" s="93"/>
      <c r="U261" s="39"/>
      <c r="V261" s="39"/>
      <c r="W261" s="39"/>
      <c r="X261" s="39"/>
      <c r="Y261" s="39"/>
      <c r="Z261" s="39"/>
      <c r="AA261" s="39"/>
      <c r="AB261" s="39"/>
      <c r="AC261" s="39"/>
      <c r="AD261" s="39"/>
      <c r="AE261" s="39"/>
      <c r="AT261" s="18" t="s">
        <v>214</v>
      </c>
      <c r="AU261" s="18" t="s">
        <v>83</v>
      </c>
    </row>
    <row r="262" s="2" customFormat="1" ht="16.5" customHeight="1">
      <c r="A262" s="39"/>
      <c r="B262" s="40"/>
      <c r="C262" s="222" t="s">
        <v>1040</v>
      </c>
      <c r="D262" s="222" t="s">
        <v>208</v>
      </c>
      <c r="E262" s="223" t="s">
        <v>4001</v>
      </c>
      <c r="F262" s="224" t="s">
        <v>4002</v>
      </c>
      <c r="G262" s="225" t="s">
        <v>783</v>
      </c>
      <c r="H262" s="226">
        <v>285</v>
      </c>
      <c r="I262" s="227"/>
      <c r="J262" s="228">
        <f>ROUND(I262*H262,2)</f>
        <v>0</v>
      </c>
      <c r="K262" s="229"/>
      <c r="L262" s="45"/>
      <c r="M262" s="230" t="s">
        <v>1</v>
      </c>
      <c r="N262" s="231" t="s">
        <v>41</v>
      </c>
      <c r="O262" s="92"/>
      <c r="P262" s="232">
        <f>O262*H262</f>
        <v>0</v>
      </c>
      <c r="Q262" s="232">
        <v>0</v>
      </c>
      <c r="R262" s="232">
        <f>Q262*H262</f>
        <v>0</v>
      </c>
      <c r="S262" s="232">
        <v>0</v>
      </c>
      <c r="T262" s="233">
        <f>S262*H262</f>
        <v>0</v>
      </c>
      <c r="U262" s="39"/>
      <c r="V262" s="39"/>
      <c r="W262" s="39"/>
      <c r="X262" s="39"/>
      <c r="Y262" s="39"/>
      <c r="Z262" s="39"/>
      <c r="AA262" s="39"/>
      <c r="AB262" s="39"/>
      <c r="AC262" s="39"/>
      <c r="AD262" s="39"/>
      <c r="AE262" s="39"/>
      <c r="AR262" s="234" t="s">
        <v>361</v>
      </c>
      <c r="AT262" s="234" t="s">
        <v>208</v>
      </c>
      <c r="AU262" s="234" t="s">
        <v>83</v>
      </c>
      <c r="AY262" s="18" t="s">
        <v>207</v>
      </c>
      <c r="BE262" s="235">
        <f>IF(N262="základní",J262,0)</f>
        <v>0</v>
      </c>
      <c r="BF262" s="235">
        <f>IF(N262="snížená",J262,0)</f>
        <v>0</v>
      </c>
      <c r="BG262" s="235">
        <f>IF(N262="zákl. přenesená",J262,0)</f>
        <v>0</v>
      </c>
      <c r="BH262" s="235">
        <f>IF(N262="sníž. přenesená",J262,0)</f>
        <v>0</v>
      </c>
      <c r="BI262" s="235">
        <f>IF(N262="nulová",J262,0)</f>
        <v>0</v>
      </c>
      <c r="BJ262" s="18" t="s">
        <v>83</v>
      </c>
      <c r="BK262" s="235">
        <f>ROUND(I262*H262,2)</f>
        <v>0</v>
      </c>
      <c r="BL262" s="18" t="s">
        <v>361</v>
      </c>
      <c r="BM262" s="234" t="s">
        <v>1435</v>
      </c>
    </row>
    <row r="263" s="2" customFormat="1">
      <c r="A263" s="39"/>
      <c r="B263" s="40"/>
      <c r="C263" s="41"/>
      <c r="D263" s="236" t="s">
        <v>214</v>
      </c>
      <c r="E263" s="41"/>
      <c r="F263" s="237" t="s">
        <v>4002</v>
      </c>
      <c r="G263" s="41"/>
      <c r="H263" s="41"/>
      <c r="I263" s="238"/>
      <c r="J263" s="41"/>
      <c r="K263" s="41"/>
      <c r="L263" s="45"/>
      <c r="M263" s="239"/>
      <c r="N263" s="240"/>
      <c r="O263" s="92"/>
      <c r="P263" s="92"/>
      <c r="Q263" s="92"/>
      <c r="R263" s="92"/>
      <c r="S263" s="92"/>
      <c r="T263" s="93"/>
      <c r="U263" s="39"/>
      <c r="V263" s="39"/>
      <c r="W263" s="39"/>
      <c r="X263" s="39"/>
      <c r="Y263" s="39"/>
      <c r="Z263" s="39"/>
      <c r="AA263" s="39"/>
      <c r="AB263" s="39"/>
      <c r="AC263" s="39"/>
      <c r="AD263" s="39"/>
      <c r="AE263" s="39"/>
      <c r="AT263" s="18" t="s">
        <v>214</v>
      </c>
      <c r="AU263" s="18" t="s">
        <v>83</v>
      </c>
    </row>
    <row r="264" s="2" customFormat="1" ht="24.15" customHeight="1">
      <c r="A264" s="39"/>
      <c r="B264" s="40"/>
      <c r="C264" s="222" t="s">
        <v>1047</v>
      </c>
      <c r="D264" s="222" t="s">
        <v>208</v>
      </c>
      <c r="E264" s="223" t="s">
        <v>4003</v>
      </c>
      <c r="F264" s="224" t="s">
        <v>4004</v>
      </c>
      <c r="G264" s="225" t="s">
        <v>783</v>
      </c>
      <c r="H264" s="226">
        <v>180</v>
      </c>
      <c r="I264" s="227"/>
      <c r="J264" s="228">
        <f>ROUND(I264*H264,2)</f>
        <v>0</v>
      </c>
      <c r="K264" s="229"/>
      <c r="L264" s="45"/>
      <c r="M264" s="230" t="s">
        <v>1</v>
      </c>
      <c r="N264" s="231" t="s">
        <v>41</v>
      </c>
      <c r="O264" s="92"/>
      <c r="P264" s="232">
        <f>O264*H264</f>
        <v>0</v>
      </c>
      <c r="Q264" s="232">
        <v>0</v>
      </c>
      <c r="R264" s="232">
        <f>Q264*H264</f>
        <v>0</v>
      </c>
      <c r="S264" s="232">
        <v>0</v>
      </c>
      <c r="T264" s="233">
        <f>S264*H264</f>
        <v>0</v>
      </c>
      <c r="U264" s="39"/>
      <c r="V264" s="39"/>
      <c r="W264" s="39"/>
      <c r="X264" s="39"/>
      <c r="Y264" s="39"/>
      <c r="Z264" s="39"/>
      <c r="AA264" s="39"/>
      <c r="AB264" s="39"/>
      <c r="AC264" s="39"/>
      <c r="AD264" s="39"/>
      <c r="AE264" s="39"/>
      <c r="AR264" s="234" t="s">
        <v>361</v>
      </c>
      <c r="AT264" s="234" t="s">
        <v>208</v>
      </c>
      <c r="AU264" s="234" t="s">
        <v>83</v>
      </c>
      <c r="AY264" s="18" t="s">
        <v>207</v>
      </c>
      <c r="BE264" s="235">
        <f>IF(N264="základní",J264,0)</f>
        <v>0</v>
      </c>
      <c r="BF264" s="235">
        <f>IF(N264="snížená",J264,0)</f>
        <v>0</v>
      </c>
      <c r="BG264" s="235">
        <f>IF(N264="zákl. přenesená",J264,0)</f>
        <v>0</v>
      </c>
      <c r="BH264" s="235">
        <f>IF(N264="sníž. přenesená",J264,0)</f>
        <v>0</v>
      </c>
      <c r="BI264" s="235">
        <f>IF(N264="nulová",J264,0)</f>
        <v>0</v>
      </c>
      <c r="BJ264" s="18" t="s">
        <v>83</v>
      </c>
      <c r="BK264" s="235">
        <f>ROUND(I264*H264,2)</f>
        <v>0</v>
      </c>
      <c r="BL264" s="18" t="s">
        <v>361</v>
      </c>
      <c r="BM264" s="234" t="s">
        <v>1446</v>
      </c>
    </row>
    <row r="265" s="2" customFormat="1">
      <c r="A265" s="39"/>
      <c r="B265" s="40"/>
      <c r="C265" s="41"/>
      <c r="D265" s="236" t="s">
        <v>214</v>
      </c>
      <c r="E265" s="41"/>
      <c r="F265" s="237" t="s">
        <v>4004</v>
      </c>
      <c r="G265" s="41"/>
      <c r="H265" s="41"/>
      <c r="I265" s="238"/>
      <c r="J265" s="41"/>
      <c r="K265" s="41"/>
      <c r="L265" s="45"/>
      <c r="M265" s="239"/>
      <c r="N265" s="240"/>
      <c r="O265" s="92"/>
      <c r="P265" s="92"/>
      <c r="Q265" s="92"/>
      <c r="R265" s="92"/>
      <c r="S265" s="92"/>
      <c r="T265" s="93"/>
      <c r="U265" s="39"/>
      <c r="V265" s="39"/>
      <c r="W265" s="39"/>
      <c r="X265" s="39"/>
      <c r="Y265" s="39"/>
      <c r="Z265" s="39"/>
      <c r="AA265" s="39"/>
      <c r="AB265" s="39"/>
      <c r="AC265" s="39"/>
      <c r="AD265" s="39"/>
      <c r="AE265" s="39"/>
      <c r="AT265" s="18" t="s">
        <v>214</v>
      </c>
      <c r="AU265" s="18" t="s">
        <v>83</v>
      </c>
    </row>
    <row r="266" s="2" customFormat="1" ht="37.8" customHeight="1">
      <c r="A266" s="39"/>
      <c r="B266" s="40"/>
      <c r="C266" s="222" t="s">
        <v>1064</v>
      </c>
      <c r="D266" s="222" t="s">
        <v>208</v>
      </c>
      <c r="E266" s="223" t="s">
        <v>4005</v>
      </c>
      <c r="F266" s="224" t="s">
        <v>4006</v>
      </c>
      <c r="G266" s="225" t="s">
        <v>783</v>
      </c>
      <c r="H266" s="226">
        <v>450</v>
      </c>
      <c r="I266" s="227"/>
      <c r="J266" s="228">
        <f>ROUND(I266*H266,2)</f>
        <v>0</v>
      </c>
      <c r="K266" s="229"/>
      <c r="L266" s="45"/>
      <c r="M266" s="230" t="s">
        <v>1</v>
      </c>
      <c r="N266" s="231" t="s">
        <v>41</v>
      </c>
      <c r="O266" s="92"/>
      <c r="P266" s="232">
        <f>O266*H266</f>
        <v>0</v>
      </c>
      <c r="Q266" s="232">
        <v>0</v>
      </c>
      <c r="R266" s="232">
        <f>Q266*H266</f>
        <v>0</v>
      </c>
      <c r="S266" s="232">
        <v>0</v>
      </c>
      <c r="T266" s="233">
        <f>S266*H266</f>
        <v>0</v>
      </c>
      <c r="U266" s="39"/>
      <c r="V266" s="39"/>
      <c r="W266" s="39"/>
      <c r="X266" s="39"/>
      <c r="Y266" s="39"/>
      <c r="Z266" s="39"/>
      <c r="AA266" s="39"/>
      <c r="AB266" s="39"/>
      <c r="AC266" s="39"/>
      <c r="AD266" s="39"/>
      <c r="AE266" s="39"/>
      <c r="AR266" s="234" t="s">
        <v>361</v>
      </c>
      <c r="AT266" s="234" t="s">
        <v>208</v>
      </c>
      <c r="AU266" s="234" t="s">
        <v>83</v>
      </c>
      <c r="AY266" s="18" t="s">
        <v>207</v>
      </c>
      <c r="BE266" s="235">
        <f>IF(N266="základní",J266,0)</f>
        <v>0</v>
      </c>
      <c r="BF266" s="235">
        <f>IF(N266="snížená",J266,0)</f>
        <v>0</v>
      </c>
      <c r="BG266" s="235">
        <f>IF(N266="zákl. přenesená",J266,0)</f>
        <v>0</v>
      </c>
      <c r="BH266" s="235">
        <f>IF(N266="sníž. přenesená",J266,0)</f>
        <v>0</v>
      </c>
      <c r="BI266" s="235">
        <f>IF(N266="nulová",J266,0)</f>
        <v>0</v>
      </c>
      <c r="BJ266" s="18" t="s">
        <v>83</v>
      </c>
      <c r="BK266" s="235">
        <f>ROUND(I266*H266,2)</f>
        <v>0</v>
      </c>
      <c r="BL266" s="18" t="s">
        <v>361</v>
      </c>
      <c r="BM266" s="234" t="s">
        <v>1457</v>
      </c>
    </row>
    <row r="267" s="2" customFormat="1">
      <c r="A267" s="39"/>
      <c r="B267" s="40"/>
      <c r="C267" s="41"/>
      <c r="D267" s="236" t="s">
        <v>214</v>
      </c>
      <c r="E267" s="41"/>
      <c r="F267" s="237" t="s">
        <v>4006</v>
      </c>
      <c r="G267" s="41"/>
      <c r="H267" s="41"/>
      <c r="I267" s="238"/>
      <c r="J267" s="41"/>
      <c r="K267" s="41"/>
      <c r="L267" s="45"/>
      <c r="M267" s="239"/>
      <c r="N267" s="240"/>
      <c r="O267" s="92"/>
      <c r="P267" s="92"/>
      <c r="Q267" s="92"/>
      <c r="R267" s="92"/>
      <c r="S267" s="92"/>
      <c r="T267" s="93"/>
      <c r="U267" s="39"/>
      <c r="V267" s="39"/>
      <c r="W267" s="39"/>
      <c r="X267" s="39"/>
      <c r="Y267" s="39"/>
      <c r="Z267" s="39"/>
      <c r="AA267" s="39"/>
      <c r="AB267" s="39"/>
      <c r="AC267" s="39"/>
      <c r="AD267" s="39"/>
      <c r="AE267" s="39"/>
      <c r="AT267" s="18" t="s">
        <v>214</v>
      </c>
      <c r="AU267" s="18" t="s">
        <v>83</v>
      </c>
    </row>
    <row r="268" s="2" customFormat="1" ht="21.75" customHeight="1">
      <c r="A268" s="39"/>
      <c r="B268" s="40"/>
      <c r="C268" s="222" t="s">
        <v>1079</v>
      </c>
      <c r="D268" s="222" t="s">
        <v>208</v>
      </c>
      <c r="E268" s="223" t="s">
        <v>4007</v>
      </c>
      <c r="F268" s="224" t="s">
        <v>4008</v>
      </c>
      <c r="G268" s="225" t="s">
        <v>931</v>
      </c>
      <c r="H268" s="226">
        <v>45</v>
      </c>
      <c r="I268" s="227"/>
      <c r="J268" s="228">
        <f>ROUND(I268*H268,2)</f>
        <v>0</v>
      </c>
      <c r="K268" s="229"/>
      <c r="L268" s="45"/>
      <c r="M268" s="230" t="s">
        <v>1</v>
      </c>
      <c r="N268" s="231" t="s">
        <v>41</v>
      </c>
      <c r="O268" s="92"/>
      <c r="P268" s="232">
        <f>O268*H268</f>
        <v>0</v>
      </c>
      <c r="Q268" s="232">
        <v>0</v>
      </c>
      <c r="R268" s="232">
        <f>Q268*H268</f>
        <v>0</v>
      </c>
      <c r="S268" s="232">
        <v>0</v>
      </c>
      <c r="T268" s="233">
        <f>S268*H268</f>
        <v>0</v>
      </c>
      <c r="U268" s="39"/>
      <c r="V268" s="39"/>
      <c r="W268" s="39"/>
      <c r="X268" s="39"/>
      <c r="Y268" s="39"/>
      <c r="Z268" s="39"/>
      <c r="AA268" s="39"/>
      <c r="AB268" s="39"/>
      <c r="AC268" s="39"/>
      <c r="AD268" s="39"/>
      <c r="AE268" s="39"/>
      <c r="AR268" s="234" t="s">
        <v>361</v>
      </c>
      <c r="AT268" s="234" t="s">
        <v>208</v>
      </c>
      <c r="AU268" s="234" t="s">
        <v>83</v>
      </c>
      <c r="AY268" s="18" t="s">
        <v>207</v>
      </c>
      <c r="BE268" s="235">
        <f>IF(N268="základní",J268,0)</f>
        <v>0</v>
      </c>
      <c r="BF268" s="235">
        <f>IF(N268="snížená",J268,0)</f>
        <v>0</v>
      </c>
      <c r="BG268" s="235">
        <f>IF(N268="zákl. přenesená",J268,0)</f>
        <v>0</v>
      </c>
      <c r="BH268" s="235">
        <f>IF(N268="sníž. přenesená",J268,0)</f>
        <v>0</v>
      </c>
      <c r="BI268" s="235">
        <f>IF(N268="nulová",J268,0)</f>
        <v>0</v>
      </c>
      <c r="BJ268" s="18" t="s">
        <v>83</v>
      </c>
      <c r="BK268" s="235">
        <f>ROUND(I268*H268,2)</f>
        <v>0</v>
      </c>
      <c r="BL268" s="18" t="s">
        <v>361</v>
      </c>
      <c r="BM268" s="234" t="s">
        <v>1470</v>
      </c>
    </row>
    <row r="269" s="2" customFormat="1">
      <c r="A269" s="39"/>
      <c r="B269" s="40"/>
      <c r="C269" s="41"/>
      <c r="D269" s="236" t="s">
        <v>214</v>
      </c>
      <c r="E269" s="41"/>
      <c r="F269" s="237" t="s">
        <v>4008</v>
      </c>
      <c r="G269" s="41"/>
      <c r="H269" s="41"/>
      <c r="I269" s="238"/>
      <c r="J269" s="41"/>
      <c r="K269" s="41"/>
      <c r="L269" s="45"/>
      <c r="M269" s="239"/>
      <c r="N269" s="240"/>
      <c r="O269" s="92"/>
      <c r="P269" s="92"/>
      <c r="Q269" s="92"/>
      <c r="R269" s="92"/>
      <c r="S269" s="92"/>
      <c r="T269" s="93"/>
      <c r="U269" s="39"/>
      <c r="V269" s="39"/>
      <c r="W269" s="39"/>
      <c r="X269" s="39"/>
      <c r="Y269" s="39"/>
      <c r="Z269" s="39"/>
      <c r="AA269" s="39"/>
      <c r="AB269" s="39"/>
      <c r="AC269" s="39"/>
      <c r="AD269" s="39"/>
      <c r="AE269" s="39"/>
      <c r="AT269" s="18" t="s">
        <v>214</v>
      </c>
      <c r="AU269" s="18" t="s">
        <v>83</v>
      </c>
    </row>
    <row r="270" s="2" customFormat="1" ht="16.5" customHeight="1">
      <c r="A270" s="39"/>
      <c r="B270" s="40"/>
      <c r="C270" s="222" t="s">
        <v>1093</v>
      </c>
      <c r="D270" s="222" t="s">
        <v>208</v>
      </c>
      <c r="E270" s="223" t="s">
        <v>4009</v>
      </c>
      <c r="F270" s="224" t="s">
        <v>4010</v>
      </c>
      <c r="G270" s="225" t="s">
        <v>931</v>
      </c>
      <c r="H270" s="226">
        <v>45</v>
      </c>
      <c r="I270" s="227"/>
      <c r="J270" s="228">
        <f>ROUND(I270*H270,2)</f>
        <v>0</v>
      </c>
      <c r="K270" s="229"/>
      <c r="L270" s="45"/>
      <c r="M270" s="230" t="s">
        <v>1</v>
      </c>
      <c r="N270" s="231" t="s">
        <v>41</v>
      </c>
      <c r="O270" s="92"/>
      <c r="P270" s="232">
        <f>O270*H270</f>
        <v>0</v>
      </c>
      <c r="Q270" s="232">
        <v>0</v>
      </c>
      <c r="R270" s="232">
        <f>Q270*H270</f>
        <v>0</v>
      </c>
      <c r="S270" s="232">
        <v>0</v>
      </c>
      <c r="T270" s="233">
        <f>S270*H270</f>
        <v>0</v>
      </c>
      <c r="U270" s="39"/>
      <c r="V270" s="39"/>
      <c r="W270" s="39"/>
      <c r="X270" s="39"/>
      <c r="Y270" s="39"/>
      <c r="Z270" s="39"/>
      <c r="AA270" s="39"/>
      <c r="AB270" s="39"/>
      <c r="AC270" s="39"/>
      <c r="AD270" s="39"/>
      <c r="AE270" s="39"/>
      <c r="AR270" s="234" t="s">
        <v>361</v>
      </c>
      <c r="AT270" s="234" t="s">
        <v>208</v>
      </c>
      <c r="AU270" s="234" t="s">
        <v>83</v>
      </c>
      <c r="AY270" s="18" t="s">
        <v>207</v>
      </c>
      <c r="BE270" s="235">
        <f>IF(N270="základní",J270,0)</f>
        <v>0</v>
      </c>
      <c r="BF270" s="235">
        <f>IF(N270="snížená",J270,0)</f>
        <v>0</v>
      </c>
      <c r="BG270" s="235">
        <f>IF(N270="zákl. přenesená",J270,0)</f>
        <v>0</v>
      </c>
      <c r="BH270" s="235">
        <f>IF(N270="sníž. přenesená",J270,0)</f>
        <v>0</v>
      </c>
      <c r="BI270" s="235">
        <f>IF(N270="nulová",J270,0)</f>
        <v>0</v>
      </c>
      <c r="BJ270" s="18" t="s">
        <v>83</v>
      </c>
      <c r="BK270" s="235">
        <f>ROUND(I270*H270,2)</f>
        <v>0</v>
      </c>
      <c r="BL270" s="18" t="s">
        <v>361</v>
      </c>
      <c r="BM270" s="234" t="s">
        <v>1480</v>
      </c>
    </row>
    <row r="271" s="2" customFormat="1">
      <c r="A271" s="39"/>
      <c r="B271" s="40"/>
      <c r="C271" s="41"/>
      <c r="D271" s="236" t="s">
        <v>214</v>
      </c>
      <c r="E271" s="41"/>
      <c r="F271" s="237" t="s">
        <v>4010</v>
      </c>
      <c r="G271" s="41"/>
      <c r="H271" s="41"/>
      <c r="I271" s="238"/>
      <c r="J271" s="41"/>
      <c r="K271" s="41"/>
      <c r="L271" s="45"/>
      <c r="M271" s="239"/>
      <c r="N271" s="240"/>
      <c r="O271" s="92"/>
      <c r="P271" s="92"/>
      <c r="Q271" s="92"/>
      <c r="R271" s="92"/>
      <c r="S271" s="92"/>
      <c r="T271" s="93"/>
      <c r="U271" s="39"/>
      <c r="V271" s="39"/>
      <c r="W271" s="39"/>
      <c r="X271" s="39"/>
      <c r="Y271" s="39"/>
      <c r="Z271" s="39"/>
      <c r="AA271" s="39"/>
      <c r="AB271" s="39"/>
      <c r="AC271" s="39"/>
      <c r="AD271" s="39"/>
      <c r="AE271" s="39"/>
      <c r="AT271" s="18" t="s">
        <v>214</v>
      </c>
      <c r="AU271" s="18" t="s">
        <v>83</v>
      </c>
    </row>
    <row r="272" s="11" customFormat="1" ht="25.92" customHeight="1">
      <c r="A272" s="11"/>
      <c r="B272" s="208"/>
      <c r="C272" s="209"/>
      <c r="D272" s="210" t="s">
        <v>75</v>
      </c>
      <c r="E272" s="211" t="s">
        <v>1622</v>
      </c>
      <c r="F272" s="211" t="s">
        <v>4011</v>
      </c>
      <c r="G272" s="209"/>
      <c r="H272" s="209"/>
      <c r="I272" s="212"/>
      <c r="J272" s="213">
        <f>BK272</f>
        <v>0</v>
      </c>
      <c r="K272" s="209"/>
      <c r="L272" s="214"/>
      <c r="M272" s="215"/>
      <c r="N272" s="216"/>
      <c r="O272" s="216"/>
      <c r="P272" s="217">
        <f>SUM(P273:P286)</f>
        <v>0</v>
      </c>
      <c r="Q272" s="216"/>
      <c r="R272" s="217">
        <f>SUM(R273:R286)</f>
        <v>0</v>
      </c>
      <c r="S272" s="216"/>
      <c r="T272" s="218">
        <f>SUM(T273:T286)</f>
        <v>0</v>
      </c>
      <c r="U272" s="11"/>
      <c r="V272" s="11"/>
      <c r="W272" s="11"/>
      <c r="X272" s="11"/>
      <c r="Y272" s="11"/>
      <c r="Z272" s="11"/>
      <c r="AA272" s="11"/>
      <c r="AB272" s="11"/>
      <c r="AC272" s="11"/>
      <c r="AD272" s="11"/>
      <c r="AE272" s="11"/>
      <c r="AR272" s="219" t="s">
        <v>83</v>
      </c>
      <c r="AT272" s="220" t="s">
        <v>75</v>
      </c>
      <c r="AU272" s="220" t="s">
        <v>76</v>
      </c>
      <c r="AY272" s="219" t="s">
        <v>207</v>
      </c>
      <c r="BK272" s="221">
        <f>SUM(BK273:BK286)</f>
        <v>0</v>
      </c>
    </row>
    <row r="273" s="2" customFormat="1" ht="16.5" customHeight="1">
      <c r="A273" s="39"/>
      <c r="B273" s="40"/>
      <c r="C273" s="222" t="s">
        <v>1099</v>
      </c>
      <c r="D273" s="222" t="s">
        <v>208</v>
      </c>
      <c r="E273" s="223" t="s">
        <v>4012</v>
      </c>
      <c r="F273" s="224" t="s">
        <v>4013</v>
      </c>
      <c r="G273" s="225" t="s">
        <v>783</v>
      </c>
      <c r="H273" s="226">
        <v>12650</v>
      </c>
      <c r="I273" s="227"/>
      <c r="J273" s="228">
        <f>ROUND(I273*H273,2)</f>
        <v>0</v>
      </c>
      <c r="K273" s="229"/>
      <c r="L273" s="45"/>
      <c r="M273" s="230" t="s">
        <v>1</v>
      </c>
      <c r="N273" s="231" t="s">
        <v>41</v>
      </c>
      <c r="O273" s="92"/>
      <c r="P273" s="232">
        <f>O273*H273</f>
        <v>0</v>
      </c>
      <c r="Q273" s="232">
        <v>0</v>
      </c>
      <c r="R273" s="232">
        <f>Q273*H273</f>
        <v>0</v>
      </c>
      <c r="S273" s="232">
        <v>0</v>
      </c>
      <c r="T273" s="233">
        <f>S273*H273</f>
        <v>0</v>
      </c>
      <c r="U273" s="39"/>
      <c r="V273" s="39"/>
      <c r="W273" s="39"/>
      <c r="X273" s="39"/>
      <c r="Y273" s="39"/>
      <c r="Z273" s="39"/>
      <c r="AA273" s="39"/>
      <c r="AB273" s="39"/>
      <c r="AC273" s="39"/>
      <c r="AD273" s="39"/>
      <c r="AE273" s="39"/>
      <c r="AR273" s="234" t="s">
        <v>361</v>
      </c>
      <c r="AT273" s="234" t="s">
        <v>208</v>
      </c>
      <c r="AU273" s="234" t="s">
        <v>83</v>
      </c>
      <c r="AY273" s="18" t="s">
        <v>207</v>
      </c>
      <c r="BE273" s="235">
        <f>IF(N273="základní",J273,0)</f>
        <v>0</v>
      </c>
      <c r="BF273" s="235">
        <f>IF(N273="snížená",J273,0)</f>
        <v>0</v>
      </c>
      <c r="BG273" s="235">
        <f>IF(N273="zákl. přenesená",J273,0)</f>
        <v>0</v>
      </c>
      <c r="BH273" s="235">
        <f>IF(N273="sníž. přenesená",J273,0)</f>
        <v>0</v>
      </c>
      <c r="BI273" s="235">
        <f>IF(N273="nulová",J273,0)</f>
        <v>0</v>
      </c>
      <c r="BJ273" s="18" t="s">
        <v>83</v>
      </c>
      <c r="BK273" s="235">
        <f>ROUND(I273*H273,2)</f>
        <v>0</v>
      </c>
      <c r="BL273" s="18" t="s">
        <v>361</v>
      </c>
      <c r="BM273" s="234" t="s">
        <v>1501</v>
      </c>
    </row>
    <row r="274" s="2" customFormat="1">
      <c r="A274" s="39"/>
      <c r="B274" s="40"/>
      <c r="C274" s="41"/>
      <c r="D274" s="236" t="s">
        <v>214</v>
      </c>
      <c r="E274" s="41"/>
      <c r="F274" s="237" t="s">
        <v>4013</v>
      </c>
      <c r="G274" s="41"/>
      <c r="H274" s="41"/>
      <c r="I274" s="238"/>
      <c r="J274" s="41"/>
      <c r="K274" s="41"/>
      <c r="L274" s="45"/>
      <c r="M274" s="239"/>
      <c r="N274" s="240"/>
      <c r="O274" s="92"/>
      <c r="P274" s="92"/>
      <c r="Q274" s="92"/>
      <c r="R274" s="92"/>
      <c r="S274" s="92"/>
      <c r="T274" s="93"/>
      <c r="U274" s="39"/>
      <c r="V274" s="39"/>
      <c r="W274" s="39"/>
      <c r="X274" s="39"/>
      <c r="Y274" s="39"/>
      <c r="Z274" s="39"/>
      <c r="AA274" s="39"/>
      <c r="AB274" s="39"/>
      <c r="AC274" s="39"/>
      <c r="AD274" s="39"/>
      <c r="AE274" s="39"/>
      <c r="AT274" s="18" t="s">
        <v>214</v>
      </c>
      <c r="AU274" s="18" t="s">
        <v>83</v>
      </c>
    </row>
    <row r="275" s="2" customFormat="1" ht="24.15" customHeight="1">
      <c r="A275" s="39"/>
      <c r="B275" s="40"/>
      <c r="C275" s="222" t="s">
        <v>1105</v>
      </c>
      <c r="D275" s="222" t="s">
        <v>208</v>
      </c>
      <c r="E275" s="223" t="s">
        <v>4014</v>
      </c>
      <c r="F275" s="224" t="s">
        <v>4015</v>
      </c>
      <c r="G275" s="225" t="s">
        <v>931</v>
      </c>
      <c r="H275" s="226">
        <v>44</v>
      </c>
      <c r="I275" s="227"/>
      <c r="J275" s="228">
        <f>ROUND(I275*H275,2)</f>
        <v>0</v>
      </c>
      <c r="K275" s="229"/>
      <c r="L275" s="45"/>
      <c r="M275" s="230" t="s">
        <v>1</v>
      </c>
      <c r="N275" s="231" t="s">
        <v>41</v>
      </c>
      <c r="O275" s="92"/>
      <c r="P275" s="232">
        <f>O275*H275</f>
        <v>0</v>
      </c>
      <c r="Q275" s="232">
        <v>0</v>
      </c>
      <c r="R275" s="232">
        <f>Q275*H275</f>
        <v>0</v>
      </c>
      <c r="S275" s="232">
        <v>0</v>
      </c>
      <c r="T275" s="233">
        <f>S275*H275</f>
        <v>0</v>
      </c>
      <c r="U275" s="39"/>
      <c r="V275" s="39"/>
      <c r="W275" s="39"/>
      <c r="X275" s="39"/>
      <c r="Y275" s="39"/>
      <c r="Z275" s="39"/>
      <c r="AA275" s="39"/>
      <c r="AB275" s="39"/>
      <c r="AC275" s="39"/>
      <c r="AD275" s="39"/>
      <c r="AE275" s="39"/>
      <c r="AR275" s="234" t="s">
        <v>361</v>
      </c>
      <c r="AT275" s="234" t="s">
        <v>208</v>
      </c>
      <c r="AU275" s="234" t="s">
        <v>83</v>
      </c>
      <c r="AY275" s="18" t="s">
        <v>207</v>
      </c>
      <c r="BE275" s="235">
        <f>IF(N275="základní",J275,0)</f>
        <v>0</v>
      </c>
      <c r="BF275" s="235">
        <f>IF(N275="snížená",J275,0)</f>
        <v>0</v>
      </c>
      <c r="BG275" s="235">
        <f>IF(N275="zákl. přenesená",J275,0)</f>
        <v>0</v>
      </c>
      <c r="BH275" s="235">
        <f>IF(N275="sníž. přenesená",J275,0)</f>
        <v>0</v>
      </c>
      <c r="BI275" s="235">
        <f>IF(N275="nulová",J275,0)</f>
        <v>0</v>
      </c>
      <c r="BJ275" s="18" t="s">
        <v>83</v>
      </c>
      <c r="BK275" s="235">
        <f>ROUND(I275*H275,2)</f>
        <v>0</v>
      </c>
      <c r="BL275" s="18" t="s">
        <v>361</v>
      </c>
      <c r="BM275" s="234" t="s">
        <v>1513</v>
      </c>
    </row>
    <row r="276" s="2" customFormat="1">
      <c r="A276" s="39"/>
      <c r="B276" s="40"/>
      <c r="C276" s="41"/>
      <c r="D276" s="236" t="s">
        <v>214</v>
      </c>
      <c r="E276" s="41"/>
      <c r="F276" s="237" t="s">
        <v>4015</v>
      </c>
      <c r="G276" s="41"/>
      <c r="H276" s="41"/>
      <c r="I276" s="238"/>
      <c r="J276" s="41"/>
      <c r="K276" s="41"/>
      <c r="L276" s="45"/>
      <c r="M276" s="239"/>
      <c r="N276" s="240"/>
      <c r="O276" s="92"/>
      <c r="P276" s="92"/>
      <c r="Q276" s="92"/>
      <c r="R276" s="92"/>
      <c r="S276" s="92"/>
      <c r="T276" s="93"/>
      <c r="U276" s="39"/>
      <c r="V276" s="39"/>
      <c r="W276" s="39"/>
      <c r="X276" s="39"/>
      <c r="Y276" s="39"/>
      <c r="Z276" s="39"/>
      <c r="AA276" s="39"/>
      <c r="AB276" s="39"/>
      <c r="AC276" s="39"/>
      <c r="AD276" s="39"/>
      <c r="AE276" s="39"/>
      <c r="AT276" s="18" t="s">
        <v>214</v>
      </c>
      <c r="AU276" s="18" t="s">
        <v>83</v>
      </c>
    </row>
    <row r="277" s="2" customFormat="1" ht="21.75" customHeight="1">
      <c r="A277" s="39"/>
      <c r="B277" s="40"/>
      <c r="C277" s="222" t="s">
        <v>1111</v>
      </c>
      <c r="D277" s="222" t="s">
        <v>208</v>
      </c>
      <c r="E277" s="223" t="s">
        <v>4016</v>
      </c>
      <c r="F277" s="224" t="s">
        <v>4017</v>
      </c>
      <c r="G277" s="225" t="s">
        <v>931</v>
      </c>
      <c r="H277" s="226">
        <v>65</v>
      </c>
      <c r="I277" s="227"/>
      <c r="J277" s="228">
        <f>ROUND(I277*H277,2)</f>
        <v>0</v>
      </c>
      <c r="K277" s="229"/>
      <c r="L277" s="45"/>
      <c r="M277" s="230" t="s">
        <v>1</v>
      </c>
      <c r="N277" s="231" t="s">
        <v>41</v>
      </c>
      <c r="O277" s="92"/>
      <c r="P277" s="232">
        <f>O277*H277</f>
        <v>0</v>
      </c>
      <c r="Q277" s="232">
        <v>0</v>
      </c>
      <c r="R277" s="232">
        <f>Q277*H277</f>
        <v>0</v>
      </c>
      <c r="S277" s="232">
        <v>0</v>
      </c>
      <c r="T277" s="233">
        <f>S277*H277</f>
        <v>0</v>
      </c>
      <c r="U277" s="39"/>
      <c r="V277" s="39"/>
      <c r="W277" s="39"/>
      <c r="X277" s="39"/>
      <c r="Y277" s="39"/>
      <c r="Z277" s="39"/>
      <c r="AA277" s="39"/>
      <c r="AB277" s="39"/>
      <c r="AC277" s="39"/>
      <c r="AD277" s="39"/>
      <c r="AE277" s="39"/>
      <c r="AR277" s="234" t="s">
        <v>361</v>
      </c>
      <c r="AT277" s="234" t="s">
        <v>208</v>
      </c>
      <c r="AU277" s="234" t="s">
        <v>83</v>
      </c>
      <c r="AY277" s="18" t="s">
        <v>207</v>
      </c>
      <c r="BE277" s="235">
        <f>IF(N277="základní",J277,0)</f>
        <v>0</v>
      </c>
      <c r="BF277" s="235">
        <f>IF(N277="snížená",J277,0)</f>
        <v>0</v>
      </c>
      <c r="BG277" s="235">
        <f>IF(N277="zákl. přenesená",J277,0)</f>
        <v>0</v>
      </c>
      <c r="BH277" s="235">
        <f>IF(N277="sníž. přenesená",J277,0)</f>
        <v>0</v>
      </c>
      <c r="BI277" s="235">
        <f>IF(N277="nulová",J277,0)</f>
        <v>0</v>
      </c>
      <c r="BJ277" s="18" t="s">
        <v>83</v>
      </c>
      <c r="BK277" s="235">
        <f>ROUND(I277*H277,2)</f>
        <v>0</v>
      </c>
      <c r="BL277" s="18" t="s">
        <v>361</v>
      </c>
      <c r="BM277" s="234" t="s">
        <v>1526</v>
      </c>
    </row>
    <row r="278" s="2" customFormat="1">
      <c r="A278" s="39"/>
      <c r="B278" s="40"/>
      <c r="C278" s="41"/>
      <c r="D278" s="236" t="s">
        <v>214</v>
      </c>
      <c r="E278" s="41"/>
      <c r="F278" s="237" t="s">
        <v>4017</v>
      </c>
      <c r="G278" s="41"/>
      <c r="H278" s="41"/>
      <c r="I278" s="238"/>
      <c r="J278" s="41"/>
      <c r="K278" s="41"/>
      <c r="L278" s="45"/>
      <c r="M278" s="239"/>
      <c r="N278" s="240"/>
      <c r="O278" s="92"/>
      <c r="P278" s="92"/>
      <c r="Q278" s="92"/>
      <c r="R278" s="92"/>
      <c r="S278" s="92"/>
      <c r="T278" s="93"/>
      <c r="U278" s="39"/>
      <c r="V278" s="39"/>
      <c r="W278" s="39"/>
      <c r="X278" s="39"/>
      <c r="Y278" s="39"/>
      <c r="Z278" s="39"/>
      <c r="AA278" s="39"/>
      <c r="AB278" s="39"/>
      <c r="AC278" s="39"/>
      <c r="AD278" s="39"/>
      <c r="AE278" s="39"/>
      <c r="AT278" s="18" t="s">
        <v>214</v>
      </c>
      <c r="AU278" s="18" t="s">
        <v>83</v>
      </c>
    </row>
    <row r="279" s="2" customFormat="1" ht="24.15" customHeight="1">
      <c r="A279" s="39"/>
      <c r="B279" s="40"/>
      <c r="C279" s="222" t="s">
        <v>1115</v>
      </c>
      <c r="D279" s="222" t="s">
        <v>208</v>
      </c>
      <c r="E279" s="223" t="s">
        <v>4018</v>
      </c>
      <c r="F279" s="224" t="s">
        <v>4019</v>
      </c>
      <c r="G279" s="225" t="s">
        <v>931</v>
      </c>
      <c r="H279" s="226">
        <v>130</v>
      </c>
      <c r="I279" s="227"/>
      <c r="J279" s="228">
        <f>ROUND(I279*H279,2)</f>
        <v>0</v>
      </c>
      <c r="K279" s="229"/>
      <c r="L279" s="45"/>
      <c r="M279" s="230" t="s">
        <v>1</v>
      </c>
      <c r="N279" s="231" t="s">
        <v>41</v>
      </c>
      <c r="O279" s="92"/>
      <c r="P279" s="232">
        <f>O279*H279</f>
        <v>0</v>
      </c>
      <c r="Q279" s="232">
        <v>0</v>
      </c>
      <c r="R279" s="232">
        <f>Q279*H279</f>
        <v>0</v>
      </c>
      <c r="S279" s="232">
        <v>0</v>
      </c>
      <c r="T279" s="233">
        <f>S279*H279</f>
        <v>0</v>
      </c>
      <c r="U279" s="39"/>
      <c r="V279" s="39"/>
      <c r="W279" s="39"/>
      <c r="X279" s="39"/>
      <c r="Y279" s="39"/>
      <c r="Z279" s="39"/>
      <c r="AA279" s="39"/>
      <c r="AB279" s="39"/>
      <c r="AC279" s="39"/>
      <c r="AD279" s="39"/>
      <c r="AE279" s="39"/>
      <c r="AR279" s="234" t="s">
        <v>361</v>
      </c>
      <c r="AT279" s="234" t="s">
        <v>208</v>
      </c>
      <c r="AU279" s="234" t="s">
        <v>83</v>
      </c>
      <c r="AY279" s="18" t="s">
        <v>207</v>
      </c>
      <c r="BE279" s="235">
        <f>IF(N279="základní",J279,0)</f>
        <v>0</v>
      </c>
      <c r="BF279" s="235">
        <f>IF(N279="snížená",J279,0)</f>
        <v>0</v>
      </c>
      <c r="BG279" s="235">
        <f>IF(N279="zákl. přenesená",J279,0)</f>
        <v>0</v>
      </c>
      <c r="BH279" s="235">
        <f>IF(N279="sníž. přenesená",J279,0)</f>
        <v>0</v>
      </c>
      <c r="BI279" s="235">
        <f>IF(N279="nulová",J279,0)</f>
        <v>0</v>
      </c>
      <c r="BJ279" s="18" t="s">
        <v>83</v>
      </c>
      <c r="BK279" s="235">
        <f>ROUND(I279*H279,2)</f>
        <v>0</v>
      </c>
      <c r="BL279" s="18" t="s">
        <v>361</v>
      </c>
      <c r="BM279" s="234" t="s">
        <v>1542</v>
      </c>
    </row>
    <row r="280" s="2" customFormat="1">
      <c r="A280" s="39"/>
      <c r="B280" s="40"/>
      <c r="C280" s="41"/>
      <c r="D280" s="236" t="s">
        <v>214</v>
      </c>
      <c r="E280" s="41"/>
      <c r="F280" s="237" t="s">
        <v>4019</v>
      </c>
      <c r="G280" s="41"/>
      <c r="H280" s="41"/>
      <c r="I280" s="238"/>
      <c r="J280" s="41"/>
      <c r="K280" s="41"/>
      <c r="L280" s="45"/>
      <c r="M280" s="239"/>
      <c r="N280" s="240"/>
      <c r="O280" s="92"/>
      <c r="P280" s="92"/>
      <c r="Q280" s="92"/>
      <c r="R280" s="92"/>
      <c r="S280" s="92"/>
      <c r="T280" s="93"/>
      <c r="U280" s="39"/>
      <c r="V280" s="39"/>
      <c r="W280" s="39"/>
      <c r="X280" s="39"/>
      <c r="Y280" s="39"/>
      <c r="Z280" s="39"/>
      <c r="AA280" s="39"/>
      <c r="AB280" s="39"/>
      <c r="AC280" s="39"/>
      <c r="AD280" s="39"/>
      <c r="AE280" s="39"/>
      <c r="AT280" s="18" t="s">
        <v>214</v>
      </c>
      <c r="AU280" s="18" t="s">
        <v>83</v>
      </c>
    </row>
    <row r="281" s="2" customFormat="1" ht="55.5" customHeight="1">
      <c r="A281" s="39"/>
      <c r="B281" s="40"/>
      <c r="C281" s="222" t="s">
        <v>1119</v>
      </c>
      <c r="D281" s="222" t="s">
        <v>208</v>
      </c>
      <c r="E281" s="223" t="s">
        <v>4020</v>
      </c>
      <c r="F281" s="224" t="s">
        <v>4021</v>
      </c>
      <c r="G281" s="225" t="s">
        <v>931</v>
      </c>
      <c r="H281" s="226">
        <v>21</v>
      </c>
      <c r="I281" s="227"/>
      <c r="J281" s="228">
        <f>ROUND(I281*H281,2)</f>
        <v>0</v>
      </c>
      <c r="K281" s="229"/>
      <c r="L281" s="45"/>
      <c r="M281" s="230" t="s">
        <v>1</v>
      </c>
      <c r="N281" s="231" t="s">
        <v>41</v>
      </c>
      <c r="O281" s="92"/>
      <c r="P281" s="232">
        <f>O281*H281</f>
        <v>0</v>
      </c>
      <c r="Q281" s="232">
        <v>0</v>
      </c>
      <c r="R281" s="232">
        <f>Q281*H281</f>
        <v>0</v>
      </c>
      <c r="S281" s="232">
        <v>0</v>
      </c>
      <c r="T281" s="233">
        <f>S281*H281</f>
        <v>0</v>
      </c>
      <c r="U281" s="39"/>
      <c r="V281" s="39"/>
      <c r="W281" s="39"/>
      <c r="X281" s="39"/>
      <c r="Y281" s="39"/>
      <c r="Z281" s="39"/>
      <c r="AA281" s="39"/>
      <c r="AB281" s="39"/>
      <c r="AC281" s="39"/>
      <c r="AD281" s="39"/>
      <c r="AE281" s="39"/>
      <c r="AR281" s="234" t="s">
        <v>361</v>
      </c>
      <c r="AT281" s="234" t="s">
        <v>208</v>
      </c>
      <c r="AU281" s="234" t="s">
        <v>83</v>
      </c>
      <c r="AY281" s="18" t="s">
        <v>207</v>
      </c>
      <c r="BE281" s="235">
        <f>IF(N281="základní",J281,0)</f>
        <v>0</v>
      </c>
      <c r="BF281" s="235">
        <f>IF(N281="snížená",J281,0)</f>
        <v>0</v>
      </c>
      <c r="BG281" s="235">
        <f>IF(N281="zákl. přenesená",J281,0)</f>
        <v>0</v>
      </c>
      <c r="BH281" s="235">
        <f>IF(N281="sníž. přenesená",J281,0)</f>
        <v>0</v>
      </c>
      <c r="BI281" s="235">
        <f>IF(N281="nulová",J281,0)</f>
        <v>0</v>
      </c>
      <c r="BJ281" s="18" t="s">
        <v>83</v>
      </c>
      <c r="BK281" s="235">
        <f>ROUND(I281*H281,2)</f>
        <v>0</v>
      </c>
      <c r="BL281" s="18" t="s">
        <v>361</v>
      </c>
      <c r="BM281" s="234" t="s">
        <v>1561</v>
      </c>
    </row>
    <row r="282" s="2" customFormat="1">
      <c r="A282" s="39"/>
      <c r="B282" s="40"/>
      <c r="C282" s="41"/>
      <c r="D282" s="236" t="s">
        <v>214</v>
      </c>
      <c r="E282" s="41"/>
      <c r="F282" s="237" t="s">
        <v>4021</v>
      </c>
      <c r="G282" s="41"/>
      <c r="H282" s="41"/>
      <c r="I282" s="238"/>
      <c r="J282" s="41"/>
      <c r="K282" s="41"/>
      <c r="L282" s="45"/>
      <c r="M282" s="239"/>
      <c r="N282" s="240"/>
      <c r="O282" s="92"/>
      <c r="P282" s="92"/>
      <c r="Q282" s="92"/>
      <c r="R282" s="92"/>
      <c r="S282" s="92"/>
      <c r="T282" s="93"/>
      <c r="U282" s="39"/>
      <c r="V282" s="39"/>
      <c r="W282" s="39"/>
      <c r="X282" s="39"/>
      <c r="Y282" s="39"/>
      <c r="Z282" s="39"/>
      <c r="AA282" s="39"/>
      <c r="AB282" s="39"/>
      <c r="AC282" s="39"/>
      <c r="AD282" s="39"/>
      <c r="AE282" s="39"/>
      <c r="AT282" s="18" t="s">
        <v>214</v>
      </c>
      <c r="AU282" s="18" t="s">
        <v>83</v>
      </c>
    </row>
    <row r="283" s="2" customFormat="1" ht="76.35" customHeight="1">
      <c r="A283" s="39"/>
      <c r="B283" s="40"/>
      <c r="C283" s="222" t="s">
        <v>1123</v>
      </c>
      <c r="D283" s="222" t="s">
        <v>208</v>
      </c>
      <c r="E283" s="223" t="s">
        <v>4022</v>
      </c>
      <c r="F283" s="224" t="s">
        <v>4023</v>
      </c>
      <c r="G283" s="225" t="s">
        <v>931</v>
      </c>
      <c r="H283" s="226">
        <v>1</v>
      </c>
      <c r="I283" s="227"/>
      <c r="J283" s="228">
        <f>ROUND(I283*H283,2)</f>
        <v>0</v>
      </c>
      <c r="K283" s="229"/>
      <c r="L283" s="45"/>
      <c r="M283" s="230" t="s">
        <v>1</v>
      </c>
      <c r="N283" s="231" t="s">
        <v>41</v>
      </c>
      <c r="O283" s="92"/>
      <c r="P283" s="232">
        <f>O283*H283</f>
        <v>0</v>
      </c>
      <c r="Q283" s="232">
        <v>0</v>
      </c>
      <c r="R283" s="232">
        <f>Q283*H283</f>
        <v>0</v>
      </c>
      <c r="S283" s="232">
        <v>0</v>
      </c>
      <c r="T283" s="233">
        <f>S283*H283</f>
        <v>0</v>
      </c>
      <c r="U283" s="39"/>
      <c r="V283" s="39"/>
      <c r="W283" s="39"/>
      <c r="X283" s="39"/>
      <c r="Y283" s="39"/>
      <c r="Z283" s="39"/>
      <c r="AA283" s="39"/>
      <c r="AB283" s="39"/>
      <c r="AC283" s="39"/>
      <c r="AD283" s="39"/>
      <c r="AE283" s="39"/>
      <c r="AR283" s="234" t="s">
        <v>361</v>
      </c>
      <c r="AT283" s="234" t="s">
        <v>208</v>
      </c>
      <c r="AU283" s="234" t="s">
        <v>83</v>
      </c>
      <c r="AY283" s="18" t="s">
        <v>207</v>
      </c>
      <c r="BE283" s="235">
        <f>IF(N283="základní",J283,0)</f>
        <v>0</v>
      </c>
      <c r="BF283" s="235">
        <f>IF(N283="snížená",J283,0)</f>
        <v>0</v>
      </c>
      <c r="BG283" s="235">
        <f>IF(N283="zákl. přenesená",J283,0)</f>
        <v>0</v>
      </c>
      <c r="BH283" s="235">
        <f>IF(N283="sníž. přenesená",J283,0)</f>
        <v>0</v>
      </c>
      <c r="BI283" s="235">
        <f>IF(N283="nulová",J283,0)</f>
        <v>0</v>
      </c>
      <c r="BJ283" s="18" t="s">
        <v>83</v>
      </c>
      <c r="BK283" s="235">
        <f>ROUND(I283*H283,2)</f>
        <v>0</v>
      </c>
      <c r="BL283" s="18" t="s">
        <v>361</v>
      </c>
      <c r="BM283" s="234" t="s">
        <v>1581</v>
      </c>
    </row>
    <row r="284" s="2" customFormat="1">
      <c r="A284" s="39"/>
      <c r="B284" s="40"/>
      <c r="C284" s="41"/>
      <c r="D284" s="236" t="s">
        <v>214</v>
      </c>
      <c r="E284" s="41"/>
      <c r="F284" s="237" t="s">
        <v>4024</v>
      </c>
      <c r="G284" s="41"/>
      <c r="H284" s="41"/>
      <c r="I284" s="238"/>
      <c r="J284" s="41"/>
      <c r="K284" s="41"/>
      <c r="L284" s="45"/>
      <c r="M284" s="239"/>
      <c r="N284" s="240"/>
      <c r="O284" s="92"/>
      <c r="P284" s="92"/>
      <c r="Q284" s="92"/>
      <c r="R284" s="92"/>
      <c r="S284" s="92"/>
      <c r="T284" s="93"/>
      <c r="U284" s="39"/>
      <c r="V284" s="39"/>
      <c r="W284" s="39"/>
      <c r="X284" s="39"/>
      <c r="Y284" s="39"/>
      <c r="Z284" s="39"/>
      <c r="AA284" s="39"/>
      <c r="AB284" s="39"/>
      <c r="AC284" s="39"/>
      <c r="AD284" s="39"/>
      <c r="AE284" s="39"/>
      <c r="AT284" s="18" t="s">
        <v>214</v>
      </c>
      <c r="AU284" s="18" t="s">
        <v>83</v>
      </c>
    </row>
    <row r="285" s="2" customFormat="1" ht="16.5" customHeight="1">
      <c r="A285" s="39"/>
      <c r="B285" s="40"/>
      <c r="C285" s="222" t="s">
        <v>1127</v>
      </c>
      <c r="D285" s="222" t="s">
        <v>208</v>
      </c>
      <c r="E285" s="223" t="s">
        <v>4025</v>
      </c>
      <c r="F285" s="224" t="s">
        <v>4026</v>
      </c>
      <c r="G285" s="225" t="s">
        <v>931</v>
      </c>
      <c r="H285" s="226">
        <v>2</v>
      </c>
      <c r="I285" s="227"/>
      <c r="J285" s="228">
        <f>ROUND(I285*H285,2)</f>
        <v>0</v>
      </c>
      <c r="K285" s="229"/>
      <c r="L285" s="45"/>
      <c r="M285" s="230" t="s">
        <v>1</v>
      </c>
      <c r="N285" s="231" t="s">
        <v>41</v>
      </c>
      <c r="O285" s="92"/>
      <c r="P285" s="232">
        <f>O285*H285</f>
        <v>0</v>
      </c>
      <c r="Q285" s="232">
        <v>0</v>
      </c>
      <c r="R285" s="232">
        <f>Q285*H285</f>
        <v>0</v>
      </c>
      <c r="S285" s="232">
        <v>0</v>
      </c>
      <c r="T285" s="233">
        <f>S285*H285</f>
        <v>0</v>
      </c>
      <c r="U285" s="39"/>
      <c r="V285" s="39"/>
      <c r="W285" s="39"/>
      <c r="X285" s="39"/>
      <c r="Y285" s="39"/>
      <c r="Z285" s="39"/>
      <c r="AA285" s="39"/>
      <c r="AB285" s="39"/>
      <c r="AC285" s="39"/>
      <c r="AD285" s="39"/>
      <c r="AE285" s="39"/>
      <c r="AR285" s="234" t="s">
        <v>361</v>
      </c>
      <c r="AT285" s="234" t="s">
        <v>208</v>
      </c>
      <c r="AU285" s="234" t="s">
        <v>83</v>
      </c>
      <c r="AY285" s="18" t="s">
        <v>207</v>
      </c>
      <c r="BE285" s="235">
        <f>IF(N285="základní",J285,0)</f>
        <v>0</v>
      </c>
      <c r="BF285" s="235">
        <f>IF(N285="snížená",J285,0)</f>
        <v>0</v>
      </c>
      <c r="BG285" s="235">
        <f>IF(N285="zákl. přenesená",J285,0)</f>
        <v>0</v>
      </c>
      <c r="BH285" s="235">
        <f>IF(N285="sníž. přenesená",J285,0)</f>
        <v>0</v>
      </c>
      <c r="BI285" s="235">
        <f>IF(N285="nulová",J285,0)</f>
        <v>0</v>
      </c>
      <c r="BJ285" s="18" t="s">
        <v>83</v>
      </c>
      <c r="BK285" s="235">
        <f>ROUND(I285*H285,2)</f>
        <v>0</v>
      </c>
      <c r="BL285" s="18" t="s">
        <v>361</v>
      </c>
      <c r="BM285" s="234" t="s">
        <v>1589</v>
      </c>
    </row>
    <row r="286" s="2" customFormat="1">
      <c r="A286" s="39"/>
      <c r="B286" s="40"/>
      <c r="C286" s="41"/>
      <c r="D286" s="236" t="s">
        <v>214</v>
      </c>
      <c r="E286" s="41"/>
      <c r="F286" s="237" t="s">
        <v>4026</v>
      </c>
      <c r="G286" s="41"/>
      <c r="H286" s="41"/>
      <c r="I286" s="238"/>
      <c r="J286" s="41"/>
      <c r="K286" s="41"/>
      <c r="L286" s="45"/>
      <c r="M286" s="239"/>
      <c r="N286" s="240"/>
      <c r="O286" s="92"/>
      <c r="P286" s="92"/>
      <c r="Q286" s="92"/>
      <c r="R286" s="92"/>
      <c r="S286" s="92"/>
      <c r="T286" s="93"/>
      <c r="U286" s="39"/>
      <c r="V286" s="39"/>
      <c r="W286" s="39"/>
      <c r="X286" s="39"/>
      <c r="Y286" s="39"/>
      <c r="Z286" s="39"/>
      <c r="AA286" s="39"/>
      <c r="AB286" s="39"/>
      <c r="AC286" s="39"/>
      <c r="AD286" s="39"/>
      <c r="AE286" s="39"/>
      <c r="AT286" s="18" t="s">
        <v>214</v>
      </c>
      <c r="AU286" s="18" t="s">
        <v>83</v>
      </c>
    </row>
    <row r="287" s="11" customFormat="1" ht="25.92" customHeight="1">
      <c r="A287" s="11"/>
      <c r="B287" s="208"/>
      <c r="C287" s="209"/>
      <c r="D287" s="210" t="s">
        <v>75</v>
      </c>
      <c r="E287" s="211" t="s">
        <v>1749</v>
      </c>
      <c r="F287" s="211" t="s">
        <v>4027</v>
      </c>
      <c r="G287" s="209"/>
      <c r="H287" s="209"/>
      <c r="I287" s="212"/>
      <c r="J287" s="213">
        <f>BK287</f>
        <v>0</v>
      </c>
      <c r="K287" s="209"/>
      <c r="L287" s="214"/>
      <c r="M287" s="215"/>
      <c r="N287" s="216"/>
      <c r="O287" s="216"/>
      <c r="P287" s="217">
        <f>SUM(P288:P305)</f>
        <v>0</v>
      </c>
      <c r="Q287" s="216"/>
      <c r="R287" s="217">
        <f>SUM(R288:R305)</f>
        <v>0</v>
      </c>
      <c r="S287" s="216"/>
      <c r="T287" s="218">
        <f>SUM(T288:T305)</f>
        <v>0</v>
      </c>
      <c r="U287" s="11"/>
      <c r="V287" s="11"/>
      <c r="W287" s="11"/>
      <c r="X287" s="11"/>
      <c r="Y287" s="11"/>
      <c r="Z287" s="11"/>
      <c r="AA287" s="11"/>
      <c r="AB287" s="11"/>
      <c r="AC287" s="11"/>
      <c r="AD287" s="11"/>
      <c r="AE287" s="11"/>
      <c r="AR287" s="219" t="s">
        <v>83</v>
      </c>
      <c r="AT287" s="220" t="s">
        <v>75</v>
      </c>
      <c r="AU287" s="220" t="s">
        <v>76</v>
      </c>
      <c r="AY287" s="219" t="s">
        <v>207</v>
      </c>
      <c r="BK287" s="221">
        <f>SUM(BK288:BK305)</f>
        <v>0</v>
      </c>
    </row>
    <row r="288" s="2" customFormat="1" ht="21.75" customHeight="1">
      <c r="A288" s="39"/>
      <c r="B288" s="40"/>
      <c r="C288" s="222" t="s">
        <v>1131</v>
      </c>
      <c r="D288" s="222" t="s">
        <v>208</v>
      </c>
      <c r="E288" s="223" t="s">
        <v>4028</v>
      </c>
      <c r="F288" s="224" t="s">
        <v>4029</v>
      </c>
      <c r="G288" s="225" t="s">
        <v>931</v>
      </c>
      <c r="H288" s="226">
        <v>1</v>
      </c>
      <c r="I288" s="227"/>
      <c r="J288" s="228">
        <f>ROUND(I288*H288,2)</f>
        <v>0</v>
      </c>
      <c r="K288" s="229"/>
      <c r="L288" s="45"/>
      <c r="M288" s="230" t="s">
        <v>1</v>
      </c>
      <c r="N288" s="231" t="s">
        <v>41</v>
      </c>
      <c r="O288" s="92"/>
      <c r="P288" s="232">
        <f>O288*H288</f>
        <v>0</v>
      </c>
      <c r="Q288" s="232">
        <v>0</v>
      </c>
      <c r="R288" s="232">
        <f>Q288*H288</f>
        <v>0</v>
      </c>
      <c r="S288" s="232">
        <v>0</v>
      </c>
      <c r="T288" s="233">
        <f>S288*H288</f>
        <v>0</v>
      </c>
      <c r="U288" s="39"/>
      <c r="V288" s="39"/>
      <c r="W288" s="39"/>
      <c r="X288" s="39"/>
      <c r="Y288" s="39"/>
      <c r="Z288" s="39"/>
      <c r="AA288" s="39"/>
      <c r="AB288" s="39"/>
      <c r="AC288" s="39"/>
      <c r="AD288" s="39"/>
      <c r="AE288" s="39"/>
      <c r="AR288" s="234" t="s">
        <v>361</v>
      </c>
      <c r="AT288" s="234" t="s">
        <v>208</v>
      </c>
      <c r="AU288" s="234" t="s">
        <v>83</v>
      </c>
      <c r="AY288" s="18" t="s">
        <v>207</v>
      </c>
      <c r="BE288" s="235">
        <f>IF(N288="základní",J288,0)</f>
        <v>0</v>
      </c>
      <c r="BF288" s="235">
        <f>IF(N288="snížená",J288,0)</f>
        <v>0</v>
      </c>
      <c r="BG288" s="235">
        <f>IF(N288="zákl. přenesená",J288,0)</f>
        <v>0</v>
      </c>
      <c r="BH288" s="235">
        <f>IF(N288="sníž. přenesená",J288,0)</f>
        <v>0</v>
      </c>
      <c r="BI288" s="235">
        <f>IF(N288="nulová",J288,0)</f>
        <v>0</v>
      </c>
      <c r="BJ288" s="18" t="s">
        <v>83</v>
      </c>
      <c r="BK288" s="235">
        <f>ROUND(I288*H288,2)</f>
        <v>0</v>
      </c>
      <c r="BL288" s="18" t="s">
        <v>361</v>
      </c>
      <c r="BM288" s="234" t="s">
        <v>1597</v>
      </c>
    </row>
    <row r="289" s="2" customFormat="1">
      <c r="A289" s="39"/>
      <c r="B289" s="40"/>
      <c r="C289" s="41"/>
      <c r="D289" s="236" t="s">
        <v>214</v>
      </c>
      <c r="E289" s="41"/>
      <c r="F289" s="237" t="s">
        <v>4029</v>
      </c>
      <c r="G289" s="41"/>
      <c r="H289" s="41"/>
      <c r="I289" s="238"/>
      <c r="J289" s="41"/>
      <c r="K289" s="41"/>
      <c r="L289" s="45"/>
      <c r="M289" s="239"/>
      <c r="N289" s="240"/>
      <c r="O289" s="92"/>
      <c r="P289" s="92"/>
      <c r="Q289" s="92"/>
      <c r="R289" s="92"/>
      <c r="S289" s="92"/>
      <c r="T289" s="93"/>
      <c r="U289" s="39"/>
      <c r="V289" s="39"/>
      <c r="W289" s="39"/>
      <c r="X289" s="39"/>
      <c r="Y289" s="39"/>
      <c r="Z289" s="39"/>
      <c r="AA289" s="39"/>
      <c r="AB289" s="39"/>
      <c r="AC289" s="39"/>
      <c r="AD289" s="39"/>
      <c r="AE289" s="39"/>
      <c r="AT289" s="18" t="s">
        <v>214</v>
      </c>
      <c r="AU289" s="18" t="s">
        <v>83</v>
      </c>
    </row>
    <row r="290" s="2" customFormat="1" ht="16.5" customHeight="1">
      <c r="A290" s="39"/>
      <c r="B290" s="40"/>
      <c r="C290" s="222" t="s">
        <v>1137</v>
      </c>
      <c r="D290" s="222" t="s">
        <v>208</v>
      </c>
      <c r="E290" s="223" t="s">
        <v>4030</v>
      </c>
      <c r="F290" s="224" t="s">
        <v>4031</v>
      </c>
      <c r="G290" s="225" t="s">
        <v>931</v>
      </c>
      <c r="H290" s="226">
        <v>3</v>
      </c>
      <c r="I290" s="227"/>
      <c r="J290" s="228">
        <f>ROUND(I290*H290,2)</f>
        <v>0</v>
      </c>
      <c r="K290" s="229"/>
      <c r="L290" s="45"/>
      <c r="M290" s="230" t="s">
        <v>1</v>
      </c>
      <c r="N290" s="231" t="s">
        <v>41</v>
      </c>
      <c r="O290" s="92"/>
      <c r="P290" s="232">
        <f>O290*H290</f>
        <v>0</v>
      </c>
      <c r="Q290" s="232">
        <v>0</v>
      </c>
      <c r="R290" s="232">
        <f>Q290*H290</f>
        <v>0</v>
      </c>
      <c r="S290" s="232">
        <v>0</v>
      </c>
      <c r="T290" s="233">
        <f>S290*H290</f>
        <v>0</v>
      </c>
      <c r="U290" s="39"/>
      <c r="V290" s="39"/>
      <c r="W290" s="39"/>
      <c r="X290" s="39"/>
      <c r="Y290" s="39"/>
      <c r="Z290" s="39"/>
      <c r="AA290" s="39"/>
      <c r="AB290" s="39"/>
      <c r="AC290" s="39"/>
      <c r="AD290" s="39"/>
      <c r="AE290" s="39"/>
      <c r="AR290" s="234" t="s">
        <v>361</v>
      </c>
      <c r="AT290" s="234" t="s">
        <v>208</v>
      </c>
      <c r="AU290" s="234" t="s">
        <v>83</v>
      </c>
      <c r="AY290" s="18" t="s">
        <v>207</v>
      </c>
      <c r="BE290" s="235">
        <f>IF(N290="základní",J290,0)</f>
        <v>0</v>
      </c>
      <c r="BF290" s="235">
        <f>IF(N290="snížená",J290,0)</f>
        <v>0</v>
      </c>
      <c r="BG290" s="235">
        <f>IF(N290="zákl. přenesená",J290,0)</f>
        <v>0</v>
      </c>
      <c r="BH290" s="235">
        <f>IF(N290="sníž. přenesená",J290,0)</f>
        <v>0</v>
      </c>
      <c r="BI290" s="235">
        <f>IF(N290="nulová",J290,0)</f>
        <v>0</v>
      </c>
      <c r="BJ290" s="18" t="s">
        <v>83</v>
      </c>
      <c r="BK290" s="235">
        <f>ROUND(I290*H290,2)</f>
        <v>0</v>
      </c>
      <c r="BL290" s="18" t="s">
        <v>361</v>
      </c>
      <c r="BM290" s="234" t="s">
        <v>1605</v>
      </c>
    </row>
    <row r="291" s="2" customFormat="1">
      <c r="A291" s="39"/>
      <c r="B291" s="40"/>
      <c r="C291" s="41"/>
      <c r="D291" s="236" t="s">
        <v>214</v>
      </c>
      <c r="E291" s="41"/>
      <c r="F291" s="237" t="s">
        <v>4031</v>
      </c>
      <c r="G291" s="41"/>
      <c r="H291" s="41"/>
      <c r="I291" s="238"/>
      <c r="J291" s="41"/>
      <c r="K291" s="41"/>
      <c r="L291" s="45"/>
      <c r="M291" s="239"/>
      <c r="N291" s="240"/>
      <c r="O291" s="92"/>
      <c r="P291" s="92"/>
      <c r="Q291" s="92"/>
      <c r="R291" s="92"/>
      <c r="S291" s="92"/>
      <c r="T291" s="93"/>
      <c r="U291" s="39"/>
      <c r="V291" s="39"/>
      <c r="W291" s="39"/>
      <c r="X291" s="39"/>
      <c r="Y291" s="39"/>
      <c r="Z291" s="39"/>
      <c r="AA291" s="39"/>
      <c r="AB291" s="39"/>
      <c r="AC291" s="39"/>
      <c r="AD291" s="39"/>
      <c r="AE291" s="39"/>
      <c r="AT291" s="18" t="s">
        <v>214</v>
      </c>
      <c r="AU291" s="18" t="s">
        <v>83</v>
      </c>
    </row>
    <row r="292" s="2" customFormat="1" ht="16.5" customHeight="1">
      <c r="A292" s="39"/>
      <c r="B292" s="40"/>
      <c r="C292" s="222" t="s">
        <v>1143</v>
      </c>
      <c r="D292" s="222" t="s">
        <v>208</v>
      </c>
      <c r="E292" s="223" t="s">
        <v>4032</v>
      </c>
      <c r="F292" s="224" t="s">
        <v>4033</v>
      </c>
      <c r="G292" s="225" t="s">
        <v>931</v>
      </c>
      <c r="H292" s="226">
        <v>1</v>
      </c>
      <c r="I292" s="227"/>
      <c r="J292" s="228">
        <f>ROUND(I292*H292,2)</f>
        <v>0</v>
      </c>
      <c r="K292" s="229"/>
      <c r="L292" s="45"/>
      <c r="M292" s="230" t="s">
        <v>1</v>
      </c>
      <c r="N292" s="231" t="s">
        <v>41</v>
      </c>
      <c r="O292" s="92"/>
      <c r="P292" s="232">
        <f>O292*H292</f>
        <v>0</v>
      </c>
      <c r="Q292" s="232">
        <v>0</v>
      </c>
      <c r="R292" s="232">
        <f>Q292*H292</f>
        <v>0</v>
      </c>
      <c r="S292" s="232">
        <v>0</v>
      </c>
      <c r="T292" s="233">
        <f>S292*H292</f>
        <v>0</v>
      </c>
      <c r="U292" s="39"/>
      <c r="V292" s="39"/>
      <c r="W292" s="39"/>
      <c r="X292" s="39"/>
      <c r="Y292" s="39"/>
      <c r="Z292" s="39"/>
      <c r="AA292" s="39"/>
      <c r="AB292" s="39"/>
      <c r="AC292" s="39"/>
      <c r="AD292" s="39"/>
      <c r="AE292" s="39"/>
      <c r="AR292" s="234" t="s">
        <v>361</v>
      </c>
      <c r="AT292" s="234" t="s">
        <v>208</v>
      </c>
      <c r="AU292" s="234" t="s">
        <v>83</v>
      </c>
      <c r="AY292" s="18" t="s">
        <v>207</v>
      </c>
      <c r="BE292" s="235">
        <f>IF(N292="základní",J292,0)</f>
        <v>0</v>
      </c>
      <c r="BF292" s="235">
        <f>IF(N292="snížená",J292,0)</f>
        <v>0</v>
      </c>
      <c r="BG292" s="235">
        <f>IF(N292="zákl. přenesená",J292,0)</f>
        <v>0</v>
      </c>
      <c r="BH292" s="235">
        <f>IF(N292="sníž. přenesená",J292,0)</f>
        <v>0</v>
      </c>
      <c r="BI292" s="235">
        <f>IF(N292="nulová",J292,0)</f>
        <v>0</v>
      </c>
      <c r="BJ292" s="18" t="s">
        <v>83</v>
      </c>
      <c r="BK292" s="235">
        <f>ROUND(I292*H292,2)</f>
        <v>0</v>
      </c>
      <c r="BL292" s="18" t="s">
        <v>361</v>
      </c>
      <c r="BM292" s="234" t="s">
        <v>1613</v>
      </c>
    </row>
    <row r="293" s="2" customFormat="1">
      <c r="A293" s="39"/>
      <c r="B293" s="40"/>
      <c r="C293" s="41"/>
      <c r="D293" s="236" t="s">
        <v>214</v>
      </c>
      <c r="E293" s="41"/>
      <c r="F293" s="237" t="s">
        <v>4033</v>
      </c>
      <c r="G293" s="41"/>
      <c r="H293" s="41"/>
      <c r="I293" s="238"/>
      <c r="J293" s="41"/>
      <c r="K293" s="41"/>
      <c r="L293" s="45"/>
      <c r="M293" s="239"/>
      <c r="N293" s="240"/>
      <c r="O293" s="92"/>
      <c r="P293" s="92"/>
      <c r="Q293" s="92"/>
      <c r="R293" s="92"/>
      <c r="S293" s="92"/>
      <c r="T293" s="93"/>
      <c r="U293" s="39"/>
      <c r="V293" s="39"/>
      <c r="W293" s="39"/>
      <c r="X293" s="39"/>
      <c r="Y293" s="39"/>
      <c r="Z293" s="39"/>
      <c r="AA293" s="39"/>
      <c r="AB293" s="39"/>
      <c r="AC293" s="39"/>
      <c r="AD293" s="39"/>
      <c r="AE293" s="39"/>
      <c r="AT293" s="18" t="s">
        <v>214</v>
      </c>
      <c r="AU293" s="18" t="s">
        <v>83</v>
      </c>
    </row>
    <row r="294" s="2" customFormat="1" ht="24.15" customHeight="1">
      <c r="A294" s="39"/>
      <c r="B294" s="40"/>
      <c r="C294" s="222" t="s">
        <v>1149</v>
      </c>
      <c r="D294" s="222" t="s">
        <v>208</v>
      </c>
      <c r="E294" s="223" t="s">
        <v>4034</v>
      </c>
      <c r="F294" s="224" t="s">
        <v>4035</v>
      </c>
      <c r="G294" s="225" t="s">
        <v>931</v>
      </c>
      <c r="H294" s="226">
        <v>2</v>
      </c>
      <c r="I294" s="227"/>
      <c r="J294" s="228">
        <f>ROUND(I294*H294,2)</f>
        <v>0</v>
      </c>
      <c r="K294" s="229"/>
      <c r="L294" s="45"/>
      <c r="M294" s="230" t="s">
        <v>1</v>
      </c>
      <c r="N294" s="231" t="s">
        <v>41</v>
      </c>
      <c r="O294" s="92"/>
      <c r="P294" s="232">
        <f>O294*H294</f>
        <v>0</v>
      </c>
      <c r="Q294" s="232">
        <v>0</v>
      </c>
      <c r="R294" s="232">
        <f>Q294*H294</f>
        <v>0</v>
      </c>
      <c r="S294" s="232">
        <v>0</v>
      </c>
      <c r="T294" s="233">
        <f>S294*H294</f>
        <v>0</v>
      </c>
      <c r="U294" s="39"/>
      <c r="V294" s="39"/>
      <c r="W294" s="39"/>
      <c r="X294" s="39"/>
      <c r="Y294" s="39"/>
      <c r="Z294" s="39"/>
      <c r="AA294" s="39"/>
      <c r="AB294" s="39"/>
      <c r="AC294" s="39"/>
      <c r="AD294" s="39"/>
      <c r="AE294" s="39"/>
      <c r="AR294" s="234" t="s">
        <v>361</v>
      </c>
      <c r="AT294" s="234" t="s">
        <v>208</v>
      </c>
      <c r="AU294" s="234" t="s">
        <v>83</v>
      </c>
      <c r="AY294" s="18" t="s">
        <v>207</v>
      </c>
      <c r="BE294" s="235">
        <f>IF(N294="základní",J294,0)</f>
        <v>0</v>
      </c>
      <c r="BF294" s="235">
        <f>IF(N294="snížená",J294,0)</f>
        <v>0</v>
      </c>
      <c r="BG294" s="235">
        <f>IF(N294="zákl. přenesená",J294,0)</f>
        <v>0</v>
      </c>
      <c r="BH294" s="235">
        <f>IF(N294="sníž. přenesená",J294,0)</f>
        <v>0</v>
      </c>
      <c r="BI294" s="235">
        <f>IF(N294="nulová",J294,0)</f>
        <v>0</v>
      </c>
      <c r="BJ294" s="18" t="s">
        <v>83</v>
      </c>
      <c r="BK294" s="235">
        <f>ROUND(I294*H294,2)</f>
        <v>0</v>
      </c>
      <c r="BL294" s="18" t="s">
        <v>361</v>
      </c>
      <c r="BM294" s="234" t="s">
        <v>1621</v>
      </c>
    </row>
    <row r="295" s="2" customFormat="1">
      <c r="A295" s="39"/>
      <c r="B295" s="40"/>
      <c r="C295" s="41"/>
      <c r="D295" s="236" t="s">
        <v>214</v>
      </c>
      <c r="E295" s="41"/>
      <c r="F295" s="237" t="s">
        <v>4035</v>
      </c>
      <c r="G295" s="41"/>
      <c r="H295" s="41"/>
      <c r="I295" s="238"/>
      <c r="J295" s="41"/>
      <c r="K295" s="41"/>
      <c r="L295" s="45"/>
      <c r="M295" s="239"/>
      <c r="N295" s="240"/>
      <c r="O295" s="92"/>
      <c r="P295" s="92"/>
      <c r="Q295" s="92"/>
      <c r="R295" s="92"/>
      <c r="S295" s="92"/>
      <c r="T295" s="93"/>
      <c r="U295" s="39"/>
      <c r="V295" s="39"/>
      <c r="W295" s="39"/>
      <c r="X295" s="39"/>
      <c r="Y295" s="39"/>
      <c r="Z295" s="39"/>
      <c r="AA295" s="39"/>
      <c r="AB295" s="39"/>
      <c r="AC295" s="39"/>
      <c r="AD295" s="39"/>
      <c r="AE295" s="39"/>
      <c r="AT295" s="18" t="s">
        <v>214</v>
      </c>
      <c r="AU295" s="18" t="s">
        <v>83</v>
      </c>
    </row>
    <row r="296" s="2" customFormat="1" ht="16.5" customHeight="1">
      <c r="A296" s="39"/>
      <c r="B296" s="40"/>
      <c r="C296" s="222" t="s">
        <v>1155</v>
      </c>
      <c r="D296" s="222" t="s">
        <v>208</v>
      </c>
      <c r="E296" s="223" t="s">
        <v>4036</v>
      </c>
      <c r="F296" s="224" t="s">
        <v>4037</v>
      </c>
      <c r="G296" s="225" t="s">
        <v>931</v>
      </c>
      <c r="H296" s="226">
        <v>3</v>
      </c>
      <c r="I296" s="227"/>
      <c r="J296" s="228">
        <f>ROUND(I296*H296,2)</f>
        <v>0</v>
      </c>
      <c r="K296" s="229"/>
      <c r="L296" s="45"/>
      <c r="M296" s="230" t="s">
        <v>1</v>
      </c>
      <c r="N296" s="231" t="s">
        <v>41</v>
      </c>
      <c r="O296" s="92"/>
      <c r="P296" s="232">
        <f>O296*H296</f>
        <v>0</v>
      </c>
      <c r="Q296" s="232">
        <v>0</v>
      </c>
      <c r="R296" s="232">
        <f>Q296*H296</f>
        <v>0</v>
      </c>
      <c r="S296" s="232">
        <v>0</v>
      </c>
      <c r="T296" s="233">
        <f>S296*H296</f>
        <v>0</v>
      </c>
      <c r="U296" s="39"/>
      <c r="V296" s="39"/>
      <c r="W296" s="39"/>
      <c r="X296" s="39"/>
      <c r="Y296" s="39"/>
      <c r="Z296" s="39"/>
      <c r="AA296" s="39"/>
      <c r="AB296" s="39"/>
      <c r="AC296" s="39"/>
      <c r="AD296" s="39"/>
      <c r="AE296" s="39"/>
      <c r="AR296" s="234" t="s">
        <v>361</v>
      </c>
      <c r="AT296" s="234" t="s">
        <v>208</v>
      </c>
      <c r="AU296" s="234" t="s">
        <v>83</v>
      </c>
      <c r="AY296" s="18" t="s">
        <v>207</v>
      </c>
      <c r="BE296" s="235">
        <f>IF(N296="základní",J296,0)</f>
        <v>0</v>
      </c>
      <c r="BF296" s="235">
        <f>IF(N296="snížená",J296,0)</f>
        <v>0</v>
      </c>
      <c r="BG296" s="235">
        <f>IF(N296="zákl. přenesená",J296,0)</f>
        <v>0</v>
      </c>
      <c r="BH296" s="235">
        <f>IF(N296="sníž. přenesená",J296,0)</f>
        <v>0</v>
      </c>
      <c r="BI296" s="235">
        <f>IF(N296="nulová",J296,0)</f>
        <v>0</v>
      </c>
      <c r="BJ296" s="18" t="s">
        <v>83</v>
      </c>
      <c r="BK296" s="235">
        <f>ROUND(I296*H296,2)</f>
        <v>0</v>
      </c>
      <c r="BL296" s="18" t="s">
        <v>361</v>
      </c>
      <c r="BM296" s="234" t="s">
        <v>1629</v>
      </c>
    </row>
    <row r="297" s="2" customFormat="1">
      <c r="A297" s="39"/>
      <c r="B297" s="40"/>
      <c r="C297" s="41"/>
      <c r="D297" s="236" t="s">
        <v>214</v>
      </c>
      <c r="E297" s="41"/>
      <c r="F297" s="237" t="s">
        <v>4037</v>
      </c>
      <c r="G297" s="41"/>
      <c r="H297" s="41"/>
      <c r="I297" s="238"/>
      <c r="J297" s="41"/>
      <c r="K297" s="41"/>
      <c r="L297" s="45"/>
      <c r="M297" s="239"/>
      <c r="N297" s="240"/>
      <c r="O297" s="92"/>
      <c r="P297" s="92"/>
      <c r="Q297" s="92"/>
      <c r="R297" s="92"/>
      <c r="S297" s="92"/>
      <c r="T297" s="93"/>
      <c r="U297" s="39"/>
      <c r="V297" s="39"/>
      <c r="W297" s="39"/>
      <c r="X297" s="39"/>
      <c r="Y297" s="39"/>
      <c r="Z297" s="39"/>
      <c r="AA297" s="39"/>
      <c r="AB297" s="39"/>
      <c r="AC297" s="39"/>
      <c r="AD297" s="39"/>
      <c r="AE297" s="39"/>
      <c r="AT297" s="18" t="s">
        <v>214</v>
      </c>
      <c r="AU297" s="18" t="s">
        <v>83</v>
      </c>
    </row>
    <row r="298" s="2" customFormat="1" ht="16.5" customHeight="1">
      <c r="A298" s="39"/>
      <c r="B298" s="40"/>
      <c r="C298" s="222" t="s">
        <v>1159</v>
      </c>
      <c r="D298" s="222" t="s">
        <v>208</v>
      </c>
      <c r="E298" s="223" t="s">
        <v>4038</v>
      </c>
      <c r="F298" s="224" t="s">
        <v>4039</v>
      </c>
      <c r="G298" s="225" t="s">
        <v>931</v>
      </c>
      <c r="H298" s="226">
        <v>65</v>
      </c>
      <c r="I298" s="227"/>
      <c r="J298" s="228">
        <f>ROUND(I298*H298,2)</f>
        <v>0</v>
      </c>
      <c r="K298" s="229"/>
      <c r="L298" s="45"/>
      <c r="M298" s="230" t="s">
        <v>1</v>
      </c>
      <c r="N298" s="231" t="s">
        <v>41</v>
      </c>
      <c r="O298" s="92"/>
      <c r="P298" s="232">
        <f>O298*H298</f>
        <v>0</v>
      </c>
      <c r="Q298" s="232">
        <v>0</v>
      </c>
      <c r="R298" s="232">
        <f>Q298*H298</f>
        <v>0</v>
      </c>
      <c r="S298" s="232">
        <v>0</v>
      </c>
      <c r="T298" s="233">
        <f>S298*H298</f>
        <v>0</v>
      </c>
      <c r="U298" s="39"/>
      <c r="V298" s="39"/>
      <c r="W298" s="39"/>
      <c r="X298" s="39"/>
      <c r="Y298" s="39"/>
      <c r="Z298" s="39"/>
      <c r="AA298" s="39"/>
      <c r="AB298" s="39"/>
      <c r="AC298" s="39"/>
      <c r="AD298" s="39"/>
      <c r="AE298" s="39"/>
      <c r="AR298" s="234" t="s">
        <v>361</v>
      </c>
      <c r="AT298" s="234" t="s">
        <v>208</v>
      </c>
      <c r="AU298" s="234" t="s">
        <v>83</v>
      </c>
      <c r="AY298" s="18" t="s">
        <v>207</v>
      </c>
      <c r="BE298" s="235">
        <f>IF(N298="základní",J298,0)</f>
        <v>0</v>
      </c>
      <c r="BF298" s="235">
        <f>IF(N298="snížená",J298,0)</f>
        <v>0</v>
      </c>
      <c r="BG298" s="235">
        <f>IF(N298="zákl. přenesená",J298,0)</f>
        <v>0</v>
      </c>
      <c r="BH298" s="235">
        <f>IF(N298="sníž. přenesená",J298,0)</f>
        <v>0</v>
      </c>
      <c r="BI298" s="235">
        <f>IF(N298="nulová",J298,0)</f>
        <v>0</v>
      </c>
      <c r="BJ298" s="18" t="s">
        <v>83</v>
      </c>
      <c r="BK298" s="235">
        <f>ROUND(I298*H298,2)</f>
        <v>0</v>
      </c>
      <c r="BL298" s="18" t="s">
        <v>361</v>
      </c>
      <c r="BM298" s="234" t="s">
        <v>1641</v>
      </c>
    </row>
    <row r="299" s="2" customFormat="1">
      <c r="A299" s="39"/>
      <c r="B299" s="40"/>
      <c r="C299" s="41"/>
      <c r="D299" s="236" t="s">
        <v>214</v>
      </c>
      <c r="E299" s="41"/>
      <c r="F299" s="237" t="s">
        <v>4039</v>
      </c>
      <c r="G299" s="41"/>
      <c r="H299" s="41"/>
      <c r="I299" s="238"/>
      <c r="J299" s="41"/>
      <c r="K299" s="41"/>
      <c r="L299" s="45"/>
      <c r="M299" s="239"/>
      <c r="N299" s="240"/>
      <c r="O299" s="92"/>
      <c r="P299" s="92"/>
      <c r="Q299" s="92"/>
      <c r="R299" s="92"/>
      <c r="S299" s="92"/>
      <c r="T299" s="93"/>
      <c r="U299" s="39"/>
      <c r="V299" s="39"/>
      <c r="W299" s="39"/>
      <c r="X299" s="39"/>
      <c r="Y299" s="39"/>
      <c r="Z299" s="39"/>
      <c r="AA299" s="39"/>
      <c r="AB299" s="39"/>
      <c r="AC299" s="39"/>
      <c r="AD299" s="39"/>
      <c r="AE299" s="39"/>
      <c r="AT299" s="18" t="s">
        <v>214</v>
      </c>
      <c r="AU299" s="18" t="s">
        <v>83</v>
      </c>
    </row>
    <row r="300" s="2" customFormat="1" ht="24.15" customHeight="1">
      <c r="A300" s="39"/>
      <c r="B300" s="40"/>
      <c r="C300" s="222" t="s">
        <v>1165</v>
      </c>
      <c r="D300" s="222" t="s">
        <v>208</v>
      </c>
      <c r="E300" s="223" t="s">
        <v>4040</v>
      </c>
      <c r="F300" s="224" t="s">
        <v>4041</v>
      </c>
      <c r="G300" s="225" t="s">
        <v>931</v>
      </c>
      <c r="H300" s="226">
        <v>2</v>
      </c>
      <c r="I300" s="227"/>
      <c r="J300" s="228">
        <f>ROUND(I300*H300,2)</f>
        <v>0</v>
      </c>
      <c r="K300" s="229"/>
      <c r="L300" s="45"/>
      <c r="M300" s="230" t="s">
        <v>1</v>
      </c>
      <c r="N300" s="231" t="s">
        <v>41</v>
      </c>
      <c r="O300" s="92"/>
      <c r="P300" s="232">
        <f>O300*H300</f>
        <v>0</v>
      </c>
      <c r="Q300" s="232">
        <v>0</v>
      </c>
      <c r="R300" s="232">
        <f>Q300*H300</f>
        <v>0</v>
      </c>
      <c r="S300" s="232">
        <v>0</v>
      </c>
      <c r="T300" s="233">
        <f>S300*H300</f>
        <v>0</v>
      </c>
      <c r="U300" s="39"/>
      <c r="V300" s="39"/>
      <c r="W300" s="39"/>
      <c r="X300" s="39"/>
      <c r="Y300" s="39"/>
      <c r="Z300" s="39"/>
      <c r="AA300" s="39"/>
      <c r="AB300" s="39"/>
      <c r="AC300" s="39"/>
      <c r="AD300" s="39"/>
      <c r="AE300" s="39"/>
      <c r="AR300" s="234" t="s">
        <v>361</v>
      </c>
      <c r="AT300" s="234" t="s">
        <v>208</v>
      </c>
      <c r="AU300" s="234" t="s">
        <v>83</v>
      </c>
      <c r="AY300" s="18" t="s">
        <v>207</v>
      </c>
      <c r="BE300" s="235">
        <f>IF(N300="základní",J300,0)</f>
        <v>0</v>
      </c>
      <c r="BF300" s="235">
        <f>IF(N300="snížená",J300,0)</f>
        <v>0</v>
      </c>
      <c r="BG300" s="235">
        <f>IF(N300="zákl. přenesená",J300,0)</f>
        <v>0</v>
      </c>
      <c r="BH300" s="235">
        <f>IF(N300="sníž. přenesená",J300,0)</f>
        <v>0</v>
      </c>
      <c r="BI300" s="235">
        <f>IF(N300="nulová",J300,0)</f>
        <v>0</v>
      </c>
      <c r="BJ300" s="18" t="s">
        <v>83</v>
      </c>
      <c r="BK300" s="235">
        <f>ROUND(I300*H300,2)</f>
        <v>0</v>
      </c>
      <c r="BL300" s="18" t="s">
        <v>361</v>
      </c>
      <c r="BM300" s="234" t="s">
        <v>1648</v>
      </c>
    </row>
    <row r="301" s="2" customFormat="1">
      <c r="A301" s="39"/>
      <c r="B301" s="40"/>
      <c r="C301" s="41"/>
      <c r="D301" s="236" t="s">
        <v>214</v>
      </c>
      <c r="E301" s="41"/>
      <c r="F301" s="237" t="s">
        <v>4041</v>
      </c>
      <c r="G301" s="41"/>
      <c r="H301" s="41"/>
      <c r="I301" s="238"/>
      <c r="J301" s="41"/>
      <c r="K301" s="41"/>
      <c r="L301" s="45"/>
      <c r="M301" s="239"/>
      <c r="N301" s="240"/>
      <c r="O301" s="92"/>
      <c r="P301" s="92"/>
      <c r="Q301" s="92"/>
      <c r="R301" s="92"/>
      <c r="S301" s="92"/>
      <c r="T301" s="93"/>
      <c r="U301" s="39"/>
      <c r="V301" s="39"/>
      <c r="W301" s="39"/>
      <c r="X301" s="39"/>
      <c r="Y301" s="39"/>
      <c r="Z301" s="39"/>
      <c r="AA301" s="39"/>
      <c r="AB301" s="39"/>
      <c r="AC301" s="39"/>
      <c r="AD301" s="39"/>
      <c r="AE301" s="39"/>
      <c r="AT301" s="18" t="s">
        <v>214</v>
      </c>
      <c r="AU301" s="18" t="s">
        <v>83</v>
      </c>
    </row>
    <row r="302" s="2" customFormat="1" ht="16.5" customHeight="1">
      <c r="A302" s="39"/>
      <c r="B302" s="40"/>
      <c r="C302" s="222" t="s">
        <v>1171</v>
      </c>
      <c r="D302" s="222" t="s">
        <v>208</v>
      </c>
      <c r="E302" s="223" t="s">
        <v>4042</v>
      </c>
      <c r="F302" s="224" t="s">
        <v>4043</v>
      </c>
      <c r="G302" s="225" t="s">
        <v>931</v>
      </c>
      <c r="H302" s="226">
        <v>1</v>
      </c>
      <c r="I302" s="227"/>
      <c r="J302" s="228">
        <f>ROUND(I302*H302,2)</f>
        <v>0</v>
      </c>
      <c r="K302" s="229"/>
      <c r="L302" s="45"/>
      <c r="M302" s="230" t="s">
        <v>1</v>
      </c>
      <c r="N302" s="231" t="s">
        <v>41</v>
      </c>
      <c r="O302" s="92"/>
      <c r="P302" s="232">
        <f>O302*H302</f>
        <v>0</v>
      </c>
      <c r="Q302" s="232">
        <v>0</v>
      </c>
      <c r="R302" s="232">
        <f>Q302*H302</f>
        <v>0</v>
      </c>
      <c r="S302" s="232">
        <v>0</v>
      </c>
      <c r="T302" s="233">
        <f>S302*H302</f>
        <v>0</v>
      </c>
      <c r="U302" s="39"/>
      <c r="V302" s="39"/>
      <c r="W302" s="39"/>
      <c r="X302" s="39"/>
      <c r="Y302" s="39"/>
      <c r="Z302" s="39"/>
      <c r="AA302" s="39"/>
      <c r="AB302" s="39"/>
      <c r="AC302" s="39"/>
      <c r="AD302" s="39"/>
      <c r="AE302" s="39"/>
      <c r="AR302" s="234" t="s">
        <v>361</v>
      </c>
      <c r="AT302" s="234" t="s">
        <v>208</v>
      </c>
      <c r="AU302" s="234" t="s">
        <v>83</v>
      </c>
      <c r="AY302" s="18" t="s">
        <v>207</v>
      </c>
      <c r="BE302" s="235">
        <f>IF(N302="základní",J302,0)</f>
        <v>0</v>
      </c>
      <c r="BF302" s="235">
        <f>IF(N302="snížená",J302,0)</f>
        <v>0</v>
      </c>
      <c r="BG302" s="235">
        <f>IF(N302="zákl. přenesená",J302,0)</f>
        <v>0</v>
      </c>
      <c r="BH302" s="235">
        <f>IF(N302="sníž. přenesená",J302,0)</f>
        <v>0</v>
      </c>
      <c r="BI302" s="235">
        <f>IF(N302="nulová",J302,0)</f>
        <v>0</v>
      </c>
      <c r="BJ302" s="18" t="s">
        <v>83</v>
      </c>
      <c r="BK302" s="235">
        <f>ROUND(I302*H302,2)</f>
        <v>0</v>
      </c>
      <c r="BL302" s="18" t="s">
        <v>361</v>
      </c>
      <c r="BM302" s="234" t="s">
        <v>1656</v>
      </c>
    </row>
    <row r="303" s="2" customFormat="1">
      <c r="A303" s="39"/>
      <c r="B303" s="40"/>
      <c r="C303" s="41"/>
      <c r="D303" s="236" t="s">
        <v>214</v>
      </c>
      <c r="E303" s="41"/>
      <c r="F303" s="237" t="s">
        <v>4043</v>
      </c>
      <c r="G303" s="41"/>
      <c r="H303" s="41"/>
      <c r="I303" s="238"/>
      <c r="J303" s="41"/>
      <c r="K303" s="41"/>
      <c r="L303" s="45"/>
      <c r="M303" s="239"/>
      <c r="N303" s="240"/>
      <c r="O303" s="92"/>
      <c r="P303" s="92"/>
      <c r="Q303" s="92"/>
      <c r="R303" s="92"/>
      <c r="S303" s="92"/>
      <c r="T303" s="93"/>
      <c r="U303" s="39"/>
      <c r="V303" s="39"/>
      <c r="W303" s="39"/>
      <c r="X303" s="39"/>
      <c r="Y303" s="39"/>
      <c r="Z303" s="39"/>
      <c r="AA303" s="39"/>
      <c r="AB303" s="39"/>
      <c r="AC303" s="39"/>
      <c r="AD303" s="39"/>
      <c r="AE303" s="39"/>
      <c r="AT303" s="18" t="s">
        <v>214</v>
      </c>
      <c r="AU303" s="18" t="s">
        <v>83</v>
      </c>
    </row>
    <row r="304" s="2" customFormat="1" ht="16.5" customHeight="1">
      <c r="A304" s="39"/>
      <c r="B304" s="40"/>
      <c r="C304" s="222" t="s">
        <v>1175</v>
      </c>
      <c r="D304" s="222" t="s">
        <v>208</v>
      </c>
      <c r="E304" s="223" t="s">
        <v>4044</v>
      </c>
      <c r="F304" s="224" t="s">
        <v>4045</v>
      </c>
      <c r="G304" s="225" t="s">
        <v>931</v>
      </c>
      <c r="H304" s="226">
        <v>1</v>
      </c>
      <c r="I304" s="227"/>
      <c r="J304" s="228">
        <f>ROUND(I304*H304,2)</f>
        <v>0</v>
      </c>
      <c r="K304" s="229"/>
      <c r="L304" s="45"/>
      <c r="M304" s="230" t="s">
        <v>1</v>
      </c>
      <c r="N304" s="231" t="s">
        <v>41</v>
      </c>
      <c r="O304" s="92"/>
      <c r="P304" s="232">
        <f>O304*H304</f>
        <v>0</v>
      </c>
      <c r="Q304" s="232">
        <v>0</v>
      </c>
      <c r="R304" s="232">
        <f>Q304*H304</f>
        <v>0</v>
      </c>
      <c r="S304" s="232">
        <v>0</v>
      </c>
      <c r="T304" s="233">
        <f>S304*H304</f>
        <v>0</v>
      </c>
      <c r="U304" s="39"/>
      <c r="V304" s="39"/>
      <c r="W304" s="39"/>
      <c r="X304" s="39"/>
      <c r="Y304" s="39"/>
      <c r="Z304" s="39"/>
      <c r="AA304" s="39"/>
      <c r="AB304" s="39"/>
      <c r="AC304" s="39"/>
      <c r="AD304" s="39"/>
      <c r="AE304" s="39"/>
      <c r="AR304" s="234" t="s">
        <v>361</v>
      </c>
      <c r="AT304" s="234" t="s">
        <v>208</v>
      </c>
      <c r="AU304" s="234" t="s">
        <v>83</v>
      </c>
      <c r="AY304" s="18" t="s">
        <v>207</v>
      </c>
      <c r="BE304" s="235">
        <f>IF(N304="základní",J304,0)</f>
        <v>0</v>
      </c>
      <c r="BF304" s="235">
        <f>IF(N304="snížená",J304,0)</f>
        <v>0</v>
      </c>
      <c r="BG304" s="235">
        <f>IF(N304="zákl. přenesená",J304,0)</f>
        <v>0</v>
      </c>
      <c r="BH304" s="235">
        <f>IF(N304="sníž. přenesená",J304,0)</f>
        <v>0</v>
      </c>
      <c r="BI304" s="235">
        <f>IF(N304="nulová",J304,0)</f>
        <v>0</v>
      </c>
      <c r="BJ304" s="18" t="s">
        <v>83</v>
      </c>
      <c r="BK304" s="235">
        <f>ROUND(I304*H304,2)</f>
        <v>0</v>
      </c>
      <c r="BL304" s="18" t="s">
        <v>361</v>
      </c>
      <c r="BM304" s="234" t="s">
        <v>1670</v>
      </c>
    </row>
    <row r="305" s="2" customFormat="1">
      <c r="A305" s="39"/>
      <c r="B305" s="40"/>
      <c r="C305" s="41"/>
      <c r="D305" s="236" t="s">
        <v>214</v>
      </c>
      <c r="E305" s="41"/>
      <c r="F305" s="237" t="s">
        <v>4045</v>
      </c>
      <c r="G305" s="41"/>
      <c r="H305" s="41"/>
      <c r="I305" s="238"/>
      <c r="J305" s="41"/>
      <c r="K305" s="41"/>
      <c r="L305" s="45"/>
      <c r="M305" s="239"/>
      <c r="N305" s="240"/>
      <c r="O305" s="92"/>
      <c r="P305" s="92"/>
      <c r="Q305" s="92"/>
      <c r="R305" s="92"/>
      <c r="S305" s="92"/>
      <c r="T305" s="93"/>
      <c r="U305" s="39"/>
      <c r="V305" s="39"/>
      <c r="W305" s="39"/>
      <c r="X305" s="39"/>
      <c r="Y305" s="39"/>
      <c r="Z305" s="39"/>
      <c r="AA305" s="39"/>
      <c r="AB305" s="39"/>
      <c r="AC305" s="39"/>
      <c r="AD305" s="39"/>
      <c r="AE305" s="39"/>
      <c r="AT305" s="18" t="s">
        <v>214</v>
      </c>
      <c r="AU305" s="18" t="s">
        <v>83</v>
      </c>
    </row>
    <row r="306" s="11" customFormat="1" ht="25.92" customHeight="1">
      <c r="A306" s="11"/>
      <c r="B306" s="208"/>
      <c r="C306" s="209"/>
      <c r="D306" s="210" t="s">
        <v>75</v>
      </c>
      <c r="E306" s="211" t="s">
        <v>1626</v>
      </c>
      <c r="F306" s="211" t="s">
        <v>4046</v>
      </c>
      <c r="G306" s="209"/>
      <c r="H306" s="209"/>
      <c r="I306" s="212"/>
      <c r="J306" s="213">
        <f>BK306</f>
        <v>0</v>
      </c>
      <c r="K306" s="209"/>
      <c r="L306" s="214"/>
      <c r="M306" s="215"/>
      <c r="N306" s="216"/>
      <c r="O306" s="216"/>
      <c r="P306" s="217">
        <f>SUM(P307:P322)</f>
        <v>0</v>
      </c>
      <c r="Q306" s="216"/>
      <c r="R306" s="217">
        <f>SUM(R307:R322)</f>
        <v>0</v>
      </c>
      <c r="S306" s="216"/>
      <c r="T306" s="218">
        <f>SUM(T307:T322)</f>
        <v>0</v>
      </c>
      <c r="U306" s="11"/>
      <c r="V306" s="11"/>
      <c r="W306" s="11"/>
      <c r="X306" s="11"/>
      <c r="Y306" s="11"/>
      <c r="Z306" s="11"/>
      <c r="AA306" s="11"/>
      <c r="AB306" s="11"/>
      <c r="AC306" s="11"/>
      <c r="AD306" s="11"/>
      <c r="AE306" s="11"/>
      <c r="AR306" s="219" t="s">
        <v>83</v>
      </c>
      <c r="AT306" s="220" t="s">
        <v>75</v>
      </c>
      <c r="AU306" s="220" t="s">
        <v>76</v>
      </c>
      <c r="AY306" s="219" t="s">
        <v>207</v>
      </c>
      <c r="BK306" s="221">
        <f>SUM(BK307:BK322)</f>
        <v>0</v>
      </c>
    </row>
    <row r="307" s="2" customFormat="1" ht="16.5" customHeight="1">
      <c r="A307" s="39"/>
      <c r="B307" s="40"/>
      <c r="C307" s="222" t="s">
        <v>1179</v>
      </c>
      <c r="D307" s="222" t="s">
        <v>208</v>
      </c>
      <c r="E307" s="223" t="s">
        <v>4047</v>
      </c>
      <c r="F307" s="224" t="s">
        <v>4048</v>
      </c>
      <c r="G307" s="225" t="s">
        <v>975</v>
      </c>
      <c r="H307" s="226">
        <v>16</v>
      </c>
      <c r="I307" s="227"/>
      <c r="J307" s="228">
        <f>ROUND(I307*H307,2)</f>
        <v>0</v>
      </c>
      <c r="K307" s="229"/>
      <c r="L307" s="45"/>
      <c r="M307" s="230" t="s">
        <v>1</v>
      </c>
      <c r="N307" s="231" t="s">
        <v>41</v>
      </c>
      <c r="O307" s="92"/>
      <c r="P307" s="232">
        <f>O307*H307</f>
        <v>0</v>
      </c>
      <c r="Q307" s="232">
        <v>0</v>
      </c>
      <c r="R307" s="232">
        <f>Q307*H307</f>
        <v>0</v>
      </c>
      <c r="S307" s="232">
        <v>0</v>
      </c>
      <c r="T307" s="233">
        <f>S307*H307</f>
        <v>0</v>
      </c>
      <c r="U307" s="39"/>
      <c r="V307" s="39"/>
      <c r="W307" s="39"/>
      <c r="X307" s="39"/>
      <c r="Y307" s="39"/>
      <c r="Z307" s="39"/>
      <c r="AA307" s="39"/>
      <c r="AB307" s="39"/>
      <c r="AC307" s="39"/>
      <c r="AD307" s="39"/>
      <c r="AE307" s="39"/>
      <c r="AR307" s="234" t="s">
        <v>4049</v>
      </c>
      <c r="AT307" s="234" t="s">
        <v>208</v>
      </c>
      <c r="AU307" s="234" t="s">
        <v>83</v>
      </c>
      <c r="AY307" s="18" t="s">
        <v>207</v>
      </c>
      <c r="BE307" s="235">
        <f>IF(N307="základní",J307,0)</f>
        <v>0</v>
      </c>
      <c r="BF307" s="235">
        <f>IF(N307="snížená",J307,0)</f>
        <v>0</v>
      </c>
      <c r="BG307" s="235">
        <f>IF(N307="zákl. přenesená",J307,0)</f>
        <v>0</v>
      </c>
      <c r="BH307" s="235">
        <f>IF(N307="sníž. přenesená",J307,0)</f>
        <v>0</v>
      </c>
      <c r="BI307" s="235">
        <f>IF(N307="nulová",J307,0)</f>
        <v>0</v>
      </c>
      <c r="BJ307" s="18" t="s">
        <v>83</v>
      </c>
      <c r="BK307" s="235">
        <f>ROUND(I307*H307,2)</f>
        <v>0</v>
      </c>
      <c r="BL307" s="18" t="s">
        <v>4049</v>
      </c>
      <c r="BM307" s="234" t="s">
        <v>1678</v>
      </c>
    </row>
    <row r="308" s="2" customFormat="1">
      <c r="A308" s="39"/>
      <c r="B308" s="40"/>
      <c r="C308" s="41"/>
      <c r="D308" s="236" t="s">
        <v>214</v>
      </c>
      <c r="E308" s="41"/>
      <c r="F308" s="237" t="s">
        <v>4048</v>
      </c>
      <c r="G308" s="41"/>
      <c r="H308" s="41"/>
      <c r="I308" s="238"/>
      <c r="J308" s="41"/>
      <c r="K308" s="41"/>
      <c r="L308" s="45"/>
      <c r="M308" s="239"/>
      <c r="N308" s="240"/>
      <c r="O308" s="92"/>
      <c r="P308" s="92"/>
      <c r="Q308" s="92"/>
      <c r="R308" s="92"/>
      <c r="S308" s="92"/>
      <c r="T308" s="93"/>
      <c r="U308" s="39"/>
      <c r="V308" s="39"/>
      <c r="W308" s="39"/>
      <c r="X308" s="39"/>
      <c r="Y308" s="39"/>
      <c r="Z308" s="39"/>
      <c r="AA308" s="39"/>
      <c r="AB308" s="39"/>
      <c r="AC308" s="39"/>
      <c r="AD308" s="39"/>
      <c r="AE308" s="39"/>
      <c r="AT308" s="18" t="s">
        <v>214</v>
      </c>
      <c r="AU308" s="18" t="s">
        <v>83</v>
      </c>
    </row>
    <row r="309" s="2" customFormat="1" ht="16.5" customHeight="1">
      <c r="A309" s="39"/>
      <c r="B309" s="40"/>
      <c r="C309" s="222" t="s">
        <v>1185</v>
      </c>
      <c r="D309" s="222" t="s">
        <v>208</v>
      </c>
      <c r="E309" s="223" t="s">
        <v>4050</v>
      </c>
      <c r="F309" s="224" t="s">
        <v>4051</v>
      </c>
      <c r="G309" s="225" t="s">
        <v>975</v>
      </c>
      <c r="H309" s="226">
        <v>32</v>
      </c>
      <c r="I309" s="227"/>
      <c r="J309" s="228">
        <f>ROUND(I309*H309,2)</f>
        <v>0</v>
      </c>
      <c r="K309" s="229"/>
      <c r="L309" s="45"/>
      <c r="M309" s="230" t="s">
        <v>1</v>
      </c>
      <c r="N309" s="231" t="s">
        <v>41</v>
      </c>
      <c r="O309" s="92"/>
      <c r="P309" s="232">
        <f>O309*H309</f>
        <v>0</v>
      </c>
      <c r="Q309" s="232">
        <v>0</v>
      </c>
      <c r="R309" s="232">
        <f>Q309*H309</f>
        <v>0</v>
      </c>
      <c r="S309" s="232">
        <v>0</v>
      </c>
      <c r="T309" s="233">
        <f>S309*H309</f>
        <v>0</v>
      </c>
      <c r="U309" s="39"/>
      <c r="V309" s="39"/>
      <c r="W309" s="39"/>
      <c r="X309" s="39"/>
      <c r="Y309" s="39"/>
      <c r="Z309" s="39"/>
      <c r="AA309" s="39"/>
      <c r="AB309" s="39"/>
      <c r="AC309" s="39"/>
      <c r="AD309" s="39"/>
      <c r="AE309" s="39"/>
      <c r="AR309" s="234" t="s">
        <v>4049</v>
      </c>
      <c r="AT309" s="234" t="s">
        <v>208</v>
      </c>
      <c r="AU309" s="234" t="s">
        <v>83</v>
      </c>
      <c r="AY309" s="18" t="s">
        <v>207</v>
      </c>
      <c r="BE309" s="235">
        <f>IF(N309="základní",J309,0)</f>
        <v>0</v>
      </c>
      <c r="BF309" s="235">
        <f>IF(N309="snížená",J309,0)</f>
        <v>0</v>
      </c>
      <c r="BG309" s="235">
        <f>IF(N309="zákl. přenesená",J309,0)</f>
        <v>0</v>
      </c>
      <c r="BH309" s="235">
        <f>IF(N309="sníž. přenesená",J309,0)</f>
        <v>0</v>
      </c>
      <c r="BI309" s="235">
        <f>IF(N309="nulová",J309,0)</f>
        <v>0</v>
      </c>
      <c r="BJ309" s="18" t="s">
        <v>83</v>
      </c>
      <c r="BK309" s="235">
        <f>ROUND(I309*H309,2)</f>
        <v>0</v>
      </c>
      <c r="BL309" s="18" t="s">
        <v>4049</v>
      </c>
      <c r="BM309" s="234" t="s">
        <v>1686</v>
      </c>
    </row>
    <row r="310" s="2" customFormat="1">
      <c r="A310" s="39"/>
      <c r="B310" s="40"/>
      <c r="C310" s="41"/>
      <c r="D310" s="236" t="s">
        <v>214</v>
      </c>
      <c r="E310" s="41"/>
      <c r="F310" s="237" t="s">
        <v>4051</v>
      </c>
      <c r="G310" s="41"/>
      <c r="H310" s="41"/>
      <c r="I310" s="238"/>
      <c r="J310" s="41"/>
      <c r="K310" s="41"/>
      <c r="L310" s="45"/>
      <c r="M310" s="239"/>
      <c r="N310" s="240"/>
      <c r="O310" s="92"/>
      <c r="P310" s="92"/>
      <c r="Q310" s="92"/>
      <c r="R310" s="92"/>
      <c r="S310" s="92"/>
      <c r="T310" s="93"/>
      <c r="U310" s="39"/>
      <c r="V310" s="39"/>
      <c r="W310" s="39"/>
      <c r="X310" s="39"/>
      <c r="Y310" s="39"/>
      <c r="Z310" s="39"/>
      <c r="AA310" s="39"/>
      <c r="AB310" s="39"/>
      <c r="AC310" s="39"/>
      <c r="AD310" s="39"/>
      <c r="AE310" s="39"/>
      <c r="AT310" s="18" t="s">
        <v>214</v>
      </c>
      <c r="AU310" s="18" t="s">
        <v>83</v>
      </c>
    </row>
    <row r="311" s="2" customFormat="1" ht="24.15" customHeight="1">
      <c r="A311" s="39"/>
      <c r="B311" s="40"/>
      <c r="C311" s="222" t="s">
        <v>1191</v>
      </c>
      <c r="D311" s="222" t="s">
        <v>208</v>
      </c>
      <c r="E311" s="223" t="s">
        <v>4052</v>
      </c>
      <c r="F311" s="224" t="s">
        <v>4053</v>
      </c>
      <c r="G311" s="225" t="s">
        <v>975</v>
      </c>
      <c r="H311" s="226">
        <v>160</v>
      </c>
      <c r="I311" s="227"/>
      <c r="J311" s="228">
        <f>ROUND(I311*H311,2)</f>
        <v>0</v>
      </c>
      <c r="K311" s="229"/>
      <c r="L311" s="45"/>
      <c r="M311" s="230" t="s">
        <v>1</v>
      </c>
      <c r="N311" s="231" t="s">
        <v>41</v>
      </c>
      <c r="O311" s="92"/>
      <c r="P311" s="232">
        <f>O311*H311</f>
        <v>0</v>
      </c>
      <c r="Q311" s="232">
        <v>0</v>
      </c>
      <c r="R311" s="232">
        <f>Q311*H311</f>
        <v>0</v>
      </c>
      <c r="S311" s="232">
        <v>0</v>
      </c>
      <c r="T311" s="233">
        <f>S311*H311</f>
        <v>0</v>
      </c>
      <c r="U311" s="39"/>
      <c r="V311" s="39"/>
      <c r="W311" s="39"/>
      <c r="X311" s="39"/>
      <c r="Y311" s="39"/>
      <c r="Z311" s="39"/>
      <c r="AA311" s="39"/>
      <c r="AB311" s="39"/>
      <c r="AC311" s="39"/>
      <c r="AD311" s="39"/>
      <c r="AE311" s="39"/>
      <c r="AR311" s="234" t="s">
        <v>4049</v>
      </c>
      <c r="AT311" s="234" t="s">
        <v>208</v>
      </c>
      <c r="AU311" s="234" t="s">
        <v>83</v>
      </c>
      <c r="AY311" s="18" t="s">
        <v>207</v>
      </c>
      <c r="BE311" s="235">
        <f>IF(N311="základní",J311,0)</f>
        <v>0</v>
      </c>
      <c r="BF311" s="235">
        <f>IF(N311="snížená",J311,0)</f>
        <v>0</v>
      </c>
      <c r="BG311" s="235">
        <f>IF(N311="zákl. přenesená",J311,0)</f>
        <v>0</v>
      </c>
      <c r="BH311" s="235">
        <f>IF(N311="sníž. přenesená",J311,0)</f>
        <v>0</v>
      </c>
      <c r="BI311" s="235">
        <f>IF(N311="nulová",J311,0)</f>
        <v>0</v>
      </c>
      <c r="BJ311" s="18" t="s">
        <v>83</v>
      </c>
      <c r="BK311" s="235">
        <f>ROUND(I311*H311,2)</f>
        <v>0</v>
      </c>
      <c r="BL311" s="18" t="s">
        <v>4049</v>
      </c>
      <c r="BM311" s="234" t="s">
        <v>1692</v>
      </c>
    </row>
    <row r="312" s="2" customFormat="1">
      <c r="A312" s="39"/>
      <c r="B312" s="40"/>
      <c r="C312" s="41"/>
      <c r="D312" s="236" t="s">
        <v>214</v>
      </c>
      <c r="E312" s="41"/>
      <c r="F312" s="237" t="s">
        <v>4053</v>
      </c>
      <c r="G312" s="41"/>
      <c r="H312" s="41"/>
      <c r="I312" s="238"/>
      <c r="J312" s="41"/>
      <c r="K312" s="41"/>
      <c r="L312" s="45"/>
      <c r="M312" s="239"/>
      <c r="N312" s="240"/>
      <c r="O312" s="92"/>
      <c r="P312" s="92"/>
      <c r="Q312" s="92"/>
      <c r="R312" s="92"/>
      <c r="S312" s="92"/>
      <c r="T312" s="93"/>
      <c r="U312" s="39"/>
      <c r="V312" s="39"/>
      <c r="W312" s="39"/>
      <c r="X312" s="39"/>
      <c r="Y312" s="39"/>
      <c r="Z312" s="39"/>
      <c r="AA312" s="39"/>
      <c r="AB312" s="39"/>
      <c r="AC312" s="39"/>
      <c r="AD312" s="39"/>
      <c r="AE312" s="39"/>
      <c r="AT312" s="18" t="s">
        <v>214</v>
      </c>
      <c r="AU312" s="18" t="s">
        <v>83</v>
      </c>
    </row>
    <row r="313" s="2" customFormat="1" ht="33" customHeight="1">
      <c r="A313" s="39"/>
      <c r="B313" s="40"/>
      <c r="C313" s="222" t="s">
        <v>1193</v>
      </c>
      <c r="D313" s="222" t="s">
        <v>208</v>
      </c>
      <c r="E313" s="223" t="s">
        <v>4054</v>
      </c>
      <c r="F313" s="224" t="s">
        <v>4055</v>
      </c>
      <c r="G313" s="225" t="s">
        <v>975</v>
      </c>
      <c r="H313" s="226">
        <v>32</v>
      </c>
      <c r="I313" s="227"/>
      <c r="J313" s="228">
        <f>ROUND(I313*H313,2)</f>
        <v>0</v>
      </c>
      <c r="K313" s="229"/>
      <c r="L313" s="45"/>
      <c r="M313" s="230" t="s">
        <v>1</v>
      </c>
      <c r="N313" s="231" t="s">
        <v>41</v>
      </c>
      <c r="O313" s="92"/>
      <c r="P313" s="232">
        <f>O313*H313</f>
        <v>0</v>
      </c>
      <c r="Q313" s="232">
        <v>0</v>
      </c>
      <c r="R313" s="232">
        <f>Q313*H313</f>
        <v>0</v>
      </c>
      <c r="S313" s="232">
        <v>0</v>
      </c>
      <c r="T313" s="233">
        <f>S313*H313</f>
        <v>0</v>
      </c>
      <c r="U313" s="39"/>
      <c r="V313" s="39"/>
      <c r="W313" s="39"/>
      <c r="X313" s="39"/>
      <c r="Y313" s="39"/>
      <c r="Z313" s="39"/>
      <c r="AA313" s="39"/>
      <c r="AB313" s="39"/>
      <c r="AC313" s="39"/>
      <c r="AD313" s="39"/>
      <c r="AE313" s="39"/>
      <c r="AR313" s="234" t="s">
        <v>4049</v>
      </c>
      <c r="AT313" s="234" t="s">
        <v>208</v>
      </c>
      <c r="AU313" s="234" t="s">
        <v>83</v>
      </c>
      <c r="AY313" s="18" t="s">
        <v>207</v>
      </c>
      <c r="BE313" s="235">
        <f>IF(N313="základní",J313,0)</f>
        <v>0</v>
      </c>
      <c r="BF313" s="235">
        <f>IF(N313="snížená",J313,0)</f>
        <v>0</v>
      </c>
      <c r="BG313" s="235">
        <f>IF(N313="zákl. přenesená",J313,0)</f>
        <v>0</v>
      </c>
      <c r="BH313" s="235">
        <f>IF(N313="sníž. přenesená",J313,0)</f>
        <v>0</v>
      </c>
      <c r="BI313" s="235">
        <f>IF(N313="nulová",J313,0)</f>
        <v>0</v>
      </c>
      <c r="BJ313" s="18" t="s">
        <v>83</v>
      </c>
      <c r="BK313" s="235">
        <f>ROUND(I313*H313,2)</f>
        <v>0</v>
      </c>
      <c r="BL313" s="18" t="s">
        <v>4049</v>
      </c>
      <c r="BM313" s="234" t="s">
        <v>1699</v>
      </c>
    </row>
    <row r="314" s="2" customFormat="1">
      <c r="A314" s="39"/>
      <c r="B314" s="40"/>
      <c r="C314" s="41"/>
      <c r="D314" s="236" t="s">
        <v>214</v>
      </c>
      <c r="E314" s="41"/>
      <c r="F314" s="237" t="s">
        <v>4055</v>
      </c>
      <c r="G314" s="41"/>
      <c r="H314" s="41"/>
      <c r="I314" s="238"/>
      <c r="J314" s="41"/>
      <c r="K314" s="41"/>
      <c r="L314" s="45"/>
      <c r="M314" s="239"/>
      <c r="N314" s="240"/>
      <c r="O314" s="92"/>
      <c r="P314" s="92"/>
      <c r="Q314" s="92"/>
      <c r="R314" s="92"/>
      <c r="S314" s="92"/>
      <c r="T314" s="93"/>
      <c r="U314" s="39"/>
      <c r="V314" s="39"/>
      <c r="W314" s="39"/>
      <c r="X314" s="39"/>
      <c r="Y314" s="39"/>
      <c r="Z314" s="39"/>
      <c r="AA314" s="39"/>
      <c r="AB314" s="39"/>
      <c r="AC314" s="39"/>
      <c r="AD314" s="39"/>
      <c r="AE314" s="39"/>
      <c r="AT314" s="18" t="s">
        <v>214</v>
      </c>
      <c r="AU314" s="18" t="s">
        <v>83</v>
      </c>
    </row>
    <row r="315" s="2" customFormat="1" ht="16.5" customHeight="1">
      <c r="A315" s="39"/>
      <c r="B315" s="40"/>
      <c r="C315" s="222" t="s">
        <v>1198</v>
      </c>
      <c r="D315" s="222" t="s">
        <v>208</v>
      </c>
      <c r="E315" s="223" t="s">
        <v>4056</v>
      </c>
      <c r="F315" s="224" t="s">
        <v>4057</v>
      </c>
      <c r="G315" s="225" t="s">
        <v>975</v>
      </c>
      <c r="H315" s="226">
        <v>80</v>
      </c>
      <c r="I315" s="227"/>
      <c r="J315" s="228">
        <f>ROUND(I315*H315,2)</f>
        <v>0</v>
      </c>
      <c r="K315" s="229"/>
      <c r="L315" s="45"/>
      <c r="M315" s="230" t="s">
        <v>1</v>
      </c>
      <c r="N315" s="231" t="s">
        <v>41</v>
      </c>
      <c r="O315" s="92"/>
      <c r="P315" s="232">
        <f>O315*H315</f>
        <v>0</v>
      </c>
      <c r="Q315" s="232">
        <v>0</v>
      </c>
      <c r="R315" s="232">
        <f>Q315*H315</f>
        <v>0</v>
      </c>
      <c r="S315" s="232">
        <v>0</v>
      </c>
      <c r="T315" s="233">
        <f>S315*H315</f>
        <v>0</v>
      </c>
      <c r="U315" s="39"/>
      <c r="V315" s="39"/>
      <c r="W315" s="39"/>
      <c r="X315" s="39"/>
      <c r="Y315" s="39"/>
      <c r="Z315" s="39"/>
      <c r="AA315" s="39"/>
      <c r="AB315" s="39"/>
      <c r="AC315" s="39"/>
      <c r="AD315" s="39"/>
      <c r="AE315" s="39"/>
      <c r="AR315" s="234" t="s">
        <v>4049</v>
      </c>
      <c r="AT315" s="234" t="s">
        <v>208</v>
      </c>
      <c r="AU315" s="234" t="s">
        <v>83</v>
      </c>
      <c r="AY315" s="18" t="s">
        <v>207</v>
      </c>
      <c r="BE315" s="235">
        <f>IF(N315="základní",J315,0)</f>
        <v>0</v>
      </c>
      <c r="BF315" s="235">
        <f>IF(N315="snížená",J315,0)</f>
        <v>0</v>
      </c>
      <c r="BG315" s="235">
        <f>IF(N315="zákl. přenesená",J315,0)</f>
        <v>0</v>
      </c>
      <c r="BH315" s="235">
        <f>IF(N315="sníž. přenesená",J315,0)</f>
        <v>0</v>
      </c>
      <c r="BI315" s="235">
        <f>IF(N315="nulová",J315,0)</f>
        <v>0</v>
      </c>
      <c r="BJ315" s="18" t="s">
        <v>83</v>
      </c>
      <c r="BK315" s="235">
        <f>ROUND(I315*H315,2)</f>
        <v>0</v>
      </c>
      <c r="BL315" s="18" t="s">
        <v>4049</v>
      </c>
      <c r="BM315" s="234" t="s">
        <v>1706</v>
      </c>
    </row>
    <row r="316" s="2" customFormat="1">
      <c r="A316" s="39"/>
      <c r="B316" s="40"/>
      <c r="C316" s="41"/>
      <c r="D316" s="236" t="s">
        <v>214</v>
      </c>
      <c r="E316" s="41"/>
      <c r="F316" s="237" t="s">
        <v>4057</v>
      </c>
      <c r="G316" s="41"/>
      <c r="H316" s="41"/>
      <c r="I316" s="238"/>
      <c r="J316" s="41"/>
      <c r="K316" s="41"/>
      <c r="L316" s="45"/>
      <c r="M316" s="239"/>
      <c r="N316" s="240"/>
      <c r="O316" s="92"/>
      <c r="P316" s="92"/>
      <c r="Q316" s="92"/>
      <c r="R316" s="92"/>
      <c r="S316" s="92"/>
      <c r="T316" s="93"/>
      <c r="U316" s="39"/>
      <c r="V316" s="39"/>
      <c r="W316" s="39"/>
      <c r="X316" s="39"/>
      <c r="Y316" s="39"/>
      <c r="Z316" s="39"/>
      <c r="AA316" s="39"/>
      <c r="AB316" s="39"/>
      <c r="AC316" s="39"/>
      <c r="AD316" s="39"/>
      <c r="AE316" s="39"/>
      <c r="AT316" s="18" t="s">
        <v>214</v>
      </c>
      <c r="AU316" s="18" t="s">
        <v>83</v>
      </c>
    </row>
    <row r="317" s="2" customFormat="1" ht="16.5" customHeight="1">
      <c r="A317" s="39"/>
      <c r="B317" s="40"/>
      <c r="C317" s="222" t="s">
        <v>1204</v>
      </c>
      <c r="D317" s="222" t="s">
        <v>208</v>
      </c>
      <c r="E317" s="223" t="s">
        <v>4058</v>
      </c>
      <c r="F317" s="224" t="s">
        <v>4059</v>
      </c>
      <c r="G317" s="225" t="s">
        <v>975</v>
      </c>
      <c r="H317" s="226">
        <v>64</v>
      </c>
      <c r="I317" s="227"/>
      <c r="J317" s="228">
        <f>ROUND(I317*H317,2)</f>
        <v>0</v>
      </c>
      <c r="K317" s="229"/>
      <c r="L317" s="45"/>
      <c r="M317" s="230" t="s">
        <v>1</v>
      </c>
      <c r="N317" s="231" t="s">
        <v>41</v>
      </c>
      <c r="O317" s="92"/>
      <c r="P317" s="232">
        <f>O317*H317</f>
        <v>0</v>
      </c>
      <c r="Q317" s="232">
        <v>0</v>
      </c>
      <c r="R317" s="232">
        <f>Q317*H317</f>
        <v>0</v>
      </c>
      <c r="S317" s="232">
        <v>0</v>
      </c>
      <c r="T317" s="233">
        <f>S317*H317</f>
        <v>0</v>
      </c>
      <c r="U317" s="39"/>
      <c r="V317" s="39"/>
      <c r="W317" s="39"/>
      <c r="X317" s="39"/>
      <c r="Y317" s="39"/>
      <c r="Z317" s="39"/>
      <c r="AA317" s="39"/>
      <c r="AB317" s="39"/>
      <c r="AC317" s="39"/>
      <c r="AD317" s="39"/>
      <c r="AE317" s="39"/>
      <c r="AR317" s="234" t="s">
        <v>4049</v>
      </c>
      <c r="AT317" s="234" t="s">
        <v>208</v>
      </c>
      <c r="AU317" s="234" t="s">
        <v>83</v>
      </c>
      <c r="AY317" s="18" t="s">
        <v>207</v>
      </c>
      <c r="BE317" s="235">
        <f>IF(N317="základní",J317,0)</f>
        <v>0</v>
      </c>
      <c r="BF317" s="235">
        <f>IF(N317="snížená",J317,0)</f>
        <v>0</v>
      </c>
      <c r="BG317" s="235">
        <f>IF(N317="zákl. přenesená",J317,0)</f>
        <v>0</v>
      </c>
      <c r="BH317" s="235">
        <f>IF(N317="sníž. přenesená",J317,0)</f>
        <v>0</v>
      </c>
      <c r="BI317" s="235">
        <f>IF(N317="nulová",J317,0)</f>
        <v>0</v>
      </c>
      <c r="BJ317" s="18" t="s">
        <v>83</v>
      </c>
      <c r="BK317" s="235">
        <f>ROUND(I317*H317,2)</f>
        <v>0</v>
      </c>
      <c r="BL317" s="18" t="s">
        <v>4049</v>
      </c>
      <c r="BM317" s="234" t="s">
        <v>1712</v>
      </c>
    </row>
    <row r="318" s="2" customFormat="1">
      <c r="A318" s="39"/>
      <c r="B318" s="40"/>
      <c r="C318" s="41"/>
      <c r="D318" s="236" t="s">
        <v>214</v>
      </c>
      <c r="E318" s="41"/>
      <c r="F318" s="237" t="s">
        <v>4059</v>
      </c>
      <c r="G318" s="41"/>
      <c r="H318" s="41"/>
      <c r="I318" s="238"/>
      <c r="J318" s="41"/>
      <c r="K318" s="41"/>
      <c r="L318" s="45"/>
      <c r="M318" s="239"/>
      <c r="N318" s="240"/>
      <c r="O318" s="92"/>
      <c r="P318" s="92"/>
      <c r="Q318" s="92"/>
      <c r="R318" s="92"/>
      <c r="S318" s="92"/>
      <c r="T318" s="93"/>
      <c r="U318" s="39"/>
      <c r="V318" s="39"/>
      <c r="W318" s="39"/>
      <c r="X318" s="39"/>
      <c r="Y318" s="39"/>
      <c r="Z318" s="39"/>
      <c r="AA318" s="39"/>
      <c r="AB318" s="39"/>
      <c r="AC318" s="39"/>
      <c r="AD318" s="39"/>
      <c r="AE318" s="39"/>
      <c r="AT318" s="18" t="s">
        <v>214</v>
      </c>
      <c r="AU318" s="18" t="s">
        <v>83</v>
      </c>
    </row>
    <row r="319" s="2" customFormat="1" ht="16.5" customHeight="1">
      <c r="A319" s="39"/>
      <c r="B319" s="40"/>
      <c r="C319" s="222" t="s">
        <v>1209</v>
      </c>
      <c r="D319" s="222" t="s">
        <v>208</v>
      </c>
      <c r="E319" s="223" t="s">
        <v>4060</v>
      </c>
      <c r="F319" s="224" t="s">
        <v>4061</v>
      </c>
      <c r="G319" s="225" t="s">
        <v>975</v>
      </c>
      <c r="H319" s="226">
        <v>32</v>
      </c>
      <c r="I319" s="227"/>
      <c r="J319" s="228">
        <f>ROUND(I319*H319,2)</f>
        <v>0</v>
      </c>
      <c r="K319" s="229"/>
      <c r="L319" s="45"/>
      <c r="M319" s="230" t="s">
        <v>1</v>
      </c>
      <c r="N319" s="231" t="s">
        <v>41</v>
      </c>
      <c r="O319" s="92"/>
      <c r="P319" s="232">
        <f>O319*H319</f>
        <v>0</v>
      </c>
      <c r="Q319" s="232">
        <v>0</v>
      </c>
      <c r="R319" s="232">
        <f>Q319*H319</f>
        <v>0</v>
      </c>
      <c r="S319" s="232">
        <v>0</v>
      </c>
      <c r="T319" s="233">
        <f>S319*H319</f>
        <v>0</v>
      </c>
      <c r="U319" s="39"/>
      <c r="V319" s="39"/>
      <c r="W319" s="39"/>
      <c r="X319" s="39"/>
      <c r="Y319" s="39"/>
      <c r="Z319" s="39"/>
      <c r="AA319" s="39"/>
      <c r="AB319" s="39"/>
      <c r="AC319" s="39"/>
      <c r="AD319" s="39"/>
      <c r="AE319" s="39"/>
      <c r="AR319" s="234" t="s">
        <v>4049</v>
      </c>
      <c r="AT319" s="234" t="s">
        <v>208</v>
      </c>
      <c r="AU319" s="234" t="s">
        <v>83</v>
      </c>
      <c r="AY319" s="18" t="s">
        <v>207</v>
      </c>
      <c r="BE319" s="235">
        <f>IF(N319="základní",J319,0)</f>
        <v>0</v>
      </c>
      <c r="BF319" s="235">
        <f>IF(N319="snížená",J319,0)</f>
        <v>0</v>
      </c>
      <c r="BG319" s="235">
        <f>IF(N319="zákl. přenesená",J319,0)</f>
        <v>0</v>
      </c>
      <c r="BH319" s="235">
        <f>IF(N319="sníž. přenesená",J319,0)</f>
        <v>0</v>
      </c>
      <c r="BI319" s="235">
        <f>IF(N319="nulová",J319,0)</f>
        <v>0</v>
      </c>
      <c r="BJ319" s="18" t="s">
        <v>83</v>
      </c>
      <c r="BK319" s="235">
        <f>ROUND(I319*H319,2)</f>
        <v>0</v>
      </c>
      <c r="BL319" s="18" t="s">
        <v>4049</v>
      </c>
      <c r="BM319" s="234" t="s">
        <v>1722</v>
      </c>
    </row>
    <row r="320" s="2" customFormat="1">
      <c r="A320" s="39"/>
      <c r="B320" s="40"/>
      <c r="C320" s="41"/>
      <c r="D320" s="236" t="s">
        <v>214</v>
      </c>
      <c r="E320" s="41"/>
      <c r="F320" s="237" t="s">
        <v>4061</v>
      </c>
      <c r="G320" s="41"/>
      <c r="H320" s="41"/>
      <c r="I320" s="238"/>
      <c r="J320" s="41"/>
      <c r="K320" s="41"/>
      <c r="L320" s="45"/>
      <c r="M320" s="239"/>
      <c r="N320" s="240"/>
      <c r="O320" s="92"/>
      <c r="P320" s="92"/>
      <c r="Q320" s="92"/>
      <c r="R320" s="92"/>
      <c r="S320" s="92"/>
      <c r="T320" s="93"/>
      <c r="U320" s="39"/>
      <c r="V320" s="39"/>
      <c r="W320" s="39"/>
      <c r="X320" s="39"/>
      <c r="Y320" s="39"/>
      <c r="Z320" s="39"/>
      <c r="AA320" s="39"/>
      <c r="AB320" s="39"/>
      <c r="AC320" s="39"/>
      <c r="AD320" s="39"/>
      <c r="AE320" s="39"/>
      <c r="AT320" s="18" t="s">
        <v>214</v>
      </c>
      <c r="AU320" s="18" t="s">
        <v>83</v>
      </c>
    </row>
    <row r="321" s="2" customFormat="1" ht="16.5" customHeight="1">
      <c r="A321" s="39"/>
      <c r="B321" s="40"/>
      <c r="C321" s="222" t="s">
        <v>1215</v>
      </c>
      <c r="D321" s="222" t="s">
        <v>208</v>
      </c>
      <c r="E321" s="223" t="s">
        <v>4062</v>
      </c>
      <c r="F321" s="224" t="s">
        <v>4063</v>
      </c>
      <c r="G321" s="225" t="s">
        <v>975</v>
      </c>
      <c r="H321" s="226">
        <v>16</v>
      </c>
      <c r="I321" s="227"/>
      <c r="J321" s="228">
        <f>ROUND(I321*H321,2)</f>
        <v>0</v>
      </c>
      <c r="K321" s="229"/>
      <c r="L321" s="45"/>
      <c r="M321" s="230" t="s">
        <v>1</v>
      </c>
      <c r="N321" s="231" t="s">
        <v>41</v>
      </c>
      <c r="O321" s="92"/>
      <c r="P321" s="232">
        <f>O321*H321</f>
        <v>0</v>
      </c>
      <c r="Q321" s="232">
        <v>0</v>
      </c>
      <c r="R321" s="232">
        <f>Q321*H321</f>
        <v>0</v>
      </c>
      <c r="S321" s="232">
        <v>0</v>
      </c>
      <c r="T321" s="233">
        <f>S321*H321</f>
        <v>0</v>
      </c>
      <c r="U321" s="39"/>
      <c r="V321" s="39"/>
      <c r="W321" s="39"/>
      <c r="X321" s="39"/>
      <c r="Y321" s="39"/>
      <c r="Z321" s="39"/>
      <c r="AA321" s="39"/>
      <c r="AB321" s="39"/>
      <c r="AC321" s="39"/>
      <c r="AD321" s="39"/>
      <c r="AE321" s="39"/>
      <c r="AR321" s="234" t="s">
        <v>4049</v>
      </c>
      <c r="AT321" s="234" t="s">
        <v>208</v>
      </c>
      <c r="AU321" s="234" t="s">
        <v>83</v>
      </c>
      <c r="AY321" s="18" t="s">
        <v>207</v>
      </c>
      <c r="BE321" s="235">
        <f>IF(N321="základní",J321,0)</f>
        <v>0</v>
      </c>
      <c r="BF321" s="235">
        <f>IF(N321="snížená",J321,0)</f>
        <v>0</v>
      </c>
      <c r="BG321" s="235">
        <f>IF(N321="zákl. přenesená",J321,0)</f>
        <v>0</v>
      </c>
      <c r="BH321" s="235">
        <f>IF(N321="sníž. přenesená",J321,0)</f>
        <v>0</v>
      </c>
      <c r="BI321" s="235">
        <f>IF(N321="nulová",J321,0)</f>
        <v>0</v>
      </c>
      <c r="BJ321" s="18" t="s">
        <v>83</v>
      </c>
      <c r="BK321" s="235">
        <f>ROUND(I321*H321,2)</f>
        <v>0</v>
      </c>
      <c r="BL321" s="18" t="s">
        <v>4049</v>
      </c>
      <c r="BM321" s="234" t="s">
        <v>1730</v>
      </c>
    </row>
    <row r="322" s="2" customFormat="1">
      <c r="A322" s="39"/>
      <c r="B322" s="40"/>
      <c r="C322" s="41"/>
      <c r="D322" s="236" t="s">
        <v>214</v>
      </c>
      <c r="E322" s="41"/>
      <c r="F322" s="237" t="s">
        <v>4063</v>
      </c>
      <c r="G322" s="41"/>
      <c r="H322" s="41"/>
      <c r="I322" s="238"/>
      <c r="J322" s="41"/>
      <c r="K322" s="41"/>
      <c r="L322" s="45"/>
      <c r="M322" s="286"/>
      <c r="N322" s="287"/>
      <c r="O322" s="288"/>
      <c r="P322" s="288"/>
      <c r="Q322" s="288"/>
      <c r="R322" s="288"/>
      <c r="S322" s="288"/>
      <c r="T322" s="289"/>
      <c r="U322" s="39"/>
      <c r="V322" s="39"/>
      <c r="W322" s="39"/>
      <c r="X322" s="39"/>
      <c r="Y322" s="39"/>
      <c r="Z322" s="39"/>
      <c r="AA322" s="39"/>
      <c r="AB322" s="39"/>
      <c r="AC322" s="39"/>
      <c r="AD322" s="39"/>
      <c r="AE322" s="39"/>
      <c r="AT322" s="18" t="s">
        <v>214</v>
      </c>
      <c r="AU322" s="18" t="s">
        <v>83</v>
      </c>
    </row>
    <row r="323" s="2" customFormat="1" ht="6.96" customHeight="1">
      <c r="A323" s="39"/>
      <c r="B323" s="67"/>
      <c r="C323" s="68"/>
      <c r="D323" s="68"/>
      <c r="E323" s="68"/>
      <c r="F323" s="68"/>
      <c r="G323" s="68"/>
      <c r="H323" s="68"/>
      <c r="I323" s="68"/>
      <c r="J323" s="68"/>
      <c r="K323" s="68"/>
      <c r="L323" s="45"/>
      <c r="M323" s="39"/>
      <c r="O323" s="39"/>
      <c r="P323" s="39"/>
      <c r="Q323" s="39"/>
      <c r="R323" s="39"/>
      <c r="S323" s="39"/>
      <c r="T323" s="39"/>
      <c r="U323" s="39"/>
      <c r="V323" s="39"/>
      <c r="W323" s="39"/>
      <c r="X323" s="39"/>
      <c r="Y323" s="39"/>
      <c r="Z323" s="39"/>
      <c r="AA323" s="39"/>
      <c r="AB323" s="39"/>
      <c r="AC323" s="39"/>
      <c r="AD323" s="39"/>
      <c r="AE323" s="39"/>
    </row>
  </sheetData>
  <sheetProtection sheet="1" autoFilter="0" formatColumns="0" formatRows="0" objects="1" scenarios="1" spinCount="100000" saltValue="Mwp0ZuSWJ+WY4fSOXxtNvu404khPsRbRsqZNc6bSbNuGZ0sCQweoSwrwqygyO2SsA69Zh85t+ottKV9BSxSh+g==" hashValue="0jidjumLGb+8pz9GgXjP6N3nWkKp4PXW4q2/4JYvxcDDsBeUhYWh0PdEXDpBIpQtPIRAJ87JgKOL188HpczmKw==" algorithmName="SHA-512" password="CC35"/>
  <autoFilter ref="C127:K322"/>
  <mergeCells count="12">
    <mergeCell ref="E7:H7"/>
    <mergeCell ref="E9:H9"/>
    <mergeCell ref="E11:H11"/>
    <mergeCell ref="E20:H20"/>
    <mergeCell ref="E29:H29"/>
    <mergeCell ref="E85:H85"/>
    <mergeCell ref="E87:H87"/>
    <mergeCell ref="E89:H89"/>
    <mergeCell ref="E116:H116"/>
    <mergeCell ref="E118:H118"/>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ASUS\Delík</dc:creator>
  <cp:lastModifiedBy>ASUS\Delík</cp:lastModifiedBy>
  <dcterms:created xsi:type="dcterms:W3CDTF">2025-03-19T10:45:27Z</dcterms:created>
  <dcterms:modified xsi:type="dcterms:W3CDTF">2025-03-19T10:45:48Z</dcterms:modified>
</cp:coreProperties>
</file>