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vlata\Desktop\demolice\"/>
    </mc:Choice>
  </mc:AlternateContent>
  <bookViews>
    <workbookView xWindow="0" yWindow="0" windowWidth="23040" windowHeight="9192" activeTab="3"/>
  </bookViews>
  <sheets>
    <sheet name="Pokyny pro vyplnění" sheetId="11" r:id="rId1"/>
    <sheet name="Stavba" sheetId="1" r:id="rId2"/>
    <sheet name="VzorPolozky" sheetId="10" state="hidden" r:id="rId3"/>
    <sheet name="01 1 Pol" sheetId="12" r:id="rId4"/>
    <sheet name="02 02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_xlnm.Print_Titles" localSheetId="4">'02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Pol'!$A$1:$X$27</definedName>
    <definedName name="_xlnm.Print_Area" localSheetId="4">'02 02 Pol'!$A$1:$X$36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7" i="1" l="1"/>
  <c r="I55" i="1"/>
  <c r="I54" i="1"/>
  <c r="I53" i="1"/>
  <c r="BA10" i="13"/>
  <c r="O8" i="13"/>
  <c r="V8" i="13"/>
  <c r="G9" i="13"/>
  <c r="G8" i="13" s="1"/>
  <c r="G35" i="13" s="1"/>
  <c r="I9" i="13"/>
  <c r="I8" i="13" s="1"/>
  <c r="K9" i="13"/>
  <c r="K8" i="13" s="1"/>
  <c r="O9" i="13"/>
  <c r="Q9" i="13"/>
  <c r="Q8" i="13" s="1"/>
  <c r="V9" i="13"/>
  <c r="G11" i="13"/>
  <c r="V11" i="13"/>
  <c r="G12" i="13"/>
  <c r="I12" i="13"/>
  <c r="I11" i="13" s="1"/>
  <c r="K12" i="13"/>
  <c r="K11" i="13" s="1"/>
  <c r="M12" i="13"/>
  <c r="M11" i="13" s="1"/>
  <c r="O12" i="13"/>
  <c r="O11" i="13" s="1"/>
  <c r="Q12" i="13"/>
  <c r="Q11" i="13" s="1"/>
  <c r="V12" i="13"/>
  <c r="G20" i="13"/>
  <c r="I20" i="13"/>
  <c r="K20" i="13"/>
  <c r="M20" i="13"/>
  <c r="O20" i="13"/>
  <c r="Q20" i="13"/>
  <c r="V20" i="13"/>
  <c r="G22" i="13"/>
  <c r="M22" i="13"/>
  <c r="G23" i="13"/>
  <c r="I23" i="13"/>
  <c r="I22" i="13" s="1"/>
  <c r="K23" i="13"/>
  <c r="K22" i="13" s="1"/>
  <c r="M23" i="13"/>
  <c r="O23" i="13"/>
  <c r="O22" i="13" s="1"/>
  <c r="Q23" i="13"/>
  <c r="Q22" i="13" s="1"/>
  <c r="V23" i="13"/>
  <c r="V22" i="13" s="1"/>
  <c r="G24" i="13"/>
  <c r="I24" i="13"/>
  <c r="K24" i="13"/>
  <c r="M24" i="13"/>
  <c r="O24" i="13"/>
  <c r="Q24" i="13"/>
  <c r="V24" i="13"/>
  <c r="V26" i="13"/>
  <c r="G27" i="13"/>
  <c r="M27" i="13" s="1"/>
  <c r="I27" i="13"/>
  <c r="I26" i="13" s="1"/>
  <c r="K27" i="13"/>
  <c r="K26" i="13" s="1"/>
  <c r="O27" i="13"/>
  <c r="O26" i="13" s="1"/>
  <c r="Q27" i="13"/>
  <c r="Q26" i="13" s="1"/>
  <c r="V27" i="13"/>
  <c r="G28" i="13"/>
  <c r="G26" i="13" s="1"/>
  <c r="I28" i="13"/>
  <c r="K28" i="13"/>
  <c r="O28" i="13"/>
  <c r="Q28" i="13"/>
  <c r="V28" i="13"/>
  <c r="G30" i="13"/>
  <c r="I30" i="13"/>
  <c r="K30" i="13"/>
  <c r="M30" i="13"/>
  <c r="O30" i="13"/>
  <c r="Q30" i="13"/>
  <c r="V30" i="13"/>
  <c r="G31" i="13"/>
  <c r="I31" i="13"/>
  <c r="K31" i="13"/>
  <c r="M31" i="13"/>
  <c r="O31" i="13"/>
  <c r="Q31" i="13"/>
  <c r="V31" i="13"/>
  <c r="G32" i="13"/>
  <c r="I32" i="13"/>
  <c r="K32" i="13"/>
  <c r="M32" i="13"/>
  <c r="O32" i="13"/>
  <c r="Q32" i="13"/>
  <c r="V32" i="13"/>
  <c r="AE35" i="13"/>
  <c r="F43" i="1" s="1"/>
  <c r="BA24" i="12"/>
  <c r="BA22" i="12"/>
  <c r="BA15" i="12"/>
  <c r="BA13" i="12"/>
  <c r="G9" i="12"/>
  <c r="M9" i="12" s="1"/>
  <c r="M8" i="12" s="1"/>
  <c r="I9" i="12"/>
  <c r="I8" i="12" s="1"/>
  <c r="K9" i="12"/>
  <c r="K8" i="12" s="1"/>
  <c r="O9" i="12"/>
  <c r="O8" i="12" s="1"/>
  <c r="Q9" i="12"/>
  <c r="Q8" i="12" s="1"/>
  <c r="V9" i="12"/>
  <c r="V8" i="12" s="1"/>
  <c r="G11" i="12"/>
  <c r="I11" i="12"/>
  <c r="K11" i="12"/>
  <c r="M11" i="12"/>
  <c r="O11" i="12"/>
  <c r="Q11" i="12"/>
  <c r="V11" i="12"/>
  <c r="G17" i="12"/>
  <c r="I17" i="12"/>
  <c r="K17" i="12"/>
  <c r="M17" i="12"/>
  <c r="O17" i="12"/>
  <c r="Q17" i="12"/>
  <c r="V17" i="12"/>
  <c r="G19" i="12"/>
  <c r="O19" i="12"/>
  <c r="G20" i="12"/>
  <c r="M20" i="12" s="1"/>
  <c r="M19" i="12" s="1"/>
  <c r="I20" i="12"/>
  <c r="I19" i="12" s="1"/>
  <c r="K20" i="12"/>
  <c r="K19" i="12" s="1"/>
  <c r="O20" i="12"/>
  <c r="Q20" i="12"/>
  <c r="Q19" i="12" s="1"/>
  <c r="V20" i="12"/>
  <c r="V19" i="12" s="1"/>
  <c r="G21" i="12"/>
  <c r="I21" i="12"/>
  <c r="K21" i="12"/>
  <c r="M21" i="12"/>
  <c r="O21" i="12"/>
  <c r="Q21" i="12"/>
  <c r="V21" i="12"/>
  <c r="G23" i="12"/>
  <c r="I23" i="12"/>
  <c r="K23" i="12"/>
  <c r="M23" i="12"/>
  <c r="O23" i="12"/>
  <c r="Q23" i="12"/>
  <c r="V23" i="12"/>
  <c r="AE26" i="12"/>
  <c r="F41" i="1" s="1"/>
  <c r="I20" i="1"/>
  <c r="I18" i="1"/>
  <c r="I17" i="1"/>
  <c r="H40" i="1"/>
  <c r="I40" i="1" s="1"/>
  <c r="AF26" i="12" l="1"/>
  <c r="G8" i="12"/>
  <c r="F42" i="1"/>
  <c r="F39" i="1"/>
  <c r="F44" i="1"/>
  <c r="I52" i="1"/>
  <c r="AF35" i="13"/>
  <c r="M9" i="13"/>
  <c r="M8" i="13" s="1"/>
  <c r="M28" i="13"/>
  <c r="M26" i="13" s="1"/>
  <c r="J28" i="1"/>
  <c r="J26" i="1"/>
  <c r="G38" i="1"/>
  <c r="F38" i="1"/>
  <c r="J23" i="1"/>
  <c r="J24" i="1"/>
  <c r="J25" i="1"/>
  <c r="J27" i="1"/>
  <c r="E24" i="1"/>
  <c r="E26" i="1"/>
  <c r="G41" i="1" l="1"/>
  <c r="H41" i="1" s="1"/>
  <c r="I41" i="1" s="1"/>
  <c r="G42" i="1"/>
  <c r="H42" i="1" s="1"/>
  <c r="I42" i="1" s="1"/>
  <c r="I56" i="1"/>
  <c r="I19" i="1" s="1"/>
  <c r="G26" i="12"/>
  <c r="I16" i="1"/>
  <c r="G43" i="1"/>
  <c r="H43" i="1" s="1"/>
  <c r="I43" i="1" s="1"/>
  <c r="G44" i="1"/>
  <c r="H44" i="1" s="1"/>
  <c r="I44" i="1" s="1"/>
  <c r="G39" i="1"/>
  <c r="H39" i="1" s="1"/>
  <c r="H45" i="1" s="1"/>
  <c r="F45" i="1"/>
  <c r="I21" i="1" l="1"/>
  <c r="I58" i="1"/>
  <c r="J53" i="1" s="1"/>
  <c r="G23" i="1"/>
  <c r="A23" i="1" s="1"/>
  <c r="G45" i="1"/>
  <c r="G25" i="1" s="1"/>
  <c r="A25" i="1" s="1"/>
  <c r="I39" i="1"/>
  <c r="I45" i="1" s="1"/>
  <c r="J56" i="1"/>
  <c r="J54" i="1"/>
  <c r="J57" i="1"/>
  <c r="J52" i="1"/>
  <c r="J55" i="1" l="1"/>
  <c r="J58" i="1" s="1"/>
  <c r="G26" i="1"/>
  <c r="A26" i="1"/>
  <c r="J39" i="1"/>
  <c r="J45" i="1" s="1"/>
  <c r="J40" i="1"/>
  <c r="J41" i="1"/>
  <c r="J42" i="1"/>
  <c r="J43" i="1"/>
  <c r="J44" i="1"/>
  <c r="G28" i="1"/>
  <c r="G24" i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Jarda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Jarda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<sst xmlns="http://schemas.openxmlformats.org/spreadsheetml/2006/main" count="366" uniqueCount="175">
  <si>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</si>
  <si>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</si>
  <si>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</si>
  <si>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</si>
  <si>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</si>
  <si>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</si>
  <si>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</si>
  <si>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</si>
  <si>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</si>
  <si>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</si>
  <si>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</si>
  <si>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</si>
  <si>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</si>
  <si>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</si>
  <si>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</si>
  <si>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</si>
  <si>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</si>
  <si>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</si>
  <si>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</si>
  <si>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</si>
  <si>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</si>
  <si>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</si>
  <si>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</si>
  <si>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</si>
  <si>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</si>
  <si>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</si>
  <si>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</si>
  <si>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</si>
  <si>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</si>
  <si>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</si>
  <si>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</si>
  <si>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</si>
  <si>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</si>
  <si>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</si>
  <si>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</si>
  <si>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</si>
  <si>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</si>
  <si>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</si>
  <si>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</si>
  <si>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</si>
  <si>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</si>
  <si>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</si>
  <si>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</si>
  <si>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191106</t>
  </si>
  <si>
    <t>Stavba</t>
  </si>
  <si>
    <t>Stavební objekt</t>
  </si>
  <si>
    <t>01</t>
  </si>
  <si>
    <t>Ostatní a vedlejší náklady</t>
  </si>
  <si>
    <t>1</t>
  </si>
  <si>
    <t>02</t>
  </si>
  <si>
    <t>Stavební</t>
  </si>
  <si>
    <t>Celkem za stavbu</t>
  </si>
  <si>
    <t>CZK</t>
  </si>
  <si>
    <t>Rekapitulace dílů</t>
  </si>
  <si>
    <t>Typ dílu</t>
  </si>
  <si>
    <t>Zemní práce</t>
  </si>
  <si>
    <t>98</t>
  </si>
  <si>
    <t>Demolice</t>
  </si>
  <si>
    <t>M46</t>
  </si>
  <si>
    <t>Zemní práce při montážích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</si>
  <si>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</si>
  <si>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</si>
  <si>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</si>
  <si>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</si>
  <si>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</si>
  <si>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</si>
  <si>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</si>
  <si>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</si>
  <si>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</si>
  <si>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</si>
  <si>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</si>
  <si>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</si>
  <si>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</si>
  <si>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</si>
  <si>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</si>
  <si>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</si>
  <si>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</si>
  <si>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</si>
  <si>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</si>
  <si>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</si>
  <si>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</si>
  <si>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</si>
  <si>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</si>
  <si>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</si>
  <si>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</si>
  <si>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</si>
  <si>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</si>
  <si>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</si>
  <si>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</si>
  <si>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</si>
  <si>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</si>
  <si>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</si>
  <si>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</si>
  <si>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005121011R</t>
  </si>
  <si>
    <t>Vybudování zařízení staveniště pro JKSO 801 až 803</t>
  </si>
  <si>
    <t>Soubor</t>
  </si>
  <si>
    <t>RTS 19/ II</t>
  </si>
  <si>
    <t>Indiv</t>
  </si>
  <si>
    <t>VRN</t>
  </si>
  <si>
    <t>POL99_</t>
  </si>
  <si>
    <t>Zřízení a vybudování zařízení stavebniště na pozemku investora.</t>
  </si>
  <si>
    <t>POP</t>
  </si>
  <si>
    <t>005121021R</t>
  </si>
  <si>
    <t>Provoz zařízení staveniště pro JKSO 801 až 803</t>
  </si>
  <si>
    <t>Úklid v prostorách sociálního zařízení a kanceláří stavby.</t>
  </si>
  <si>
    <t>005121031R</t>
  </si>
  <si>
    <t>Odstranění zařízení staveniště pro JKSO 801 až 803</t>
  </si>
  <si>
    <t>Odstranění zařízení staveniště včetně uvedení ploch do původního stavu</t>
  </si>
  <si>
    <t>005211010R</t>
  </si>
  <si>
    <t>Předání a převzetí staveniště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</si>
  <si>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</si>
  <si>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</si>
  <si>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</si>
  <si>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0052930T</t>
  </si>
  <si>
    <t>Zábrany pro oddělení stavby od provozu školy</t>
  </si>
  <si>
    <t>kus</t>
  </si>
  <si>
    <t>Vlastní</t>
  </si>
  <si>
    <t>Práce</t>
  </si>
  <si>
    <t>POL1_1</t>
  </si>
  <si>
    <t>Provizorní k-ce z OSB desek včetně dveří a přelepení páskou spoje (zabránění pronikání prachu do objektu školy). Konstrukce bude oddělovat prostor školy od stavby.</t>
  </si>
  <si>
    <t>SUM</t>
  </si>
  <si>
    <t>Opotřebení nebo pronájem skladovacích kontejnerů.</t>
  </si>
  <si>
    <t>Opotřebení a údržba nebo pronájem sociálního zařízení – umývárny, toalety, šatny. Opotřebení nebo pronájem dočasného oplocení staveniště.</t>
  </si>
  <si>
    <t>Opotřebení nebo pronájem kanceláří stavby a technického dozoru.</t>
  </si>
  <si>
    <t>Spotřeba vody a elektrické energie pro potřebu sociálních zařízení a kanceláří stavby. Pronájem, opotřebení a spotřeba pohonných hmot náhradního zdroje elektrické energie.</t>
  </si>
  <si>
    <t>END</t>
  </si>
  <si>
    <t>111201101R00</t>
  </si>
  <si>
    <t>Odstranění křovin a stromů o průměru do 10 cm při celkové ploše do 1 000 m2</t>
  </si>
  <si>
    <t>m2</t>
  </si>
  <si>
    <t>800-1</t>
  </si>
  <si>
    <t>POL1_</t>
  </si>
  <si>
    <t>s odstraněním kořenů a s případným nutným odklizením křovin a stromů na hromady na vzdálenost do 50 m nebo s naložením na dopravní prostředek, do sklonu terénu 1 : 5,</t>
  </si>
  <si>
    <t>SPI</t>
  </si>
  <si>
    <t>981014316R00</t>
  </si>
  <si>
    <t>Demolice budov pomocí těžké mechanizace z cihel, kamene, smíšeného a hrázděného zdiva, tvárnic na maltu vápennou nebo vápenocementovou, s podílem konstrukcí přes 30 do 35 %</t>
  </si>
  <si>
    <t>m3</t>
  </si>
  <si>
    <t>800-6</t>
  </si>
  <si>
    <t>výšky do 35 m,</t>
  </si>
  <si>
    <t>Budovy výšky do 35 m.</t>
  </si>
  <si>
    <t>5*6,7*3,7</t>
  </si>
  <si>
    <t>VV</t>
  </si>
  <si>
    <t>2,8*2,1*5,7</t>
  </si>
  <si>
    <t>2,3*2,3*2,8</t>
  </si>
  <si>
    <t>13,2*4,5</t>
  </si>
  <si>
    <t>(5,0*6,7+2,3*2,3)*0,3</t>
  </si>
  <si>
    <t>9810_V1</t>
  </si>
  <si>
    <t>odstranění vnitřního vybavení</t>
  </si>
  <si>
    <t>kpl</t>
  </si>
  <si>
    <t>včetně vynesení, odvozu, složení a skládkovného</t>
  </si>
  <si>
    <t>460030111R00</t>
  </si>
  <si>
    <t>Kácení stromů průměru do 30 cm</t>
  </si>
  <si>
    <t>460620011R00</t>
  </si>
  <si>
    <t>Provizorní úprava terénu v přírodní hornině 1</t>
  </si>
  <si>
    <t>12*8</t>
  </si>
  <si>
    <t>979095312R00</t>
  </si>
  <si>
    <t>Naložení a složení suti</t>
  </si>
  <si>
    <t>t</t>
  </si>
  <si>
    <t>Přesun suti</t>
  </si>
  <si>
    <t>POL8_</t>
  </si>
  <si>
    <t>979081111R00</t>
  </si>
  <si>
    <t>Odvoz suti a vybouraných hmot na skládku do 1 km</t>
  </si>
  <si>
    <t>801-3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</si>
  <si>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</si>
  <si>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</si>
  <si>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</si>
  <si>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979990001R00</t>
  </si>
  <si>
    <t>Poplatek za skládku stavební suti</t>
  </si>
  <si>
    <t>979093111R00</t>
  </si>
  <si>
    <t>Uložení suti na skládku bez zhutnění</t>
  </si>
  <si>
    <t>s hrubým urovnáním,</t>
  </si>
  <si>
    <t>Gymnázium a Střední odborná škola  Přelouč - Demolice objektu na p.č. st. 542/7, k.ú. Přelouč</t>
  </si>
  <si>
    <t>Gymnázium a Střední odborná škola Přelouč - Demolice objektu na p.č. st. 542/7, k.ú. Přelouč</t>
  </si>
  <si>
    <t>Gymnázium a Střední odborná škola Přelouč</t>
  </si>
  <si>
    <t>Obránců míru 1025, Přelouč 535 01</t>
  </si>
  <si>
    <t>Přelouči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</si>
</sst>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4" fontId="19" fillId="0" borderId="0" xfId="0" applyNumberFormat="1" applyFont="1" applyBorder="1" applyAlignment="1">
      <alignment horizontal="center"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164" fontId="19" fillId="0" borderId="0" xfId="0" quotePrefix="1" applyNumberFormat="1" applyFont="1" applyBorder="1" applyAlignment="1">
      <alignment horizontal="left" vertical="top" wrapText="1"/>
    </xf>
    <xf numFmtId="0" fontId="20" fillId="0" borderId="0" xfId="0" applyFont="1" applyAlignment="1">
      <alignment vertical="top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/>
    </xf>
    <xf numFmtId="0" fontId="16" fillId="0" borderId="18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90" t="s">
        <v>39</v>
      </c>
      <c r="B2" s="190"/>
      <c r="C2" s="190"/>
      <c r="D2" s="190"/>
      <c r="E2" s="190"/>
      <c r="F2" s="190"/>
      <c r="G2" s="190"/>
    </row>
  </sheetData>
  <sheetProtection algorithmName="SHA-512" hashValue="u/SskWm6BPWZnAKMGllNbS6xXsyAPz2QvyVNH1rxPCH8zCMnWigtQzi0/MrUUD2L8vdh0SEETOHT6HWg+zjAUw==" saltValue="HYu9NE30JjCP7yTY80TEtQ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1"/>
  <sheetViews>
    <sheetView showGridLines="0" topLeftCell="B1" zoomScaleNormal="100" zoomScaleSheetLayoutView="75" workbookViewId="0">
      <selection activeCell="G31" sqref="G31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191" t="s">
        <v>41</v>
      </c>
      <c r="C1" s="192"/>
      <c r="D1" s="192"/>
      <c r="E1" s="192"/>
      <c r="F1" s="192"/>
      <c r="G1" s="192"/>
      <c r="H1" s="192"/>
      <c r="I1" s="192"/>
      <c r="J1" s="193"/>
    </row>
    <row r="2" spans="1:15" ht="36" customHeight="1" x14ac:dyDescent="0.25">
      <c r="A2" s="2"/>
      <c r="B2" s="76" t="s">
        <v>22</v>
      </c>
      <c r="C2" s="77"/>
      <c r="D2" s="78" t="s">
        <v>43</v>
      </c>
      <c r="E2" s="200" t="s">
        <v>170</v>
      </c>
      <c r="F2" s="201"/>
      <c r="G2" s="201"/>
      <c r="H2" s="201"/>
      <c r="I2" s="201"/>
      <c r="J2" s="202"/>
      <c r="O2" s="1"/>
    </row>
    <row r="3" spans="1:15" ht="27" hidden="1" customHeight="1" x14ac:dyDescent="0.25">
      <c r="A3" s="2"/>
      <c r="B3" s="79"/>
      <c r="C3" s="77"/>
      <c r="D3" s="80"/>
      <c r="E3" s="203"/>
      <c r="F3" s="204"/>
      <c r="G3" s="204"/>
      <c r="H3" s="204"/>
      <c r="I3" s="204"/>
      <c r="J3" s="205"/>
    </row>
    <row r="4" spans="1:15" ht="23.25" customHeight="1" x14ac:dyDescent="0.25">
      <c r="A4" s="2"/>
      <c r="B4" s="81"/>
      <c r="C4" s="82"/>
      <c r="D4" s="83"/>
      <c r="E4" s="213"/>
      <c r="F4" s="213"/>
      <c r="G4" s="213"/>
      <c r="H4" s="213"/>
      <c r="I4" s="213"/>
      <c r="J4" s="214"/>
    </row>
    <row r="5" spans="1:15" ht="24" customHeight="1" x14ac:dyDescent="0.25">
      <c r="A5" s="2"/>
      <c r="B5" s="31" t="s">
        <v>42</v>
      </c>
      <c r="D5" s="217" t="s">
        <v>172</v>
      </c>
      <c r="E5" s="218"/>
      <c r="F5" s="218"/>
      <c r="G5" s="218"/>
      <c r="H5" s="18" t="s">
        <v>40</v>
      </c>
      <c r="I5" s="189">
        <v>72543159</v>
      </c>
      <c r="J5" s="8"/>
    </row>
    <row r="6" spans="1:15" ht="15.75" customHeight="1" x14ac:dyDescent="0.25">
      <c r="A6" s="2"/>
      <c r="B6" s="28"/>
      <c r="C6" s="55"/>
      <c r="D6" s="219" t="s">
        <v>173</v>
      </c>
      <c r="E6" s="220"/>
      <c r="F6" s="220"/>
      <c r="G6" s="220"/>
      <c r="H6" s="18"/>
      <c r="I6" s="22"/>
      <c r="J6" s="8"/>
    </row>
    <row r="7" spans="1:15" ht="15.75" customHeight="1" x14ac:dyDescent="0.25">
      <c r="A7" s="2"/>
      <c r="B7" s="29"/>
      <c r="C7" s="56"/>
      <c r="D7" s="53"/>
      <c r="E7" s="221"/>
      <c r="F7" s="222"/>
      <c r="G7" s="222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207"/>
      <c r="E11" s="207"/>
      <c r="F11" s="207"/>
      <c r="G11" s="207"/>
      <c r="H11" s="18" t="s">
        <v>40</v>
      </c>
      <c r="I11" s="85"/>
      <c r="J11" s="8"/>
    </row>
    <row r="12" spans="1:15" ht="15.75" customHeight="1" x14ac:dyDescent="0.25">
      <c r="A12" s="2"/>
      <c r="B12" s="28"/>
      <c r="C12" s="55"/>
      <c r="D12" s="212"/>
      <c r="E12" s="212"/>
      <c r="F12" s="212"/>
      <c r="G12" s="212"/>
      <c r="H12" s="18" t="s">
        <v>34</v>
      </c>
      <c r="I12" s="85"/>
      <c r="J12" s="8"/>
    </row>
    <row r="13" spans="1:15" ht="15.75" customHeight="1" x14ac:dyDescent="0.25">
      <c r="A13" s="2"/>
      <c r="B13" s="29"/>
      <c r="C13" s="56"/>
      <c r="D13" s="84"/>
      <c r="E13" s="215"/>
      <c r="F13" s="216"/>
      <c r="G13" s="216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06"/>
      <c r="F15" s="206"/>
      <c r="G15" s="208"/>
      <c r="H15" s="208"/>
      <c r="I15" s="208" t="s">
        <v>29</v>
      </c>
      <c r="J15" s="209"/>
    </row>
    <row r="16" spans="1:15" ht="23.25" customHeight="1" x14ac:dyDescent="0.25">
      <c r="A16" s="138" t="s">
        <v>24</v>
      </c>
      <c r="B16" s="38" t="s">
        <v>24</v>
      </c>
      <c r="C16" s="62"/>
      <c r="D16" s="63"/>
      <c r="E16" s="197"/>
      <c r="F16" s="198"/>
      <c r="G16" s="197"/>
      <c r="H16" s="198"/>
      <c r="I16" s="197">
        <f>SUMIF(F52:F57,A16,I52:I57)+SUMIF(F52:F57,"PSU",I52:I57)</f>
        <v>0</v>
      </c>
      <c r="J16" s="199"/>
    </row>
    <row r="17" spans="1:10" ht="23.25" customHeight="1" x14ac:dyDescent="0.25">
      <c r="A17" s="138" t="s">
        <v>25</v>
      </c>
      <c r="B17" s="38" t="s">
        <v>25</v>
      </c>
      <c r="C17" s="62"/>
      <c r="D17" s="63"/>
      <c r="E17" s="197"/>
      <c r="F17" s="198"/>
      <c r="G17" s="197"/>
      <c r="H17" s="198"/>
      <c r="I17" s="197">
        <f>SUMIF(F52:F57,A17,I52:I57)</f>
        <v>0</v>
      </c>
      <c r="J17" s="199"/>
    </row>
    <row r="18" spans="1:10" ht="23.25" customHeight="1" x14ac:dyDescent="0.25">
      <c r="A18" s="138" t="s">
        <v>26</v>
      </c>
      <c r="B18" s="38" t="s">
        <v>26</v>
      </c>
      <c r="C18" s="62"/>
      <c r="D18" s="63"/>
      <c r="E18" s="197"/>
      <c r="F18" s="198"/>
      <c r="G18" s="197"/>
      <c r="H18" s="198"/>
      <c r="I18" s="197">
        <f>SUMIF(F52:F57,A18,I52:I57)</f>
        <v>0</v>
      </c>
      <c r="J18" s="199"/>
    </row>
    <row r="19" spans="1:10" ht="23.25" customHeight="1" x14ac:dyDescent="0.25">
      <c r="A19" s="138" t="s">
        <v>63</v>
      </c>
      <c r="B19" s="38" t="s">
        <v>27</v>
      </c>
      <c r="C19" s="62"/>
      <c r="D19" s="63"/>
      <c r="E19" s="197"/>
      <c r="F19" s="198"/>
      <c r="G19" s="197"/>
      <c r="H19" s="198"/>
      <c r="I19" s="197">
        <f>SUMIF(F52:F57,A19,I52:I57)</f>
        <v>0</v>
      </c>
      <c r="J19" s="199"/>
    </row>
    <row r="20" spans="1:10" ht="23.25" customHeight="1" x14ac:dyDescent="0.25">
      <c r="A20" s="138" t="s">
        <v>64</v>
      </c>
      <c r="B20" s="38" t="s">
        <v>28</v>
      </c>
      <c r="C20" s="62"/>
      <c r="D20" s="63"/>
      <c r="E20" s="197"/>
      <c r="F20" s="198"/>
      <c r="G20" s="197"/>
      <c r="H20" s="198"/>
      <c r="I20" s="197">
        <f>SUMIF(F52:F57,A20,I52:I57)</f>
        <v>0</v>
      </c>
      <c r="J20" s="199"/>
    </row>
    <row r="21" spans="1:10" ht="23.25" customHeight="1" x14ac:dyDescent="0.25">
      <c r="A21" s="2"/>
      <c r="B21" s="48" t="s">
        <v>29</v>
      </c>
      <c r="C21" s="64"/>
      <c r="D21" s="65"/>
      <c r="E21" s="210"/>
      <c r="F21" s="211"/>
      <c r="G21" s="210"/>
      <c r="H21" s="211"/>
      <c r="I21" s="210">
        <f>SUM(I16:J20)</f>
        <v>0</v>
      </c>
      <c r="J21" s="228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226">
        <f>ZakladDPHSniVypocet</f>
        <v>0</v>
      </c>
      <c r="H23" s="227"/>
      <c r="I23" s="227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224">
        <f>A23</f>
        <v>0</v>
      </c>
      <c r="H24" s="225"/>
      <c r="I24" s="225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26">
        <f>ZakladDPHZaklVypocet</f>
        <v>0</v>
      </c>
      <c r="H25" s="227"/>
      <c r="I25" s="227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194">
        <f>A25</f>
        <v>0</v>
      </c>
      <c r="H26" s="195"/>
      <c r="I26" s="195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196">
        <f>CenaCelkem-(ZakladDPHSni+DPHSni+ZakladDPHZakl+DPHZakl)</f>
        <v>0</v>
      </c>
      <c r="H27" s="196"/>
      <c r="I27" s="196"/>
      <c r="J27" s="41" t="str">
        <f t="shared" si="0"/>
        <v>CZK</v>
      </c>
    </row>
    <row r="28" spans="1:10" ht="27.75" hidden="1" customHeight="1" thickBot="1" x14ac:dyDescent="0.3">
      <c r="A28" s="2"/>
      <c r="B28" s="112" t="s">
        <v>23</v>
      </c>
      <c r="C28" s="113"/>
      <c r="D28" s="113"/>
      <c r="E28" s="114"/>
      <c r="F28" s="115"/>
      <c r="G28" s="230">
        <f>ZakladDPHSniVypocet+ZakladDPHZaklVypocet</f>
        <v>0</v>
      </c>
      <c r="H28" s="230"/>
      <c r="I28" s="230"/>
      <c r="J28" s="116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2" t="s">
        <v>35</v>
      </c>
      <c r="C29" s="117"/>
      <c r="D29" s="117"/>
      <c r="E29" s="117"/>
      <c r="F29" s="118"/>
      <c r="G29" s="229">
        <f>A27</f>
        <v>0</v>
      </c>
      <c r="H29" s="229"/>
      <c r="I29" s="229"/>
      <c r="J29" s="119" t="s">
        <v>52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 t="s">
        <v>174</v>
      </c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31"/>
      <c r="E34" s="232"/>
      <c r="G34" s="233"/>
      <c r="H34" s="234"/>
      <c r="I34" s="234"/>
      <c r="J34" s="25"/>
    </row>
    <row r="35" spans="1:10" ht="12.75" customHeight="1" x14ac:dyDescent="0.25">
      <c r="A35" s="2"/>
      <c r="B35" s="2"/>
      <c r="D35" s="223" t="s">
        <v>2</v>
      </c>
      <c r="E35" s="223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customHeight="1" x14ac:dyDescent="0.25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5">
      <c r="A39" s="88">
        <v>1</v>
      </c>
      <c r="B39" s="98" t="s">
        <v>44</v>
      </c>
      <c r="C39" s="235"/>
      <c r="D39" s="235"/>
      <c r="E39" s="235"/>
      <c r="F39" s="99">
        <f>'01 1 Pol'!AE26+'02 02 Pol'!AE35</f>
        <v>0</v>
      </c>
      <c r="G39" s="100">
        <f>'01 1 Pol'!AF26+'02 02 Pol'!AF35</f>
        <v>0</v>
      </c>
      <c r="H39" s="101">
        <f t="shared" ref="H39:H44" si="1">(F39*SazbaDPH1/100)+(G39*SazbaDPH2/100)</f>
        <v>0</v>
      </c>
      <c r="I39" s="101">
        <f t="shared" ref="I39:I44" si="2">F39+G39+H39</f>
        <v>0</v>
      </c>
      <c r="J39" s="102" t="str">
        <f t="shared" ref="J39:J44" si="3">IF(CenaCelkemVypocet=0,"",I39/CenaCelkemVypocet*100)</f>
        <v/>
      </c>
    </row>
    <row r="40" spans="1:10" ht="25.5" customHeight="1" x14ac:dyDescent="0.25">
      <c r="A40" s="88">
        <v>2</v>
      </c>
      <c r="B40" s="103"/>
      <c r="C40" s="236" t="s">
        <v>45</v>
      </c>
      <c r="D40" s="236"/>
      <c r="E40" s="236"/>
      <c r="F40" s="104"/>
      <c r="G40" s="105"/>
      <c r="H40" s="105">
        <f t="shared" si="1"/>
        <v>0</v>
      </c>
      <c r="I40" s="105">
        <f t="shared" si="2"/>
        <v>0</v>
      </c>
      <c r="J40" s="106" t="str">
        <f t="shared" si="3"/>
        <v/>
      </c>
    </row>
    <row r="41" spans="1:10" ht="25.5" customHeight="1" x14ac:dyDescent="0.25">
      <c r="A41" s="88">
        <v>2</v>
      </c>
      <c r="B41" s="103" t="s">
        <v>46</v>
      </c>
      <c r="C41" s="236" t="s">
        <v>47</v>
      </c>
      <c r="D41" s="236"/>
      <c r="E41" s="236"/>
      <c r="F41" s="104">
        <f>'01 1 Pol'!AE26</f>
        <v>0</v>
      </c>
      <c r="G41" s="105">
        <f>'01 1 Pol'!AF26</f>
        <v>0</v>
      </c>
      <c r="H41" s="105">
        <f t="shared" si="1"/>
        <v>0</v>
      </c>
      <c r="I41" s="105">
        <f t="shared" si="2"/>
        <v>0</v>
      </c>
      <c r="J41" s="106" t="str">
        <f t="shared" si="3"/>
        <v/>
      </c>
    </row>
    <row r="42" spans="1:10" ht="25.5" customHeight="1" x14ac:dyDescent="0.25">
      <c r="A42" s="88">
        <v>3</v>
      </c>
      <c r="B42" s="107" t="s">
        <v>48</v>
      </c>
      <c r="C42" s="235" t="s">
        <v>47</v>
      </c>
      <c r="D42" s="235"/>
      <c r="E42" s="235"/>
      <c r="F42" s="108">
        <f>'01 1 Pol'!AE26</f>
        <v>0</v>
      </c>
      <c r="G42" s="101">
        <f>'01 1 Pol'!AF26</f>
        <v>0</v>
      </c>
      <c r="H42" s="101">
        <f t="shared" si="1"/>
        <v>0</v>
      </c>
      <c r="I42" s="101">
        <f t="shared" si="2"/>
        <v>0</v>
      </c>
      <c r="J42" s="102" t="str">
        <f t="shared" si="3"/>
        <v/>
      </c>
    </row>
    <row r="43" spans="1:10" ht="25.5" customHeight="1" x14ac:dyDescent="0.25">
      <c r="A43" s="88">
        <v>2</v>
      </c>
      <c r="B43" s="103" t="s">
        <v>49</v>
      </c>
      <c r="C43" s="236" t="s">
        <v>50</v>
      </c>
      <c r="D43" s="236"/>
      <c r="E43" s="236"/>
      <c r="F43" s="104">
        <f>'02 02 Pol'!AE35</f>
        <v>0</v>
      </c>
      <c r="G43" s="105">
        <f>'02 02 Pol'!AF35</f>
        <v>0</v>
      </c>
      <c r="H43" s="105">
        <f t="shared" si="1"/>
        <v>0</v>
      </c>
      <c r="I43" s="105">
        <f t="shared" si="2"/>
        <v>0</v>
      </c>
      <c r="J43" s="106" t="str">
        <f t="shared" si="3"/>
        <v/>
      </c>
    </row>
    <row r="44" spans="1:10" ht="25.5" customHeight="1" x14ac:dyDescent="0.25">
      <c r="A44" s="88">
        <v>3</v>
      </c>
      <c r="B44" s="107" t="s">
        <v>49</v>
      </c>
      <c r="C44" s="235" t="s">
        <v>50</v>
      </c>
      <c r="D44" s="235"/>
      <c r="E44" s="235"/>
      <c r="F44" s="108">
        <f>'02 02 Pol'!AE35</f>
        <v>0</v>
      </c>
      <c r="G44" s="101">
        <f>'02 02 Pol'!AF35</f>
        <v>0</v>
      </c>
      <c r="H44" s="101">
        <f t="shared" si="1"/>
        <v>0</v>
      </c>
      <c r="I44" s="101">
        <f t="shared" si="2"/>
        <v>0</v>
      </c>
      <c r="J44" s="102" t="str">
        <f t="shared" si="3"/>
        <v/>
      </c>
    </row>
    <row r="45" spans="1:10" ht="25.5" customHeight="1" x14ac:dyDescent="0.25">
      <c r="A45" s="88"/>
      <c r="B45" s="239" t="s">
        <v>51</v>
      </c>
      <c r="C45" s="240"/>
      <c r="D45" s="240"/>
      <c r="E45" s="241"/>
      <c r="F45" s="109">
        <f>SUMIF(A39:A44,"=1",F39:F44)</f>
        <v>0</v>
      </c>
      <c r="G45" s="110">
        <f>SUMIF(A39:A44,"=1",G39:G44)</f>
        <v>0</v>
      </c>
      <c r="H45" s="110">
        <f>SUMIF(A39:A44,"=1",H39:H44)</f>
        <v>0</v>
      </c>
      <c r="I45" s="110">
        <f>SUMIF(A39:A44,"=1",I39:I44)</f>
        <v>0</v>
      </c>
      <c r="J45" s="111">
        <f>SUMIF(A39:A44,"=1",J39:J44)</f>
        <v>0</v>
      </c>
    </row>
    <row r="49" spans="1:10" ht="15.6" x14ac:dyDescent="0.3">
      <c r="B49" s="120" t="s">
        <v>53</v>
      </c>
    </row>
    <row r="51" spans="1:10" ht="25.5" customHeight="1" x14ac:dyDescent="0.25">
      <c r="A51" s="122"/>
      <c r="B51" s="125" t="s">
        <v>17</v>
      </c>
      <c r="C51" s="125" t="s">
        <v>5</v>
      </c>
      <c r="D51" s="126"/>
      <c r="E51" s="126"/>
      <c r="F51" s="127" t="s">
        <v>54</v>
      </c>
      <c r="G51" s="127"/>
      <c r="H51" s="127"/>
      <c r="I51" s="127" t="s">
        <v>29</v>
      </c>
      <c r="J51" s="127" t="s">
        <v>0</v>
      </c>
    </row>
    <row r="52" spans="1:10" ht="36.75" customHeight="1" x14ac:dyDescent="0.25">
      <c r="A52" s="123"/>
      <c r="B52" s="128" t="s">
        <v>48</v>
      </c>
      <c r="C52" s="237" t="s">
        <v>55</v>
      </c>
      <c r="D52" s="238"/>
      <c r="E52" s="238"/>
      <c r="F52" s="134" t="s">
        <v>24</v>
      </c>
      <c r="G52" s="135"/>
      <c r="H52" s="135"/>
      <c r="I52" s="135">
        <f>'02 02 Pol'!G8</f>
        <v>0</v>
      </c>
      <c r="J52" s="132" t="str">
        <f>IF(I58=0,"",I52/I58*100)</f>
        <v/>
      </c>
    </row>
    <row r="53" spans="1:10" ht="36.75" customHeight="1" x14ac:dyDescent="0.25">
      <c r="A53" s="123"/>
      <c r="B53" s="128" t="s">
        <v>56</v>
      </c>
      <c r="C53" s="237" t="s">
        <v>57</v>
      </c>
      <c r="D53" s="238"/>
      <c r="E53" s="238"/>
      <c r="F53" s="134" t="s">
        <v>24</v>
      </c>
      <c r="G53" s="135"/>
      <c r="H53" s="135"/>
      <c r="I53" s="135">
        <f>'02 02 Pol'!G11</f>
        <v>0</v>
      </c>
      <c r="J53" s="132" t="str">
        <f>IF(I58=0,"",I53/I58*100)</f>
        <v/>
      </c>
    </row>
    <row r="54" spans="1:10" ht="36.75" customHeight="1" x14ac:dyDescent="0.25">
      <c r="A54" s="123"/>
      <c r="B54" s="128" t="s">
        <v>58</v>
      </c>
      <c r="C54" s="237" t="s">
        <v>59</v>
      </c>
      <c r="D54" s="238"/>
      <c r="E54" s="238"/>
      <c r="F54" s="134" t="s">
        <v>26</v>
      </c>
      <c r="G54" s="135"/>
      <c r="H54" s="135"/>
      <c r="I54" s="135">
        <f>'02 02 Pol'!G22</f>
        <v>0</v>
      </c>
      <c r="J54" s="132" t="str">
        <f>IF(I58=0,"",I54/I58*100)</f>
        <v/>
      </c>
    </row>
    <row r="55" spans="1:10" ht="36.75" customHeight="1" x14ac:dyDescent="0.25">
      <c r="A55" s="123"/>
      <c r="B55" s="128" t="s">
        <v>60</v>
      </c>
      <c r="C55" s="237" t="s">
        <v>61</v>
      </c>
      <c r="D55" s="238"/>
      <c r="E55" s="238"/>
      <c r="F55" s="134" t="s">
        <v>62</v>
      </c>
      <c r="G55" s="135"/>
      <c r="H55" s="135"/>
      <c r="I55" s="135">
        <f>'02 02 Pol'!G26</f>
        <v>0</v>
      </c>
      <c r="J55" s="132" t="str">
        <f>IF(I58=0,"",I55/I58*100)</f>
        <v/>
      </c>
    </row>
    <row r="56" spans="1:10" ht="36.75" customHeight="1" x14ac:dyDescent="0.25">
      <c r="A56" s="123"/>
      <c r="B56" s="128" t="s">
        <v>63</v>
      </c>
      <c r="C56" s="237" t="s">
        <v>27</v>
      </c>
      <c r="D56" s="238"/>
      <c r="E56" s="238"/>
      <c r="F56" s="134" t="s">
        <v>63</v>
      </c>
      <c r="G56" s="135"/>
      <c r="H56" s="135"/>
      <c r="I56" s="135">
        <f>'01 1 Pol'!G8</f>
        <v>0</v>
      </c>
      <c r="J56" s="132" t="str">
        <f>IF(I58=0,"",I56/I58*100)</f>
        <v/>
      </c>
    </row>
    <row r="57" spans="1:10" ht="36.75" customHeight="1" x14ac:dyDescent="0.25">
      <c r="A57" s="123"/>
      <c r="B57" s="128" t="s">
        <v>64</v>
      </c>
      <c r="C57" s="237" t="s">
        <v>28</v>
      </c>
      <c r="D57" s="238"/>
      <c r="E57" s="238"/>
      <c r="F57" s="134" t="s">
        <v>64</v>
      </c>
      <c r="G57" s="135"/>
      <c r="H57" s="135"/>
      <c r="I57" s="135">
        <f>'01 1 Pol'!G19</f>
        <v>0</v>
      </c>
      <c r="J57" s="132" t="str">
        <f>IF(I58=0,"",I57/I58*100)</f>
        <v/>
      </c>
    </row>
    <row r="58" spans="1:10" ht="25.5" customHeight="1" x14ac:dyDescent="0.25">
      <c r="A58" s="124"/>
      <c r="B58" s="129" t="s">
        <v>1</v>
      </c>
      <c r="C58" s="130"/>
      <c r="D58" s="131"/>
      <c r="E58" s="131"/>
      <c r="F58" s="136"/>
      <c r="G58" s="137"/>
      <c r="H58" s="137"/>
      <c r="I58" s="137">
        <f>SUM(I52:I57)</f>
        <v>0</v>
      </c>
      <c r="J58" s="133">
        <f>SUM(J52:J57)</f>
        <v>0</v>
      </c>
    </row>
    <row r="59" spans="1:10" x14ac:dyDescent="0.25">
      <c r="F59" s="86"/>
      <c r="G59" s="86"/>
      <c r="H59" s="86"/>
      <c r="I59" s="86"/>
      <c r="J59" s="87"/>
    </row>
    <row r="60" spans="1:10" x14ac:dyDescent="0.25">
      <c r="F60" s="86"/>
      <c r="G60" s="86"/>
      <c r="H60" s="86"/>
      <c r="I60" s="86"/>
      <c r="J60" s="87"/>
    </row>
    <row r="61" spans="1:10" x14ac:dyDescent="0.25">
      <c r="F61" s="86"/>
      <c r="G61" s="86"/>
      <c r="H61" s="86"/>
      <c r="I61" s="86"/>
      <c r="J61" s="87"/>
    </row>
  </sheetData>
  <sheetProtection algorithmName="SHA-512" hashValue="0iwHA3Urizn3+f6xJFR/QwcccM38eO1Pd8R6Zq8ZiGjk9QnqX4gDudZ7iClkmhFEyju6H4/p1822ztaQJq8zUg==" saltValue="8oJluaal45yGcn4CUSd8cw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C55:E55"/>
    <mergeCell ref="C56:E56"/>
    <mergeCell ref="C57:E57"/>
    <mergeCell ref="C44:E44"/>
    <mergeCell ref="B45:E45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2" t="s">
        <v>6</v>
      </c>
      <c r="B1" s="242"/>
      <c r="C1" s="243"/>
      <c r="D1" s="242"/>
      <c r="E1" s="242"/>
      <c r="F1" s="242"/>
      <c r="G1" s="242"/>
    </row>
    <row r="2" spans="1:7" ht="24.9" customHeight="1" x14ac:dyDescent="0.25">
      <c r="A2" s="50" t="s">
        <v>7</v>
      </c>
      <c r="B2" s="49"/>
      <c r="C2" s="244"/>
      <c r="D2" s="244"/>
      <c r="E2" s="244"/>
      <c r="F2" s="244"/>
      <c r="G2" s="245"/>
    </row>
    <row r="3" spans="1:7" ht="24.9" customHeight="1" x14ac:dyDescent="0.25">
      <c r="A3" s="50" t="s">
        <v>8</v>
      </c>
      <c r="B3" s="49"/>
      <c r="C3" s="244"/>
      <c r="D3" s="244"/>
      <c r="E3" s="244"/>
      <c r="F3" s="244"/>
      <c r="G3" s="245"/>
    </row>
    <row r="4" spans="1:7" ht="24.9" customHeight="1" x14ac:dyDescent="0.25">
      <c r="A4" s="50" t="s">
        <v>9</v>
      </c>
      <c r="B4" s="49"/>
      <c r="C4" s="244"/>
      <c r="D4" s="244"/>
      <c r="E4" s="244"/>
      <c r="F4" s="244"/>
      <c r="G4" s="245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F9" sqref="F9"/>
    </sheetView>
  </sheetViews>
  <sheetFormatPr defaultRowHeight="13.2" outlineLevelRow="1" x14ac:dyDescent="0.25"/>
  <cols>
    <col min="1" max="1" width="3.44140625" customWidth="1"/>
    <col min="2" max="2" width="12.5546875" style="121" customWidth="1"/>
    <col min="3" max="3" width="63.33203125" style="121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7" width="0" hidden="1" customWidth="1"/>
    <col min="18" max="18" width="6.88671875" customWidth="1"/>
    <col min="20" max="24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48" t="s">
        <v>65</v>
      </c>
      <c r="B1" s="248"/>
      <c r="C1" s="248"/>
      <c r="D1" s="248"/>
      <c r="E1" s="248"/>
      <c r="F1" s="248"/>
      <c r="G1" s="248"/>
      <c r="AG1" t="s">
        <v>66</v>
      </c>
    </row>
    <row r="2" spans="1:60" ht="24.9" customHeight="1" x14ac:dyDescent="0.25">
      <c r="A2" s="139" t="s">
        <v>7</v>
      </c>
      <c r="B2" s="49" t="s">
        <v>43</v>
      </c>
      <c r="C2" s="249" t="s">
        <v>171</v>
      </c>
      <c r="D2" s="250"/>
      <c r="E2" s="250"/>
      <c r="F2" s="250"/>
      <c r="G2" s="251"/>
      <c r="AG2" t="s">
        <v>67</v>
      </c>
    </row>
    <row r="3" spans="1:60" ht="24.9" customHeight="1" x14ac:dyDescent="0.25">
      <c r="A3" s="139" t="s">
        <v>8</v>
      </c>
      <c r="B3" s="49" t="s">
        <v>46</v>
      </c>
      <c r="C3" s="249" t="s">
        <v>47</v>
      </c>
      <c r="D3" s="250"/>
      <c r="E3" s="250"/>
      <c r="F3" s="250"/>
      <c r="G3" s="251"/>
      <c r="AC3" s="121" t="s">
        <v>67</v>
      </c>
      <c r="AG3" t="s">
        <v>68</v>
      </c>
    </row>
    <row r="4" spans="1:60" ht="24.9" customHeight="1" x14ac:dyDescent="0.25">
      <c r="A4" s="140" t="s">
        <v>9</v>
      </c>
      <c r="B4" s="141" t="s">
        <v>48</v>
      </c>
      <c r="C4" s="252" t="s">
        <v>47</v>
      </c>
      <c r="D4" s="253"/>
      <c r="E4" s="253"/>
      <c r="F4" s="253"/>
      <c r="G4" s="254"/>
      <c r="AG4" t="s">
        <v>69</v>
      </c>
    </row>
    <row r="5" spans="1:60" x14ac:dyDescent="0.25">
      <c r="D5" s="10"/>
    </row>
    <row r="6" spans="1:60" ht="39.6" x14ac:dyDescent="0.25">
      <c r="A6" s="143" t="s">
        <v>70</v>
      </c>
      <c r="B6" s="145" t="s">
        <v>71</v>
      </c>
      <c r="C6" s="145" t="s">
        <v>72</v>
      </c>
      <c r="D6" s="144" t="s">
        <v>73</v>
      </c>
      <c r="E6" s="143" t="s">
        <v>74</v>
      </c>
      <c r="F6" s="142" t="s">
        <v>75</v>
      </c>
      <c r="G6" s="143" t="s">
        <v>29</v>
      </c>
      <c r="H6" s="146" t="s">
        <v>30</v>
      </c>
      <c r="I6" s="146" t="s">
        <v>76</v>
      </c>
      <c r="J6" s="146" t="s">
        <v>31</v>
      </c>
      <c r="K6" s="146" t="s">
        <v>77</v>
      </c>
      <c r="L6" s="146" t="s">
        <v>78</v>
      </c>
      <c r="M6" s="146" t="s">
        <v>79</v>
      </c>
      <c r="N6" s="146" t="s">
        <v>80</v>
      </c>
      <c r="O6" s="146" t="s">
        <v>81</v>
      </c>
      <c r="P6" s="146" t="s">
        <v>82</v>
      </c>
      <c r="Q6" s="146" t="s">
        <v>83</v>
      </c>
      <c r="R6" s="146" t="s">
        <v>84</v>
      </c>
      <c r="S6" s="146" t="s">
        <v>85</v>
      </c>
      <c r="T6" s="146" t="s">
        <v>86</v>
      </c>
      <c r="U6" s="146" t="s">
        <v>87</v>
      </c>
      <c r="V6" s="146" t="s">
        <v>88</v>
      </c>
      <c r="W6" s="146" t="s">
        <v>89</v>
      </c>
      <c r="X6" s="146" t="s">
        <v>90</v>
      </c>
    </row>
    <row r="7" spans="1:60" hidden="1" x14ac:dyDescent="0.25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</row>
    <row r="8" spans="1:60" x14ac:dyDescent="0.25">
      <c r="A8" s="158" t="s">
        <v>91</v>
      </c>
      <c r="B8" s="159" t="s">
        <v>63</v>
      </c>
      <c r="C8" s="180" t="s">
        <v>27</v>
      </c>
      <c r="D8" s="160"/>
      <c r="E8" s="161"/>
      <c r="F8" s="162"/>
      <c r="G8" s="162">
        <f>SUMIF(AG9:AG18,"&lt;&gt;NOR",G9:G18)</f>
        <v>0</v>
      </c>
      <c r="H8" s="162"/>
      <c r="I8" s="162">
        <f>SUM(I9:I18)</f>
        <v>0</v>
      </c>
      <c r="J8" s="162"/>
      <c r="K8" s="162">
        <f>SUM(K9:K18)</f>
        <v>0</v>
      </c>
      <c r="L8" s="162"/>
      <c r="M8" s="162">
        <f>SUM(M9:M18)</f>
        <v>0</v>
      </c>
      <c r="N8" s="162"/>
      <c r="O8" s="162">
        <f>SUM(O9:O18)</f>
        <v>0</v>
      </c>
      <c r="P8" s="162"/>
      <c r="Q8" s="162">
        <f>SUM(Q9:Q18)</f>
        <v>0</v>
      </c>
      <c r="R8" s="162"/>
      <c r="S8" s="162"/>
      <c r="T8" s="163"/>
      <c r="U8" s="157"/>
      <c r="V8" s="157">
        <f>SUM(V9:V18)</f>
        <v>0</v>
      </c>
      <c r="W8" s="157"/>
      <c r="X8" s="157"/>
      <c r="AG8" t="s">
        <v>92</v>
      </c>
    </row>
    <row r="9" spans="1:60" outlineLevel="1" x14ac:dyDescent="0.25">
      <c r="A9" s="164">
        <v>1</v>
      </c>
      <c r="B9" s="165" t="s">
        <v>93</v>
      </c>
      <c r="C9" s="181" t="s">
        <v>94</v>
      </c>
      <c r="D9" s="166" t="s">
        <v>95</v>
      </c>
      <c r="E9" s="167">
        <v>1</v>
      </c>
      <c r="F9" s="168"/>
      <c r="G9" s="169">
        <f>ROUND(E9*F9,2)</f>
        <v>0</v>
      </c>
      <c r="H9" s="168"/>
      <c r="I9" s="169">
        <f>ROUND(E9*H9,2)</f>
        <v>0</v>
      </c>
      <c r="J9" s="168"/>
      <c r="K9" s="169">
        <f>ROUND(E9*J9,2)</f>
        <v>0</v>
      </c>
      <c r="L9" s="169">
        <v>21</v>
      </c>
      <c r="M9" s="169">
        <f>G9*(1+L9/100)</f>
        <v>0</v>
      </c>
      <c r="N9" s="169">
        <v>0</v>
      </c>
      <c r="O9" s="169">
        <f>ROUND(E9*N9,2)</f>
        <v>0</v>
      </c>
      <c r="P9" s="169">
        <v>0</v>
      </c>
      <c r="Q9" s="169">
        <f>ROUND(E9*P9,2)</f>
        <v>0</v>
      </c>
      <c r="R9" s="169"/>
      <c r="S9" s="169" t="s">
        <v>96</v>
      </c>
      <c r="T9" s="170" t="s">
        <v>97</v>
      </c>
      <c r="U9" s="156">
        <v>0</v>
      </c>
      <c r="V9" s="156">
        <f>ROUND(E9*U9,2)</f>
        <v>0</v>
      </c>
      <c r="W9" s="156"/>
      <c r="X9" s="156" t="s">
        <v>98</v>
      </c>
      <c r="Y9" s="147"/>
      <c r="Z9" s="147"/>
      <c r="AA9" s="147"/>
      <c r="AB9" s="147"/>
      <c r="AC9" s="147"/>
      <c r="AD9" s="147"/>
      <c r="AE9" s="147"/>
      <c r="AF9" s="147"/>
      <c r="AG9" s="147" t="s">
        <v>99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5">
      <c r="A10" s="154"/>
      <c r="B10" s="155"/>
      <c r="C10" s="246" t="s">
        <v>100</v>
      </c>
      <c r="D10" s="247"/>
      <c r="E10" s="247"/>
      <c r="F10" s="247"/>
      <c r="G10" s="247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47"/>
      <c r="Z10" s="147"/>
      <c r="AA10" s="147"/>
      <c r="AB10" s="147"/>
      <c r="AC10" s="147"/>
      <c r="AD10" s="147"/>
      <c r="AE10" s="147"/>
      <c r="AF10" s="147"/>
      <c r="AG10" s="147" t="s">
        <v>101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5">
      <c r="A11" s="164">
        <v>2</v>
      </c>
      <c r="B11" s="165" t="s">
        <v>102</v>
      </c>
      <c r="C11" s="181" t="s">
        <v>103</v>
      </c>
      <c r="D11" s="166" t="s">
        <v>95</v>
      </c>
      <c r="E11" s="167">
        <v>1</v>
      </c>
      <c r="F11" s="168"/>
      <c r="G11" s="169">
        <f>ROUND(E11*F11,2)</f>
        <v>0</v>
      </c>
      <c r="H11" s="168"/>
      <c r="I11" s="169">
        <f>ROUND(E11*H11,2)</f>
        <v>0</v>
      </c>
      <c r="J11" s="168"/>
      <c r="K11" s="169">
        <f>ROUND(E11*J11,2)</f>
        <v>0</v>
      </c>
      <c r="L11" s="169">
        <v>21</v>
      </c>
      <c r="M11" s="169">
        <f>G11*(1+L11/100)</f>
        <v>0</v>
      </c>
      <c r="N11" s="169">
        <v>0</v>
      </c>
      <c r="O11" s="169">
        <f>ROUND(E11*N11,2)</f>
        <v>0</v>
      </c>
      <c r="P11" s="169">
        <v>0</v>
      </c>
      <c r="Q11" s="169">
        <f>ROUND(E11*P11,2)</f>
        <v>0</v>
      </c>
      <c r="R11" s="169"/>
      <c r="S11" s="169" t="s">
        <v>96</v>
      </c>
      <c r="T11" s="170" t="s">
        <v>97</v>
      </c>
      <c r="U11" s="156">
        <v>0</v>
      </c>
      <c r="V11" s="156">
        <f>ROUND(E11*U11,2)</f>
        <v>0</v>
      </c>
      <c r="W11" s="156"/>
      <c r="X11" s="156" t="s">
        <v>98</v>
      </c>
      <c r="Y11" s="147"/>
      <c r="Z11" s="147"/>
      <c r="AA11" s="147"/>
      <c r="AB11" s="147"/>
      <c r="AC11" s="147"/>
      <c r="AD11" s="147"/>
      <c r="AE11" s="147"/>
      <c r="AF11" s="147"/>
      <c r="AG11" s="147" t="s">
        <v>99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5">
      <c r="A12" s="154"/>
      <c r="B12" s="155"/>
      <c r="C12" s="246" t="s">
        <v>121</v>
      </c>
      <c r="D12" s="247"/>
      <c r="E12" s="247"/>
      <c r="F12" s="247"/>
      <c r="G12" s="247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47"/>
      <c r="Z12" s="147"/>
      <c r="AA12" s="147"/>
      <c r="AB12" s="147"/>
      <c r="AC12" s="147"/>
      <c r="AD12" s="147"/>
      <c r="AE12" s="147"/>
      <c r="AF12" s="147"/>
      <c r="AG12" s="147" t="s">
        <v>101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5">
      <c r="A13" s="154"/>
      <c r="B13" s="155"/>
      <c r="C13" s="255" t="s">
        <v>122</v>
      </c>
      <c r="D13" s="256"/>
      <c r="E13" s="256"/>
      <c r="F13" s="256"/>
      <c r="G13" s="2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47"/>
      <c r="Z13" s="147"/>
      <c r="AA13" s="147"/>
      <c r="AB13" s="147"/>
      <c r="AC13" s="147"/>
      <c r="AD13" s="147"/>
      <c r="AE13" s="147"/>
      <c r="AF13" s="147"/>
      <c r="AG13" s="147" t="s">
        <v>101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71" t="str">
        <f>C13</f>
        <v>Opotřebení a údržba nebo pronájem sociálního zařízení – umývárny, toalety, šatny. Opotřebení nebo pronájem dočasného oplocení staveniště.</v>
      </c>
      <c r="BB13" s="147"/>
      <c r="BC13" s="147"/>
      <c r="BD13" s="147"/>
      <c r="BE13" s="147"/>
      <c r="BF13" s="147"/>
      <c r="BG13" s="147"/>
      <c r="BH13" s="147"/>
    </row>
    <row r="14" spans="1:60" outlineLevel="1" x14ac:dyDescent="0.25">
      <c r="A14" s="154"/>
      <c r="B14" s="155"/>
      <c r="C14" s="255" t="s">
        <v>123</v>
      </c>
      <c r="D14" s="256"/>
      <c r="E14" s="256"/>
      <c r="F14" s="256"/>
      <c r="G14" s="2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47"/>
      <c r="Z14" s="147"/>
      <c r="AA14" s="147"/>
      <c r="AB14" s="147"/>
      <c r="AC14" s="147"/>
      <c r="AD14" s="147"/>
      <c r="AE14" s="147"/>
      <c r="AF14" s="147"/>
      <c r="AG14" s="147" t="s">
        <v>101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ht="21" outlineLevel="1" x14ac:dyDescent="0.25">
      <c r="A15" s="154"/>
      <c r="B15" s="155"/>
      <c r="C15" s="255" t="s">
        <v>124</v>
      </c>
      <c r="D15" s="256"/>
      <c r="E15" s="256"/>
      <c r="F15" s="256"/>
      <c r="G15" s="2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47"/>
      <c r="Z15" s="147"/>
      <c r="AA15" s="147"/>
      <c r="AB15" s="147"/>
      <c r="AC15" s="147"/>
      <c r="AD15" s="147"/>
      <c r="AE15" s="147"/>
      <c r="AF15" s="147"/>
      <c r="AG15" s="147" t="s">
        <v>101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71" t="str">
        <f>C15</f>
        <v>Spotřeba vody a elektrické energie pro potřebu sociálních zařízení a kanceláří stavby. Pronájem, opotřebení a spotřeba pohonných hmot náhradního zdroje elektrické energie.</v>
      </c>
      <c r="BB15" s="147"/>
      <c r="BC15" s="147"/>
      <c r="BD15" s="147"/>
      <c r="BE15" s="147"/>
      <c r="BF15" s="147"/>
      <c r="BG15" s="147"/>
      <c r="BH15" s="147"/>
    </row>
    <row r="16" spans="1:60" outlineLevel="1" x14ac:dyDescent="0.25">
      <c r="A16" s="154"/>
      <c r="B16" s="155"/>
      <c r="C16" s="255" t="s">
        <v>104</v>
      </c>
      <c r="D16" s="256"/>
      <c r="E16" s="256"/>
      <c r="F16" s="256"/>
      <c r="G16" s="2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47"/>
      <c r="Z16" s="147"/>
      <c r="AA16" s="147"/>
      <c r="AB16" s="147"/>
      <c r="AC16" s="147"/>
      <c r="AD16" s="147"/>
      <c r="AE16" s="147"/>
      <c r="AF16" s="147"/>
      <c r="AG16" s="147" t="s">
        <v>101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5">
      <c r="A17" s="164">
        <v>3</v>
      </c>
      <c r="B17" s="165" t="s">
        <v>105</v>
      </c>
      <c r="C17" s="181" t="s">
        <v>106</v>
      </c>
      <c r="D17" s="166" t="s">
        <v>95</v>
      </c>
      <c r="E17" s="167">
        <v>1</v>
      </c>
      <c r="F17" s="168"/>
      <c r="G17" s="169">
        <f>ROUND(E17*F17,2)</f>
        <v>0</v>
      </c>
      <c r="H17" s="168"/>
      <c r="I17" s="169">
        <f>ROUND(E17*H17,2)</f>
        <v>0</v>
      </c>
      <c r="J17" s="168"/>
      <c r="K17" s="169">
        <f>ROUND(E17*J17,2)</f>
        <v>0</v>
      </c>
      <c r="L17" s="169">
        <v>21</v>
      </c>
      <c r="M17" s="169">
        <f>G17*(1+L17/100)</f>
        <v>0</v>
      </c>
      <c r="N17" s="169">
        <v>0</v>
      </c>
      <c r="O17" s="169">
        <f>ROUND(E17*N17,2)</f>
        <v>0</v>
      </c>
      <c r="P17" s="169">
        <v>0</v>
      </c>
      <c r="Q17" s="169">
        <f>ROUND(E17*P17,2)</f>
        <v>0</v>
      </c>
      <c r="R17" s="169"/>
      <c r="S17" s="169" t="s">
        <v>96</v>
      </c>
      <c r="T17" s="170" t="s">
        <v>97</v>
      </c>
      <c r="U17" s="156">
        <v>0</v>
      </c>
      <c r="V17" s="156">
        <f>ROUND(E17*U17,2)</f>
        <v>0</v>
      </c>
      <c r="W17" s="156"/>
      <c r="X17" s="156" t="s">
        <v>98</v>
      </c>
      <c r="Y17" s="147"/>
      <c r="Z17" s="147"/>
      <c r="AA17" s="147"/>
      <c r="AB17" s="147"/>
      <c r="AC17" s="147"/>
      <c r="AD17" s="147"/>
      <c r="AE17" s="147"/>
      <c r="AF17" s="147"/>
      <c r="AG17" s="147" t="s">
        <v>99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5">
      <c r="A18" s="154"/>
      <c r="B18" s="155"/>
      <c r="C18" s="246" t="s">
        <v>107</v>
      </c>
      <c r="D18" s="247"/>
      <c r="E18" s="247"/>
      <c r="F18" s="247"/>
      <c r="G18" s="247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47"/>
      <c r="Z18" s="147"/>
      <c r="AA18" s="147"/>
      <c r="AB18" s="147"/>
      <c r="AC18" s="147"/>
      <c r="AD18" s="147"/>
      <c r="AE18" s="147"/>
      <c r="AF18" s="147"/>
      <c r="AG18" s="147" t="s">
        <v>101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x14ac:dyDescent="0.25">
      <c r="A19" s="158" t="s">
        <v>91</v>
      </c>
      <c r="B19" s="159" t="s">
        <v>64</v>
      </c>
      <c r="C19" s="180" t="s">
        <v>28</v>
      </c>
      <c r="D19" s="160"/>
      <c r="E19" s="161"/>
      <c r="F19" s="162"/>
      <c r="G19" s="162">
        <f>SUMIF(AG20:AG24,"&lt;&gt;NOR",G20:G24)</f>
        <v>0</v>
      </c>
      <c r="H19" s="162"/>
      <c r="I19" s="162">
        <f>SUM(I20:I24)</f>
        <v>0</v>
      </c>
      <c r="J19" s="162"/>
      <c r="K19" s="162">
        <f>SUM(K20:K24)</f>
        <v>0</v>
      </c>
      <c r="L19" s="162"/>
      <c r="M19" s="162">
        <f>SUM(M20:M24)</f>
        <v>0</v>
      </c>
      <c r="N19" s="162"/>
      <c r="O19" s="162">
        <f>SUM(O20:O24)</f>
        <v>0</v>
      </c>
      <c r="P19" s="162"/>
      <c r="Q19" s="162">
        <f>SUM(Q20:Q24)</f>
        <v>0</v>
      </c>
      <c r="R19" s="162"/>
      <c r="S19" s="162"/>
      <c r="T19" s="163"/>
      <c r="U19" s="157"/>
      <c r="V19" s="157">
        <f>SUM(V20:V24)</f>
        <v>0</v>
      </c>
      <c r="W19" s="157"/>
      <c r="X19" s="157"/>
      <c r="AG19" t="s">
        <v>92</v>
      </c>
    </row>
    <row r="20" spans="1:60" outlineLevel="1" x14ac:dyDescent="0.25">
      <c r="A20" s="172">
        <v>4</v>
      </c>
      <c r="B20" s="173" t="s">
        <v>108</v>
      </c>
      <c r="C20" s="182" t="s">
        <v>109</v>
      </c>
      <c r="D20" s="174" t="s">
        <v>95</v>
      </c>
      <c r="E20" s="175">
        <v>1</v>
      </c>
      <c r="F20" s="176"/>
      <c r="G20" s="177">
        <f>ROUND(E20*F20,2)</f>
        <v>0</v>
      </c>
      <c r="H20" s="176"/>
      <c r="I20" s="177">
        <f>ROUND(E20*H20,2)</f>
        <v>0</v>
      </c>
      <c r="J20" s="176"/>
      <c r="K20" s="177">
        <f>ROUND(E20*J20,2)</f>
        <v>0</v>
      </c>
      <c r="L20" s="177">
        <v>21</v>
      </c>
      <c r="M20" s="177">
        <f>G20*(1+L20/100)</f>
        <v>0</v>
      </c>
      <c r="N20" s="177">
        <v>0</v>
      </c>
      <c r="O20" s="177">
        <f>ROUND(E20*N20,2)</f>
        <v>0</v>
      </c>
      <c r="P20" s="177">
        <v>0</v>
      </c>
      <c r="Q20" s="177">
        <f>ROUND(E20*P20,2)</f>
        <v>0</v>
      </c>
      <c r="R20" s="177"/>
      <c r="S20" s="177" t="s">
        <v>96</v>
      </c>
      <c r="T20" s="178" t="s">
        <v>97</v>
      </c>
      <c r="U20" s="156">
        <v>0</v>
      </c>
      <c r="V20" s="156">
        <f>ROUND(E20*U20,2)</f>
        <v>0</v>
      </c>
      <c r="W20" s="156"/>
      <c r="X20" s="156" t="s">
        <v>98</v>
      </c>
      <c r="Y20" s="147"/>
      <c r="Z20" s="147"/>
      <c r="AA20" s="147"/>
      <c r="AB20" s="147"/>
      <c r="AC20" s="147"/>
      <c r="AD20" s="147"/>
      <c r="AE20" s="147"/>
      <c r="AF20" s="147"/>
      <c r="AG20" s="147" t="s">
        <v>99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5">
      <c r="A21" s="164">
        <v>5</v>
      </c>
      <c r="B21" s="165" t="s">
        <v>110</v>
      </c>
      <c r="C21" s="181" t="s">
        <v>111</v>
      </c>
      <c r="D21" s="166" t="s">
        <v>95</v>
      </c>
      <c r="E21" s="167">
        <v>1</v>
      </c>
      <c r="F21" s="168"/>
      <c r="G21" s="169">
        <f>ROUND(E21*F21,2)</f>
        <v>0</v>
      </c>
      <c r="H21" s="168"/>
      <c r="I21" s="169">
        <f>ROUND(E21*H21,2)</f>
        <v>0</v>
      </c>
      <c r="J21" s="168"/>
      <c r="K21" s="169">
        <f>ROUND(E21*J21,2)</f>
        <v>0</v>
      </c>
      <c r="L21" s="169">
        <v>21</v>
      </c>
      <c r="M21" s="169">
        <f>G21*(1+L21/100)</f>
        <v>0</v>
      </c>
      <c r="N21" s="169">
        <v>0</v>
      </c>
      <c r="O21" s="169">
        <f>ROUND(E21*N21,2)</f>
        <v>0</v>
      </c>
      <c r="P21" s="169">
        <v>0</v>
      </c>
      <c r="Q21" s="169">
        <f>ROUND(E21*P21,2)</f>
        <v>0</v>
      </c>
      <c r="R21" s="169"/>
      <c r="S21" s="169" t="s">
        <v>96</v>
      </c>
      <c r="T21" s="170" t="s">
        <v>97</v>
      </c>
      <c r="U21" s="156">
        <v>0</v>
      </c>
      <c r="V21" s="156">
        <f>ROUND(E21*U21,2)</f>
        <v>0</v>
      </c>
      <c r="W21" s="156"/>
      <c r="X21" s="156" t="s">
        <v>98</v>
      </c>
      <c r="Y21" s="147"/>
      <c r="Z21" s="147"/>
      <c r="AA21" s="147"/>
      <c r="AB21" s="147"/>
      <c r="AC21" s="147"/>
      <c r="AD21" s="147"/>
      <c r="AE21" s="147"/>
      <c r="AF21" s="147"/>
      <c r="AG21" s="147" t="s">
        <v>99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ht="31.2" outlineLevel="1" x14ac:dyDescent="0.25">
      <c r="A22" s="154"/>
      <c r="B22" s="155"/>
      <c r="C22" s="246" t="s">
        <v>112</v>
      </c>
      <c r="D22" s="247"/>
      <c r="E22" s="247"/>
      <c r="F22" s="247"/>
      <c r="G22" s="247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47"/>
      <c r="Z22" s="147"/>
      <c r="AA22" s="147"/>
      <c r="AB22" s="147"/>
      <c r="AC22" s="147"/>
      <c r="AD22" s="147"/>
      <c r="AE22" s="147"/>
      <c r="AF22" s="147"/>
      <c r="AG22" s="147" t="s">
        <v>101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71" t="str">
        <f>C22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2" s="147"/>
      <c r="BC22" s="147"/>
      <c r="BD22" s="147"/>
      <c r="BE22" s="147"/>
      <c r="BF22" s="147"/>
      <c r="BG22" s="147"/>
      <c r="BH22" s="147"/>
    </row>
    <row r="23" spans="1:60" outlineLevel="1" x14ac:dyDescent="0.25">
      <c r="A23" s="164">
        <v>6</v>
      </c>
      <c r="B23" s="165" t="s">
        <v>113</v>
      </c>
      <c r="C23" s="181" t="s">
        <v>114</v>
      </c>
      <c r="D23" s="166" t="s">
        <v>115</v>
      </c>
      <c r="E23" s="167">
        <v>1</v>
      </c>
      <c r="F23" s="168"/>
      <c r="G23" s="169">
        <f>ROUND(E23*F23,2)</f>
        <v>0</v>
      </c>
      <c r="H23" s="168"/>
      <c r="I23" s="169">
        <f>ROUND(E23*H23,2)</f>
        <v>0</v>
      </c>
      <c r="J23" s="168"/>
      <c r="K23" s="169">
        <f>ROUND(E23*J23,2)</f>
        <v>0</v>
      </c>
      <c r="L23" s="169">
        <v>21</v>
      </c>
      <c r="M23" s="169">
        <f>G23*(1+L23/100)</f>
        <v>0</v>
      </c>
      <c r="N23" s="169">
        <v>0</v>
      </c>
      <c r="O23" s="169">
        <f>ROUND(E23*N23,2)</f>
        <v>0</v>
      </c>
      <c r="P23" s="169">
        <v>0</v>
      </c>
      <c r="Q23" s="169">
        <f>ROUND(E23*P23,2)</f>
        <v>0</v>
      </c>
      <c r="R23" s="169"/>
      <c r="S23" s="169" t="s">
        <v>116</v>
      </c>
      <c r="T23" s="170" t="s">
        <v>97</v>
      </c>
      <c r="U23" s="156">
        <v>0</v>
      </c>
      <c r="V23" s="156">
        <f>ROUND(E23*U23,2)</f>
        <v>0</v>
      </c>
      <c r="W23" s="156"/>
      <c r="X23" s="156" t="s">
        <v>117</v>
      </c>
      <c r="Y23" s="147"/>
      <c r="Z23" s="147"/>
      <c r="AA23" s="147"/>
      <c r="AB23" s="147"/>
      <c r="AC23" s="147"/>
      <c r="AD23" s="147"/>
      <c r="AE23" s="147"/>
      <c r="AF23" s="147"/>
      <c r="AG23" s="147" t="s">
        <v>118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ht="21" outlineLevel="1" x14ac:dyDescent="0.25">
      <c r="A24" s="154"/>
      <c r="B24" s="155"/>
      <c r="C24" s="246" t="s">
        <v>119</v>
      </c>
      <c r="D24" s="247"/>
      <c r="E24" s="247"/>
      <c r="F24" s="247"/>
      <c r="G24" s="247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47"/>
      <c r="Z24" s="147"/>
      <c r="AA24" s="147"/>
      <c r="AB24" s="147"/>
      <c r="AC24" s="147"/>
      <c r="AD24" s="147"/>
      <c r="AE24" s="147"/>
      <c r="AF24" s="147"/>
      <c r="AG24" s="147" t="s">
        <v>101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71" t="str">
        <f>C24</f>
        <v>Provizorní k-ce z OSB desek včetně dveří a přelepení páskou spoje (zabránění pronikání prachu do objektu školy). Konstrukce bude oddělovat prostor školy od stavby.</v>
      </c>
      <c r="BB24" s="147"/>
      <c r="BC24" s="147"/>
      <c r="BD24" s="147"/>
      <c r="BE24" s="147"/>
      <c r="BF24" s="147"/>
      <c r="BG24" s="147"/>
      <c r="BH24" s="147"/>
    </row>
    <row r="25" spans="1:60" x14ac:dyDescent="0.25">
      <c r="A25" s="3"/>
      <c r="B25" s="4"/>
      <c r="C25" s="183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AE25">
        <v>15</v>
      </c>
      <c r="AF25">
        <v>21</v>
      </c>
      <c r="AG25" t="s">
        <v>78</v>
      </c>
    </row>
    <row r="26" spans="1:60" x14ac:dyDescent="0.25">
      <c r="A26" s="150"/>
      <c r="B26" s="151" t="s">
        <v>29</v>
      </c>
      <c r="C26" s="184"/>
      <c r="D26" s="152"/>
      <c r="E26" s="153"/>
      <c r="F26" s="153"/>
      <c r="G26" s="179">
        <f>G8+G19</f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E26">
        <f>SUMIF(L7:L24,AE25,G7:G24)</f>
        <v>0</v>
      </c>
      <c r="AF26">
        <f>SUMIF(L7:L24,AF25,G7:G24)</f>
        <v>0</v>
      </c>
      <c r="AG26" t="s">
        <v>120</v>
      </c>
    </row>
    <row r="27" spans="1:60" x14ac:dyDescent="0.25">
      <c r="C27" s="185"/>
      <c r="D27" s="10"/>
      <c r="AG27" t="s">
        <v>125</v>
      </c>
    </row>
    <row r="28" spans="1:60" x14ac:dyDescent="0.25">
      <c r="D28" s="10"/>
    </row>
    <row r="29" spans="1:60" x14ac:dyDescent="0.25">
      <c r="D29" s="10"/>
    </row>
    <row r="30" spans="1:60" x14ac:dyDescent="0.25">
      <c r="D30" s="10"/>
    </row>
    <row r="31" spans="1:60" x14ac:dyDescent="0.25">
      <c r="D31" s="10"/>
    </row>
    <row r="32" spans="1:60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g6q9s0jvr4+IOfL6zedqrLYEQ9oyXjS3+ZGpP2JLtYSbe65O3ib5bAdqfOjFnbWMI2j84BoCPltJCz7m/ABhrg==" saltValue="eGBCpI0LpYtP8X5elzin5Q==" spinCount="100000" sheet="1"/>
  <mergeCells count="13">
    <mergeCell ref="C24:G24"/>
    <mergeCell ref="C13:G13"/>
    <mergeCell ref="C14:G14"/>
    <mergeCell ref="C15:G15"/>
    <mergeCell ref="C16:G16"/>
    <mergeCell ref="C18:G18"/>
    <mergeCell ref="C22:G22"/>
    <mergeCell ref="C12:G12"/>
    <mergeCell ref="A1:G1"/>
    <mergeCell ref="C2:G2"/>
    <mergeCell ref="C3:G3"/>
    <mergeCell ref="C4:G4"/>
    <mergeCell ref="C10:G10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B14" sqref="B14"/>
    </sheetView>
  </sheetViews>
  <sheetFormatPr defaultRowHeight="13.2" outlineLevelRow="1" x14ac:dyDescent="0.25"/>
  <cols>
    <col min="1" max="1" width="3.44140625" customWidth="1"/>
    <col min="2" max="2" width="12.5546875" style="121" customWidth="1"/>
    <col min="3" max="3" width="63.33203125" style="121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7" width="0" hidden="1" customWidth="1"/>
    <col min="18" max="18" width="6.88671875" customWidth="1"/>
    <col min="20" max="24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48" t="s">
        <v>65</v>
      </c>
      <c r="B1" s="248"/>
      <c r="C1" s="248"/>
      <c r="D1" s="248"/>
      <c r="E1" s="248"/>
      <c r="F1" s="248"/>
      <c r="G1" s="248"/>
      <c r="AG1" t="s">
        <v>66</v>
      </c>
    </row>
    <row r="2" spans="1:60" ht="24.9" customHeight="1" x14ac:dyDescent="0.25">
      <c r="A2" s="139" t="s">
        <v>7</v>
      </c>
      <c r="B2" s="49" t="s">
        <v>43</v>
      </c>
      <c r="C2" s="249" t="s">
        <v>171</v>
      </c>
      <c r="D2" s="250"/>
      <c r="E2" s="250"/>
      <c r="F2" s="250"/>
      <c r="G2" s="251"/>
      <c r="AG2" t="s">
        <v>67</v>
      </c>
    </row>
    <row r="3" spans="1:60" ht="24.9" customHeight="1" x14ac:dyDescent="0.25">
      <c r="A3" s="139" t="s">
        <v>8</v>
      </c>
      <c r="B3" s="49" t="s">
        <v>49</v>
      </c>
      <c r="C3" s="249" t="s">
        <v>50</v>
      </c>
      <c r="D3" s="250"/>
      <c r="E3" s="250"/>
      <c r="F3" s="250"/>
      <c r="G3" s="251"/>
      <c r="AC3" s="121" t="s">
        <v>67</v>
      </c>
      <c r="AG3" t="s">
        <v>68</v>
      </c>
    </row>
    <row r="4" spans="1:60" ht="24.9" customHeight="1" x14ac:dyDescent="0.25">
      <c r="A4" s="140" t="s">
        <v>9</v>
      </c>
      <c r="B4" s="141" t="s">
        <v>49</v>
      </c>
      <c r="C4" s="252" t="s">
        <v>50</v>
      </c>
      <c r="D4" s="253"/>
      <c r="E4" s="253"/>
      <c r="F4" s="253"/>
      <c r="G4" s="254"/>
      <c r="AG4" t="s">
        <v>69</v>
      </c>
    </row>
    <row r="5" spans="1:60" x14ac:dyDescent="0.25">
      <c r="D5" s="10"/>
    </row>
    <row r="6" spans="1:60" ht="39.6" x14ac:dyDescent="0.25">
      <c r="A6" s="143" t="s">
        <v>70</v>
      </c>
      <c r="B6" s="145" t="s">
        <v>71</v>
      </c>
      <c r="C6" s="145" t="s">
        <v>72</v>
      </c>
      <c r="D6" s="144" t="s">
        <v>73</v>
      </c>
      <c r="E6" s="143" t="s">
        <v>74</v>
      </c>
      <c r="F6" s="142" t="s">
        <v>75</v>
      </c>
      <c r="G6" s="143" t="s">
        <v>29</v>
      </c>
      <c r="H6" s="146" t="s">
        <v>30</v>
      </c>
      <c r="I6" s="146" t="s">
        <v>76</v>
      </c>
      <c r="J6" s="146" t="s">
        <v>31</v>
      </c>
      <c r="K6" s="146" t="s">
        <v>77</v>
      </c>
      <c r="L6" s="146" t="s">
        <v>78</v>
      </c>
      <c r="M6" s="146" t="s">
        <v>79</v>
      </c>
      <c r="N6" s="146" t="s">
        <v>80</v>
      </c>
      <c r="O6" s="146" t="s">
        <v>81</v>
      </c>
      <c r="P6" s="146" t="s">
        <v>82</v>
      </c>
      <c r="Q6" s="146" t="s">
        <v>83</v>
      </c>
      <c r="R6" s="146" t="s">
        <v>84</v>
      </c>
      <c r="S6" s="146" t="s">
        <v>85</v>
      </c>
      <c r="T6" s="146" t="s">
        <v>86</v>
      </c>
      <c r="U6" s="146" t="s">
        <v>87</v>
      </c>
      <c r="V6" s="146" t="s">
        <v>88</v>
      </c>
      <c r="W6" s="146" t="s">
        <v>89</v>
      </c>
      <c r="X6" s="146" t="s">
        <v>90</v>
      </c>
    </row>
    <row r="7" spans="1:60" hidden="1" x14ac:dyDescent="0.25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</row>
    <row r="8" spans="1:60" x14ac:dyDescent="0.25">
      <c r="A8" s="158" t="s">
        <v>91</v>
      </c>
      <c r="B8" s="159" t="s">
        <v>48</v>
      </c>
      <c r="C8" s="180" t="s">
        <v>55</v>
      </c>
      <c r="D8" s="160"/>
      <c r="E8" s="161"/>
      <c r="F8" s="162"/>
      <c r="G8" s="162">
        <f>SUMIF(AG9:AG10,"&lt;&gt;NOR",G9:G10)</f>
        <v>0</v>
      </c>
      <c r="H8" s="162"/>
      <c r="I8" s="162">
        <f>SUM(I9:I10)</f>
        <v>0</v>
      </c>
      <c r="J8" s="162"/>
      <c r="K8" s="162">
        <f>SUM(K9:K10)</f>
        <v>0</v>
      </c>
      <c r="L8" s="162"/>
      <c r="M8" s="162">
        <f>SUM(M9:M10)</f>
        <v>0</v>
      </c>
      <c r="N8" s="162"/>
      <c r="O8" s="162">
        <f>SUM(O9:O10)</f>
        <v>0</v>
      </c>
      <c r="P8" s="162"/>
      <c r="Q8" s="162">
        <f>SUM(Q9:Q10)</f>
        <v>0</v>
      </c>
      <c r="R8" s="162"/>
      <c r="S8" s="162"/>
      <c r="T8" s="163"/>
      <c r="U8" s="157"/>
      <c r="V8" s="157">
        <f>SUM(V9:V10)</f>
        <v>13.76</v>
      </c>
      <c r="W8" s="157"/>
      <c r="X8" s="157"/>
      <c r="AG8" t="s">
        <v>92</v>
      </c>
    </row>
    <row r="9" spans="1:60" outlineLevel="1" x14ac:dyDescent="0.25">
      <c r="A9" s="164">
        <v>1</v>
      </c>
      <c r="B9" s="165" t="s">
        <v>126</v>
      </c>
      <c r="C9" s="181" t="s">
        <v>127</v>
      </c>
      <c r="D9" s="166" t="s">
        <v>128</v>
      </c>
      <c r="E9" s="167">
        <v>80</v>
      </c>
      <c r="F9" s="168"/>
      <c r="G9" s="169">
        <f>ROUND(E9*F9,2)</f>
        <v>0</v>
      </c>
      <c r="H9" s="168"/>
      <c r="I9" s="169">
        <f>ROUND(E9*H9,2)</f>
        <v>0</v>
      </c>
      <c r="J9" s="168"/>
      <c r="K9" s="169">
        <f>ROUND(E9*J9,2)</f>
        <v>0</v>
      </c>
      <c r="L9" s="169">
        <v>21</v>
      </c>
      <c r="M9" s="169">
        <f>G9*(1+L9/100)</f>
        <v>0</v>
      </c>
      <c r="N9" s="169">
        <v>0</v>
      </c>
      <c r="O9" s="169">
        <f>ROUND(E9*N9,2)</f>
        <v>0</v>
      </c>
      <c r="P9" s="169">
        <v>0</v>
      </c>
      <c r="Q9" s="169">
        <f>ROUND(E9*P9,2)</f>
        <v>0</v>
      </c>
      <c r="R9" s="169" t="s">
        <v>129</v>
      </c>
      <c r="S9" s="169" t="s">
        <v>96</v>
      </c>
      <c r="T9" s="170" t="s">
        <v>96</v>
      </c>
      <c r="U9" s="156">
        <v>0.17199999999999999</v>
      </c>
      <c r="V9" s="156">
        <f>ROUND(E9*U9,2)</f>
        <v>13.76</v>
      </c>
      <c r="W9" s="156"/>
      <c r="X9" s="156" t="s">
        <v>117</v>
      </c>
      <c r="Y9" s="147"/>
      <c r="Z9" s="147"/>
      <c r="AA9" s="147"/>
      <c r="AB9" s="147"/>
      <c r="AC9" s="147"/>
      <c r="AD9" s="147"/>
      <c r="AE9" s="147"/>
      <c r="AF9" s="147"/>
      <c r="AG9" s="147" t="s">
        <v>130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ht="21" outlineLevel="1" x14ac:dyDescent="0.25">
      <c r="A10" s="154"/>
      <c r="B10" s="155"/>
      <c r="C10" s="257" t="s">
        <v>131</v>
      </c>
      <c r="D10" s="258"/>
      <c r="E10" s="258"/>
      <c r="F10" s="258"/>
      <c r="G10" s="258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47"/>
      <c r="Z10" s="147"/>
      <c r="AA10" s="147"/>
      <c r="AB10" s="147"/>
      <c r="AC10" s="147"/>
      <c r="AD10" s="147"/>
      <c r="AE10" s="147"/>
      <c r="AF10" s="147"/>
      <c r="AG10" s="147" t="s">
        <v>132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71" t="str">
        <f>C10</f>
        <v>s odstraněním kořenů a s případným nutným odklizením křovin a stromů na hromady na vzdálenost do 50 m nebo s naložením na dopravní prostředek, do sklonu terénu 1 : 5,</v>
      </c>
      <c r="BB10" s="147"/>
      <c r="BC10" s="147"/>
      <c r="BD10" s="147"/>
      <c r="BE10" s="147"/>
      <c r="BF10" s="147"/>
      <c r="BG10" s="147"/>
      <c r="BH10" s="147"/>
    </row>
    <row r="11" spans="1:60" x14ac:dyDescent="0.25">
      <c r="A11" s="158" t="s">
        <v>91</v>
      </c>
      <c r="B11" s="159" t="s">
        <v>56</v>
      </c>
      <c r="C11" s="180" t="s">
        <v>57</v>
      </c>
      <c r="D11" s="160"/>
      <c r="E11" s="161"/>
      <c r="F11" s="162"/>
      <c r="G11" s="162">
        <f>SUMIF(AG12:AG21,"&lt;&gt;NOR",G12:G21)</f>
        <v>0</v>
      </c>
      <c r="H11" s="162"/>
      <c r="I11" s="162">
        <f>SUM(I12:I21)</f>
        <v>0</v>
      </c>
      <c r="J11" s="162"/>
      <c r="K11" s="162">
        <f>SUM(K12:K21)</f>
        <v>0</v>
      </c>
      <c r="L11" s="162"/>
      <c r="M11" s="162">
        <f>SUM(M12:M21)</f>
        <v>0</v>
      </c>
      <c r="N11" s="162"/>
      <c r="O11" s="162">
        <f>SUM(O12:O21)</f>
        <v>0</v>
      </c>
      <c r="P11" s="162"/>
      <c r="Q11" s="162">
        <f>SUM(Q12:Q21)</f>
        <v>158.80000000000001</v>
      </c>
      <c r="R11" s="162"/>
      <c r="S11" s="162"/>
      <c r="T11" s="163"/>
      <c r="U11" s="157"/>
      <c r="V11" s="157">
        <f>SUM(V12:V21)</f>
        <v>131.92999999999998</v>
      </c>
      <c r="W11" s="157"/>
      <c r="X11" s="157"/>
      <c r="AG11" t="s">
        <v>92</v>
      </c>
    </row>
    <row r="12" spans="1:60" ht="20.399999999999999" outlineLevel="1" x14ac:dyDescent="0.25">
      <c r="A12" s="164">
        <v>2</v>
      </c>
      <c r="B12" s="165" t="s">
        <v>133</v>
      </c>
      <c r="C12" s="181" t="s">
        <v>134</v>
      </c>
      <c r="D12" s="166" t="s">
        <v>135</v>
      </c>
      <c r="E12" s="167">
        <v>243.315</v>
      </c>
      <c r="F12" s="168"/>
      <c r="G12" s="169">
        <f>ROUND(E12*F12,2)</f>
        <v>0</v>
      </c>
      <c r="H12" s="168"/>
      <c r="I12" s="169">
        <f>ROUND(E12*H12,2)</f>
        <v>0</v>
      </c>
      <c r="J12" s="168"/>
      <c r="K12" s="169">
        <f>ROUND(E12*J12,2)</f>
        <v>0</v>
      </c>
      <c r="L12" s="169">
        <v>21</v>
      </c>
      <c r="M12" s="169">
        <f>G12*(1+L12/100)</f>
        <v>0</v>
      </c>
      <c r="N12" s="169">
        <v>0</v>
      </c>
      <c r="O12" s="169">
        <f>ROUND(E12*N12,2)</f>
        <v>0</v>
      </c>
      <c r="P12" s="169">
        <v>0.65</v>
      </c>
      <c r="Q12" s="169">
        <f>ROUND(E12*P12,2)</f>
        <v>158.15</v>
      </c>
      <c r="R12" s="169" t="s">
        <v>136</v>
      </c>
      <c r="S12" s="169" t="s">
        <v>96</v>
      </c>
      <c r="T12" s="170" t="s">
        <v>96</v>
      </c>
      <c r="U12" s="156">
        <v>0.54</v>
      </c>
      <c r="V12" s="156">
        <f>ROUND(E12*U12,2)</f>
        <v>131.38999999999999</v>
      </c>
      <c r="W12" s="156"/>
      <c r="X12" s="156" t="s">
        <v>117</v>
      </c>
      <c r="Y12" s="147"/>
      <c r="Z12" s="147"/>
      <c r="AA12" s="147"/>
      <c r="AB12" s="147"/>
      <c r="AC12" s="147"/>
      <c r="AD12" s="147"/>
      <c r="AE12" s="147"/>
      <c r="AF12" s="147"/>
      <c r="AG12" s="147" t="s">
        <v>130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5">
      <c r="A13" s="154"/>
      <c r="B13" s="155"/>
      <c r="C13" s="257" t="s">
        <v>137</v>
      </c>
      <c r="D13" s="258"/>
      <c r="E13" s="258"/>
      <c r="F13" s="258"/>
      <c r="G13" s="258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47"/>
      <c r="Z13" s="147"/>
      <c r="AA13" s="147"/>
      <c r="AB13" s="147"/>
      <c r="AC13" s="147"/>
      <c r="AD13" s="147"/>
      <c r="AE13" s="147"/>
      <c r="AF13" s="147"/>
      <c r="AG13" s="147" t="s">
        <v>132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5">
      <c r="A14" s="154"/>
      <c r="B14" s="155"/>
      <c r="C14" s="255" t="s">
        <v>138</v>
      </c>
      <c r="D14" s="256"/>
      <c r="E14" s="256"/>
      <c r="F14" s="256"/>
      <c r="G14" s="2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47"/>
      <c r="Z14" s="147"/>
      <c r="AA14" s="147"/>
      <c r="AB14" s="147"/>
      <c r="AC14" s="147"/>
      <c r="AD14" s="147"/>
      <c r="AE14" s="147"/>
      <c r="AF14" s="147"/>
      <c r="AG14" s="147" t="s">
        <v>101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5">
      <c r="A15" s="154"/>
      <c r="B15" s="155"/>
      <c r="C15" s="188" t="s">
        <v>139</v>
      </c>
      <c r="D15" s="186"/>
      <c r="E15" s="187">
        <v>123.95</v>
      </c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47"/>
      <c r="Z15" s="147"/>
      <c r="AA15" s="147"/>
      <c r="AB15" s="147"/>
      <c r="AC15" s="147"/>
      <c r="AD15" s="147"/>
      <c r="AE15" s="147"/>
      <c r="AF15" s="147"/>
      <c r="AG15" s="147" t="s">
        <v>140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5">
      <c r="A16" s="154"/>
      <c r="B16" s="155"/>
      <c r="C16" s="188" t="s">
        <v>141</v>
      </c>
      <c r="D16" s="186"/>
      <c r="E16" s="187">
        <v>33.515999999999998</v>
      </c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47"/>
      <c r="Z16" s="147"/>
      <c r="AA16" s="147"/>
      <c r="AB16" s="147"/>
      <c r="AC16" s="147"/>
      <c r="AD16" s="147"/>
      <c r="AE16" s="147"/>
      <c r="AF16" s="147"/>
      <c r="AG16" s="147" t="s">
        <v>140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5">
      <c r="A17" s="154"/>
      <c r="B17" s="155"/>
      <c r="C17" s="188" t="s">
        <v>142</v>
      </c>
      <c r="D17" s="186"/>
      <c r="E17" s="187">
        <v>14.811999999999999</v>
      </c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47"/>
      <c r="Z17" s="147"/>
      <c r="AA17" s="147"/>
      <c r="AB17" s="147"/>
      <c r="AC17" s="147"/>
      <c r="AD17" s="147"/>
      <c r="AE17" s="147"/>
      <c r="AF17" s="147"/>
      <c r="AG17" s="147" t="s">
        <v>140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5">
      <c r="A18" s="154"/>
      <c r="B18" s="155"/>
      <c r="C18" s="188" t="s">
        <v>143</v>
      </c>
      <c r="D18" s="186"/>
      <c r="E18" s="187">
        <v>59.4</v>
      </c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47"/>
      <c r="Z18" s="147"/>
      <c r="AA18" s="147"/>
      <c r="AB18" s="147"/>
      <c r="AC18" s="147"/>
      <c r="AD18" s="147"/>
      <c r="AE18" s="147"/>
      <c r="AF18" s="147"/>
      <c r="AG18" s="147" t="s">
        <v>140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5">
      <c r="A19" s="154"/>
      <c r="B19" s="155"/>
      <c r="C19" s="188" t="s">
        <v>144</v>
      </c>
      <c r="D19" s="186"/>
      <c r="E19" s="187">
        <v>11.637</v>
      </c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47"/>
      <c r="Z19" s="147"/>
      <c r="AA19" s="147"/>
      <c r="AB19" s="147"/>
      <c r="AC19" s="147"/>
      <c r="AD19" s="147"/>
      <c r="AE19" s="147"/>
      <c r="AF19" s="147"/>
      <c r="AG19" s="147" t="s">
        <v>140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5">
      <c r="A20" s="164">
        <v>3</v>
      </c>
      <c r="B20" s="165" t="s">
        <v>145</v>
      </c>
      <c r="C20" s="181" t="s">
        <v>146</v>
      </c>
      <c r="D20" s="166" t="s">
        <v>147</v>
      </c>
      <c r="E20" s="167">
        <v>1</v>
      </c>
      <c r="F20" s="168"/>
      <c r="G20" s="169">
        <f>ROUND(E20*F20,2)</f>
        <v>0</v>
      </c>
      <c r="H20" s="168"/>
      <c r="I20" s="169">
        <f>ROUND(E20*H20,2)</f>
        <v>0</v>
      </c>
      <c r="J20" s="168"/>
      <c r="K20" s="169">
        <f>ROUND(E20*J20,2)</f>
        <v>0</v>
      </c>
      <c r="L20" s="169">
        <v>21</v>
      </c>
      <c r="M20" s="169">
        <f>G20*(1+L20/100)</f>
        <v>0</v>
      </c>
      <c r="N20" s="169">
        <v>0</v>
      </c>
      <c r="O20" s="169">
        <f>ROUND(E20*N20,2)</f>
        <v>0</v>
      </c>
      <c r="P20" s="169">
        <v>0.65</v>
      </c>
      <c r="Q20" s="169">
        <f>ROUND(E20*P20,2)</f>
        <v>0.65</v>
      </c>
      <c r="R20" s="169"/>
      <c r="S20" s="169" t="s">
        <v>116</v>
      </c>
      <c r="T20" s="170" t="s">
        <v>97</v>
      </c>
      <c r="U20" s="156">
        <v>0.54</v>
      </c>
      <c r="V20" s="156">
        <f>ROUND(E20*U20,2)</f>
        <v>0.54</v>
      </c>
      <c r="W20" s="156"/>
      <c r="X20" s="156" t="s">
        <v>117</v>
      </c>
      <c r="Y20" s="147"/>
      <c r="Z20" s="147"/>
      <c r="AA20" s="147"/>
      <c r="AB20" s="147"/>
      <c r="AC20" s="147"/>
      <c r="AD20" s="147"/>
      <c r="AE20" s="147"/>
      <c r="AF20" s="147"/>
      <c r="AG20" s="147" t="s">
        <v>130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5">
      <c r="A21" s="154"/>
      <c r="B21" s="155"/>
      <c r="C21" s="246" t="s">
        <v>148</v>
      </c>
      <c r="D21" s="247"/>
      <c r="E21" s="247"/>
      <c r="F21" s="247"/>
      <c r="G21" s="247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47"/>
      <c r="Z21" s="147"/>
      <c r="AA21" s="147"/>
      <c r="AB21" s="147"/>
      <c r="AC21" s="147"/>
      <c r="AD21" s="147"/>
      <c r="AE21" s="147"/>
      <c r="AF21" s="147"/>
      <c r="AG21" s="147" t="s">
        <v>101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x14ac:dyDescent="0.25">
      <c r="A22" s="158" t="s">
        <v>91</v>
      </c>
      <c r="B22" s="159" t="s">
        <v>58</v>
      </c>
      <c r="C22" s="180" t="s">
        <v>59</v>
      </c>
      <c r="D22" s="160"/>
      <c r="E22" s="161"/>
      <c r="F22" s="162"/>
      <c r="G22" s="162">
        <f>SUMIF(AG23:AG25,"&lt;&gt;NOR",G23:G25)</f>
        <v>0</v>
      </c>
      <c r="H22" s="162"/>
      <c r="I22" s="162">
        <f>SUM(I23:I25)</f>
        <v>0</v>
      </c>
      <c r="J22" s="162"/>
      <c r="K22" s="162">
        <f>SUM(K23:K25)</f>
        <v>0</v>
      </c>
      <c r="L22" s="162"/>
      <c r="M22" s="162">
        <f>SUM(M23:M25)</f>
        <v>0</v>
      </c>
      <c r="N22" s="162"/>
      <c r="O22" s="162">
        <f>SUM(O23:O25)</f>
        <v>0</v>
      </c>
      <c r="P22" s="162"/>
      <c r="Q22" s="162">
        <f>SUM(Q23:Q25)</f>
        <v>0</v>
      </c>
      <c r="R22" s="162"/>
      <c r="S22" s="162"/>
      <c r="T22" s="163"/>
      <c r="U22" s="157"/>
      <c r="V22" s="157">
        <f>SUM(V23:V25)</f>
        <v>10.41</v>
      </c>
      <c r="W22" s="157"/>
      <c r="X22" s="157"/>
      <c r="AG22" t="s">
        <v>92</v>
      </c>
    </row>
    <row r="23" spans="1:60" outlineLevel="1" x14ac:dyDescent="0.25">
      <c r="A23" s="172">
        <v>4</v>
      </c>
      <c r="B23" s="173" t="s">
        <v>149</v>
      </c>
      <c r="C23" s="182" t="s">
        <v>150</v>
      </c>
      <c r="D23" s="174" t="s">
        <v>115</v>
      </c>
      <c r="E23" s="175">
        <v>4</v>
      </c>
      <c r="F23" s="176"/>
      <c r="G23" s="177">
        <f>ROUND(E23*F23,2)</f>
        <v>0</v>
      </c>
      <c r="H23" s="176"/>
      <c r="I23" s="177">
        <f>ROUND(E23*H23,2)</f>
        <v>0</v>
      </c>
      <c r="J23" s="176"/>
      <c r="K23" s="177">
        <f>ROUND(E23*J23,2)</f>
        <v>0</v>
      </c>
      <c r="L23" s="177">
        <v>21</v>
      </c>
      <c r="M23" s="177">
        <f>G23*(1+L23/100)</f>
        <v>0</v>
      </c>
      <c r="N23" s="177">
        <v>0</v>
      </c>
      <c r="O23" s="177">
        <f>ROUND(E23*N23,2)</f>
        <v>0</v>
      </c>
      <c r="P23" s="177">
        <v>0</v>
      </c>
      <c r="Q23" s="177">
        <f>ROUND(E23*P23,2)</f>
        <v>0</v>
      </c>
      <c r="R23" s="177"/>
      <c r="S23" s="177" t="s">
        <v>96</v>
      </c>
      <c r="T23" s="178" t="s">
        <v>96</v>
      </c>
      <c r="U23" s="156">
        <v>0.49</v>
      </c>
      <c r="V23" s="156">
        <f>ROUND(E23*U23,2)</f>
        <v>1.96</v>
      </c>
      <c r="W23" s="156"/>
      <c r="X23" s="156" t="s">
        <v>117</v>
      </c>
      <c r="Y23" s="147"/>
      <c r="Z23" s="147"/>
      <c r="AA23" s="147"/>
      <c r="AB23" s="147"/>
      <c r="AC23" s="147"/>
      <c r="AD23" s="147"/>
      <c r="AE23" s="147"/>
      <c r="AF23" s="147"/>
      <c r="AG23" s="147" t="s">
        <v>130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5">
      <c r="A24" s="164">
        <v>5</v>
      </c>
      <c r="B24" s="165" t="s">
        <v>151</v>
      </c>
      <c r="C24" s="181" t="s">
        <v>152</v>
      </c>
      <c r="D24" s="166" t="s">
        <v>128</v>
      </c>
      <c r="E24" s="167">
        <v>96</v>
      </c>
      <c r="F24" s="168"/>
      <c r="G24" s="169">
        <f>ROUND(E24*F24,2)</f>
        <v>0</v>
      </c>
      <c r="H24" s="168"/>
      <c r="I24" s="169">
        <f>ROUND(E24*H24,2)</f>
        <v>0</v>
      </c>
      <c r="J24" s="168"/>
      <c r="K24" s="169">
        <f>ROUND(E24*J24,2)</f>
        <v>0</v>
      </c>
      <c r="L24" s="169">
        <v>21</v>
      </c>
      <c r="M24" s="169">
        <f>G24*(1+L24/100)</f>
        <v>0</v>
      </c>
      <c r="N24" s="169">
        <v>0</v>
      </c>
      <c r="O24" s="169">
        <f>ROUND(E24*N24,2)</f>
        <v>0</v>
      </c>
      <c r="P24" s="169">
        <v>0</v>
      </c>
      <c r="Q24" s="169">
        <f>ROUND(E24*P24,2)</f>
        <v>0</v>
      </c>
      <c r="R24" s="169"/>
      <c r="S24" s="169" t="s">
        <v>96</v>
      </c>
      <c r="T24" s="170" t="s">
        <v>96</v>
      </c>
      <c r="U24" s="156">
        <v>8.7999999999999995E-2</v>
      </c>
      <c r="V24" s="156">
        <f>ROUND(E24*U24,2)</f>
        <v>8.4499999999999993</v>
      </c>
      <c r="W24" s="156"/>
      <c r="X24" s="156" t="s">
        <v>117</v>
      </c>
      <c r="Y24" s="147"/>
      <c r="Z24" s="147"/>
      <c r="AA24" s="147"/>
      <c r="AB24" s="147"/>
      <c r="AC24" s="147"/>
      <c r="AD24" s="147"/>
      <c r="AE24" s="147"/>
      <c r="AF24" s="147"/>
      <c r="AG24" s="147" t="s">
        <v>130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5">
      <c r="A25" s="154"/>
      <c r="B25" s="155"/>
      <c r="C25" s="188" t="s">
        <v>153</v>
      </c>
      <c r="D25" s="186"/>
      <c r="E25" s="187">
        <v>96</v>
      </c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47"/>
      <c r="Z25" s="147"/>
      <c r="AA25" s="147"/>
      <c r="AB25" s="147"/>
      <c r="AC25" s="147"/>
      <c r="AD25" s="147"/>
      <c r="AE25" s="147"/>
      <c r="AF25" s="147"/>
      <c r="AG25" s="147" t="s">
        <v>140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x14ac:dyDescent="0.25">
      <c r="A26" s="158" t="s">
        <v>91</v>
      </c>
      <c r="B26" s="159" t="s">
        <v>60</v>
      </c>
      <c r="C26" s="180" t="s">
        <v>61</v>
      </c>
      <c r="D26" s="160"/>
      <c r="E26" s="161"/>
      <c r="F26" s="162"/>
      <c r="G26" s="162">
        <f>SUMIF(AG27:AG33,"&lt;&gt;NOR",G27:G33)</f>
        <v>0</v>
      </c>
      <c r="H26" s="162"/>
      <c r="I26" s="162">
        <f>SUM(I27:I33)</f>
        <v>0</v>
      </c>
      <c r="J26" s="162"/>
      <c r="K26" s="162">
        <f>SUM(K27:K33)</f>
        <v>0</v>
      </c>
      <c r="L26" s="162"/>
      <c r="M26" s="162">
        <f>SUM(M27:M33)</f>
        <v>0</v>
      </c>
      <c r="N26" s="162"/>
      <c r="O26" s="162">
        <f>SUM(O27:O33)</f>
        <v>0</v>
      </c>
      <c r="P26" s="162"/>
      <c r="Q26" s="162">
        <f>SUM(Q27:Q33)</f>
        <v>0</v>
      </c>
      <c r="R26" s="162"/>
      <c r="S26" s="162"/>
      <c r="T26" s="163"/>
      <c r="U26" s="157"/>
      <c r="V26" s="157">
        <f>SUM(V27:V33)</f>
        <v>230.57999999999998</v>
      </c>
      <c r="W26" s="157"/>
      <c r="X26" s="157"/>
      <c r="AG26" t="s">
        <v>92</v>
      </c>
    </row>
    <row r="27" spans="1:60" outlineLevel="1" x14ac:dyDescent="0.25">
      <c r="A27" s="172">
        <v>6</v>
      </c>
      <c r="B27" s="173" t="s">
        <v>154</v>
      </c>
      <c r="C27" s="182" t="s">
        <v>155</v>
      </c>
      <c r="D27" s="174" t="s">
        <v>156</v>
      </c>
      <c r="E27" s="175">
        <v>158.80475000000001</v>
      </c>
      <c r="F27" s="176"/>
      <c r="G27" s="177">
        <f>ROUND(E27*F27,2)</f>
        <v>0</v>
      </c>
      <c r="H27" s="176"/>
      <c r="I27" s="177">
        <f>ROUND(E27*H27,2)</f>
        <v>0</v>
      </c>
      <c r="J27" s="176"/>
      <c r="K27" s="177">
        <f>ROUND(E27*J27,2)</f>
        <v>0</v>
      </c>
      <c r="L27" s="177">
        <v>21</v>
      </c>
      <c r="M27" s="177">
        <f>G27*(1+L27/100)</f>
        <v>0</v>
      </c>
      <c r="N27" s="177">
        <v>0</v>
      </c>
      <c r="O27" s="177">
        <f>ROUND(E27*N27,2)</f>
        <v>0</v>
      </c>
      <c r="P27" s="177">
        <v>0</v>
      </c>
      <c r="Q27" s="177">
        <f>ROUND(E27*P27,2)</f>
        <v>0</v>
      </c>
      <c r="R27" s="177"/>
      <c r="S27" s="177" t="s">
        <v>96</v>
      </c>
      <c r="T27" s="178" t="s">
        <v>96</v>
      </c>
      <c r="U27" s="156">
        <v>0.95599999999999996</v>
      </c>
      <c r="V27" s="156">
        <f>ROUND(E27*U27,2)</f>
        <v>151.82</v>
      </c>
      <c r="W27" s="156"/>
      <c r="X27" s="156" t="s">
        <v>157</v>
      </c>
      <c r="Y27" s="147"/>
      <c r="Z27" s="147"/>
      <c r="AA27" s="147"/>
      <c r="AB27" s="147"/>
      <c r="AC27" s="147"/>
      <c r="AD27" s="147"/>
      <c r="AE27" s="147"/>
      <c r="AF27" s="147"/>
      <c r="AG27" s="147" t="s">
        <v>158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5">
      <c r="A28" s="164">
        <v>7</v>
      </c>
      <c r="B28" s="165" t="s">
        <v>159</v>
      </c>
      <c r="C28" s="181" t="s">
        <v>160</v>
      </c>
      <c r="D28" s="166" t="s">
        <v>156</v>
      </c>
      <c r="E28" s="167">
        <v>158.80475000000001</v>
      </c>
      <c r="F28" s="168"/>
      <c r="G28" s="169">
        <f>ROUND(E28*F28,2)</f>
        <v>0</v>
      </c>
      <c r="H28" s="168"/>
      <c r="I28" s="169">
        <f>ROUND(E28*H28,2)</f>
        <v>0</v>
      </c>
      <c r="J28" s="168"/>
      <c r="K28" s="169">
        <f>ROUND(E28*J28,2)</f>
        <v>0</v>
      </c>
      <c r="L28" s="169">
        <v>21</v>
      </c>
      <c r="M28" s="169">
        <f>G28*(1+L28/100)</f>
        <v>0</v>
      </c>
      <c r="N28" s="169">
        <v>0</v>
      </c>
      <c r="O28" s="169">
        <f>ROUND(E28*N28,2)</f>
        <v>0</v>
      </c>
      <c r="P28" s="169">
        <v>0</v>
      </c>
      <c r="Q28" s="169">
        <f>ROUND(E28*P28,2)</f>
        <v>0</v>
      </c>
      <c r="R28" s="169" t="s">
        <v>161</v>
      </c>
      <c r="S28" s="169" t="s">
        <v>96</v>
      </c>
      <c r="T28" s="170" t="s">
        <v>96</v>
      </c>
      <c r="U28" s="156">
        <v>0.49</v>
      </c>
      <c r="V28" s="156">
        <f>ROUND(E28*U28,2)</f>
        <v>77.81</v>
      </c>
      <c r="W28" s="156"/>
      <c r="X28" s="156" t="s">
        <v>157</v>
      </c>
      <c r="Y28" s="147"/>
      <c r="Z28" s="147"/>
      <c r="AA28" s="147"/>
      <c r="AB28" s="147"/>
      <c r="AC28" s="147"/>
      <c r="AD28" s="147"/>
      <c r="AE28" s="147"/>
      <c r="AF28" s="147"/>
      <c r="AG28" s="147" t="s">
        <v>158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5">
      <c r="A29" s="154"/>
      <c r="B29" s="155"/>
      <c r="C29" s="246" t="s">
        <v>162</v>
      </c>
      <c r="D29" s="247"/>
      <c r="E29" s="247"/>
      <c r="F29" s="247"/>
      <c r="G29" s="247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47"/>
      <c r="Z29" s="147"/>
      <c r="AA29" s="147"/>
      <c r="AB29" s="147"/>
      <c r="AC29" s="147"/>
      <c r="AD29" s="147"/>
      <c r="AE29" s="147"/>
      <c r="AF29" s="147"/>
      <c r="AG29" s="147" t="s">
        <v>101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5">
      <c r="A30" s="172">
        <v>8</v>
      </c>
      <c r="B30" s="173" t="s">
        <v>163</v>
      </c>
      <c r="C30" s="182" t="s">
        <v>164</v>
      </c>
      <c r="D30" s="174" t="s">
        <v>156</v>
      </c>
      <c r="E30" s="175">
        <v>1588.0474999999999</v>
      </c>
      <c r="F30" s="176"/>
      <c r="G30" s="177">
        <f>ROUND(E30*F30,2)</f>
        <v>0</v>
      </c>
      <c r="H30" s="176"/>
      <c r="I30" s="177">
        <f>ROUND(E30*H30,2)</f>
        <v>0</v>
      </c>
      <c r="J30" s="176"/>
      <c r="K30" s="177">
        <f>ROUND(E30*J30,2)</f>
        <v>0</v>
      </c>
      <c r="L30" s="177">
        <v>21</v>
      </c>
      <c r="M30" s="177">
        <f>G30*(1+L30/100)</f>
        <v>0</v>
      </c>
      <c r="N30" s="177">
        <v>0</v>
      </c>
      <c r="O30" s="177">
        <f>ROUND(E30*N30,2)</f>
        <v>0</v>
      </c>
      <c r="P30" s="177">
        <v>0</v>
      </c>
      <c r="Q30" s="177">
        <f>ROUND(E30*P30,2)</f>
        <v>0</v>
      </c>
      <c r="R30" s="177" t="s">
        <v>161</v>
      </c>
      <c r="S30" s="177" t="s">
        <v>96</v>
      </c>
      <c r="T30" s="178" t="s">
        <v>96</v>
      </c>
      <c r="U30" s="156">
        <v>0</v>
      </c>
      <c r="V30" s="156">
        <f>ROUND(E30*U30,2)</f>
        <v>0</v>
      </c>
      <c r="W30" s="156"/>
      <c r="X30" s="156" t="s">
        <v>157</v>
      </c>
      <c r="Y30" s="147"/>
      <c r="Z30" s="147"/>
      <c r="AA30" s="147"/>
      <c r="AB30" s="147"/>
      <c r="AC30" s="147"/>
      <c r="AD30" s="147"/>
      <c r="AE30" s="147"/>
      <c r="AF30" s="147"/>
      <c r="AG30" s="147" t="s">
        <v>158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5">
      <c r="A31" s="172">
        <v>9</v>
      </c>
      <c r="B31" s="173" t="s">
        <v>165</v>
      </c>
      <c r="C31" s="182" t="s">
        <v>166</v>
      </c>
      <c r="D31" s="174" t="s">
        <v>156</v>
      </c>
      <c r="E31" s="175">
        <v>158.80475000000001</v>
      </c>
      <c r="F31" s="176"/>
      <c r="G31" s="177">
        <f>ROUND(E31*F31,2)</f>
        <v>0</v>
      </c>
      <c r="H31" s="176"/>
      <c r="I31" s="177">
        <f>ROUND(E31*H31,2)</f>
        <v>0</v>
      </c>
      <c r="J31" s="176"/>
      <c r="K31" s="177">
        <f>ROUND(E31*J31,2)</f>
        <v>0</v>
      </c>
      <c r="L31" s="177">
        <v>21</v>
      </c>
      <c r="M31" s="177">
        <f>G31*(1+L31/100)</f>
        <v>0</v>
      </c>
      <c r="N31" s="177">
        <v>0</v>
      </c>
      <c r="O31" s="177">
        <f>ROUND(E31*N31,2)</f>
        <v>0</v>
      </c>
      <c r="P31" s="177">
        <v>0</v>
      </c>
      <c r="Q31" s="177">
        <f>ROUND(E31*P31,2)</f>
        <v>0</v>
      </c>
      <c r="R31" s="177" t="s">
        <v>161</v>
      </c>
      <c r="S31" s="177" t="s">
        <v>96</v>
      </c>
      <c r="T31" s="178" t="s">
        <v>96</v>
      </c>
      <c r="U31" s="156">
        <v>0</v>
      </c>
      <c r="V31" s="156">
        <f>ROUND(E31*U31,2)</f>
        <v>0</v>
      </c>
      <c r="W31" s="156"/>
      <c r="X31" s="156" t="s">
        <v>157</v>
      </c>
      <c r="Y31" s="147"/>
      <c r="Z31" s="147"/>
      <c r="AA31" s="147"/>
      <c r="AB31" s="147"/>
      <c r="AC31" s="147"/>
      <c r="AD31" s="147"/>
      <c r="AE31" s="147"/>
      <c r="AF31" s="147"/>
      <c r="AG31" s="147" t="s">
        <v>158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5">
      <c r="A32" s="164">
        <v>10</v>
      </c>
      <c r="B32" s="165" t="s">
        <v>167</v>
      </c>
      <c r="C32" s="181" t="s">
        <v>168</v>
      </c>
      <c r="D32" s="166" t="s">
        <v>156</v>
      </c>
      <c r="E32" s="167">
        <v>158.80475000000001</v>
      </c>
      <c r="F32" s="168"/>
      <c r="G32" s="169">
        <f>ROUND(E32*F32,2)</f>
        <v>0</v>
      </c>
      <c r="H32" s="168"/>
      <c r="I32" s="169">
        <f>ROUND(E32*H32,2)</f>
        <v>0</v>
      </c>
      <c r="J32" s="168"/>
      <c r="K32" s="169">
        <f>ROUND(E32*J32,2)</f>
        <v>0</v>
      </c>
      <c r="L32" s="169">
        <v>21</v>
      </c>
      <c r="M32" s="169">
        <f>G32*(1+L32/100)</f>
        <v>0</v>
      </c>
      <c r="N32" s="169">
        <v>0</v>
      </c>
      <c r="O32" s="169">
        <f>ROUND(E32*N32,2)</f>
        <v>0</v>
      </c>
      <c r="P32" s="169">
        <v>0</v>
      </c>
      <c r="Q32" s="169">
        <f>ROUND(E32*P32,2)</f>
        <v>0</v>
      </c>
      <c r="R32" s="169" t="s">
        <v>136</v>
      </c>
      <c r="S32" s="169" t="s">
        <v>96</v>
      </c>
      <c r="T32" s="170" t="s">
        <v>96</v>
      </c>
      <c r="U32" s="156">
        <v>6.0000000000000001E-3</v>
      </c>
      <c r="V32" s="156">
        <f>ROUND(E32*U32,2)</f>
        <v>0.95</v>
      </c>
      <c r="W32" s="156"/>
      <c r="X32" s="156" t="s">
        <v>157</v>
      </c>
      <c r="Y32" s="147"/>
      <c r="Z32" s="147"/>
      <c r="AA32" s="147"/>
      <c r="AB32" s="147"/>
      <c r="AC32" s="147"/>
      <c r="AD32" s="147"/>
      <c r="AE32" s="147"/>
      <c r="AF32" s="147"/>
      <c r="AG32" s="147" t="s">
        <v>158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5">
      <c r="A33" s="154"/>
      <c r="B33" s="155"/>
      <c r="C33" s="257" t="s">
        <v>169</v>
      </c>
      <c r="D33" s="258"/>
      <c r="E33" s="258"/>
      <c r="F33" s="258"/>
      <c r="G33" s="258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47"/>
      <c r="Z33" s="147"/>
      <c r="AA33" s="147"/>
      <c r="AB33" s="147"/>
      <c r="AC33" s="147"/>
      <c r="AD33" s="147"/>
      <c r="AE33" s="147"/>
      <c r="AF33" s="147"/>
      <c r="AG33" s="147" t="s">
        <v>132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x14ac:dyDescent="0.25">
      <c r="A34" s="3"/>
      <c r="B34" s="4"/>
      <c r="C34" s="183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AE34">
        <v>15</v>
      </c>
      <c r="AF34">
        <v>21</v>
      </c>
      <c r="AG34" t="s">
        <v>78</v>
      </c>
    </row>
    <row r="35" spans="1:60" x14ac:dyDescent="0.25">
      <c r="A35" s="150"/>
      <c r="B35" s="151" t="s">
        <v>29</v>
      </c>
      <c r="C35" s="184"/>
      <c r="D35" s="152"/>
      <c r="E35" s="153"/>
      <c r="F35" s="153"/>
      <c r="G35" s="179">
        <f>G8+G11+G22+G26</f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AE35">
        <f>SUMIF(L7:L33,AE34,G7:G33)</f>
        <v>0</v>
      </c>
      <c r="AF35">
        <f>SUMIF(L7:L33,AF34,G7:G33)</f>
        <v>0</v>
      </c>
      <c r="AG35" t="s">
        <v>120</v>
      </c>
    </row>
    <row r="36" spans="1:60" x14ac:dyDescent="0.25">
      <c r="C36" s="185"/>
      <c r="D36" s="10"/>
      <c r="AG36" t="s">
        <v>125</v>
      </c>
    </row>
    <row r="37" spans="1:60" x14ac:dyDescent="0.25">
      <c r="D37" s="10"/>
    </row>
    <row r="38" spans="1:60" x14ac:dyDescent="0.25">
      <c r="D38" s="10"/>
    </row>
    <row r="39" spans="1:60" x14ac:dyDescent="0.25">
      <c r="D39" s="10"/>
    </row>
    <row r="40" spans="1:60" x14ac:dyDescent="0.25">
      <c r="D40" s="10"/>
    </row>
    <row r="41" spans="1:60" x14ac:dyDescent="0.25">
      <c r="D41" s="10"/>
    </row>
    <row r="42" spans="1:60" x14ac:dyDescent="0.25">
      <c r="D42" s="10"/>
    </row>
    <row r="43" spans="1:60" x14ac:dyDescent="0.25">
      <c r="D43" s="10"/>
    </row>
    <row r="44" spans="1:60" x14ac:dyDescent="0.25">
      <c r="D44" s="10"/>
    </row>
    <row r="45" spans="1:60" x14ac:dyDescent="0.25">
      <c r="D45" s="10"/>
    </row>
    <row r="46" spans="1:60" x14ac:dyDescent="0.25">
      <c r="D46" s="10"/>
    </row>
    <row r="47" spans="1:60" x14ac:dyDescent="0.25">
      <c r="D47" s="10"/>
    </row>
    <row r="48" spans="1:60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n5UE77/cg64z5PnyE9Izmkp4K/NnL8JlZePDQTB7cyXUS+AxnESPIL1OjcQXKicSeMariQQY6YgiX/Ucyn5FRQ==" saltValue="N/+/iBj5jfmU6BYafh6qVg==" spinCount="100000" sheet="1"/>
  <mergeCells count="10">
    <mergeCell ref="C14:G14"/>
    <mergeCell ref="C21:G21"/>
    <mergeCell ref="C29:G29"/>
    <mergeCell ref="C33:G33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01 1 Pol</vt:lpstr>
      <vt:lpstr>02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'02 02 Pol'!Názvy_tisku</vt:lpstr>
      <vt:lpstr>oadresa</vt:lpstr>
      <vt:lpstr>Stavba!Objednatel</vt:lpstr>
      <vt:lpstr>Stavba!Objekt</vt:lpstr>
      <vt:lpstr>'01 1 Pol'!Oblast_tisku</vt:lpstr>
      <vt:lpstr>'02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Jarda</dc:creator>
  <cp:lastModifiedBy>HP Inc.</cp:lastModifiedBy>
  <cp:lastPrinted>2019-12-06T18:46:54Z</cp:lastPrinted>
  <dcterms:created xsi:type="dcterms:W3CDTF">2009-04-08T07:15:50Z</dcterms:created>
  <dcterms:modified xsi:type="dcterms:W3CDTF">2019-12-06T18:54:02Z</dcterms:modified>
</cp:coreProperties>
</file>